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5FD8BC17-CF86-44E8-9998-DC5A0125DDBE}" xr6:coauthVersionLast="47" xr6:coauthVersionMax="47" xr10:uidLastSave="{00000000-0000-0000-0000-000000000000}"/>
  <bookViews>
    <workbookView xWindow="-120" yWindow="-120" windowWidth="29040" windowHeight="15840" tabRatio="887" xr2:uid="{00000000-000D-0000-FFFF-FFFF00000000}"/>
  </bookViews>
  <sheets>
    <sheet name="ESA Summary" sheetId="96" r:id="rId1"/>
    <sheet name="ESA Table 1" sheetId="53" r:id="rId2"/>
    <sheet name="ESA Table 2" sheetId="40" r:id="rId3"/>
    <sheet name="ESA Table 2A" sheetId="45" r:id="rId4"/>
    <sheet name="ESA Table 2B" sheetId="42" r:id="rId5"/>
    <sheet name="ESA Table 2B-1" sheetId="51" r:id="rId6"/>
    <sheet name="ESA Table 2C" sheetId="108" r:id="rId7"/>
    <sheet name="ESA Table 2D" sheetId="110" r:id="rId8"/>
    <sheet name="ESA Table 3A_3F" sheetId="4" r:id="rId9"/>
    <sheet name="ESA Table 4A-D" sheetId="21" r:id="rId10"/>
    <sheet name="ESA Table 5A_5D" sheetId="7" r:id="rId11"/>
    <sheet name="ESA Table 6" sheetId="8" r:id="rId12"/>
    <sheet name="ESA Table 7" sheetId="112" r:id="rId13"/>
    <sheet name="ESA Table 8" sheetId="83" r:id="rId14"/>
    <sheet name="ESA Table 9" sheetId="106" r:id="rId15"/>
    <sheet name="CARE Table 1" sheetId="70" r:id="rId16"/>
    <sheet name="CARE Table 2" sheetId="71" r:id="rId17"/>
    <sheet name="CARE Table 3A _3B" sheetId="72" r:id="rId18"/>
    <sheet name="CARE Table 4" sheetId="74" r:id="rId19"/>
    <sheet name="CARE Table 5" sheetId="75" r:id="rId20"/>
    <sheet name="CARE Table 6" sheetId="76" r:id="rId21"/>
    <sheet name="CARE Table 7" sheetId="67" r:id="rId22"/>
    <sheet name="CARE Table 8" sheetId="78" r:id="rId23"/>
    <sheet name="CARE Table 8A" sheetId="11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12" hidden="1">{"2002Frcst","05Month",FALSE,"Frcst Format 2002"}</definedName>
    <definedName name="_____May2007" localSheetId="14" hidden="1">{"2002Frcst","05Month",FALSE,"Frcst Format 2002"}</definedName>
    <definedName name="_____May2007"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12" hidden="1">{"2002Frcst","05Month",FALSE,"Frcst Format 2002"}</definedName>
    <definedName name="____May2007" localSheetId="14" hidden="1">{"2002Frcst","05Month",FALSE,"Frcst Format 2002"}</definedName>
    <definedName name="____May2007" hidden="1">{"2002Frcst","05Month",FALSE,"Frcst Format 2002"}</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12"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12"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12" hidden="1">{"2002Frcst","05Month",FALSE,"Frcst Format 2002"}</definedName>
    <definedName name="___May2007" localSheetId="14" hidden="1">{"2002Frcst","05Month",FALSE,"Frcst Format 2002"}</definedName>
    <definedName name="___May2007" hidden="1">{"2002Frcst","05Month",FALSE,"Frcst Format 2002"}</definedName>
    <definedName name="__123Graph_A"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12"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12"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12" hidden="1">{"2002Frcst","05Month",FALSE,"Frcst Format 2002"}</definedName>
    <definedName name="__May2007" localSheetId="14" hidden="1">{"2002Frcst","05Month",FALSE,"Frcst Format 2002"}</definedName>
    <definedName name="__May2007" hidden="1">{"2002Frcst","05Month",FALSE,"Frcst Format 2002"}</definedName>
    <definedName name="__retro_description">#REF!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12"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12"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12" hidden="1">{"2002Frcst","05Month",FALSE,"Frcst Format 2002"}</definedName>
    <definedName name="_May2007" localSheetId="14" hidden="1">{"2002Frcst","05Month",FALSE,"Frcst Format 2002"}</definedName>
    <definedName name="_May2007" hidden="1">{"2002Frcst","05Month",FALSE,"Frcst Format 2002"}</definedName>
    <definedName name="_Order1" hidden="1">255</definedName>
    <definedName name="_Order2" hidden="1">255</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12" hidden="1">{"SourcesUses",#N/A,TRUE,"CFMODEL";"TransOverview",#N/A,TRUE,"CFMODEL"}</definedName>
    <definedName name="_w2" localSheetId="14" hidden="1">{"SourcesUses",#N/A,TRUE,"CFMODEL";"TransOverview",#N/A,TRUE,"CFMODEL"}</definedName>
    <definedName name="_w2" hidden="1">{"SourcesUses",#N/A,TRUE,"CFMODEL";"TransOverview",#N/A,TRUE,"CFMODEL"}</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12"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12" hidden="1">{"Income Statement",#N/A,FALSE,"CFMODEL";"Balance Sheet",#N/A,FALSE,"CFMODEL"}</definedName>
    <definedName name="aaa" localSheetId="14" hidden="1">{"Income Statement",#N/A,FALSE,"CFMODEL";"Balance Sheet",#N/A,FALSE,"CFMODEL"}</definedName>
    <definedName name="aaa" hidden="1">{"Income Statement",#N/A,FALSE,"CFMODEL";"Balance Sheet",#N/A,FALSE,"CFMODEL"}</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12" hidden="1">{"SourcesUses",#N/A,TRUE,"FundsFlow";"TransOverview",#N/A,TRUE,"FundsFlow"}</definedName>
    <definedName name="aaaa" localSheetId="14" hidden="1">{"SourcesUses",#N/A,TRUE,"FundsFlow";"TransOverview",#N/A,TRUE,"FundsFlow"}</definedName>
    <definedName name="aaaa" hidden="1">{"SourcesUses",#N/A,TRUE,"FundsFlow";"TransOverview",#N/A,TRUE,"FundsFlow"}</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12" hidden="1">{"SourcesUses",#N/A,TRUE,"CFMODEL";"TransOverview",#N/A,TRUE,"CFMODEL"}</definedName>
    <definedName name="aaaaaaaaaaaaa" localSheetId="14" hidden="1">{"SourcesUses",#N/A,TRUE,"CFMODEL";"TransOverview",#N/A,TRUE,"CFMODEL"}</definedName>
    <definedName name="aaaaaaaaaaaaa" hidden="1">{"SourcesUses",#N/A,TRUE,"CFMODEL";"TransOverview",#N/A,TRUE,"CFMODEL"}</definedName>
    <definedName name="abc" hidden="1">"3Q12KMQDU0T4XKGIPPUR4OEMV"</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12" hidden="1">{"var_page",#N/A,FALSE,"template"}</definedName>
    <definedName name="ad" localSheetId="14" hidden="1">{"var_page",#N/A,FALSE,"template"}</definedName>
    <definedName name="ad"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12" hidden="1">{"Var_page",#N/A,FALSE,"template"}</definedName>
    <definedName name="adafdadf" localSheetId="14" hidden="1">{"Var_page",#N/A,FALSE,"template"}</definedName>
    <definedName name="adafdadf" hidden="1">{"Var_page",#N/A,FALSE,"template"}</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12"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12"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12"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12"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12" hidden="1">{"variance_page",#N/A,FALSE,"template"}</definedName>
    <definedName name="cccc" localSheetId="14" hidden="1">{"variance_page",#N/A,FALSE,"template"}</definedName>
    <definedName name="cccc" hidden="1">{"variance_page",#N/A,FALSE,"template"}</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12" hidden="1">{"SourcesUses",#N/A,TRUE,#N/A;"TransOverview",#N/A,TRUE,"CFMODEL"}</definedName>
    <definedName name="ccccccc" localSheetId="14" hidden="1">{"SourcesUses",#N/A,TRUE,#N/A;"TransOverview",#N/A,TRUE,"CFMODEL"}</definedName>
    <definedName name="ccccccc" hidden="1">{"SourcesUses",#N/A,TRUE,#N/A;"TransOverview",#N/A,TRUE,"CFMODEL"}</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12" hidden="1">{"SourcesUses",#N/A,TRUE,"FundsFlow";"TransOverview",#N/A,TRUE,"FundsFlow"}</definedName>
    <definedName name="ccccccccccccccc" localSheetId="14" hidden="1">{"SourcesUses",#N/A,TRUE,"FundsFlow";"TransOverview",#N/A,TRUE,"FundsFlow"}</definedName>
    <definedName name="ccccccccccccccc" hidden="1">{"SourcesUses",#N/A,TRUE,"FundsFlow";"TransOverview",#N/A,TRUE,"FundsFlow"}</definedName>
    <definedName name="CCPlan">#REF!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5">'[10]CAP ADJ'!#REF!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'[10]CAP ADJ'!#REF!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'[11]cum CPI'!$A$7:$B$43</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12" hidden="1">{"SourcesUses",#N/A,TRUE,#N/A;"TransOverview",#N/A,TRUE,"CFMODEL"}</definedName>
    <definedName name="d" localSheetId="14" hidden="1">{"SourcesUses",#N/A,TRUE,#N/A;"TransOverview",#N/A,TRUE,"CFMODEL"}</definedName>
    <definedName name="d" hidden="1">{"SourcesUses",#N/A,TRUE,#N/A;"TransOverview",#N/A,TRUE,"CFMODEL"}</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12"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[14]Input!$T$4:$AA$27</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12" hidden="1">{"Income Statement",#N/A,FALSE,"CFMODEL";"Balance Sheet",#N/A,FALSE,"CFMODEL"}</definedName>
    <definedName name="dd" localSheetId="14" hidden="1">{"Income Statement",#N/A,FALSE,"CFMODEL";"Balance Sheet",#N/A,FALSE,"CFMODEL"}</definedName>
    <definedName name="dd" hidden="1">{"Income Statement",#N/A,FALSE,"CFMODEL";"Balance Sheet",#N/A,FALSE,"CFMODEL"}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12" hidden="1">{"SourcesUses",#N/A,TRUE,#N/A;"TransOverview",#N/A,TRUE,"CFMODEL"}</definedName>
    <definedName name="ddd" localSheetId="14" hidden="1">{"SourcesUses",#N/A,TRUE,#N/A;"TransOverview",#N/A,TRUE,"CFMODEL"}</definedName>
    <definedName name="ddd" hidden="1">{"SourcesUses",#N/A,TRUE,#N/A;"TransOverview",#N/A,TRUE,"CFMODEL"}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12" hidden="1">{"SourcesUses",#N/A,TRUE,"CFMODEL";"TransOverview",#N/A,TRUE,"CFMODEL"}</definedName>
    <definedName name="dddd" localSheetId="14" hidden="1">{"SourcesUses",#N/A,TRUE,"CFMODEL";"TransOverview",#N/A,TRUE,"CFMODEL"}</definedName>
    <definedName name="dddd" hidden="1">{"SourcesUses",#N/A,TRUE,"CFMODEL";"TransOverview",#N/A,TRUE,"CFMODEL"}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12" hidden="1">{"Income Statement",#N/A,FALSE,"CFMODEL";"Balance Sheet",#N/A,FALSE,"CFMODEL"}</definedName>
    <definedName name="dddddddd" localSheetId="14" hidden="1">{"Income Statement",#N/A,FALSE,"CFMODEL";"Balance Sheet",#N/A,FALSE,"CFMODEL"}</definedName>
    <definedName name="dddddddd" hidden="1">{"Income Statement",#N/A,FALSE,"CFMODEL";"Balance Sheet",#N/A,FALSE,"CFMODEL"}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12" hidden="1">{"SourcesUses",#N/A,TRUE,"CFMODEL";"TransOverview",#N/A,TRUE,"CFMODEL"}</definedName>
    <definedName name="ddddddddddddddd" localSheetId="14" hidden="1">{"SourcesUses",#N/A,TRUE,"CFMODEL";"TransOverview",#N/A,TRUE,"CFMODEL"}</definedName>
    <definedName name="ddddddddddddddd" hidden="1">{"SourcesUses",#N/A,TRUE,"CFMODEL";"TransOverview",#N/A,TRUE,"CFMODEL"}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12" hidden="1">{"SourcesUses",#N/A,TRUE,#N/A;"TransOverview",#N/A,TRUE,"CFMODEL"}</definedName>
    <definedName name="dddddddddddddddddd" localSheetId="14" hidden="1">{"SourcesUses",#N/A,TRUE,#N/A;"TransOverview",#N/A,TRUE,"CFMODEL"}</definedName>
    <definedName name="dddddddddddddddddd" hidden="1">{"SourcesUses",#N/A,TRUE,#N/A;"TransOverview",#N/A,TRUE,"CFMODEL"}</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12" hidden="1">{"SourcesUses",#N/A,TRUE,"FundsFlow";"TransOverview",#N/A,TRUE,"FundsFlow"}</definedName>
    <definedName name="ddddddddddddddddddddd" localSheetId="14" hidden="1">{"SourcesUses",#N/A,TRUE,"FundsFlow";"TransOverview",#N/A,TRUE,"FundsFlow"}</definedName>
    <definedName name="ddddddddddddddddddddd" hidden="1">{"SourcesUses",#N/A,TRUE,"FundsFlow";"TransOverview",#N/A,TRUE,"FundsFlow"}</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12" hidden="1">{"SourcesUses",#N/A,TRUE,#N/A;"TransOverview",#N/A,TRUE,"CFMODEL"}</definedName>
    <definedName name="ddddddddddddddddddddddd" localSheetId="14" hidden="1">{"SourcesUses",#N/A,TRUE,#N/A;"TransOverview",#N/A,TRUE,"CFMODEL"}</definedName>
    <definedName name="ddddddddddddddddddddddd" hidden="1">{"SourcesUses",#N/A,TRUE,#N/A;"TransOverview",#N/A,TRUE,"CFMODEL"}</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12" hidden="1">{"2002Frcst","06Month",FALSE,"Frcst Format 2002"}</definedName>
    <definedName name="ddf" localSheetId="14" hidden="1">{"2002Frcst","06Month",FALSE,"Frcst Format 2002"}</definedName>
    <definedName name="ddf" hidden="1">{"2002Frcst","06Month",FALSE,"Frcst Format 2002"}</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[15]Assumptions!$C$22</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12"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12"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[16]Input!$C$3</definedName>
    <definedName name="Discount_Year">[4]Inputs!$B$84</definedName>
    <definedName name="distribution_portanl">[5]Inputs!$B$24</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12" hidden="1">{"SourcesUses",#N/A,TRUE,#N/A;"TransOverview",#N/A,TRUE,"CFMODEL"}</definedName>
    <definedName name="eeeeeeeeeee" localSheetId="14" hidden="1">{"SourcesUses",#N/A,TRUE,#N/A;"TransOverview",#N/A,TRUE,"CFMODEL"}</definedName>
    <definedName name="eeeeeeeeeee" hidden="1">{"SourcesUses",#N/A,TRUE,#N/A;"TransOverview",#N/A,TRUE,"CFMODEL"}</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12" hidden="1">{"SourcesUses",#N/A,TRUE,"FundsFlow";"TransOverview",#N/A,TRUE,"FundsFlow"}</definedName>
    <definedName name="eeeeeeeeeeeeeeeeee" localSheetId="14" hidden="1">{"SourcesUses",#N/A,TRUE,"FundsFlow";"TransOverview",#N/A,TRUE,"FundsFlow"}</definedName>
    <definedName name="eeeeeeeeeeeeeeeeee" hidden="1">{"SourcesUses",#N/A,TRUE,"FundsFlow";"TransOverview",#N/A,TRUE,"FundsFlow"}</definedName>
    <definedName name="effective_date">[5]Inputs!$B$14</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[9]Assumptions!$C$13</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12"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12"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[18]Futures!$J$1:$BT$2</definedName>
    <definedName name="FutMTM">[18]Futures!$B$34:$BT$50</definedName>
    <definedName name="FutVol">[18]Futures!$B$7:$BT$25</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[19]Input1!$B$6</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12" hidden="1">{"SourcesUses",#N/A,TRUE,#N/A;"TransOverview",#N/A,TRUE,"CFMODEL"}</definedName>
    <definedName name="g" localSheetId="14" hidden="1">{"SourcesUses",#N/A,TRUE,#N/A;"TransOverview",#N/A,TRUE,"CFMODEL"}</definedName>
    <definedName name="g" hidden="1">{"SourcesUses",#N/A,TRUE,#N/A;"TransOverview",#N/A,TRUE,"CFMODEL"}</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[20]Parameters!$D$16</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12"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12" hidden="1">{"SourcesUses",#N/A,TRUE,#N/A;"TransOverview",#N/A,TRUE,"CFMODEL"}</definedName>
    <definedName name="gggg" localSheetId="14" hidden="1">{"SourcesUses",#N/A,TRUE,#N/A;"TransOverview",#N/A,TRUE,"CFMODEL"}</definedName>
    <definedName name="gggg" hidden="1">{"SourcesUses",#N/A,TRUE,#N/A;"TransOverview",#N/A,TRUE,"CFMODEL"}</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12" hidden="1">{"SourcesUses",#N/A,TRUE,#N/A;"TransOverview",#N/A,TRUE,"CFMODEL"}</definedName>
    <definedName name="hhhh" localSheetId="14" hidden="1">{"SourcesUses",#N/A,TRUE,#N/A;"TransOverview",#N/A,TRUE,"CFMODEL"}</definedName>
    <definedName name="hhhh" hidden="1">{"SourcesUses",#N/A,TRUE,#N/A;"TransOverview",#N/A,TRUE,"CFMODEL"}</definedName>
    <definedName name="hkjhkhkjhkh">#REF!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12" hidden="1">{"'Attachment'!$A$1:$L$49"}</definedName>
    <definedName name="HTML_Control" localSheetId="14" hidden="1">{"'Attachment'!$A$1:$L$49"}</definedName>
    <definedName name="HTML_Control"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12" hidden="1">{"'Attachment'!$A$1:$L$49"}</definedName>
    <definedName name="HTML_Control1" localSheetId="14" hidden="1">{"'Attachment'!$A$1:$L$49"}</definedName>
    <definedName name="HTML_Control1"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12" hidden="1">{"'Attachment'!$A$1:$L$49"}</definedName>
    <definedName name="HTML_Control2" localSheetId="14" hidden="1">{"'Attachment'!$A$1:$L$49"}</definedName>
    <definedName name="HTML_Control2"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12" hidden="1">{"'Attachment'!$A$1:$L$49"}</definedName>
    <definedName name="HTML_Control3" localSheetId="14"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12"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12" hidden="1">{#N/A,#N/A,FALSE,"RECAP";#N/A,#N/A,FALSE,"MATBYCLS";#N/A,#N/A,FALSE,"STATUS";#N/A,#N/A,FALSE,"OP-ACT";#N/A,#N/A,FALSE,"W_O"}</definedName>
    <definedName name="IMPAC2004" localSheetId="14"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12"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12" hidden="1">{"2002Frcst","06Month",FALSE,"Frcst Format 2002"}</definedName>
    <definedName name="July2007" localSheetId="14" hidden="1">{"2002Frcst","06Month",FALSE,"Frcst Format 2002"}</definedName>
    <definedName name="July2007" hidden="1">{"2002Frcst","06Month",FALSE,"Frcst Format 2002"}</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12"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12"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12" hidden="1">{"Sch.L_MaterialIssue",#N/A,FALSE,"Sch.L"}</definedName>
    <definedName name="ksjfjJJJJ" localSheetId="14" hidden="1">{"Sch.L_MaterialIssue",#N/A,FALSE,"Sch.L"}</definedName>
    <definedName name="ksjfjJJJJ" hidden="1">{"Sch.L_MaterialIssue",#N/A,FALSE,"Sch.L"}</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5">IF('CARE Table 1'!Values_Entered,HEADER_ROW+'CARE Table 1'!Number_of_Payments,HEADER_ROW)</definedName>
    <definedName name="Last_Row" localSheetId="16">IF('CARE Table 2'!Values_Entered,HEADER_ROW+'CARE Table 2'!Number_of_Payments,HEADER_ROW)</definedName>
    <definedName name="Last_Row" localSheetId="17">IF('CARE Table 3A _3B'!Values_Entered,HEADER_ROW+'CARE Table 3A _3B'!Number_of_Payments,HEADER_ROW)</definedName>
    <definedName name="Last_Row" localSheetId="18">IF('CARE Table 4'!Values_Entered,HEADER_ROW+'CARE Table 4'!Number_of_Payments,HEADER_ROW)</definedName>
    <definedName name="Last_Row" localSheetId="19">IF('CARE Table 5'!Values_Entered,HEADER_ROW+'CARE Table 5'!Number_of_Payments,HEADER_ROW)</definedName>
    <definedName name="Last_Row" localSheetId="20">IF('CARE Table 6'!Values_Entered,HEADER_ROW+'CARE Table 6'!Number_of_Payments,HEADER_ROW)</definedName>
    <definedName name="Last_Row" localSheetId="21">IF('CARE Table 7'!Values_Entered,HEADER_ROW+'CARE Table 7'!Number_of_Payments,HEADER_ROW)</definedName>
    <definedName name="Last_Row" localSheetId="12">IF('ESA Table 7'!Values_Entered,HEADER_ROW+'ESA Table 7'!Number_of_Payments,HEADER_ROW)</definedName>
    <definedName name="Last_Row" localSheetId="14">IF('ESA Table 9'!Values_Entered,HEADER_ROW+'ESA Table 9'!Number_of_Payments,HEADER_ROW)</definedName>
    <definedName name="Last_Row">IF(Values_Entered,HEADER_ROW+Number_of_Payments,HEADER_ROW)</definedName>
    <definedName name="Last_Row_Pref" localSheetId="15">IF('CARE Table 1'!Values_Entered_Pref,HEADER_ROW_PREF+'CARE Table 1'!No_of_Pamts_Pref,HEADER_ROW_PREF)</definedName>
    <definedName name="Last_Row_Pref" localSheetId="16">IF('CARE Table 2'!Values_Entered_Pref,HEADER_ROW_PREF+'CARE Table 2'!No_of_Pamts_Pref,HEADER_ROW_PREF)</definedName>
    <definedName name="Last_Row_Pref" localSheetId="17">IF('CARE Table 3A _3B'!Values_Entered_Pref,HEADER_ROW_PREF+'CARE Table 3A _3B'!No_of_Pamts_Pref,HEADER_ROW_PREF)</definedName>
    <definedName name="Last_Row_Pref" localSheetId="18">IF('CARE Table 4'!Values_Entered_Pref,HEADER_ROW_PREF+'CARE Table 4'!No_of_Pamts_Pref,HEADER_ROW_PREF)</definedName>
    <definedName name="Last_Row_Pref" localSheetId="19">IF('CARE Table 5'!Values_Entered_Pref,HEADER_ROW_PREF+'CARE Table 5'!No_of_Pamts_Pref,HEADER_ROW_PREF)</definedName>
    <definedName name="Last_Row_Pref" localSheetId="20">IF('CARE Table 6'!Values_Entered_Pref,HEADER_ROW_PREF+'CARE Table 6'!No_of_Pamts_Pref,HEADER_ROW_PREF)</definedName>
    <definedName name="Last_Row_Pref" localSheetId="21">IF('CARE Table 7'!Values_Entered_Pref,HEADER_ROW_PREF+'CARE Table 7'!No_of_Pamts_Pref,HEADER_ROW_PREF)</definedName>
    <definedName name="Last_Row_Pref" localSheetId="12">IF('ESA Table 7'!Values_Entered_Pref,HEADER_ROW_PREF+'ESA Table 7'!No_of_Pamts_Pref,HEADER_ROW_PREF)</definedName>
    <definedName name="Last_Row_Pref" localSheetId="14">IF('ESA Table 9'!Values_Entered_Pref,HEADER_ROW_PREF+'ESA Table 9'!No_of_Pamts_Pref,HEADER_ROW_PREF)</definedName>
    <definedName name="Last_Row_Pref">IF(Values_Entered_Pref,HEADER_ROW_PREF+No_of_Pamts_Pref,HEADER_ROW_PREF)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12"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12"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12" hidden="1">{#N/A,#N/A,TRUE,"SDGE";#N/A,#N/A,TRUE,"GBU";#N/A,#N/A,TRUE,"TBU";#N/A,#N/A,TRUE,"EDBU";#N/A,#N/A,TRUE,"ExclCC"}</definedName>
    <definedName name="newwrev" localSheetId="14" hidden="1">{#N/A,#N/A,TRUE,"SDGE";#N/A,#N/A,TRUE,"GBU";#N/A,#N/A,TRUE,"TBU";#N/A,#N/A,TRUE,"EDBU";#N/A,#N/A,TRUE,"ExclCC"}</definedName>
    <definedName name="newwrev" hidden="1">{#N/A,#N/A,TRUE,"SDGE";#N/A,#N/A,TRUE,"GBU";#N/A,#N/A,TRUE,"TBU";#N/A,#N/A,TRUE,"EDBU";#N/A,#N/A,TRUE,"ExclCC"}</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12">MATCH(0.01,END_BAL_PREF,-1)+1</definedName>
    <definedName name="No_of_Pamts_Pref" localSheetId="14">MATCH(0.01,END_BAL_PREF,-1)+1</definedName>
    <definedName name="No_of_Pamts_Pref">MATCH(0.01,END_BAL_PREF,-1)+1</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12">MATCH(0.01,END_BAL,-1)+1</definedName>
    <definedName name="Number_of_Payments" localSheetId="14">MATCH(0.01,END_BAL,-1)+1</definedName>
    <definedName name="Number_of_Payments">MATCH(0.01,END_BAL,-1)+1</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12"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[23]!Open_Click</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12" hidden="1">{#N/A,#N/A,TRUE,"SDGE";#N/A,#N/A,TRUE,"GBU";#N/A,#N/A,TRUE,"TBU";#N/A,#N/A,TRUE,"EDBU";#N/A,#N/A,TRUE,"ExclCC"}</definedName>
    <definedName name="otherrev" localSheetId="14" hidden="1">{#N/A,#N/A,TRUE,"SDGE";#N/A,#N/A,TRUE,"GBU";#N/A,#N/A,TRUE,"TBU";#N/A,#N/A,TRUE,"EDBU";#N/A,#N/A,TRUE,"ExclCC"}</definedName>
    <definedName name="otherrev" hidden="1">{#N/A,#N/A,TRUE,"SDGE";#N/A,#N/A,TRUE,"GBU";#N/A,#N/A,TRUE,"TBU";#N/A,#N/A,TRUE,"EDBU";#N/A,#N/A,TRUE,"ExclCC"}</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[19]Input1!$B$7</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12" hidden="1">{#N/A,#N/A,FALSE,"RECAP";#N/A,#N/A,FALSE,"MATBYCLS";#N/A,#N/A,FALSE,"STATUS";#N/A,#N/A,FALSE,"OP-ACT";#N/A,#N/A,FALSE,"W_O"}</definedName>
    <definedName name="PHILIPS" localSheetId="14"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'[25]Debt Service - SL'!$B$656</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12"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5">'CARE Table 1'!$A$1:$M$35</definedName>
    <definedName name="_xlnm.Print_Area" localSheetId="16">'CARE Table 2'!$A$1:$AB$26</definedName>
    <definedName name="_xlnm.Print_Area" localSheetId="17">'CARE Table 3A _3B'!$A$1:$I$45</definedName>
    <definedName name="_xlnm.Print_Area" localSheetId="18">'CARE Table 4'!$A$1:$J$25</definedName>
    <definedName name="_xlnm.Print_Area" localSheetId="19">'CARE Table 5'!$A$1:$H$26</definedName>
    <definedName name="_xlnm.Print_Area" localSheetId="20">'CARE Table 6'!$A$1:$G$37</definedName>
    <definedName name="_xlnm.Print_Area" localSheetId="21">'CARE Table 7'!$A$1:$M$23</definedName>
    <definedName name="_xlnm.Print_Area" localSheetId="22">'CARE Table 8'!$A$1:$E$26</definedName>
    <definedName name="_xlnm.Print_Area" localSheetId="23">'CARE Table 8A'!$A$1:$H$21</definedName>
    <definedName name="_xlnm.Print_Area" localSheetId="0">'ESA Summary'!$A$1:$M$20</definedName>
    <definedName name="_xlnm.Print_Area" localSheetId="1">'ESA Table 1'!$A$1:$M$42</definedName>
    <definedName name="_xlnm.Print_Area" localSheetId="2">'ESA Table 2'!$A$1:$H$92</definedName>
    <definedName name="_xlnm.Print_Area" localSheetId="3">'ESA Table 2A'!$A$1:$H$85</definedName>
    <definedName name="_xlnm.Print_Area" localSheetId="4">'ESA Table 2B'!$A$1:$I$78</definedName>
    <definedName name="_xlnm.Print_Area" localSheetId="5">'ESA Table 2B-1'!$A$1:$D$54</definedName>
    <definedName name="_xlnm.Print_Area" localSheetId="6">'ESA Table 2C'!$A$1:$Q$55</definedName>
    <definedName name="_xlnm.Print_Area" localSheetId="7">'ESA Table 2D'!$A$1:$Q$54</definedName>
    <definedName name="_xlnm.Print_Area" localSheetId="8">'ESA Table 3A_3F'!$A$1:$B$71</definedName>
    <definedName name="_xlnm.Print_Area" localSheetId="9">'ESA Table 4A-D'!$A$1:$G$82</definedName>
    <definedName name="_xlnm.Print_Area" localSheetId="10">'ESA Table 5A_5D'!$A$1:$Q$89</definedName>
    <definedName name="_xlnm.Print_Area" localSheetId="11">'ESA Table 6'!$A$1:$P$35</definedName>
    <definedName name="_xlnm.Print_Area" localSheetId="12">'ESA Table 7'!$A$1:$L$107</definedName>
    <definedName name="_xlnm.Print_Area" localSheetId="13">'ESA Table 8'!$A$1:$G$17</definedName>
    <definedName name="_xlnm.Print_Area" localSheetId="14">'ESA Table 9'!$A$1:$C$13</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12" hidden="1">{#N/A,#N/A,FALSE,"trates"}</definedName>
    <definedName name="problem" localSheetId="14" hidden="1">{#N/A,#N/A,FALSE,"trates"}</definedName>
    <definedName name="problem" hidden="1">{#N/A,#N/A,FALSE,"trates"}</definedName>
    <definedName name="Product_2">#REF!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[26]CASE!$B$3:$B$12</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12" hidden="1">{"SourcesUses",#N/A,TRUE,"CFMODEL";"TransOverview",#N/A,TRUE,"CFMODEL"}</definedName>
    <definedName name="qqqqqqq" localSheetId="14" hidden="1">{"SourcesUses",#N/A,TRUE,"CFMODEL";"TransOverview",#N/A,TRUE,"CFMODEL"}</definedName>
    <definedName name="qqqqqqq" hidden="1">{"SourcesUses",#N/A,TRUE,"CFMODEL";"TransOverview",#N/A,TRUE,"CFMODEL"}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12" hidden="1">{"Income Statement",#N/A,FALSE,"CFMODEL";"Balance Sheet",#N/A,FALSE,"CFMODEL"}</definedName>
    <definedName name="qqqqqqqqqqqqqqqqqq" localSheetId="14" hidden="1">{"Income Statement",#N/A,FALSE,"CFMODEL";"Balance Sheet",#N/A,FALSE,"CFMODEL"}</definedName>
    <definedName name="qqqqqqqqqqqqqqqqqq" hidden="1">{"Income Statement",#N/A,FALSE,"CFMODEL";"Balance Sheet",#N/A,FALSE,"CFMODEL"}</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12" hidden="1">{"SourcesUses",#N/A,TRUE,"CFMODEL";"TransOverview",#N/A,TRUE,"CFMODEL"}</definedName>
    <definedName name="reference3" localSheetId="14" hidden="1">{"SourcesUses",#N/A,TRUE,"CFMODEL";"TransOverview",#N/A,TRUE,"CFMODEL"}</definedName>
    <definedName name="reference3"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12" hidden="1">{"SourcesUses",#N/A,TRUE,"CFMODEL";"TransOverview",#N/A,TRUE,"CFMODEL"}</definedName>
    <definedName name="reference32" localSheetId="14" hidden="1">{"SourcesUses",#N/A,TRUE,"CFMODEL";"TransOverview",#N/A,TRUE,"CFMODEL"}</definedName>
    <definedName name="reference32" hidden="1">{"SourcesUses",#N/A,TRUE,"CFMODEL";"TransOverview",#N/A,TRUE,"CFMODEL"}</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12" hidden="1">{"'Attachment'!$A$1:$L$49"}</definedName>
    <definedName name="rert" localSheetId="14" hidden="1">{"'Attachment'!$A$1:$L$49"}</definedName>
    <definedName name="rert" hidden="1">{"'Attachment'!$A$1:$L$49"}</definedName>
    <definedName name="RES_MTR">1.8</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5">IF('CARE Table 1'!Values_Entered,HEADER_ROW+'CARE Table 1'!Number_of_Payments,HEADER_ROW)</definedName>
    <definedName name="rough" localSheetId="16">IF('CARE Table 2'!Values_Entered,HEADER_ROW+'CARE Table 2'!Number_of_Payments,HEADER_ROW)</definedName>
    <definedName name="rough" localSheetId="17">IF('CARE Table 3A _3B'!Values_Entered,HEADER_ROW+'CARE Table 3A _3B'!Number_of_Payments,HEADER_ROW)</definedName>
    <definedName name="rough" localSheetId="18">IF('CARE Table 4'!Values_Entered,HEADER_ROW+'CARE Table 4'!Number_of_Payments,HEADER_ROW)</definedName>
    <definedName name="rough" localSheetId="19">IF('CARE Table 5'!Values_Entered,HEADER_ROW+'CARE Table 5'!Number_of_Payments,HEADER_ROW)</definedName>
    <definedName name="rough" localSheetId="20">IF('CARE Table 6'!Values_Entered,HEADER_ROW+'CARE Table 6'!Number_of_Payments,HEADER_ROW)</definedName>
    <definedName name="rough" localSheetId="21">IF('CARE Table 7'!Values_Entered,HEADER_ROW+'CARE Table 7'!Number_of_Payments,HEADER_ROW)</definedName>
    <definedName name="rough" localSheetId="12">IF('ESA Table 7'!Values_Entered,HEADER_ROW+'ESA Table 7'!Number_of_Payments,HEADER_ROW)</definedName>
    <definedName name="rough" localSheetId="14">IF('ESA Table 9'!Values_Entered,HEADER_ROW+'ESA Table 9'!Number_of_Payments,HEADER_ROW)</definedName>
    <definedName name="rough">IF(Values_Entered,HEADER_ROW+Number_of_Payments,HEADER_ROW)</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12" hidden="1">{"SourcesUses",#N/A,TRUE,#N/A;"TransOverview",#N/A,TRUE,"CFMODEL"}</definedName>
    <definedName name="rrrrr" localSheetId="14" hidden="1">{"SourcesUses",#N/A,TRUE,#N/A;"TransOverview",#N/A,TRUE,"CFMODEL"}</definedName>
    <definedName name="rrrrr" hidden="1">{"SourcesUses",#N/A,TRUE,#N/A;"TransOverview",#N/A,TRUE,"CFMODEL"}</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12" hidden="1">{"SourcesUses",#N/A,TRUE,"FundsFlow";"TransOverview",#N/A,TRUE,"FundsFlow"}</definedName>
    <definedName name="rrrrrr" localSheetId="14" hidden="1">{"SourcesUses",#N/A,TRUE,"FundsFlow";"TransOverview",#N/A,TRUE,"FundsFlow"}</definedName>
    <definedName name="rrrrrr"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12" hidden="1">{"SourcesUses",#N/A,TRUE,"FundsFlow";"TransOverview",#N/A,TRUE,"FundsFlow"}</definedName>
    <definedName name="rrrrrr2" localSheetId="14"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12"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12" hidden="1">{"SourcesUses",#N/A,TRUE,#N/A;"TransOverview",#N/A,TRUE,"CFMODEL"}</definedName>
    <definedName name="sss" localSheetId="14" hidden="1">{"SourcesUses",#N/A,TRUE,#N/A;"TransOverview",#N/A,TRUE,"CFMODEL"}</definedName>
    <definedName name="sss" hidden="1">{"SourcesUses",#N/A,TRUE,#N/A;"TransOverview",#N/A,TRUE,"CFMODEL"}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12" hidden="1">{"Income Statement",#N/A,FALSE,"CFMODEL";"Balance Sheet",#N/A,FALSE,"CFMODEL"}</definedName>
    <definedName name="sssssssssssssssss" localSheetId="14" hidden="1">{"Income Statement",#N/A,FALSE,"CFMODEL";"Balance Sheet",#N/A,FALSE,"CFMODEL"}</definedName>
    <definedName name="sssssssssssssssss"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12" hidden="1">{"Income Statement",#N/A,FALSE,"CFMODEL";"Balance Sheet",#N/A,FALSE,"CFMODEL"}</definedName>
    <definedName name="sssssssssssssssssss" localSheetId="14" hidden="1">{"Income Statement",#N/A,FALSE,"CFMODEL";"Balance Sheet",#N/A,FALSE,"CFMODEL"}</definedName>
    <definedName name="sssssssssssssssssss" hidden="1">{"Income Statement",#N/A,FALSE,"CFMODEL";"Balance Sheet",#N/A,FALSE,"CFMODEL"}</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[9]Assumptions!$C$20</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12" hidden="1">{#N/A,#N/A,FALSE,"Aging Summary";#N/A,#N/A,FALSE,"Ratio Analysis";#N/A,#N/A,FALSE,"Test 120 Day Accts";#N/A,#N/A,FALSE,"Tickmarks"}</definedName>
    <definedName name="TDM" localSheetId="14"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12"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12"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12"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12" hidden="1">{"Control_DataContact",#N/A,FALSE,"Control"}</definedName>
    <definedName name="test_1" localSheetId="14" hidden="1">{"Control_DataContact",#N/A,FALSE,"Control"}</definedName>
    <definedName name="test_1" hidden="1">{"Control_DataContact",#N/A,FALSE,"Control"}</definedName>
    <definedName name="TEST0">#REF!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12" hidden="1">{"Sch.D_P_1Gas",#N/A,FALSE,"Sch.D";"Sch.D_P_2Elec",#N/A,FALSE,"Sch.D"}</definedName>
    <definedName name="test1_1" localSheetId="14" hidden="1">{"Sch.D_P_1Gas",#N/A,FALSE,"Sch.D";"Sch.D_P_2Elec",#N/A,FALSE,"Sch.D"}</definedName>
    <definedName name="test1_1" hidden="1">{"Sch.D_P_1Gas",#N/A,FALSE,"Sch.D";"Sch.D_P_2Elec",#N/A,FALSE,"Sch.D"}</definedName>
    <definedName name="TEST2">#REF!</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12" hidden="1">{"SourcesUses",#N/A,TRUE,#N/A;"TransOverview",#N/A,TRUE,"CFMODEL"}</definedName>
    <definedName name="test2006" localSheetId="14" hidden="1">{"SourcesUses",#N/A,TRUE,#N/A;"TransOverview",#N/A,TRUE,"CFMODEL"}</definedName>
    <definedName name="test2006" hidden="1">{"SourcesUses",#N/A,TRUE,#N/A;"TransOverview",#N/A,TRUE,"CFMODEL"}</definedName>
    <definedName name="TEST3">#REF!</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12"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12">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12">IF(LOAN_AMOUNT_PREF*INTEREST_RATE_PREF*LOAN_YEARS_PREF*LOAN_START_PREF&gt;0,1,0)</definedName>
    <definedName name="Values_Entered_Pref" localSheetId="14">IF(LOAN_AMOUNT_PREF*INTEREST_RATE_PREF*LOAN_YEARS_PREF*LOAN_START_PREF&gt;0,1,0)</definedName>
    <definedName name="Values_Entered_Pref">IF(LOAN_AMOUNT_PREF*INTEREST_RATE_PREF*LOAN_YEARS_PREF*LOAN_START_PREF&gt;0,1,0)</definedName>
    <definedName name="vol_data">[5]Inputs!$H$3</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12" hidden="1">{"SourcesUses",#N/A,TRUE,"CFMODEL";"TransOverview",#N/A,TRUE,"CFMODEL"}</definedName>
    <definedName name="w" localSheetId="14" hidden="1">{"SourcesUses",#N/A,TRUE,"CFMODEL";"TransOverview",#N/A,TRUE,"CFMODEL"}</definedName>
    <definedName name="w" hidden="1">{"SourcesUses",#N/A,TRUE,"CFMODEL";"TransOverview",#N/A,TRUE,"CFMODEL"}</definedName>
    <definedName name="W_NWC_NCashAP">#REF!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[9]Assumptions!$C$22</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12" hidden="1">{"phase 1 ecm table",#N/A,FALSE,"ECM Matrix";"total ecm table",#N/A,FALSE,"ECM Matrix"}</definedName>
    <definedName name="what?" localSheetId="14" hidden="1">{"phase 1 ecm table",#N/A,FALSE,"ECM Matrix";"total ecm table",#N/A,FALSE,"ECM Matrix"}</definedName>
    <definedName name="what?" hidden="1">{"phase 1 ecm table",#N/A,FALSE,"ECM Matrix";"total ecm table",#N/A,FALSE,"ECM Matrix"}</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12"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12"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12"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12"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12" hidden="1">{"phase 1 ecm table",#N/A,FALSE,"ECM Matrix";"total ecm table",#N/A,FALSE,"ECM Matrix"}</definedName>
    <definedName name="what1" localSheetId="14" hidden="1">{"phase 1 ecm table",#N/A,FALSE,"ECM Matrix";"total ecm table",#N/A,FALSE,"ECM Matrix"}</definedName>
    <definedName name="what1" hidden="1">{"phase 1 ecm table",#N/A,FALSE,"ECM Matrix";"total ecm table",#N/A,FALSE,"ECM Matrix"}</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12"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12" hidden="1">{"phase 1 ecm table",#N/A,FALSE,"ECM Matrix";"total ecm table",#N/A,FALSE,"ECM Matrix"}</definedName>
    <definedName name="who" localSheetId="14" hidden="1">{"phase 1 ecm table",#N/A,FALSE,"ECM Matrix";"total ecm table",#N/A,FALSE,"ECM Matrix"}</definedName>
    <definedName name="who" hidden="1">{"phase 1 ecm table",#N/A,FALSE,"ECM Matrix";"total ecm table",#N/A,FALSE,"ECM Matrix"}</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12"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12"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12" hidden="1">{#N/A,#N/A,FALSE,"trates"}</definedName>
    <definedName name="wrn.BL." localSheetId="14" hidden="1">{#N/A,#N/A,FALSE,"trates"}</definedName>
    <definedName name="wrn.BL." hidden="1">{#N/A,#N/A,FALSE,"trates"}</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12" hidden="1">{#N/A,#N/A,TRUE,"SDGE";#N/A,#N/A,TRUE,"GBU";#N/A,#N/A,TRUE,"TBU";#N/A,#N/A,TRUE,"EDBU";#N/A,#N/A,TRUE,"ExclCC"}</definedName>
    <definedName name="wrn.busum." localSheetId="14" hidden="1">{#N/A,#N/A,TRUE,"SDGE";#N/A,#N/A,TRUE,"GBU";#N/A,#N/A,TRUE,"TBU";#N/A,#N/A,TRUE,"EDBU";#N/A,#N/A,TRUE,"ExclCC"}</definedName>
    <definedName name="wrn.busum." hidden="1">{#N/A,#N/A,TRUE,"SDGE";#N/A,#N/A,TRUE,"GBU";#N/A,#N/A,TRUE,"TBU";#N/A,#N/A,TRUE,"EDBU";#N/A,#N/A,TRUE,"ExclCC"}</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12"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12"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12" hidden="1">{#N/A,#N/A,FALSE,"RECAP";#N/A,#N/A,FALSE,"MATBYCLS";#N/A,#N/A,FALSE,"STATUS";#N/A,#N/A,FALSE,"OP-ACT";#N/A,#N/A,FALSE,"W_O"}</definedName>
    <definedName name="wrn.COSTOS." localSheetId="14" hidden="1">{#N/A,#N/A,FALSE,"RECAP";#N/A,#N/A,FALSE,"MATBYCLS";#N/A,#N/A,FALSE,"STATUS";#N/A,#N/A,FALSE,"OP-ACT";#N/A,#N/A,FALSE,"W_O"}</definedName>
    <definedName name="wrn.COSTOS." hidden="1">{#N/A,#N/A,FALSE,"RECAP";#N/A,#N/A,FALSE,"MATBYCLS";#N/A,#N/A,FALSE,"STATUS";#N/A,#N/A,FALSE,"OP-ACT";#N/A,#N/A,FALSE,"W_O"}</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12" hidden="1">{#N/A,#N/A,FALSE,"3 Year Plan"}</definedName>
    <definedName name="wrn.Data." localSheetId="14" hidden="1">{#N/A,#N/A,FALSE,"3 Year Plan"}</definedName>
    <definedName name="wrn.Data." hidden="1">{#N/A,#N/A,FALSE,"3 Year Plan"}</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12" hidden="1">{"Control_DataContact",#N/A,FALSE,"Control"}</definedName>
    <definedName name="wrn.Data_Contact." localSheetId="14" hidden="1">{"Control_DataContact",#N/A,FALSE,"Control"}</definedName>
    <definedName name="wrn.Data_Contact."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12" hidden="1">{"Control_DataContact",#N/A,FALSE,"Control"}</definedName>
    <definedName name="wrn.Data_Contact._1" localSheetId="14" hidden="1">{"Control_DataContact",#N/A,FALSE,"Control"}</definedName>
    <definedName name="wrn.Data_Contact._1" hidden="1">{"Control_DataContact",#N/A,FALSE,"Control"}</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12"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12"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12" hidden="1">{"b1",#N/A,TRUE,"B-1";"b2",#N/A,TRUE,"B-2";"b3",#N/A,TRUE,"B-3";"b4",#N/A,TRUE,"B-4";"b5",#N/A,TRUE,"B-5"}</definedName>
    <definedName name="wrn.fermie." localSheetId="14" hidden="1">{"b1",#N/A,TRUE,"B-1";"b2",#N/A,TRUE,"B-2";"b3",#N/A,TRUE,"B-3";"b4",#N/A,TRUE,"B-4";"b5",#N/A,TRUE,"B-5"}</definedName>
    <definedName name="wrn.fermie." hidden="1">{"b1",#N/A,TRUE,"B-1";"b2",#N/A,TRUE,"B-2";"b3",#N/A,TRUE,"B-3";"b4",#N/A,TRUE,"B-4";"b5",#N/A,TRUE,"B-5"}</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12" hidden="1">{#N/A,#N/A,FALSE,"94 FTE";#N/A,#N/A,FALSE,"95 FTE";#N/A,#N/A,FALSE,"96 FTE"}</definedName>
    <definedName name="wrn.FTEs." localSheetId="14" hidden="1">{#N/A,#N/A,FALSE,"94 FTE";#N/A,#N/A,FALSE,"95 FTE";#N/A,#N/A,FALSE,"96 FTE"}</definedName>
    <definedName name="wrn.FTEs." hidden="1">{#N/A,#N/A,FALSE,"94 FTE";#N/A,#N/A,FALSE,"95 FTE";#N/A,#N/A,FALSE,"96 FTE"}</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12" hidden="1">{#N/A,#N/A,FALSE,"A"}</definedName>
    <definedName name="wrn.input." localSheetId="14" hidden="1">{#N/A,#N/A,FALSE,"A"}</definedName>
    <definedName name="wrn.input." hidden="1">{#N/A,#N/A,FALSE,"A"}</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12" hidden="1">{"[Cost of Service] COS Inputs Sch 1",#N/A,FALSE,"Cost of Service Model"}</definedName>
    <definedName name="wrn.Inputs." localSheetId="14" hidden="1">{"[Cost of Service] COS Inputs Sch 1",#N/A,FALSE,"Cost of Service Model"}</definedName>
    <definedName name="wrn.Inputs." hidden="1">{"[Cost of Service] COS Inputs Sch 1",#N/A,FALSE,"Cost of Service Model"}</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12" hidden="1">{"2002Frcst","06Month",FALSE,"Frcst Format 2002"}</definedName>
    <definedName name="wrn.June2002." localSheetId="14" hidden="1">{"2002Frcst","06Month",FALSE,"Frcst Format 2002"}</definedName>
    <definedName name="wrn.June2002." hidden="1">{"2002Frcst","06Month",FALSE,"Frcst Format 2002"}</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12" hidden="1">{#N/A,#N/A,FALSE,"202";#N/A,#N/A,FALSE,"203";#N/A,#N/A,FALSE,"204";#N/A,#N/A,FALSE,"205";#N/A,#N/A,FALSE,"205A"}</definedName>
    <definedName name="wrn.JVREPORT." localSheetId="14" hidden="1">{#N/A,#N/A,FALSE,"202";#N/A,#N/A,FALSE,"203";#N/A,#N/A,FALSE,"204";#N/A,#N/A,FALSE,"205";#N/A,#N/A,FALSE,"205A"}</definedName>
    <definedName name="wrn.JVREPORT." hidden="1">{#N/A,#N/A,FALSE,"202";#N/A,#N/A,FALSE,"203";#N/A,#N/A,FALSE,"204";#N/A,#N/A,FALSE,"205";#N/A,#N/A,FALSE,"205A"}</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12" hidden="1">{"2002Frcst","05Month",FALSE,"Frcst Format 2002"}</definedName>
    <definedName name="wrn.May2002." localSheetId="14" hidden="1">{"2002Frcst","05Month",FALSE,"Frcst Format 2002"}</definedName>
    <definedName name="wrn.May2002." hidden="1">{"2002Frcst","05Month",FALSE,"Frcst Format 2002"}</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12" hidden="1">{"Equipment",#N/A,FALSE,"A";"Summary",#N/A,FALSE,"B"}</definedName>
    <definedName name="wrn.My._.estimate._.report." localSheetId="14" hidden="1">{"Equipment",#N/A,FALSE,"A";"Summary",#N/A,FALSE,"B"}</definedName>
    <definedName name="wrn.My._.estimate._.report." hidden="1">{"Equipment",#N/A,FALSE,"A";"Summary",#N/A,FALSE,"B"}</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12" hidden="1">{"Alberta",#N/A,FALSE,"Pivot Data";#N/A,#N/A,FALSE,"Pivot Data";"HiddenColumns",#N/A,FALSE,"Pivot Data"}</definedName>
    <definedName name="wrn.MyTestReport." localSheetId="14" hidden="1">{"Alberta",#N/A,FALSE,"Pivot Data";#N/A,#N/A,FALSE,"Pivot Data";"HiddenColumns",#N/A,FALSE,"Pivot Data"}</definedName>
    <definedName name="wrn.MyTestReport." hidden="1">{"Alberta",#N/A,FALSE,"Pivot Data";#N/A,#N/A,FALSE,"Pivot Data";"HiddenColumns",#N/A,FALSE,"Pivot Data"}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12" hidden="1">{"Overhauls Calculations",#N/A,FALSE,"PROFORMA"}</definedName>
    <definedName name="wrn.Overhauls." localSheetId="14" hidden="1">{"Overhauls Calculations",#N/A,FALSE,"PROFORMA"}</definedName>
    <definedName name="wrn.Overhauls."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12" hidden="1">{"Overhauls Calculations",#N/A,FALSE,"PROFORMA"}</definedName>
    <definedName name="wrn.Overhaulsb." localSheetId="14" hidden="1">{"Overhauls Calculations",#N/A,FALSE,"PROFORMA"}</definedName>
    <definedName name="wrn.Overhaulsb." hidden="1">{"Overhauls Calculations",#N/A,FALSE,"PROFORMA"}</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12"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12"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12"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12"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12" hidden="1">{"Var_page",#N/A,FALSE,"template"}</definedName>
    <definedName name="wrn.Print_Var_Page." localSheetId="14" hidden="1">{"Var_page",#N/A,FALSE,"template"}</definedName>
    <definedName name="wrn.Print_Var_Page." hidden="1">{"Var_page",#N/A,FALSE,"template"}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12" hidden="1">{"month_variance",#N/A,FALSE,"template"}</definedName>
    <definedName name="wrn.Print_Variance." localSheetId="14" hidden="1">{"month_variance",#N/A,FALSE,"template"}</definedName>
    <definedName name="wrn.Print_Variance." hidden="1">{"month_variance",#N/A,FALSE,"template"}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12" hidden="1">{"variance_page",#N/A,FALSE,"template"}</definedName>
    <definedName name="wrn.Print_Variance_Page." localSheetId="14" hidden="1">{"variance_page",#N/A,FALSE,"template"}</definedName>
    <definedName name="wrn.Print_Variance_Page." hidden="1">{"variance_page",#N/A,FALSE,"template"}</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12"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12"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12"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12"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12"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12" hidden="1">{#N/A,#N/A,FALSE,"3 Year Plan";#N/A,#N/A,FALSE,"3 Year Plan"}</definedName>
    <definedName name="wrn.Revenue." localSheetId="14" hidden="1">{#N/A,#N/A,FALSE,"3 Year Plan";#N/A,#N/A,FALSE,"3 Year Plan"}</definedName>
    <definedName name="wrn.Revenue." hidden="1">{#N/A,#N/A,FALSE,"3 Year Plan";#N/A,#N/A,FALSE,"3 Year Plan"}</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12"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12" hidden="1">{"RPT1",#N/A,FALSE,"OIC650A"}</definedName>
    <definedName name="wrn.RPT1." localSheetId="14" hidden="1">{"RPT1",#N/A,FALSE,"OIC650A"}</definedName>
    <definedName name="wrn.RPT1." hidden="1">{"RPT1",#N/A,FALSE,"OIC650A"}</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12" hidden="1">{"RPT610",#N/A,FALSE,"Sheet1"}</definedName>
    <definedName name="wrn.RPT610." localSheetId="14" hidden="1">{"RPT610",#N/A,FALSE,"Sheet1"}</definedName>
    <definedName name="wrn.RPT610." hidden="1">{"RPT610",#N/A,FALSE,"Sheet1"}</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12"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12" hidden="1">{"Sch.A_CWC_Summary",#N/A,FALSE,"Sch.A,B";"Sch.B_LLSummary",#N/A,FALSE,"Sch.A,B"}</definedName>
    <definedName name="wrn.Sch.A._.B." localSheetId="14" hidden="1">{"Sch.A_CWC_Summary",#N/A,FALSE,"Sch.A,B";"Sch.B_LLSummary",#N/A,FALSE,"Sch.A,B"}</definedName>
    <definedName name="wrn.Sch.A._.B."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12" hidden="1">{"Sch.A_CWC_Summary",#N/A,FALSE,"Sch.A,B";"Sch.B_LLSummary",#N/A,FALSE,"Sch.A,B"}</definedName>
    <definedName name="wrn.Sch.A._.B._1" localSheetId="14" hidden="1">{"Sch.A_CWC_Summary",#N/A,FALSE,"Sch.A,B";"Sch.B_LLSummary",#N/A,FALSE,"Sch.A,B"}</definedName>
    <definedName name="wrn.Sch.A._.B._1" hidden="1">{"Sch.A_CWC_Summary",#N/A,FALSE,"Sch.A,B";"Sch.B_LLSummary",#N/A,FALSE,"Sch.A,B"}</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12" hidden="1">{"Sch.C_Rev_lag",#N/A,FALSE,"Sch.C"}</definedName>
    <definedName name="wrn.Sch.C." localSheetId="14" hidden="1">{"Sch.C_Rev_lag",#N/A,FALSE,"Sch.C"}</definedName>
    <definedName name="wrn.Sch.C."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12" hidden="1">{"Sch.C_Rev_lag",#N/A,FALSE,"Sch.C"}</definedName>
    <definedName name="wrn.Sch.C._1" localSheetId="14" hidden="1">{"Sch.C_Rev_lag",#N/A,FALSE,"Sch.C"}</definedName>
    <definedName name="wrn.Sch.C._1" hidden="1">{"Sch.C_Rev_lag",#N/A,FALSE,"Sch.C"}</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12" hidden="1">{"Sch.D1_GasPurch",#N/A,FALSE,"Sch.D";"Sch.D2_ElecPurch",#N/A,FALSE,"Sch.D"}</definedName>
    <definedName name="wrn.Sch.D." localSheetId="14" hidden="1">{"Sch.D1_GasPurch",#N/A,FALSE,"Sch.D";"Sch.D2_ElecPurch",#N/A,FALSE,"Sch.D"}</definedName>
    <definedName name="wrn.Sch.D."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12" hidden="1">{"Sch.D1_GasPurch",#N/A,FALSE,"Sch.D";"Sch.D2_ElecPurch",#N/A,FALSE,"Sch.D"}</definedName>
    <definedName name="wrn.Sch.D._1" localSheetId="14" hidden="1">{"Sch.D1_GasPurch",#N/A,FALSE,"Sch.D";"Sch.D2_ElecPurch",#N/A,FALSE,"Sch.D"}</definedName>
    <definedName name="wrn.Sch.D._1" hidden="1">{"Sch.D1_GasPurch",#N/A,FALSE,"Sch.D";"Sch.D2_ElecPurch",#N/A,FALSE,"Sch.D"}</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12" hidden="1">{"Sch.E_PayrollExp",#N/A,TRUE,"Sch.E,F";"Sch.F_FICA",#N/A,TRUE,"Sch.E,F"}</definedName>
    <definedName name="wrn.Sch.E._.F." localSheetId="14" hidden="1">{"Sch.E_PayrollExp",#N/A,TRUE,"Sch.E,F";"Sch.F_FICA",#N/A,TRUE,"Sch.E,F"}</definedName>
    <definedName name="wrn.Sch.E._.F."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12" hidden="1">{"Sch.E_PayrollExp",#N/A,TRUE,"Sch.E,F";"Sch.F_FICA",#N/A,TRUE,"Sch.E,F"}</definedName>
    <definedName name="wrn.Sch.E._.F._1" localSheetId="14" hidden="1">{"Sch.E_PayrollExp",#N/A,TRUE,"Sch.E,F";"Sch.F_FICA",#N/A,TRUE,"Sch.E,F"}</definedName>
    <definedName name="wrn.Sch.E._.F._1" hidden="1">{"Sch.E_PayrollExp",#N/A,TRUE,"Sch.E,F";"Sch.F_FICA",#N/A,TRUE,"Sch.E,F"}</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12" hidden="1">{"Sch.G_ICP",#N/A,FALSE,"Sch.G"}</definedName>
    <definedName name="wrn.Sch.G." localSheetId="14" hidden="1">{"Sch.G_ICP",#N/A,FALSE,"Sch.G"}</definedName>
    <definedName name="wrn.Sch.G."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12" hidden="1">{"Sch.G_ICP",#N/A,FALSE,"Sch.G"}</definedName>
    <definedName name="wrn.Sch.G._1" localSheetId="14" hidden="1">{"Sch.G_ICP",#N/A,FALSE,"Sch.G"}</definedName>
    <definedName name="wrn.Sch.G._1" hidden="1">{"Sch.G_ICP",#N/A,FALSE,"Sch.G"}</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12" hidden="1">{"Sch.I_Goods&amp;Svcs",#N/A,FALSE,"Sch.I"}</definedName>
    <definedName name="wrn.Sch.I." localSheetId="14" hidden="1">{"Sch.I_Goods&amp;Svcs",#N/A,FALSE,"Sch.I"}</definedName>
    <definedName name="wrn.Sch.I."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12" hidden="1">{"Sch.I_Goods&amp;Svcs",#N/A,FALSE,"Sch.I"}</definedName>
    <definedName name="wrn.Sch.I._1" localSheetId="14" hidden="1">{"Sch.I_Goods&amp;Svcs",#N/A,FALSE,"Sch.I"}</definedName>
    <definedName name="wrn.Sch.I._1" hidden="1">{"Sch.I_Goods&amp;Svcs",#N/A,FALSE,"Sch.I"}</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12" hidden="1">{"Sch.J_CorpChgs",#N/A,FALSE,"Sch.J"}</definedName>
    <definedName name="wrn.Sch.J." localSheetId="14" hidden="1">{"Sch.J_CorpChgs",#N/A,FALSE,"Sch.J"}</definedName>
    <definedName name="wrn.Sch.J."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12" hidden="1">{"Sch.J_CorpChgs",#N/A,FALSE,"Sch.J"}</definedName>
    <definedName name="wrn.Sch.J._1" localSheetId="14" hidden="1">{"Sch.J_CorpChgs",#N/A,FALSE,"Sch.J"}</definedName>
    <definedName name="wrn.Sch.J._1" hidden="1">{"Sch.J_CorpChgs",#N/A,FALSE,"Sch.J"}</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12" hidden="1">{"Sch.K_P1_PropLease",#N/A,FALSE,"Sch.K";"Sch.K_P2_PropLease",#N/A,FALSE,"Sch.K"}</definedName>
    <definedName name="wrn.Sch.K." localSheetId="14" hidden="1">{"Sch.K_P1_PropLease",#N/A,FALSE,"Sch.K";"Sch.K_P2_PropLease",#N/A,FALSE,"Sch.K"}</definedName>
    <definedName name="wrn.Sch.K."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12" hidden="1">{"Sch.K_P1_PropLease",#N/A,FALSE,"Sch.K";"Sch.K_P2_PropLease",#N/A,FALSE,"Sch.K"}</definedName>
    <definedName name="wrn.Sch.K._1" localSheetId="14" hidden="1">{"Sch.K_P1_PropLease",#N/A,FALSE,"Sch.K";"Sch.K_P2_PropLease",#N/A,FALSE,"Sch.K"}</definedName>
    <definedName name="wrn.Sch.K._1" hidden="1">{"Sch.K_P1_PropLease",#N/A,FALSE,"Sch.K";"Sch.K_P2_PropLease",#N/A,FALSE,"Sch.K"}</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12" hidden="1">{"Sch.L_MaterialIssue",#N/A,FALSE,"Sch.L"}</definedName>
    <definedName name="wrn.Sch.L." localSheetId="14" hidden="1">{"Sch.L_MaterialIssue",#N/A,FALSE,"Sch.L"}</definedName>
    <definedName name="wrn.Sch.L."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12" hidden="1">{"Sch.L_MaterialIssue",#N/A,FALSE,"Sch.L"}</definedName>
    <definedName name="wrn.Sch.L._1" localSheetId="14" hidden="1">{"Sch.L_MaterialIssue",#N/A,FALSE,"Sch.L"}</definedName>
    <definedName name="wrn.Sch.L._1" hidden="1">{"Sch.L_MaterialIssue",#N/A,FALSE,"Sch.L"}</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12" hidden="1">{"Sch.M_Prop&amp;FFTaxes",#N/A,FALSE,"Sch.M"}</definedName>
    <definedName name="wrn.Sch.M." localSheetId="14" hidden="1">{"Sch.M_Prop&amp;FFTaxes",#N/A,FALSE,"Sch.M"}</definedName>
    <definedName name="wrn.Sch.M."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12" hidden="1">{"Sch.M_Prop&amp;FFTaxes",#N/A,FALSE,"Sch.M"}</definedName>
    <definedName name="wrn.Sch.M._1" localSheetId="14" hidden="1">{"Sch.M_Prop&amp;FFTaxes",#N/A,FALSE,"Sch.M"}</definedName>
    <definedName name="wrn.Sch.M._1" hidden="1">{"Sch.M_Prop&amp;FFTaxes",#N/A,FALSE,"Sch.M"}</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12" hidden="1">{"Sch.N_IncTaxes",#N/A,FALSE,"Sch. N, O"}</definedName>
    <definedName name="wrn.Sch.N." localSheetId="14" hidden="1">{"Sch.N_IncTaxes",#N/A,FALSE,"Sch. N, O"}</definedName>
    <definedName name="wrn.Sch.N."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12" hidden="1">{"Sch.N_IncTaxes",#N/A,FALSE,"Sch. N, O"}</definedName>
    <definedName name="wrn.Sch.N._1" localSheetId="14" hidden="1">{"Sch.N_IncTaxes",#N/A,FALSE,"Sch. N, O"}</definedName>
    <definedName name="wrn.Sch.N._1" hidden="1">{"Sch.N_IncTaxes",#N/A,FALSE,"Sch.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12"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12"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12" hidden="1">{"Sch.P_BS_Bal",#N/A,FALSE,"WP-BS Elem"}</definedName>
    <definedName name="wrn.Sch.P." localSheetId="14" hidden="1">{"Sch.P_BS_Bal",#N/A,FALSE,"WP-BS Elem"}</definedName>
    <definedName name="wrn.Sch.P." hidden="1">{"Sch.P_BS_Bal",#N/A,FALSE,"WP-BS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12" hidden="1">{"Sch.P_BS_Accts",#N/A,FALSE,"WP-BS Elem"}</definedName>
    <definedName name="wrn.Sch.P._.Accts." localSheetId="14" hidden="1">{"Sch.P_BS_Accts",#N/A,FALSE,"WP-BS Elem"}</definedName>
    <definedName name="wrn.Sch.P._.Accts."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12" hidden="1">{"Sch.P_BS_Accts",#N/A,FALSE,"WP-BS Elem"}</definedName>
    <definedName name="wrn.Sch.P._.Accts._1" localSheetId="14" hidden="1">{"Sch.P_BS_Accts",#N/A,FALSE,"WP-BS Elem"}</definedName>
    <definedName name="wrn.Sch.P._.Accts._1" hidden="1">{"Sch.P_BS_Accts",#N/A,FALSE,"WP-BS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12" hidden="1">{"Sch.P_BS_Bal",#N/A,FALSE,"WP-BS Elem"}</definedName>
    <definedName name="wrn.Sch.P._1" localSheetId="14" hidden="1">{"Sch.P_BS_Bal",#N/A,FALSE,"WP-BS Elem"}</definedName>
    <definedName name="wrn.Sch.P._1" hidden="1">{"Sch.P_BS_Bal",#N/A,FALSE,"WP-BS Elem"}</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12" hidden="1">{#N/A,#N/A,FALSE,"AD PG 1 OF 2";#N/A,#N/A,FALSE,"AD PG 2 OF 2"}</definedName>
    <definedName name="wrn.Statement._.AD." localSheetId="14" hidden="1">{#N/A,#N/A,FALSE,"AD PG 1 OF 2";#N/A,#N/A,FALSE,"AD PG 2 OF 2"}</definedName>
    <definedName name="wrn.Statement._.AD." hidden="1">{#N/A,#N/A,FALSE,"AD PG 1 OF 2";#N/A,#N/A,FALSE,"AD PG 2 OF 2"}</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12" hidden="1">{"page1",#N/A,TRUE,"2";"page2",#N/A,TRUE,"2"}</definedName>
    <definedName name="wrn.test." localSheetId="14" hidden="1">{"page1",#N/A,TRUE,"2";"page2",#N/A,TRUE,"2"}</definedName>
    <definedName name="wrn.test."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12" hidden="1">{"page1",#N/A,TRUE,"2";"page2",#N/A,TRUE,"2"}</definedName>
    <definedName name="wrn.test.1" localSheetId="14" hidden="1">{"page1",#N/A,TRUE,"2";"page2",#N/A,TRUE,"2"}</definedName>
    <definedName name="wrn.test.1" hidden="1">{"page1",#N/A,TRUE,"2";"page2",#N/A,TRUE,"2"}</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12" hidden="1">{"Income Statement",#N/A,FALSE,"CFMODEL";"Balance Sheet",#N/A,FALSE,"CFMODEL"}</definedName>
    <definedName name="wrn.test1." localSheetId="14" hidden="1">{"Income Statement",#N/A,FALSE,"CFMODEL";"Balance Sheet",#N/A,FALSE,"CFMODEL"}</definedName>
    <definedName name="wrn.test1." hidden="1">{"Income Statement",#N/A,FALSE,"CFMODEL";"Balance Sheet",#N/A,FALSE,"CFMODEL"}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12" hidden="1">{"SourcesUses",#N/A,TRUE,"CFMODEL";"TransOverview",#N/A,TRUE,"CFMODEL"}</definedName>
    <definedName name="wrn.test2." localSheetId="14" hidden="1">{"SourcesUses",#N/A,TRUE,"CFMODEL";"TransOverview",#N/A,TRUE,"CFMODEL"}</definedName>
    <definedName name="wrn.test2." hidden="1">{"SourcesUses",#N/A,TRUE,"CFMODEL";"TransOverview",#N/A,TRUE,"CFMODEL"}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12" hidden="1">{"SourcesUses",#N/A,TRUE,#N/A;"TransOverview",#N/A,TRUE,"CFMODEL"}</definedName>
    <definedName name="wrn.test3." localSheetId="14" hidden="1">{"SourcesUses",#N/A,TRUE,#N/A;"TransOverview",#N/A,TRUE,"CFMODEL"}</definedName>
    <definedName name="wrn.test3."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12" hidden="1">{"SourcesUses",#N/A,TRUE,#N/A;"TransOverview",#N/A,TRUE,"CFMODEL"}</definedName>
    <definedName name="wrn.test3.2" localSheetId="14" hidden="1">{"SourcesUses",#N/A,TRUE,#N/A;"TransOverview",#N/A,TRUE,"CFMODEL"}</definedName>
    <definedName name="wrn.test3.2" hidden="1">{"SourcesUses",#N/A,TRUE,#N/A;"TransOverview",#N/A,TRUE,"CFMODEL"}</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12" hidden="1">{"SourcesUses",#N/A,TRUE,"FundsFlow";"TransOverview",#N/A,TRUE,"FundsFlow"}</definedName>
    <definedName name="wrn.test4." localSheetId="14" hidden="1">{"SourcesUses",#N/A,TRUE,"FundsFlow";"TransOverview",#N/A,TRUE,"FundsFlow"}</definedName>
    <definedName name="wrn.test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12" hidden="1">{"SourcesUses",#N/A,TRUE,"FundsFlow";"TransOverview",#N/A,TRUE,"FundsFlow"}</definedName>
    <definedName name="wrn.test42." localSheetId="14" hidden="1">{"SourcesUses",#N/A,TRUE,"FundsFlow";"TransOverview",#N/A,TRUE,"FundsFlow"}</definedName>
    <definedName name="wrn.test42." hidden="1">{"SourcesUses",#N/A,TRUE,"FundsFlow";"TransOverview",#N/A,TRUE,"FundsFlow"}</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12" hidden="1">{"TEST610",#N/A,FALSE,"Sheet1"}</definedName>
    <definedName name="wrn.TEST610." localSheetId="14" hidden="1">{"TEST610",#N/A,FALSE,"Sheet1"}</definedName>
    <definedName name="wrn.TEST610." hidden="1">{"TEST610",#N/A,FALSE,"Sheet1"}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12" hidden="1">{"TEST611",#N/A,FALSE,"Sheet1"}</definedName>
    <definedName name="wrn.TEST611." localSheetId="14" hidden="1">{"TEST611",#N/A,FALSE,"Sheet1"}</definedName>
    <definedName name="wrn.TEST611." hidden="1">{"TEST611",#N/A,FALSE,"Sheet1"}</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12" hidden="1">{"schedh3a",#N/A,TRUE,"H-3";"schedh3b",#N/A,TRUE,"H-3"}</definedName>
    <definedName name="wrn.Total." localSheetId="14" hidden="1">{"schedh3a",#N/A,TRUE,"H-3";"schedh3b",#N/A,TRUE,"H-3"}</definedName>
    <definedName name="wrn.Total." hidden="1">{"schedh3a",#N/A,TRUE,"H-3";"schedh3b",#N/A,TRUE,"H-3"}</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12" hidden="1">{#N/A,#N/A,FALSE,"337"}</definedName>
    <definedName name="wrn.XX." localSheetId="14" hidden="1">{#N/A,#N/A,FALSE,"337"}</definedName>
    <definedName name="wrn.XX." hidden="1">{#N/A,#N/A,FALSE,"337"}</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12" hidden="1">{"2002Frcst","05Month",FALSE,"Frcst Format 2002"}</definedName>
    <definedName name="wwwwwwww" localSheetId="14" hidden="1">{"2002Frcst","05Month",FALSE,"Frcst Format 2002"}</definedName>
    <definedName name="wwwwwwww" hidden="1">{"2002Frcst","05Month",FALSE,"Frcst Format 2002"}</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12"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'[12]CF Report'!$C$65</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12">OFFSET(YAXIS,0,-1)</definedName>
    <definedName name="xa" localSheetId="14">OFFSET(YAXIS,0,-1)</definedName>
    <definedName name="xa">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12">OFFSET(YAXIS,0,-1)</definedName>
    <definedName name="xaxIS" localSheetId="14">OFFSET(YAXIS,0,-1)</definedName>
    <definedName name="xaxIS">OFFSET(YAXIS,0,-1)</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12" hidden="1">{#N/A,#N/A,FALSE,"Aging Summary";#N/A,#N/A,FALSE,"Ratio Analysis";#N/A,#N/A,FALSE,"Test 120 Day Accts";#N/A,#N/A,FALSE,"Tickmarks"}</definedName>
    <definedName name="xes" localSheetId="14"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12" hidden="1">{"SourcesUses",#N/A,TRUE,"CFMODEL";"TransOverview",#N/A,TRUE,"CFMODEL"}</definedName>
    <definedName name="zzzzzzzzzz" localSheetId="14" hidden="1">{"SourcesUses",#N/A,TRUE,"CFMODEL";"TransOverview",#N/A,TRUE,"CFMODEL"}</definedName>
    <definedName name="zzzzzzzzzz"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12" hidden="1">{"SourcesUses",#N/A,TRUE,"CFMODEL";"TransOverview",#N/A,TRUE,"CFMODEL"}</definedName>
    <definedName name="zzzzzzzzzzzzzzzzz" localSheetId="14" hidden="1">{"SourcesUses",#N/A,TRUE,"CFMODEL";"TransOverview",#N/A,TRUE,"CFMODEL"}</definedName>
    <definedName name="zzzzzzzzzzzzzzzzz" hidden="1">{"SourcesUses",#N/A,TRUE,"CFMODEL";"TransOverview",#N/A,TRUE,"CFMODEL"}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12" hidden="1">{"Income Statement",#N/A,FALSE,"CFMODEL";"Balance Sheet",#N/A,FALSE,"CFMODEL"}</definedName>
    <definedName name="zzzzzzzzzzzzzzzzzzzzzzzzz" localSheetId="14" hidden="1">{"Income Statement",#N/A,FALSE,"CFMODEL";"Balance Sheet",#N/A,FALSE,"CFMODEL"}</definedName>
    <definedName name="zzzzzzzzzzzzzzzzzzzzzzzzz" hidden="1">{"Income Statement",#N/A,FALSE,"CFMODEL";"Balance Sheet",#N/A,FALSE,"CFMODEL"}</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12" hidden="1">{"SourcesUses",#N/A,TRUE,"FundsFlow";"TransOverview",#N/A,TRUE,"FundsFlow"}</definedName>
    <definedName name="zzzzzzzzzzzzzzzzzzzzzzzzzzz" localSheetId="14" hidden="1">{"SourcesUses",#N/A,TRUE,"FundsFlow";"TransOverview",#N/A,TRUE,"FundsFlow"}</definedName>
    <definedName name="zzzzzzzzzzzzzzzzzzzzzzzzzzz" hidden="1">{"SourcesUses",#N/A,TRUE,"FundsFlow";"TransOverview",#N/A,TRUE,"FundsFlow"}</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12" hidden="1">{"SourcesUses",#N/A,TRUE,"CFMODEL";"TransOverview",#N/A,TRUE,"CFMODEL"}</definedName>
    <definedName name="zzzzzzzzzzzzzzzzzzzzzzzzzzzzz" localSheetId="14"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0" i="71" l="1"/>
  <c r="X20" i="71"/>
  <c r="W20" i="71"/>
  <c r="O59" i="7"/>
  <c r="N59" i="7"/>
  <c r="D20" i="78" l="1"/>
  <c r="E20" i="78"/>
  <c r="C20" i="78"/>
  <c r="B18" i="75"/>
  <c r="B18" i="72"/>
  <c r="AA20" i="71"/>
  <c r="Z20" i="71"/>
  <c r="D60" i="112"/>
  <c r="D25" i="112"/>
  <c r="D20" i="112"/>
  <c r="D19" i="112"/>
  <c r="D14" i="112"/>
  <c r="D13" i="112"/>
  <c r="D11" i="112"/>
  <c r="D10" i="112"/>
  <c r="D9" i="112"/>
  <c r="D9" i="21" l="1"/>
  <c r="D10" i="21"/>
  <c r="D11" i="21"/>
  <c r="D12" i="21"/>
  <c r="D13" i="21"/>
  <c r="D14" i="21"/>
  <c r="D15" i="21"/>
  <c r="D16" i="21"/>
  <c r="D17" i="21"/>
  <c r="D18" i="21"/>
  <c r="D19" i="21"/>
  <c r="D8" i="21"/>
  <c r="O58" i="7" l="1"/>
  <c r="N58" i="7"/>
  <c r="L11" i="70"/>
  <c r="C19" i="74" l="1"/>
  <c r="B19" i="74"/>
  <c r="G34" i="76"/>
  <c r="F34" i="76"/>
  <c r="F18" i="75"/>
  <c r="E18" i="75"/>
  <c r="C18" i="75"/>
  <c r="H18" i="75"/>
  <c r="G18" i="72"/>
  <c r="I18" i="72" s="1"/>
  <c r="F18" i="72"/>
  <c r="E18" i="72"/>
  <c r="C18" i="72"/>
  <c r="D18" i="72" s="1"/>
  <c r="S20" i="71"/>
  <c r="R20" i="71"/>
  <c r="Q20" i="71"/>
  <c r="P20" i="71"/>
  <c r="N20" i="71"/>
  <c r="M20" i="71"/>
  <c r="L20" i="71"/>
  <c r="I20" i="71"/>
  <c r="H20" i="71"/>
  <c r="G20" i="71"/>
  <c r="F20" i="71"/>
  <c r="D20" i="71"/>
  <c r="C20" i="71"/>
  <c r="B20" i="71"/>
  <c r="B67" i="4"/>
  <c r="B66" i="4"/>
  <c r="H18" i="72" l="1"/>
  <c r="E19" i="74"/>
  <c r="H19" i="74" s="1"/>
  <c r="F19" i="74"/>
  <c r="G18" i="75"/>
  <c r="D18" i="75"/>
  <c r="B33" i="4"/>
  <c r="B31" i="4"/>
  <c r="B63" i="4" s="1"/>
  <c r="B61" i="4"/>
  <c r="I19" i="74" l="1"/>
  <c r="D19" i="74"/>
  <c r="G19" i="74"/>
  <c r="O53" i="7"/>
  <c r="O54" i="7"/>
  <c r="O55" i="7"/>
  <c r="O56" i="7"/>
  <c r="O57" i="7"/>
  <c r="O52" i="7"/>
  <c r="N53" i="7"/>
  <c r="N54" i="7"/>
  <c r="N55" i="7"/>
  <c r="N56" i="7"/>
  <c r="N57" i="7"/>
  <c r="N52" i="7"/>
  <c r="J19" i="74" l="1"/>
  <c r="C15" i="8" l="1"/>
  <c r="H15" i="42" l="1"/>
  <c r="F69" i="40"/>
  <c r="E20" i="21" l="1"/>
  <c r="C19" i="53"/>
  <c r="C8" i="96"/>
  <c r="L29" i="8" l="1"/>
  <c r="I29" i="8"/>
  <c r="F29" i="8"/>
  <c r="C29" i="8"/>
  <c r="M27" i="8"/>
  <c r="J27" i="8"/>
  <c r="G27" i="8"/>
  <c r="D27" i="8"/>
  <c r="M26" i="8"/>
  <c r="J26" i="8"/>
  <c r="G26" i="8"/>
  <c r="D26" i="8"/>
  <c r="M25" i="8"/>
  <c r="J25" i="8"/>
  <c r="G25" i="8"/>
  <c r="D25" i="8"/>
  <c r="O24" i="8"/>
  <c r="M24" i="8"/>
  <c r="J24" i="8"/>
  <c r="G24" i="8"/>
  <c r="D24" i="8"/>
  <c r="M23" i="8"/>
  <c r="J23" i="8"/>
  <c r="G23" i="8"/>
  <c r="D23" i="8"/>
  <c r="M22" i="8"/>
  <c r="J22" i="8"/>
  <c r="G22" i="8"/>
  <c r="D22" i="8"/>
  <c r="M21" i="8"/>
  <c r="J21" i="8"/>
  <c r="G21" i="8"/>
  <c r="D21" i="8"/>
  <c r="J20" i="8"/>
  <c r="G20" i="8"/>
  <c r="D20" i="8"/>
  <c r="O19" i="8"/>
  <c r="M19" i="8"/>
  <c r="P19" i="8" s="1"/>
  <c r="J19" i="8"/>
  <c r="G19" i="8"/>
  <c r="G29" i="8" s="1"/>
  <c r="D19" i="8"/>
  <c r="M17" i="8"/>
  <c r="J17" i="8"/>
  <c r="G17" i="8"/>
  <c r="D17" i="8"/>
  <c r="M16" i="8"/>
  <c r="J16" i="8"/>
  <c r="G16" i="8"/>
  <c r="D16" i="8"/>
  <c r="O15" i="8"/>
  <c r="J15" i="8"/>
  <c r="G15" i="8"/>
  <c r="D15" i="8"/>
  <c r="J29" i="8" l="1"/>
  <c r="D29" i="8"/>
  <c r="P24" i="8"/>
  <c r="O29" i="8"/>
  <c r="M15" i="8"/>
  <c r="P15" i="8" s="1"/>
  <c r="M20" i="8"/>
  <c r="M29" i="8" s="1"/>
  <c r="P29" i="8" l="1"/>
  <c r="G69" i="40"/>
  <c r="H57" i="40" l="1"/>
  <c r="H12" i="40"/>
  <c r="H42" i="40"/>
  <c r="H48" i="40"/>
  <c r="H15" i="40"/>
  <c r="H24" i="40"/>
  <c r="H39" i="40"/>
  <c r="H31" i="40"/>
  <c r="H52" i="40"/>
  <c r="H59" i="40"/>
  <c r="H22" i="40"/>
  <c r="H27" i="40"/>
  <c r="H38" i="40"/>
  <c r="H30" i="40"/>
  <c r="H51" i="40"/>
  <c r="H18" i="40"/>
  <c r="H34" i="40"/>
  <c r="H62" i="40"/>
  <c r="H13" i="40"/>
  <c r="H19" i="40"/>
  <c r="H29" i="40"/>
  <c r="H35" i="40"/>
  <c r="H45" i="40"/>
  <c r="H56" i="40"/>
  <c r="H11" i="40"/>
  <c r="H21" i="40"/>
  <c r="H17" i="40"/>
  <c r="H26" i="40"/>
  <c r="H41" i="40"/>
  <c r="H37" i="40"/>
  <c r="H33" i="40"/>
  <c r="H44" i="40"/>
  <c r="H54" i="40"/>
  <c r="H50" i="40"/>
  <c r="H61" i="40"/>
  <c r="H9" i="40"/>
  <c r="H10" i="40"/>
  <c r="H20" i="40"/>
  <c r="H16" i="40"/>
  <c r="H25" i="40"/>
  <c r="H40" i="40"/>
  <c r="H36" i="40"/>
  <c r="H32" i="40"/>
  <c r="H46" i="40"/>
  <c r="H53" i="40"/>
  <c r="H49" i="40"/>
  <c r="H60" i="40"/>
  <c r="H66" i="40"/>
  <c r="H67" i="40"/>
  <c r="H58" i="40"/>
  <c r="O11" i="7"/>
  <c r="O12" i="7"/>
  <c r="O13" i="7"/>
  <c r="O14" i="7"/>
  <c r="O15" i="7"/>
  <c r="O16" i="7"/>
  <c r="O17" i="7"/>
  <c r="O18" i="7"/>
  <c r="O19" i="7"/>
  <c r="O20" i="7"/>
  <c r="N11" i="7"/>
  <c r="N12" i="7"/>
  <c r="N13" i="7"/>
  <c r="N14" i="7"/>
  <c r="N15" i="7"/>
  <c r="N16" i="7"/>
  <c r="N17" i="7"/>
  <c r="N18" i="7"/>
  <c r="N19" i="7"/>
  <c r="N20" i="7"/>
  <c r="O10" i="7"/>
  <c r="O21" i="7" s="1"/>
  <c r="N10" i="7"/>
  <c r="G9" i="21"/>
  <c r="G10" i="21"/>
  <c r="G11" i="21"/>
  <c r="G12" i="21"/>
  <c r="G13" i="21"/>
  <c r="G14" i="21"/>
  <c r="G15" i="21"/>
  <c r="G16" i="21"/>
  <c r="G17" i="21"/>
  <c r="G18" i="21"/>
  <c r="G19" i="21"/>
  <c r="G8" i="21"/>
  <c r="F20" i="21"/>
  <c r="Y9" i="71" l="1"/>
  <c r="Y8" i="71"/>
  <c r="T9" i="71" l="1"/>
  <c r="T8" i="71"/>
  <c r="T20" i="71" s="1"/>
  <c r="O9" i="71"/>
  <c r="O8" i="71"/>
  <c r="K8" i="71"/>
  <c r="J8" i="71"/>
  <c r="J20" i="71" s="1"/>
  <c r="E9" i="71"/>
  <c r="K9" i="71" s="1"/>
  <c r="E8" i="71"/>
  <c r="V9" i="71" l="1"/>
  <c r="U9" i="71"/>
  <c r="K20" i="71"/>
  <c r="U8" i="71"/>
  <c r="V8" i="71"/>
  <c r="V20" i="71" s="1"/>
  <c r="O20" i="71"/>
  <c r="E20" i="71"/>
  <c r="L9" i="96"/>
  <c r="G9" i="96"/>
  <c r="J29" i="53"/>
  <c r="G29" i="53"/>
  <c r="J28" i="53"/>
  <c r="G28" i="53"/>
  <c r="J27" i="53"/>
  <c r="G27" i="53"/>
  <c r="J26" i="53"/>
  <c r="J25" i="53"/>
  <c r="G25" i="53"/>
  <c r="J24" i="53"/>
  <c r="G24" i="53"/>
  <c r="J23" i="53"/>
  <c r="G23" i="53"/>
  <c r="J22" i="53"/>
  <c r="G22" i="53"/>
  <c r="J21" i="53"/>
  <c r="J17" i="53"/>
  <c r="G17" i="53"/>
  <c r="J16" i="53"/>
  <c r="G16" i="53"/>
  <c r="J15" i="53"/>
  <c r="G15" i="53"/>
  <c r="J14" i="53"/>
  <c r="G14" i="53"/>
  <c r="J13" i="53"/>
  <c r="G13" i="53"/>
  <c r="J12" i="53"/>
  <c r="G12" i="53"/>
  <c r="J11" i="53"/>
  <c r="G11" i="53"/>
  <c r="J10" i="53"/>
  <c r="G10" i="53"/>
  <c r="J9" i="53"/>
  <c r="G9" i="53"/>
  <c r="G8" i="53"/>
  <c r="U20" i="71" l="1"/>
  <c r="J9" i="96"/>
  <c r="J8" i="96"/>
  <c r="L8" i="96"/>
  <c r="I19" i="53"/>
  <c r="I33" i="53" s="1"/>
  <c r="J33" i="53" s="1"/>
  <c r="G19" i="53"/>
  <c r="G21" i="53"/>
  <c r="I31" i="53"/>
  <c r="J31" i="53" s="1"/>
  <c r="F19" i="53"/>
  <c r="J8" i="53"/>
  <c r="J19" i="53" s="1"/>
  <c r="L19" i="67" l="1"/>
  <c r="I19" i="67"/>
  <c r="F19" i="67"/>
  <c r="C19" i="67"/>
  <c r="L11" i="67"/>
  <c r="I11" i="67"/>
  <c r="F11" i="67"/>
  <c r="C11" i="67"/>
  <c r="C7" i="70" l="1"/>
  <c r="L11" i="96" l="1"/>
  <c r="M15" i="67" l="1"/>
  <c r="M16" i="67"/>
  <c r="M17" i="67"/>
  <c r="M14" i="67"/>
  <c r="M19" i="67" s="1"/>
  <c r="M9" i="67"/>
  <c r="M11" i="67" s="1"/>
  <c r="J15" i="67"/>
  <c r="J16" i="67"/>
  <c r="J17" i="67"/>
  <c r="J14" i="67"/>
  <c r="J9" i="67"/>
  <c r="J11" i="67" s="1"/>
  <c r="G15" i="67"/>
  <c r="G16" i="67"/>
  <c r="G17" i="67"/>
  <c r="G14" i="67"/>
  <c r="G9" i="67"/>
  <c r="G11" i="67" s="1"/>
  <c r="D15" i="67"/>
  <c r="D16" i="67"/>
  <c r="D17" i="67"/>
  <c r="D14" i="67"/>
  <c r="D9" i="67"/>
  <c r="D11" i="67" s="1"/>
  <c r="M8" i="8"/>
  <c r="L11" i="8"/>
  <c r="M11" i="8" s="1"/>
  <c r="J8" i="8"/>
  <c r="G8" i="8"/>
  <c r="D8" i="8"/>
  <c r="D19" i="67" l="1"/>
  <c r="G19" i="67"/>
  <c r="J19" i="67"/>
  <c r="J32" i="70"/>
  <c r="J26" i="70"/>
  <c r="J20" i="70"/>
  <c r="J8" i="70"/>
  <c r="J9" i="70"/>
  <c r="J10" i="70"/>
  <c r="J11" i="70"/>
  <c r="J12" i="70"/>
  <c r="J13" i="70"/>
  <c r="J14" i="70"/>
  <c r="J15" i="70"/>
  <c r="J16" i="70"/>
  <c r="J7" i="70"/>
  <c r="L13" i="70"/>
  <c r="C31" i="53" l="1"/>
  <c r="L31" i="53" s="1"/>
  <c r="G32" i="70" l="1"/>
  <c r="G26" i="70"/>
  <c r="G20" i="70"/>
  <c r="G8" i="70"/>
  <c r="G9" i="70"/>
  <c r="G10" i="70"/>
  <c r="G11" i="70"/>
  <c r="G12" i="70"/>
  <c r="G13" i="70"/>
  <c r="G14" i="70"/>
  <c r="G15" i="70"/>
  <c r="G16" i="70"/>
  <c r="G7" i="70"/>
  <c r="D20" i="70"/>
  <c r="D8" i="70"/>
  <c r="D9" i="70"/>
  <c r="D10" i="70"/>
  <c r="D11" i="70"/>
  <c r="M11" i="70" s="1"/>
  <c r="D12" i="70"/>
  <c r="D13" i="70"/>
  <c r="D14" i="70"/>
  <c r="D15" i="70"/>
  <c r="D16" i="70"/>
  <c r="D7" i="70"/>
  <c r="L26" i="53" l="1"/>
  <c r="J35" i="53"/>
  <c r="G35" i="53"/>
  <c r="D23" i="53"/>
  <c r="D24" i="53"/>
  <c r="D25" i="53"/>
  <c r="D26" i="53"/>
  <c r="D27" i="53"/>
  <c r="D28" i="53"/>
  <c r="D29" i="53"/>
  <c r="D22" i="53"/>
  <c r="D21" i="53"/>
  <c r="D19" i="53"/>
  <c r="J10" i="96"/>
  <c r="J11" i="96"/>
  <c r="J12" i="96"/>
  <c r="J15" i="96"/>
  <c r="J16" i="96"/>
  <c r="G10" i="96"/>
  <c r="G11" i="96"/>
  <c r="G12" i="96"/>
  <c r="G15" i="96"/>
  <c r="G16" i="96"/>
  <c r="D11" i="96"/>
  <c r="D12" i="96"/>
  <c r="D9" i="96"/>
  <c r="M9" i="96" s="1"/>
  <c r="D8" i="96"/>
  <c r="M8" i="96" s="1"/>
  <c r="M11" i="96" l="1"/>
  <c r="M27" i="53"/>
  <c r="M26" i="53"/>
  <c r="D31" i="53"/>
  <c r="M31" i="53" s="1"/>
  <c r="P44" i="110"/>
  <c r="O44" i="110"/>
  <c r="N44" i="110"/>
  <c r="M44" i="110"/>
  <c r="Q19" i="110"/>
  <c r="G44" i="110"/>
  <c r="H41" i="110" s="1"/>
  <c r="F44" i="110"/>
  <c r="E44" i="110"/>
  <c r="D44" i="110"/>
  <c r="H23" i="110"/>
  <c r="C77" i="40"/>
  <c r="C71" i="40" s="1"/>
  <c r="D54" i="42"/>
  <c r="D53" i="42"/>
  <c r="D52" i="42"/>
  <c r="P44" i="108"/>
  <c r="O44" i="108"/>
  <c r="N44" i="108"/>
  <c r="M44" i="108"/>
  <c r="Q84" i="7"/>
  <c r="P84" i="7"/>
  <c r="O84" i="7"/>
  <c r="N84" i="7"/>
  <c r="M84" i="7"/>
  <c r="L84" i="7"/>
  <c r="K84" i="7"/>
  <c r="J84" i="7"/>
  <c r="I84" i="7"/>
  <c r="H84" i="7"/>
  <c r="G84" i="7"/>
  <c r="F84" i="7"/>
  <c r="E84" i="7"/>
  <c r="D84" i="7"/>
  <c r="C84" i="7"/>
  <c r="B84" i="7"/>
  <c r="F74" i="21"/>
  <c r="G74" i="21" s="1"/>
  <c r="G44" i="108"/>
  <c r="H41" i="108" s="1"/>
  <c r="F44" i="108"/>
  <c r="E44" i="108"/>
  <c r="D44" i="108"/>
  <c r="I17" i="96"/>
  <c r="C17" i="96"/>
  <c r="D17" i="96" s="1"/>
  <c r="D16" i="96"/>
  <c r="D15" i="96"/>
  <c r="Q24" i="110" l="1"/>
  <c r="Q25" i="110"/>
  <c r="H11" i="110"/>
  <c r="H32" i="110"/>
  <c r="H13" i="110"/>
  <c r="H33" i="110"/>
  <c r="Q9" i="110"/>
  <c r="Q29" i="110"/>
  <c r="H16" i="110"/>
  <c r="H36" i="110"/>
  <c r="Q10" i="110"/>
  <c r="Q31" i="110"/>
  <c r="Q34" i="110"/>
  <c r="H28" i="110"/>
  <c r="H18" i="110"/>
  <c r="H38" i="110"/>
  <c r="Q14" i="110"/>
  <c r="H22" i="110"/>
  <c r="H42" i="110"/>
  <c r="Q15" i="110"/>
  <c r="Q35" i="110"/>
  <c r="Q39" i="110"/>
  <c r="H26" i="110"/>
  <c r="Q20" i="110"/>
  <c r="Q41" i="110"/>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17" i="96"/>
  <c r="M17" i="96" s="1"/>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L17" i="96"/>
  <c r="D56" i="42" l="1"/>
  <c r="C56" i="42"/>
  <c r="B56" i="42"/>
  <c r="L12" i="70" l="1"/>
  <c r="M12" i="70" l="1"/>
  <c r="H42" i="42"/>
  <c r="I15" i="42" s="1"/>
  <c r="I30" i="70" l="1"/>
  <c r="F30" i="70"/>
  <c r="L20" i="70"/>
  <c r="I18" i="70"/>
  <c r="I22" i="70" s="1"/>
  <c r="F18" i="70"/>
  <c r="F22" i="70" s="1"/>
  <c r="C18" i="70"/>
  <c r="C22" i="70" s="1"/>
  <c r="L16" i="70"/>
  <c r="L15" i="70"/>
  <c r="L14" i="70"/>
  <c r="M13" i="70"/>
  <c r="L10" i="70"/>
  <c r="L9" i="70"/>
  <c r="L8" i="70"/>
  <c r="L7" i="70"/>
  <c r="M8" i="70" l="1"/>
  <c r="M9" i="70"/>
  <c r="G18" i="70"/>
  <c r="G22" i="70" s="1"/>
  <c r="M7" i="70"/>
  <c r="J30" i="70"/>
  <c r="J18" i="70"/>
  <c r="J22" i="70" s="1"/>
  <c r="M10" i="70"/>
  <c r="G30" i="70"/>
  <c r="M14" i="70"/>
  <c r="M15" i="70"/>
  <c r="M16" i="70"/>
  <c r="E43" i="72"/>
  <c r="F43" i="72"/>
  <c r="C43" i="72"/>
  <c r="B43" i="72"/>
  <c r="L22" i="70"/>
  <c r="D18" i="70"/>
  <c r="L18" i="70"/>
  <c r="M20" i="70"/>
  <c r="M18" i="70" l="1"/>
  <c r="G43" i="72"/>
  <c r="I43" i="72" s="1"/>
  <c r="D43" i="72"/>
  <c r="D22" i="70"/>
  <c r="M22" i="70" s="1"/>
  <c r="H43" i="72" l="1"/>
  <c r="C42" i="42"/>
  <c r="D42" i="42"/>
  <c r="F42" i="42"/>
  <c r="G42" i="42"/>
  <c r="E42" i="42" l="1"/>
  <c r="C79" i="40"/>
  <c r="L21" i="53" l="1"/>
  <c r="J36" i="53" l="1"/>
  <c r="N9" i="7" l="1"/>
  <c r="Q9" i="7"/>
  <c r="Q10" i="7"/>
  <c r="Q20" i="7" l="1"/>
  <c r="C11" i="8" l="1"/>
  <c r="J11" i="8"/>
  <c r="G11" i="8"/>
  <c r="D11"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Q19" i="7"/>
  <c r="Q13" i="7"/>
  <c r="Q12" i="7"/>
  <c r="Q11" i="7"/>
  <c r="F38" i="21"/>
  <c r="E38" i="21"/>
  <c r="G37" i="21"/>
  <c r="G26" i="21"/>
  <c r="C20" i="21"/>
  <c r="B20" i="21"/>
  <c r="B65" i="4"/>
  <c r="B64" i="4"/>
  <c r="G69" i="45"/>
  <c r="F69" i="45"/>
  <c r="E69" i="45"/>
  <c r="D69" i="45"/>
  <c r="G36" i="53"/>
  <c r="L29" i="53"/>
  <c r="M29" i="53"/>
  <c r="L28" i="53"/>
  <c r="M28" i="53"/>
  <c r="L27" i="53"/>
  <c r="L24" i="53"/>
  <c r="M24" i="53"/>
  <c r="L23" i="53"/>
  <c r="M23" i="53"/>
  <c r="M21" i="53"/>
  <c r="C33" i="53"/>
  <c r="D33" i="53" s="1"/>
  <c r="L33" i="53" l="1"/>
  <c r="H62" i="45"/>
  <c r="G38" i="21"/>
  <c r="N21" i="7"/>
  <c r="Q21" i="7"/>
  <c r="H21" i="45"/>
  <c r="H30" i="45"/>
  <c r="H42" i="45"/>
  <c r="H67" i="45"/>
  <c r="H10" i="45"/>
  <c r="H22" i="45"/>
  <c r="H31" i="45"/>
  <c r="H35" i="45"/>
  <c r="H50" i="45"/>
  <c r="H52" i="45"/>
  <c r="H57" i="45"/>
  <c r="H17" i="45"/>
  <c r="H24" i="45"/>
  <c r="H34" i="45"/>
  <c r="H45" i="45"/>
  <c r="H56" i="45"/>
  <c r="H15" i="45"/>
  <c r="H18" i="45"/>
  <c r="H27" i="45"/>
  <c r="H32" i="45"/>
  <c r="H36" i="45"/>
  <c r="H51" i="45"/>
  <c r="H53" i="45"/>
  <c r="H69" i="45"/>
  <c r="H48" i="45"/>
  <c r="H49" i="45"/>
  <c r="H9" i="45"/>
  <c r="H16" i="45"/>
  <c r="H19" i="45"/>
  <c r="H29" i="45"/>
  <c r="H33" i="45"/>
  <c r="H37" i="45"/>
  <c r="H44" i="45"/>
  <c r="H54" i="45"/>
  <c r="H66" i="45"/>
  <c r="D20" i="21"/>
  <c r="Q64" i="7"/>
  <c r="O64" i="7"/>
  <c r="P64" i="7"/>
  <c r="N64" i="7"/>
  <c r="F55" i="21" s="1"/>
  <c r="G20" i="21"/>
  <c r="L19" i="53"/>
  <c r="M19" i="53" l="1"/>
  <c r="F56" i="21"/>
  <c r="G56" i="21" s="1"/>
  <c r="G55" i="21"/>
  <c r="M33" i="53"/>
  <c r="G26" i="53" l="1"/>
  <c r="F31" i="53"/>
  <c r="G31" i="53" s="1"/>
  <c r="F33" i="53"/>
  <c r="G33" i="53" s="1"/>
  <c r="G8" i="96" l="1"/>
  <c r="F17" i="96"/>
  <c r="G17" i="96" l="1"/>
</calcChain>
</file>

<file path=xl/sharedStrings.xml><?xml version="1.0" encoding="utf-8"?>
<sst xmlns="http://schemas.openxmlformats.org/spreadsheetml/2006/main" count="2081" uniqueCount="667">
  <si>
    <t xml:space="preserve"> Energy Savings Assistance Program Table - Summary Expenses</t>
  </si>
  <si>
    <t>Southern California Gas Company</t>
  </si>
  <si>
    <t>August 2022</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</si>
  <si>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</si>
  <si>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</si>
  <si>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</si>
  <si>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</si>
  <si>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</si>
  <si>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</si>
  <si>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</si>
  <si>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</si>
  <si>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ESA Main Program (SF, MH, MF In-Unit)</t>
  </si>
  <si>
    <t>N/A</t>
  </si>
  <si>
    <r>
      <t xml:space="preserve">ESA Multifamily Common Area Measures </t>
    </r>
    <r>
      <rPr>
        <vertAlign val="superscript"/>
        <sz val="10"/>
        <rFont val="Arial"/>
        <family val="2"/>
      </rPr>
      <t>[2]</t>
    </r>
  </si>
  <si>
    <t>ESA Multifamily Whole Building</t>
  </si>
  <si>
    <t>ESA Pilot Plus and Pilot Deep</t>
  </si>
  <si>
    <t>CSD Leveraging</t>
  </si>
  <si>
    <t>Building Electrification Retrofit Pilot (SCE)</t>
  </si>
  <si>
    <t>Clean Energy Homes New Construction Pilot (SCE)</t>
  </si>
  <si>
    <t>ESA Program TOTAL</t>
  </si>
  <si>
    <r>
      <rPr>
        <vertAlign val="superscript"/>
        <sz val="10"/>
        <rFont val="Arial"/>
        <family val="2"/>
      </rPr>
      <t>[1]</t>
    </r>
    <r>
      <rPr>
        <sz val="10"/>
        <rFont val="Arial"/>
        <family val="2"/>
      </rPr>
      <t xml:space="preserve"> Reflects authorized funding per D.21-06-015 dated June 3, 2021</t>
    </r>
  </si>
  <si>
    <r>
      <rPr>
        <vertAlign val="superscript"/>
        <sz val="10"/>
        <rFont val="Arial"/>
        <family val="2"/>
      </rPr>
      <t>[2]</t>
    </r>
    <r>
      <rPr>
        <sz val="10"/>
        <rFont val="Arial"/>
        <family val="2"/>
      </rPr>
      <t xml:space="preserve"> Authorized budget from unspent, uncommitted funds per AL 5865 filed September 17, 2021</t>
    </r>
  </si>
  <si>
    <t xml:space="preserve"> Energy Savings Assistance Program Table 1 - Main (SF, MH, MF In-Unit) Expenses</t>
  </si>
  <si>
    <t>Appliances</t>
  </si>
  <si>
    <r>
      <t xml:space="preserve">Authorized Budget </t>
    </r>
    <r>
      <rPr>
        <b/>
        <vertAlign val="superscript"/>
        <sz val="10"/>
        <rFont val="Arial"/>
        <family val="2"/>
      </rPr>
      <t xml:space="preserve">[1] </t>
    </r>
  </si>
  <si>
    <t>Energy Efficiency</t>
  </si>
  <si>
    <t>Domestic Hot Water</t>
  </si>
  <si>
    <t>Enclosure</t>
  </si>
  <si>
    <t>HVAC</t>
  </si>
  <si>
    <t>Maintenance</t>
  </si>
  <si>
    <t>Lighting</t>
  </si>
  <si>
    <t>Miscellaneous</t>
  </si>
  <si>
    <t>Customer Enrollment</t>
  </si>
  <si>
    <t>In Home Education</t>
  </si>
  <si>
    <t>Pilot</t>
  </si>
  <si>
    <t>Energy Efficiency TOTAL</t>
  </si>
  <si>
    <t>Training Center</t>
  </si>
  <si>
    <t>Workforce Education and Training</t>
  </si>
  <si>
    <t>Inspections</t>
  </si>
  <si>
    <t>Marketing and Outreach</t>
  </si>
  <si>
    <t>Statewide Marketing and Outreach</t>
  </si>
  <si>
    <r>
      <t xml:space="preserve">Studies </t>
    </r>
    <r>
      <rPr>
        <vertAlign val="superscript"/>
        <sz val="10"/>
        <rFont val="Arial"/>
        <family val="2"/>
      </rPr>
      <t>[2]</t>
    </r>
  </si>
  <si>
    <t>Regulatory Compliance</t>
  </si>
  <si>
    <t>General Administration</t>
  </si>
  <si>
    <t>CPUC Energy Division</t>
  </si>
  <si>
    <t>Administration TOTAL</t>
  </si>
  <si>
    <t>TOTAL PROGRAM COSTS</t>
  </si>
  <si>
    <t>Funded Outside of ESA Program Budget</t>
  </si>
  <si>
    <t>Indirect Costs</t>
  </si>
  <si>
    <t>NGAT Costs</t>
  </si>
  <si>
    <r>
      <rPr>
        <vertAlign val="superscript"/>
        <sz val="10"/>
        <rFont val="Arial"/>
        <family val="2"/>
      </rPr>
      <t>[1]</t>
    </r>
    <r>
      <rPr>
        <sz val="10"/>
        <rFont val="Arial"/>
        <family val="2"/>
      </rPr>
      <t xml:space="preserve"> Reflects authorized funding per D.21-06-015 dated June 3, 2021, but does not include authorized budget for Pilot Plus and Deep Pilot program in the amount of $6,510,545 shown on ESA Summary tab.</t>
    </r>
  </si>
  <si>
    <t>Any required corrections/adjustments are reported herein and supersede results reported in prior months and may reflect YTD adjustments.</t>
  </si>
  <si>
    <r>
      <rPr>
        <b/>
        <sz val="10"/>
        <rFont val="Arial"/>
        <family val="2"/>
      </rPr>
      <t>Note 2</t>
    </r>
    <r>
      <rPr>
        <sz val="10"/>
        <rFont val="Arial"/>
        <family val="2"/>
      </rPr>
      <t>: Any required corrections/adjustments are reported herein and supersede results reported in prior months and may reflect YTD adjustments.</t>
    </r>
  </si>
  <si>
    <t>Energy Savings Assistance Program Table 2 (SF, MH, MF In-Unit)</t>
  </si>
  <si>
    <t>ESA Program (Summary)Total</t>
  </si>
  <si>
    <t>Year-To-Date Completed &amp; Expensed Installation</t>
  </si>
  <si>
    <t>Measures</t>
  </si>
  <si>
    <t>Units</t>
  </si>
  <si>
    <t>Quantity Installed</t>
  </si>
  <si>
    <t>kWh [1] (Annual)</t>
  </si>
  <si>
    <t>kW [1] (Annual)</t>
  </si>
  <si>
    <t>Therms [1] (Annual)</t>
  </si>
  <si>
    <t>Expenses ($)</t>
  </si>
  <si>
    <t>% of Expenditure</t>
  </si>
  <si>
    <t>High Efficiency Clothes Washer</t>
  </si>
  <si>
    <t>Home</t>
  </si>
  <si>
    <t>Refrigerators</t>
  </si>
  <si>
    <t>Each</t>
  </si>
  <si>
    <t>Freezers</t>
  </si>
  <si>
    <t>New - Clother Dryer</t>
  </si>
  <si>
    <t>New - Dishwasher</t>
  </si>
  <si>
    <t>Other Domestic Hot Water [3]</t>
  </si>
  <si>
    <t>Water Heater Tank and Pipe Insulation [4]</t>
  </si>
  <si>
    <t>Water Heater Repair/Replacement</t>
  </si>
  <si>
    <t>Thermostatic Shower Valve</t>
  </si>
  <si>
    <t>Combined Showerhead/TSV</t>
  </si>
  <si>
    <t>Heat Pump Water Heater</t>
  </si>
  <si>
    <t>Tub Diverter/ Tub Spout</t>
  </si>
  <si>
    <t>New - Solar Water Heating</t>
  </si>
  <si>
    <t>Air Sealing/Envelope [5]</t>
  </si>
  <si>
    <t>New - Diagnostic Air Sealing</t>
  </si>
  <si>
    <t>Attic Insulation</t>
  </si>
  <si>
    <t>New - Floor Insulation</t>
  </si>
  <si>
    <t>Furnace Repair/Replacement</t>
  </si>
  <si>
    <t>Room A/C Replacement</t>
  </si>
  <si>
    <t>Central A/C Replacement</t>
  </si>
  <si>
    <t>Heat Pump Replacement</t>
  </si>
  <si>
    <t>Evaporative Cooler</t>
  </si>
  <si>
    <t>Duct Testing and Sealing</t>
  </si>
  <si>
    <t>Energy Efficient Fan Control</t>
  </si>
  <si>
    <t>Removed - A/C Time Delay</t>
  </si>
  <si>
    <t>Prescriptive Duct Sealing</t>
  </si>
  <si>
    <t>High Efficiency Forced Air Unit (HE FAU)</t>
  </si>
  <si>
    <t>Smart Thermostat</t>
  </si>
  <si>
    <t>New - Portable A/C</t>
  </si>
  <si>
    <t>New - Central Heat Pump-FS (propane or gas space)</t>
  </si>
  <si>
    <t>New - Wholehouse Fan</t>
  </si>
  <si>
    <t>Furnace Clean and Tune</t>
  </si>
  <si>
    <t>Central A/C Tune up</t>
  </si>
  <si>
    <t>New - Evaporative Cooling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</si>
  <si>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</si>
  <si>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</si>
  <si>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</si>
  <si>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</si>
  <si>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</si>
  <si>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</si>
  <si>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</si>
  <si>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</si>
  <si>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</si>
  <si>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Smart Strip Tier I</t>
  </si>
  <si>
    <t>Smart Strip Tier II</t>
  </si>
  <si>
    <t>New - Air Purifier</t>
  </si>
  <si>
    <t>Cold Storage</t>
  </si>
  <si>
    <t>New - Comprehensive Home Health and Safety Check-up</t>
  </si>
  <si>
    <t>New - CO and Smoke Alarm</t>
  </si>
  <si>
    <t>Pilots</t>
  </si>
  <si>
    <t>Outreach &amp; Assessment</t>
  </si>
  <si>
    <t>In-Home Energy Education</t>
  </si>
  <si>
    <t>Total Savings/Expenditures</t>
  </si>
  <si>
    <t>Total Households Weatherized [6]</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</si>
  <si>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</si>
  <si>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</si>
  <si>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</si>
  <si>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</si>
  <si>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</si>
  <si>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</si>
  <si>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t>
  </si>
  <si>
    <t>% of Households Treated</t>
  </si>
  <si>
    <t>%</t>
  </si>
  <si>
    <t xml:space="preserve"> - Master-Meter Households Treated</t>
  </si>
  <si>
    <t>[1] As of September 2019, all savings are calculated based on the following source:</t>
  </si>
  <si>
    <t>DNV-GL  “Energy Savings Assistance (ESA) Program Impact Evaluation Program Years 2015-2017.” April 26, 2019.</t>
  </si>
  <si>
    <t>[2] Microwave savings are from ECONorthWest Studies received in December of 2011</t>
  </si>
  <si>
    <t>[3] Includes Faucet Aerators and Low Flow Showerheads</t>
  </si>
  <si>
    <t>[4] Includes Water Heater Blankets and Water Heater Pipe Insulation</t>
  </si>
  <si>
    <t>[6] Weatherization may consist of attic insulation, attic access weatherization, weatherstripping - door, caulking, &amp; minor home repairs</t>
  </si>
  <si>
    <t>Note: Any required corrections/adjustments are reported herein and supersede results reported in prior months and may reflect YTD adjustments.</t>
  </si>
  <si>
    <t>Note: Any measures noted as 'NEW' have been added during the course of this program year.</t>
  </si>
  <si>
    <t>Note: Any measures noted as 'REMOVED', are no longer offered by the program but have been kept for tracking purposes.</t>
  </si>
  <si>
    <t>Energy Savings Assistance Program Table 2A</t>
  </si>
  <si>
    <t>ESA Program - CSD Leveraging</t>
  </si>
  <si>
    <t>kWh[1] (Annual)</t>
  </si>
  <si>
    <t>kW[1] (Annual)</t>
  </si>
  <si>
    <t>Therms[1] (Annual)</t>
  </si>
  <si>
    <t>In-Home Education</t>
  </si>
  <si>
    <t xml:space="preserve"> </t>
  </si>
  <si>
    <t>CSD MF Tenant Units Treated</t>
  </si>
  <si>
    <t>[1] All savings are calculated based on the following sources:</t>
  </si>
  <si>
    <t xml:space="preserve">  DNV-GL  “Energy Savings Assistance (ESA) Program Impact Evaluation Program Years 2015-2017.” April 26, 2019.</t>
  </si>
  <si>
    <t>[2] Microwave savings are from ECONorthWest Studies received in December of 2011.</t>
  </si>
  <si>
    <t>[6] Weatherization may consist of attic insulation, attic access weatherization, weatherstripping - door, caulking, &amp; minor home repairs.</t>
  </si>
  <si>
    <t>Energy Savings Assistance Common Area Measures Program Table 2B</t>
  </si>
  <si>
    <r>
      <t>Table 2B</t>
    </r>
    <r>
      <rPr>
        <sz val="12"/>
        <rFont val="Arial"/>
        <family val="2"/>
      </rPr>
      <t xml:space="preserve"> </t>
    </r>
    <r>
      <rPr>
        <b/>
        <sz val="12"/>
        <rFont val="Arial"/>
        <family val="2"/>
      </rPr>
      <t>ESA Program - Multifamily Common Area Measures [1]</t>
    </r>
  </si>
  <si>
    <t>ESA CAM Measures [2][3]</t>
  </si>
  <si>
    <t>Units (of Measure such as "each")</t>
  </si>
  <si>
    <t>Number of Units for Cap-kBTUh and Cap-Tons</t>
  </si>
  <si>
    <t>kWh [4] (Annual)</t>
  </si>
  <si>
    <t>kW [4] (Annual)</t>
  </si>
  <si>
    <t>Therms [4][12] (Annual)</t>
  </si>
  <si>
    <t>Expenses [13] ($)</t>
  </si>
  <si>
    <t>High Efficiency Clothers Washer</t>
  </si>
  <si>
    <t>Other Hot Water</t>
  </si>
  <si>
    <t>Tank and Pipe Insulation</t>
  </si>
  <si>
    <t>Water Heater Replace**</t>
  </si>
  <si>
    <t>Cap-kBTUh</t>
  </si>
  <si>
    <t>Central Boiler Replace**</t>
  </si>
  <si>
    <t>Envelope</t>
  </si>
  <si>
    <t>Air Sealing/Envelope [6]</t>
  </si>
  <si>
    <t>A/C Tune-up**</t>
  </si>
  <si>
    <t>Cap-Tons</t>
  </si>
  <si>
    <t>Furnace Replacement**</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</si>
  <si>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</si>
  <si>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</si>
  <si>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</si>
  <si>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</si>
  <si>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</si>
  <si>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</si>
  <si>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</si>
  <si>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</si>
  <si>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</si>
  <si>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</si>
  <si>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</si>
  <si>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</si>
  <si>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</si>
  <si>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</si>
  <si>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</si>
  <si>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</si>
  <si>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t>Commissioning [7]</t>
  </si>
  <si>
    <t>Audit [8]</t>
  </si>
  <si>
    <t>Administration [9]</t>
  </si>
  <si>
    <t>-</t>
  </si>
  <si>
    <t>Multifamily Properties Treated</t>
  </si>
  <si>
    <t>Number</t>
  </si>
  <si>
    <t>Total Number of Multifamily Properties Treated [10]</t>
  </si>
  <si>
    <t>Subtotal of Master-metered Multifamily Properties Treated</t>
  </si>
  <si>
    <t>Total Number of Multifamily Tenant Units w/in Properties Treated [11]</t>
  </si>
  <si>
    <t>Total Number of buildings w/in Properties Treated</t>
  </si>
  <si>
    <t>ESA Program - Multifamily Common Area</t>
  </si>
  <si>
    <t>Administration</t>
  </si>
  <si>
    <t>Direct Implementation (Non-Incentive)</t>
  </si>
  <si>
    <t>Direct Implementation</t>
  </si>
  <si>
    <t>&lt;&lt;Includes measures costs</t>
  </si>
  <si>
    <t>TOTAL MF CAM COSTS</t>
  </si>
  <si>
    <t>[1] Applicable to Deed-Restricted, government and non-profit owned multi-family buildings described in D.16-11-022 where 65% of tenants are income eligible based on CPUC  income requirements of at or below 200% of the Federal Poverty Guidelines.</t>
  </si>
  <si>
    <t>[2]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</si>
  <si>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[3] Commissioning costs, as allowable per the Decision, are included in measures total cost unless otherwise noted. </t>
  </si>
  <si>
    <t>Savings estimates are sourced from the PY2015 to 2017 ESA Impact Evaluation; Energy Division instructed the IOUs to use these results for 2019 and 2020 savings estimates.</t>
  </si>
  <si>
    <t>[4] All savings are calculated based on the following sources:</t>
  </si>
  <si>
    <t xml:space="preserve">   DNV-GL  “Energy Savings Assistance (ESA) Program Impact Evaluation Program Years 2015-2017.” April 26, 2019.</t>
  </si>
  <si>
    <t>[5] Microwave savings are from ECONorthWest Studies received in December of 2011.</t>
  </si>
  <si>
    <t>[6] Envelope and Air Sealing Measures may include outlet cover plate gaskets, attic access weatherization, weatherstripping - door, caulking and minor home repairs.  Minor home repairs predominantly are door jamb repair / replacement, door repair, and window putty.</t>
  </si>
  <si>
    <t>[7] Refers to optimizing the installation of the measure installed such as retrofitting pipes, etc.</t>
  </si>
  <si>
    <t>[8] Audit costs may be covered by other programs or projects may utilize previous audits. Not all participants will have an audit cost associated with their project.</t>
  </si>
  <si>
    <t>[9] Per D.17-12-009 at p.213, the CPUC imposes a cap of 10% of ESA Program funds for administrative activities and a ceiling of 20% for direct implementation non-incentive costs.</t>
  </si>
  <si>
    <t xml:space="preserve">[10] Multifamily properties are sites with at least five (5) or more dwelling units.  The properties may have multiple buildings. </t>
  </si>
  <si>
    <t>[11] Multifamily tenant units are the number of dwelling units located within properties treated.  This number does not represent the same number of dwellings treated as captured in table 2A.</t>
  </si>
  <si>
    <t>[12] NMEC calculations require 12 months prior and 12 months post implementation data.</t>
  </si>
  <si>
    <t>[13] Includes expenditures for projects from 2022; partial payment for projects completed in 2022 may have been included in 2021.</t>
  </si>
  <si>
    <t>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</si>
  <si>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</si>
  <si>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</si>
  <si>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</si>
  <si>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</si>
  <si>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</si>
  <si>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</si>
  <si>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</si>
  <si>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All Climate Zones</t>
  </si>
  <si>
    <t>Water Heater Blanket</t>
  </si>
  <si>
    <t>Low Flow Shower Head</t>
  </si>
  <si>
    <t>Water Heater Pipe Insulation</t>
  </si>
  <si>
    <t>Faucet Aerator</t>
  </si>
  <si>
    <t>New - Tub Diverter/ Tub Spout</t>
  </si>
  <si>
    <t>Large Water Heater Replace</t>
  </si>
  <si>
    <t>Central Boiler Replace</t>
  </si>
  <si>
    <t xml:space="preserve">Air Sealing / Envelope </t>
  </si>
  <si>
    <t xml:space="preserve">All Climate Zones </t>
  </si>
  <si>
    <t>Caulking</t>
  </si>
  <si>
    <t>FAU Standing Pilot Conversion</t>
  </si>
  <si>
    <t>New - High Efficiency Forced Air Unit (HE FAU)</t>
  </si>
  <si>
    <t>A/C Tune-up</t>
  </si>
  <si>
    <t>Heat Pump Split System</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</si>
  <si>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</si>
  <si>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</si>
  <si>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</si>
  <si>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</si>
  <si>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</si>
  <si>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August 2022*</t>
  </si>
  <si>
    <t>ESA Program - Pilot Plus</t>
  </si>
  <si>
    <t>ESA Program - Pilot Deep</t>
  </si>
  <si>
    <t>kWh[3] (Annual)</t>
  </si>
  <si>
    <t>kW[3] (Annual)</t>
  </si>
  <si>
    <t>Therms[3] (Annual)</t>
  </si>
  <si>
    <t>Enclosure[1]</t>
  </si>
  <si>
    <t>ESA Outreach &amp; Assessment</t>
  </si>
  <si>
    <t>ESA In-Home Energy Education</t>
  </si>
  <si>
    <t>* Data will be reported once Pilots commence.</t>
  </si>
  <si>
    <t>Note: IOUs - If there are new measures that are approved through the ESA Working Group, mark in column A as such to indicate that it is a new measure.</t>
  </si>
  <si>
    <t>Energy Savings Assistance Program Table 2D Pilots</t>
  </si>
  <si>
    <t>NOT APPLICABLE TO SOCALGAS</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</si>
  <si>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</si>
  <si>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</si>
  <si>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</si>
  <si>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</si>
  <si>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</si>
  <si>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</si>
  <si>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</si>
  <si>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</si>
  <si>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</si>
  <si>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</si>
  <si>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</si>
  <si>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</si>
  <si>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[1]</t>
  </si>
  <si>
    <t>Average 1st Year Bill Savings / Treated Property</t>
  </si>
  <si>
    <t>Average Lifecycle Bill Savings / Treated Property</t>
  </si>
  <si>
    <t>Table 3D, ESA Program - Pilot Plus</t>
  </si>
  <si>
    <t>Table 3E, ESA Program - Pilot Deep</t>
  </si>
  <si>
    <t>Table 3F, Summary - ESA Program (SF, MH, MF In-Unit)/CSD Leveraging/MF CAM/Pilot Plus and Pilot Deep</t>
  </si>
  <si>
    <t>Average 1st Year Bill Savings / Treated Households </t>
  </si>
  <si>
    <t>Average Lifecycle Bill Savings / Treated Households</t>
  </si>
  <si>
    <t>[1] NMEC calculations require 12 months prior and post implementation data.</t>
  </si>
  <si>
    <t>Note: Summary is the sum of ESA Program + CSD Leveraging + MF CAM + Pilot Plus + Pilot Deep</t>
  </si>
  <si>
    <t xml:space="preserve"> Energy Savings Assistance Program Table 4 -  Homes/Buildings Treated</t>
  </si>
  <si>
    <t>Table 4A, ESA Program (SF, MH, MF In-Unit)</t>
  </si>
  <si>
    <t>Eligible Households [3]</t>
  </si>
  <si>
    <t>Households Treated YTD</t>
  </si>
  <si>
    <t>County</t>
  </si>
  <si>
    <t>Rural [1]</t>
  </si>
  <si>
    <t>Urban</t>
  </si>
  <si>
    <t>Rural</t>
  </si>
  <si>
    <t>Fresno</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</si>
  <si>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</si>
  <si>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</si>
  <si>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</si>
  <si>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</si>
  <si>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</si>
  <si>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</si>
  <si>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</si>
  <si>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</si>
  <si>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</si>
  <si>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</si>
  <si>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</si>
  <si>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</si>
  <si>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</si>
  <si>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Eligible Properties [2]</t>
  </si>
  <si>
    <t>Properties Treated YTD</t>
  </si>
  <si>
    <t xml:space="preserve">Table 4D, ESA Program - Pilot Plus and Pilot Deep </t>
  </si>
  <si>
    <t>Eligible Households</t>
  </si>
  <si>
    <t xml:space="preserve">[1] For IOU low income-related and Energy Efficiency reporting and analysis, the Goldsmith definition is applied. </t>
  </si>
  <si>
    <t>[2] Do not currently have Eligible Properties for ESA CAM.</t>
  </si>
  <si>
    <t>[3] Beginning July 1, 2022, ESA eligibility changed from 200% FPL to 250% FPL.</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</si>
  <si>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</si>
  <si>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</si>
  <si>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</si>
  <si>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</si>
  <si>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</si>
  <si>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 [1]</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</si>
  <si>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</si>
  <si>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</si>
  <si>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</si>
  <si>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</si>
  <si>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</si>
  <si>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</si>
  <si>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</si>
  <si>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</si>
  <si>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</si>
  <si>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</si>
  <si>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</si>
  <si>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</si>
  <si>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</si>
  <si>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</si>
  <si>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</si>
  <si>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</si>
  <si>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</si>
  <si>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</si>
  <si>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</si>
  <si>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</si>
  <si>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</si>
  <si>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</si>
  <si>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</si>
  <si>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</si>
  <si>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</si>
  <si>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[1] As of September 2019, all savings are calculated based on the following source: DNV-GL "Energy Savings Assistance (ESA) Program Impact Evaluation Program Years 2015-2017." April 26, 2019.</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</si>
  <si>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</si>
  <si>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</si>
  <si>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</si>
  <si>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</si>
  <si>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</si>
  <si>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ESA Pilot Plus and Pilot Deep Program</t>
  </si>
  <si>
    <t>Total Pilots</t>
  </si>
  <si>
    <t>Studies</t>
  </si>
  <si>
    <r>
      <t xml:space="preserve">Needs Assessment (LINA) </t>
    </r>
    <r>
      <rPr>
        <vertAlign val="superscript"/>
        <sz val="10"/>
        <rFont val="Arial"/>
        <family val="2"/>
      </rPr>
      <t>[1]</t>
    </r>
  </si>
  <si>
    <r>
      <t xml:space="preserve">Joint IOU - Multifamily CAM Process Evaluation </t>
    </r>
    <r>
      <rPr>
        <vertAlign val="superscript"/>
        <sz val="10"/>
        <rFont val="Arial"/>
        <family val="2"/>
      </rPr>
      <t>[2]</t>
    </r>
  </si>
  <si>
    <r>
      <t xml:space="preserve">2020 Non Energy Benefits Evaluation (NEB's) </t>
    </r>
    <r>
      <rPr>
        <vertAlign val="superscript"/>
        <sz val="10"/>
        <rFont val="Arial"/>
        <family val="2"/>
      </rPr>
      <t>[3]</t>
    </r>
  </si>
  <si>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</si>
  <si>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</si>
  <si>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</si>
  <si>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</si>
  <si>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</si>
  <si>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</si>
  <si>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</si>
  <si>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Process Evaluation Studies (1-4 Studies)</t>
  </si>
  <si>
    <t>Potential Ad Hoc Tasks</t>
  </si>
  <si>
    <r>
      <t xml:space="preserve">Total Studies </t>
    </r>
    <r>
      <rPr>
        <b/>
        <vertAlign val="superscript"/>
        <sz val="10"/>
        <rFont val="Arial"/>
        <family val="2"/>
      </rPr>
      <t>[4]</t>
    </r>
  </si>
  <si>
    <r>
      <rPr>
        <vertAlign val="superscript"/>
        <sz val="10"/>
        <rFont val="Arial"/>
        <family val="2"/>
      </rPr>
      <t>[1]</t>
    </r>
    <r>
      <rPr>
        <sz val="10"/>
        <rFont val="Arial"/>
        <family val="2"/>
      </rPr>
      <t xml:space="preserve"> LINA study funded out of prior cycle unspent funds per AL 5558.</t>
    </r>
  </si>
  <si>
    <r>
      <rPr>
        <vertAlign val="superscript"/>
        <sz val="10"/>
        <rFont val="Arial"/>
        <family val="2"/>
      </rPr>
      <t>[2]</t>
    </r>
    <r>
      <rPr>
        <sz val="10"/>
        <rFont val="Arial"/>
        <family val="2"/>
      </rPr>
      <t xml:space="preserve"> MF CAM study funded out of MF CAM prior cycle unspent funds per AL 5744.  Current month credit due to accounting reversal of June 2022 accrual, where billing has been delayed.</t>
    </r>
  </si>
  <si>
    <r>
      <rPr>
        <vertAlign val="superscript"/>
        <sz val="10"/>
        <rFont val="Arial"/>
        <family val="2"/>
      </rPr>
      <t xml:space="preserve">[3] </t>
    </r>
    <r>
      <rPr>
        <sz val="10"/>
        <rFont val="Arial"/>
        <family val="2"/>
      </rPr>
      <t>Cycle-to-date amount related to 2020 activity posted in 2021.</t>
    </r>
  </si>
  <si>
    <r>
      <rPr>
        <vertAlign val="superscript"/>
        <sz val="10"/>
        <rFont val="Arial"/>
        <family val="2"/>
      </rPr>
      <t xml:space="preserve">[4] </t>
    </r>
    <r>
      <rPr>
        <sz val="10"/>
        <rFont val="Arial"/>
        <family val="2"/>
      </rPr>
      <t>Total studies amount includes 2021-2026 authorized budget in D.21-06-015 only as well as associated spending.</t>
    </r>
  </si>
  <si>
    <t>Energy Savings Assistance Program Table - 7 Customer Segments/Needs State by Demographic, Financial, Location, and Health Conditions</t>
  </si>
  <si>
    <t>ESA Main (SF, MH, MF in-unit)</t>
  </si>
  <si>
    <t>Customer Segments</t>
  </si>
  <si>
    <t># of Households Eligible*</t>
  </si>
  <si>
    <t># of Households Treated</t>
  </si>
  <si>
    <t>Enrollment Rate =  (C/B)</t>
  </si>
  <si>
    <t># of Households Contacted</t>
  </si>
  <si>
    <t>Rate of Uptake =  (C/E)</t>
  </si>
  <si>
    <t>Avg. Energy Savings (kWh) Per Treated Household (Energy Saving and HCS Measures)</t>
  </si>
  <si>
    <t>Avg. Energy Savings (kWh) Per Treated Household (Energy Saving Measures Only)</t>
  </si>
  <si>
    <t xml:space="preserve">Avg. Peak Demand Energy Savings (kW) Per Treated Household </t>
  </si>
  <si>
    <t>Avg. Energy Savings (Therms) Per Treated Household (Energy Saving and HCS Measures)</t>
  </si>
  <si>
    <t xml:space="preserve">Avg. Energy Savings (Therms) Per Treated Household (Energy Saving Measures Only) </t>
  </si>
  <si>
    <t>Avg. Cost Per Treated Household</t>
  </si>
  <si>
    <t>Demographic</t>
  </si>
  <si>
    <t>Housing Type</t>
  </si>
  <si>
    <t xml:space="preserve">   SF</t>
  </si>
  <si>
    <t xml:space="preserve">   MH</t>
  </si>
  <si>
    <t xml:space="preserve">   MF In-Unit</t>
  </si>
  <si>
    <t>Rent vs. Own</t>
  </si>
  <si>
    <t xml:space="preserve">   Own</t>
  </si>
  <si>
    <t xml:space="preserve">   Rent</t>
  </si>
  <si>
    <t>Vacant</t>
  </si>
  <si>
    <t>Previous vs. New Participant</t>
  </si>
  <si>
    <t>New participant</t>
  </si>
  <si>
    <t>Previous Participant</t>
  </si>
  <si>
    <t>Seniors [3]</t>
  </si>
  <si>
    <t xml:space="preserve">Veterans </t>
  </si>
  <si>
    <t>Hard-to-Reach [1]</t>
  </si>
  <si>
    <t>Vulnerable [1]</t>
  </si>
  <si>
    <t>Location</t>
  </si>
  <si>
    <t>DAC [4]</t>
  </si>
  <si>
    <t>Tribal [6]</t>
  </si>
  <si>
    <t>PSPS Zone</t>
  </si>
  <si>
    <t>Wildfire Zone</t>
  </si>
  <si>
    <t>Climate Zone</t>
  </si>
  <si>
    <t>CARB Communities [5]</t>
  </si>
  <si>
    <t>Financial</t>
  </si>
  <si>
    <t>CARE</t>
  </si>
  <si>
    <t>Disconnected [2]</t>
  </si>
  <si>
    <t>Arrearages [1]</t>
  </si>
  <si>
    <t>High Usage [1]</t>
  </si>
  <si>
    <t>High Energy Burden [1]</t>
  </si>
  <si>
    <t xml:space="preserve">SEVI </t>
  </si>
  <si>
    <t>&lt;25%</t>
  </si>
  <si>
    <t>25%-50%</t>
  </si>
  <si>
    <t>50%-75%</t>
  </si>
  <si>
    <t>&gt;75%</t>
  </si>
  <si>
    <t>Affordability Ratio</t>
  </si>
  <si>
    <t>Health Condition</t>
  </si>
  <si>
    <t>Medical Baseline [1]</t>
  </si>
  <si>
    <t>Respiratory [1]</t>
  </si>
  <si>
    <t xml:space="preserve">Disabled </t>
  </si>
  <si>
    <t>[1] Methodology for collecting data is currently being developed and will be reported as it becomes available.</t>
  </si>
  <si>
    <t>[2] Due to the COVID customer protections, no customers have been disconnected since March 4, 2020.</t>
  </si>
  <si>
    <t>[3] Senior defined as age 65 and older</t>
  </si>
  <si>
    <t>[4] As defined by CalEnviroScreen</t>
  </si>
  <si>
    <t>[5] Neighborhoods identified by CARB Air Protection Program that overlap withDAC ZIP codes per CalEnviroScreen</t>
  </si>
  <si>
    <t xml:space="preserve">[6] SoCalGas uses geographic boundary information to identify federally recognized tribal areas in conjunction with an augment to the ESA application to allow for customer to self-identify as a member of a tribal community. </t>
  </si>
  <si>
    <t>Pilot Plus and Pilot Deep</t>
  </si>
  <si>
    <t># of Households Eligible</t>
  </si>
  <si>
    <t>Avg. Peak Demand Savings (kW) Per Treated Household</t>
  </si>
  <si>
    <t>Avg. Energy Savings (Therms) Per Treated Household (Energy Saving Measures Only)</t>
  </si>
  <si>
    <t>Seniors</t>
  </si>
  <si>
    <t>Veterans</t>
  </si>
  <si>
    <t>Hard-to-Reach</t>
  </si>
  <si>
    <t>Vulnerable</t>
  </si>
  <si>
    <t>DAC</t>
  </si>
  <si>
    <t>Tribal</t>
  </si>
  <si>
    <t>Climate Zone 7 (example)</t>
  </si>
  <si>
    <t>Climate Zone 10 (example)</t>
  </si>
  <si>
    <t>Climate Zone 14 (example)</t>
  </si>
  <si>
    <t>Climate Zone 15 (example)</t>
  </si>
  <si>
    <t>CARB Communities</t>
  </si>
  <si>
    <t>Disconnected</t>
  </si>
  <si>
    <t>Arrearages</t>
  </si>
  <si>
    <t>High Usage</t>
  </si>
  <si>
    <t>High Energy Burden</t>
  </si>
  <si>
    <t>SEVI</t>
  </si>
  <si>
    <t>Medical Baseline</t>
  </si>
  <si>
    <t>Respiratory</t>
  </si>
  <si>
    <t>Disabled</t>
  </si>
  <si>
    <t>Energy Savings Assistance Program Table - 8 Clean Energy Referral, Leveraging, and Coordination</t>
  </si>
  <si>
    <t>Partner</t>
  </si>
  <si>
    <t>Brief Description of Effort</t>
  </si>
  <si>
    <t># of 
Referrals [1]</t>
  </si>
  <si>
    <t># of Leveraging</t>
  </si>
  <si>
    <t># of Coordination Efforts</t>
  </si>
  <si>
    <t># of 
Leads [2]</t>
  </si>
  <si>
    <t># of Enrollments</t>
  </si>
  <si>
    <t>SoCalGas provides the ability for water agencies to capture water savings through co-funding opportunities</t>
  </si>
  <si>
    <t>SoCalGas provides co-funding opportunities to electric and water providers who might otherwise not offer energy savings measures</t>
  </si>
  <si>
    <t xml:space="preserve">Note: 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</si>
  <si>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</si>
  <si>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[1]  # of referrals includes leads provided to a Partner Program by ESA</t>
  </si>
  <si>
    <t>[2]  # of leads includes customer leads provided to ESA by Partner Program</t>
  </si>
  <si>
    <t>Energy Savings Assistance Program Table - 9 Tribal Outreach</t>
  </si>
  <si>
    <t>Outreach Status</t>
  </si>
  <si>
    <t>Quantity (Includes CARE, FERA, and ESA)</t>
  </si>
  <si>
    <t xml:space="preserve">List of Participating Tribes </t>
  </si>
  <si>
    <t>Tribes completed ESA Meet &amp; Confer</t>
  </si>
  <si>
    <t>No tribes have responded to SoCalGas' outreach efforts</t>
  </si>
  <si>
    <t>Tribes requested outreach materials or applications</t>
  </si>
  <si>
    <t>Tribes who have not accepted offer to Meet and Confer</t>
  </si>
  <si>
    <t>Non-Federally Recognized Tribes who participated in Meet &amp; Confer</t>
  </si>
  <si>
    <t>Tribes and Housing Authority sites involved in Focused Project/ESA Partnership offer on Tribal Lands</t>
  </si>
  <si>
    <t>No specific Focused Projects or ESA Partnerships in effect.</t>
  </si>
  <si>
    <t>Housing Authority and Tribal Temporary Assistance for Needy Families (TANF) office  who received outreach (this includes email, U.S. mail, and/or phone calls)</t>
  </si>
  <si>
    <t>Pechanga Band of Luiseno Indians, Morongo Band of Mission Indians, Soboba Band of Luiseno Indians, Torres Martinez Band of Desert Cahuilla Indians, Cahuilla Band of Indians, Tejon Indian Tribe, Agua Caliente Band of Cahuilla Indians, Cabazon Band of Mission Indians, Chemhuevi Indian Tribe,  Santa Ynez Band of Chumash Indians, Augustine Band of Cahuilla Indians, Tule River Tribe</t>
  </si>
  <si>
    <t>Housing Authority and TANF offices who participated in Meet and Confer</t>
  </si>
  <si>
    <t>CARE Table 1 - CARE Program Expenses</t>
  </si>
  <si>
    <t>Authorized Budget [1]</t>
  </si>
  <si>
    <t>CARE Program:</t>
  </si>
  <si>
    <t>Outreach</t>
  </si>
  <si>
    <t>Processing / Certification Re-certification</t>
  </si>
  <si>
    <t xml:space="preserve">Post Enrollment Verification </t>
  </si>
  <si>
    <t>IT Programming</t>
  </si>
  <si>
    <t>CHANGES Program</t>
  </si>
  <si>
    <t xml:space="preserve">Studies </t>
  </si>
  <si>
    <t>SUBTOTAL MANAGEMENT COSTS</t>
  </si>
  <si>
    <t xml:space="preserve">CARE Rate Discount </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</si>
  <si>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</si>
  <si>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</si>
  <si>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</si>
  <si>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</si>
  <si>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</si>
  <si>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</si>
  <si>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</si>
  <si>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</si>
  <si>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</si>
  <si>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Reflects authorized funding per D.21-06-015 dated June 3, 2021</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</si>
  <si>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</si>
  <si>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</si>
  <si>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</si>
  <si>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</si>
  <si>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</si>
  <si>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</si>
  <si>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</si>
  <si>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</si>
  <si>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Enrollment 
Rate %
(W/X)</t>
  </si>
  <si>
    <t>Total Residential Accounts</t>
  </si>
  <si>
    <t>Gas Only</t>
  </si>
  <si>
    <t>Automatic Enrollment</t>
  </si>
  <si>
    <t>Self-Certification (Income or Categorical)</t>
  </si>
  <si>
    <t>Total New Enrollment
(E+J)</t>
  </si>
  <si>
    <t>Scheduled</t>
  </si>
  <si>
    <t>Non-Scheduled (Duplicates)</t>
  </si>
  <si>
    <t>Automatic</t>
  </si>
  <si>
    <t>Total 
Recertification  
(L+M+N)</t>
  </si>
  <si>
    <t>No Response</t>
  </si>
  <si>
    <t>Failed 
PEV</t>
  </si>
  <si>
    <t xml:space="preserve">Failed Recertification </t>
  </si>
  <si>
    <t xml:space="preserve">Other </t>
  </si>
  <si>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</si>
  <si>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</si>
  <si>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</si>
  <si>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</si>
  <si>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</si>
  <si>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</si>
  <si>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</si>
  <si>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</si>
  <si>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</si>
  <si>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</si>
  <si>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</si>
  <si>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</si>
  <si>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</si>
  <si>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</si>
  <si>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</si>
  <si>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</si>
  <si>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</si>
  <si>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</si>
  <si>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</si>
  <si>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 [1]</t>
  </si>
  <si>
    <t>% of CARE Enrolled Requested to Verify Total</t>
  </si>
  <si>
    <t>CARE  Households De-enrolled (Due to no response)</t>
  </si>
  <si>
    <t>CARE Households De-enrolled (Verified as Ineligible)</t>
  </si>
  <si>
    <t>Total Households De-enrolled [2]</t>
  </si>
  <si>
    <t>% De-enrolled through Post Enrollment Verification [3]</t>
  </si>
  <si>
    <t>% of Total CARE Households De-enrolled</t>
  </si>
  <si>
    <t xml:space="preserve">[1] Includes all participants who were selected for high usage verification process. Closed accounts will not be tracked in Ineligible or De-enrolled data. </t>
  </si>
  <si>
    <t>[2] Includes customers verified as over income, who requested to be de-enrolled, did not reduce usage, or did not agree to be weatherized.</t>
  </si>
  <si>
    <r>
      <t>[3]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</si>
  <si>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</si>
  <si>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*Monthly data has been updated to include customers who had been extended one year due to customer protections as stated in the COVID Transition Plan AL 5794</t>
  </si>
  <si>
    <t>CARE Table 3B Post-Enrollment Verification Results (Electric only High Usage)</t>
  </si>
  <si>
    <t>Not Applicable to SoCalGas</t>
  </si>
  <si>
    <t>Households Requested to Verify</t>
  </si>
  <si>
    <t xml:space="preserve">Total Households De-enrolled </t>
  </si>
  <si>
    <t>% De-enrolled through Post Enrollment Verification</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</si>
  <si>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</si>
  <si>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</si>
  <si>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</si>
  <si>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</si>
  <si>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</si>
  <si>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</si>
  <si>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</si>
  <si>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</si>
  <si>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</si>
  <si>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</si>
  <si>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</si>
  <si>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</si>
  <si>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</si>
  <si>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 [1]</t>
  </si>
  <si>
    <t>% of Households Total (C/B)</t>
  </si>
  <si>
    <t>Households Recertified [2]</t>
  </si>
  <si>
    <t>Households 
De-enrolled [3]</t>
  </si>
  <si>
    <r>
      <t>Recertification Rate % [4]</t>
    </r>
    <r>
      <rPr>
        <b/>
        <vertAlign val="superscript"/>
        <sz val="10"/>
        <rFont val="Arial"/>
        <family val="2"/>
      </rPr>
      <t xml:space="preserve">
</t>
    </r>
    <r>
      <rPr>
        <b/>
        <sz val="10"/>
        <rFont val="Arial"/>
        <family val="2"/>
      </rPr>
      <t>(E/C)</t>
    </r>
  </si>
  <si>
    <t>% of Total Households De-enrolled (F/B)</t>
  </si>
  <si>
    <t>[1] Excludes count of customers recertified through the probability model.</t>
  </si>
  <si>
    <t xml:space="preserve">[2] Recertification results are tied to the month initiated and the recertification process allows customers 90 days to respond to the recertification request.  Results may be pending due to the time permitted for a participant to respond.  </t>
  </si>
  <si>
    <t>[3] Includes customers who did not respond or who requested to be de-enrolled.</t>
  </si>
  <si>
    <t xml:space="preserve">[4] Percentage of customers recertified compared to the total participants requested to recertify in that month. </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</si>
  <si>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</si>
  <si>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</si>
  <si>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</si>
  <si>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</si>
  <si>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</si>
  <si>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</si>
  <si>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</si>
  <si>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</si>
  <si>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</si>
  <si>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</si>
  <si>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</si>
  <si>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</si>
  <si>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</si>
  <si>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</si>
  <si>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</si>
  <si>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</si>
  <si>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</si>
  <si>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</si>
  <si>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</si>
  <si>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</si>
  <si>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</si>
  <si>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</si>
  <si>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</si>
  <si>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</si>
  <si>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</si>
  <si>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</si>
  <si>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</si>
  <si>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</si>
  <si>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</si>
  <si>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</si>
  <si>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</si>
  <si>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</si>
  <si>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</si>
  <si>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</si>
  <si>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</si>
  <si>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</si>
  <si>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</si>
  <si>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</si>
  <si>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</si>
  <si>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</si>
  <si>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</si>
  <si>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</si>
  <si>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</si>
  <si>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</si>
  <si>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</si>
  <si>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t>Total Studies</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</si>
  <si>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</si>
  <si>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</si>
  <si>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</si>
  <si>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</si>
  <si>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</si>
  <si>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</si>
  <si>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</si>
  <si>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 Data available beginning in July</t>
  </si>
  <si>
    <t>Notes:</t>
  </si>
  <si>
    <t>Penetration Rate and Enrollment Rate are the same value.</t>
  </si>
  <si>
    <t>DACs are defined at the census tract level. Corresponding zip codes are provided for the purpose of this table; however, the entire zip code listed may not be considered a DAC.</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</si>
  <si>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</si>
  <si>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</si>
  <si>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</si>
  <si>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</si>
  <si>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</si>
  <si>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</si>
  <si>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</si>
  <si>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</si>
  <si>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</si>
  <si>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</si>
  <si>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</si>
  <si>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</si>
  <si>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</si>
  <si>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</si>
  <si>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</si>
  <si>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</si>
  <si>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Zip codes with fewer than 100 customers are excluded for privacy reasons.</t>
  </si>
  <si>
    <t>Project Homekey (Properties)</t>
  </si>
  <si>
    <t>SoCalGas' ESA Program provides energy efficiency services at no cost to Project Homekey sites.</t>
  </si>
  <si>
    <t>10 Agencies</t>
  </si>
  <si>
    <t>3 Providers</t>
  </si>
  <si>
    <t>Water Agencies [3]</t>
  </si>
  <si>
    <t>Municipal Electric Providers [4]</t>
  </si>
  <si>
    <t>[4] Municipal Electric Providers include: Anaheim Public Utilities, Pasadena Water and Power and Riverside Public Utilities.</t>
  </si>
  <si>
    <t>CARE customers who are PEV approved are shared with ESA</t>
  </si>
  <si>
    <r>
      <rPr>
        <vertAlign val="superscript"/>
        <sz val="10"/>
        <rFont val="Arial"/>
        <family val="2"/>
      </rPr>
      <t>[2]</t>
    </r>
    <r>
      <rPr>
        <sz val="10"/>
        <rFont val="Arial"/>
        <family val="2"/>
      </rPr>
      <t xml:space="preserve"> Authorized budget for MF CAM PV and LINA study is not included here on Table 1, but funded out of MF CAM unspent funds from previous cycle per AL 5744 and AL 5558.  However, actual costs along with all other applicable M&amp;E funded studies costs are included here in Table 1 and also listed on Table 6.</t>
    </r>
  </si>
  <si>
    <r>
      <rPr>
        <b/>
        <sz val="10"/>
        <rFont val="Arial"/>
        <family val="2"/>
      </rPr>
      <t>Note 1:</t>
    </r>
    <r>
      <rPr>
        <sz val="10"/>
        <rFont val="Arial"/>
        <family val="2"/>
      </rPr>
      <t xml:space="preserve"> In January 2021, a manual adjustment was made to exclude a net accrual/reversal debit amount of $1,995,518 for contractor costs related to all ESA Program measure categories associated to December 2021 activities. This amount will be incorporated in 2021 costs as reported in the SoCalGas’ Annual Report filed May 2022.  Any required corrections/adjustments are reported herein and supersede results reported in prior months and may reflect YTD adjustments.</t>
    </r>
  </si>
  <si>
    <t>[5] Envelope and Air Sealing Measures may include outlet cover plate gaskets, attic access weatherization, weatherstripping - door, caulking and minor home repairs.  Minor home repairs predominantly are door jamb repair / replacement, door repair, and window putty.</t>
  </si>
  <si>
    <t>* Beginning July 1, 2022, Senate Bill 756 updated P.U. Code Section 2790 by changing the income limits of ESA Program eligibility from referencing P.U. Code 739.1 (which defined low-income as households with income no greater than 200% FPL) to now establishing the ESA Program's income limits to at or below 250% of FPL.</t>
  </si>
  <si>
    <t>* Beginning July 1, 2022, Senate Bill 756 updated P.U. Code Section 2790 by changing the income limits of ESA Program eligibility from referencing P.U. Code 739.1 (which defined low-income as households with income no greater than 200% of FPL) to now establishing the ESA Program's income limits to at or below 250% of FPL.</t>
  </si>
  <si>
    <t>[3] Water Agencies include: Eastern Municipal Water District, Fontana Water Company, Liberty Utilities, Metropolitan Water District, San Gabriel Valley Water Company, California American Water, Moulton Niguel Water District, Elsinore Valley Municipal Water District, Western Municipal Water District and Rancho California Water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</si>
</sst>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 numFmtId="179" formatCode="0.0"/>
  </numFmts>
  <fonts count="13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
      <sz val="10"/>
      <color rgb="FF242424"/>
      <name val="Arial"/>
      <family val="2"/>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19">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auto="1"/>
      </left>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style="thin">
        <color auto="1"/>
      </bottom>
      <diagonal/>
    </border>
    <border>
      <left style="medium">
        <color indexed="64"/>
      </left>
      <right style="thin">
        <color rgb="FF000000"/>
      </right>
      <top style="thin">
        <color rgb="FF000000"/>
      </top>
      <bottom/>
      <diagonal/>
    </border>
    <border>
      <left style="thin">
        <color rgb="FF000000"/>
      </left>
      <right style="medium">
        <color indexed="64"/>
      </right>
      <top style="medium">
        <color auto="1"/>
      </top>
      <bottom style="medium">
        <color indexed="64"/>
      </bottom>
      <diagonal/>
    </border>
    <border>
      <left style="thin">
        <color auto="1"/>
      </left>
      <right/>
      <top style="medium">
        <color rgb="FF000000"/>
      </top>
      <bottom style="medium">
        <color auto="1"/>
      </bottom>
      <diagonal/>
    </border>
    <border>
      <left style="medium">
        <color indexed="64"/>
      </left>
      <right style="thin">
        <color auto="1"/>
      </right>
      <top/>
      <bottom/>
      <diagonal/>
    </border>
    <border>
      <left style="medium">
        <color indexed="64"/>
      </left>
      <right style="thin">
        <color rgb="FF000000"/>
      </right>
      <top style="medium">
        <color rgb="FF000000"/>
      </top>
      <bottom style="medium">
        <color indexed="64"/>
      </bottom>
      <diagonal/>
    </border>
  </borders>
  <cellStyleXfs count="31344">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166" fontId="42" fillId="8" borderId="1">
      <alignment horizontal="center" vertical="center"/>
    </xf>
    <xf numFmtId="166" fontId="42" fillId="8" borderId="1">
      <alignment horizontal="center" vertical="center"/>
    </xf>
    <xf numFmtId="166" fontId="42" fillId="8" borderId="1">
      <alignment horizontal="center" vertical="center"/>
    </xf>
    <xf numFmtId="166" fontId="42" fillId="8" borderId="1">
      <alignment horizontal="center" vertical="center"/>
    </xf>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8"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9" fillId="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0" borderId="0" applyNumberFormat="0" applyFill="0" applyBorder="0" applyAlignment="0" applyProtection="0"/>
    <xf numFmtId="0" fontId="40" fillId="0" borderId="4" applyNumberFormat="0" applyProtection="0"/>
    <xf numFmtId="170" fontId="40" fillId="0" borderId="5">
      <alignment horizontal="left" vertical="center"/>
    </xf>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0" fillId="0" borderId="6" applyNumberFormat="0" applyFill="0" applyAlignment="0" applyProtection="0"/>
    <xf numFmtId="0" fontId="3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6" fillId="0" borderId="7" applyNumberFormat="0" applyFill="0" applyAlignment="0" applyProtection="0"/>
    <xf numFmtId="0" fontId="74" fillId="0" borderId="0" applyNumberFormat="0" applyFill="0" applyBorder="0">
      <protection locked="0"/>
    </xf>
    <xf numFmtId="0" fontId="43" fillId="22" borderId="8" applyNumberFormat="0" applyBorder="0" applyAlignment="0" applyProtection="0"/>
    <xf numFmtId="0" fontId="43" fillId="22" borderId="8"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2" fillId="0" borderId="0"/>
    <xf numFmtId="170" fontId="6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2"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6" fillId="0" borderId="0"/>
    <xf numFmtId="0" fontId="76" fillId="0" borderId="0"/>
    <xf numFmtId="0" fontId="76" fillId="0" borderId="0"/>
    <xf numFmtId="0" fontId="76" fillId="0" borderId="0"/>
    <xf numFmtId="0" fontId="76" fillId="0" borderId="0"/>
    <xf numFmtId="17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170" fontId="72"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4"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8" fillId="23" borderId="11" applyNumberFormat="0" applyProtection="0">
      <alignment vertical="center"/>
    </xf>
    <xf numFmtId="0" fontId="38" fillId="23" borderId="11" applyNumberFormat="0" applyProtection="0">
      <alignment vertical="center"/>
    </xf>
    <xf numFmtId="0" fontId="73" fillId="2" borderId="8" applyNumberFormat="0" applyProtection="0">
      <alignment horizontal="right" vertical="center" wrapText="1"/>
    </xf>
    <xf numFmtId="0" fontId="38" fillId="23" borderId="11" applyNumberFormat="0" applyProtection="0">
      <alignment vertical="center"/>
    </xf>
    <xf numFmtId="0" fontId="73" fillId="2" borderId="8" applyNumberFormat="0" applyProtection="0">
      <alignment horizontal="right" vertical="center" wrapText="1"/>
    </xf>
    <xf numFmtId="0" fontId="55" fillId="23" borderId="12" applyNumberFormat="0" applyProtection="0">
      <alignment vertical="center"/>
    </xf>
    <xf numFmtId="4" fontId="56" fillId="24" borderId="13">
      <alignment vertical="center"/>
    </xf>
    <xf numFmtId="4" fontId="57" fillId="24" borderId="13">
      <alignment vertical="center"/>
    </xf>
    <xf numFmtId="4" fontId="56" fillId="25" borderId="13">
      <alignment vertical="center"/>
    </xf>
    <xf numFmtId="4" fontId="57" fillId="25" borderId="13">
      <alignment vertical="center"/>
    </xf>
    <xf numFmtId="0" fontId="38" fillId="23" borderId="11"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7" fillId="23" borderId="12" applyNumberFormat="0" applyProtection="0">
      <alignment horizontal="left" vertical="top" indent="1"/>
    </xf>
    <xf numFmtId="0" fontId="58" fillId="12" borderId="8" applyNumberFormat="0" applyProtection="0">
      <alignment horizontal="left" vertical="center"/>
    </xf>
    <xf numFmtId="0" fontId="52" fillId="21" borderId="8" applyNumberFormat="0">
      <alignment horizontal="right" vertical="center"/>
    </xf>
    <xf numFmtId="0" fontId="38" fillId="3" borderId="12" applyNumberFormat="0" applyProtection="0">
      <alignment horizontal="right" vertical="center"/>
    </xf>
    <xf numFmtId="0" fontId="38" fillId="3" borderId="12" applyNumberFormat="0" applyProtection="0">
      <alignment horizontal="right" vertical="center"/>
    </xf>
    <xf numFmtId="0" fontId="38" fillId="9" borderId="12" applyNumberFormat="0" applyProtection="0">
      <alignment horizontal="right" vertical="center"/>
    </xf>
    <xf numFmtId="0" fontId="38" fillId="9" borderId="12" applyNumberFormat="0" applyProtection="0">
      <alignment horizontal="right" vertical="center"/>
    </xf>
    <xf numFmtId="0" fontId="38" fillId="17" borderId="12" applyNumberFormat="0" applyProtection="0">
      <alignment horizontal="right" vertical="center"/>
    </xf>
    <xf numFmtId="0" fontId="38" fillId="17" borderId="12" applyNumberFormat="0" applyProtection="0">
      <alignment horizontal="right" vertical="center"/>
    </xf>
    <xf numFmtId="0" fontId="38" fillId="11" borderId="12" applyNumberFormat="0" applyProtection="0">
      <alignment horizontal="right" vertical="center"/>
    </xf>
    <xf numFmtId="0" fontId="38" fillId="11" borderId="12" applyNumberFormat="0" applyProtection="0">
      <alignment horizontal="right" vertical="center"/>
    </xf>
    <xf numFmtId="0" fontId="38" fillId="15" borderId="12" applyNumberFormat="0" applyProtection="0">
      <alignment horizontal="right" vertical="center"/>
    </xf>
    <xf numFmtId="0" fontId="38" fillId="15" borderId="12" applyNumberFormat="0" applyProtection="0">
      <alignment horizontal="right" vertical="center"/>
    </xf>
    <xf numFmtId="0" fontId="38" fillId="19" borderId="12" applyNumberFormat="0" applyProtection="0">
      <alignment horizontal="right" vertical="center"/>
    </xf>
    <xf numFmtId="0" fontId="38" fillId="19" borderId="12" applyNumberFormat="0" applyProtection="0">
      <alignment horizontal="right" vertical="center"/>
    </xf>
    <xf numFmtId="0" fontId="38" fillId="18" borderId="12" applyNumberFormat="0" applyProtection="0">
      <alignment horizontal="right" vertical="center"/>
    </xf>
    <xf numFmtId="0" fontId="38" fillId="18" borderId="12" applyNumberFormat="0" applyProtection="0">
      <alignment horizontal="right" vertical="center"/>
    </xf>
    <xf numFmtId="0" fontId="38" fillId="26" borderId="12" applyNumberFormat="0" applyProtection="0">
      <alignment horizontal="right" vertical="center"/>
    </xf>
    <xf numFmtId="0" fontId="38" fillId="26" borderId="12" applyNumberFormat="0" applyProtection="0">
      <alignment horizontal="right" vertical="center"/>
    </xf>
    <xf numFmtId="0" fontId="38" fillId="10" borderId="12" applyNumberFormat="0" applyProtection="0">
      <alignment horizontal="right" vertical="center"/>
    </xf>
    <xf numFmtId="0" fontId="38" fillId="10" borderId="12" applyNumberFormat="0" applyProtection="0">
      <alignment horizontal="right" vertical="center"/>
    </xf>
    <xf numFmtId="0" fontId="37"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60" fillId="20" borderId="12" applyNumberFormat="0" applyProtection="0">
      <alignment horizontal="center" vertical="center"/>
    </xf>
    <xf numFmtId="4" fontId="61" fillId="28" borderId="14">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8" fillId="22" borderId="12" applyNumberFormat="0" applyProtection="0">
      <alignment vertical="center"/>
    </xf>
    <xf numFmtId="0" fontId="38" fillId="22" borderId="12" applyNumberFormat="0" applyProtection="0">
      <alignment vertical="center"/>
    </xf>
    <xf numFmtId="0" fontId="63" fillId="22" borderId="12" applyNumberFormat="0" applyProtection="0">
      <alignment vertical="center"/>
    </xf>
    <xf numFmtId="4" fontId="64" fillId="24" borderId="14">
      <alignment vertical="center"/>
    </xf>
    <xf numFmtId="4" fontId="65" fillId="24" borderId="14">
      <alignment vertical="center"/>
    </xf>
    <xf numFmtId="4" fontId="64" fillId="25" borderId="14">
      <alignment vertical="center"/>
    </xf>
    <xf numFmtId="4" fontId="65" fillId="25" borderId="14">
      <alignment vertical="center"/>
    </xf>
    <xf numFmtId="0" fontId="53" fillId="0" borderId="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52" fillId="21" borderId="8" applyNumberFormat="0">
      <alignment horizontal="left" vertical="center"/>
    </xf>
    <xf numFmtId="0" fontId="43" fillId="0" borderId="8" applyNumberFormat="0" applyProtection="0">
      <alignment horizontal="left" vertical="center" indent="1"/>
    </xf>
    <xf numFmtId="0" fontId="38" fillId="31" borderId="11" applyNumberFormat="0" applyProtection="0">
      <alignment horizontal="right" vertical="center"/>
    </xf>
    <xf numFmtId="0" fontId="38" fillId="31" borderId="11" applyNumberFormat="0" applyProtection="0">
      <alignment horizontal="right" vertical="center"/>
    </xf>
    <xf numFmtId="0" fontId="72" fillId="0" borderId="8" applyNumberFormat="0" applyProtection="0">
      <alignment horizontal="right" vertical="center" wrapText="1"/>
    </xf>
    <xf numFmtId="0" fontId="38" fillId="31" borderId="11" applyNumberFormat="0" applyProtection="0">
      <alignment horizontal="right" vertical="center"/>
    </xf>
    <xf numFmtId="0" fontId="72" fillId="0" borderId="8" applyNumberFormat="0" applyProtection="0">
      <alignment horizontal="right" vertical="center" wrapText="1"/>
    </xf>
    <xf numFmtId="0" fontId="63" fillId="30" borderId="12" applyNumberFormat="0" applyProtection="0">
      <alignment horizontal="right" vertical="center"/>
    </xf>
    <xf numFmtId="4" fontId="66" fillId="24" borderId="14">
      <alignment vertical="center"/>
    </xf>
    <xf numFmtId="4" fontId="67" fillId="24" borderId="14">
      <alignment vertical="center"/>
    </xf>
    <xf numFmtId="4" fontId="66" fillId="25" borderId="14">
      <alignment vertical="center"/>
    </xf>
    <xf numFmtId="4" fontId="67"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2"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2" fillId="0" borderId="8" applyNumberFormat="0" applyProtection="0">
      <alignment horizontal="left" vertical="center" indent="1"/>
    </xf>
    <xf numFmtId="0" fontId="58" fillId="12" borderId="8" applyNumberFormat="0" applyProtection="0">
      <alignment horizontal="center" vertical="top" wrapText="1"/>
    </xf>
    <xf numFmtId="4" fontId="68" fillId="28" borderId="15">
      <alignment vertical="center"/>
    </xf>
    <xf numFmtId="4" fontId="69" fillId="28" borderId="15">
      <alignment vertical="center"/>
    </xf>
    <xf numFmtId="4" fontId="56" fillId="24" borderId="15">
      <alignment vertical="center"/>
    </xf>
    <xf numFmtId="4" fontId="57" fillId="24" borderId="15">
      <alignment vertical="center"/>
    </xf>
    <xf numFmtId="4" fontId="56" fillId="25" borderId="14">
      <alignment vertical="center"/>
    </xf>
    <xf numFmtId="4" fontId="57" fillId="25" borderId="14">
      <alignment vertical="center"/>
    </xf>
    <xf numFmtId="4" fontId="70" fillId="22" borderId="15">
      <alignment horizontal="left" vertical="center" indent="1"/>
    </xf>
    <xf numFmtId="0" fontId="51" fillId="0" borderId="0" applyNumberFormat="0" applyProtection="0">
      <alignment vertical="center"/>
    </xf>
    <xf numFmtId="0" fontId="41" fillId="0" borderId="12" applyNumberFormat="0" applyProtection="0">
      <alignment horizontal="right" vertical="center"/>
    </xf>
    <xf numFmtId="0" fontId="41" fillId="0" borderId="12" applyNumberFormat="0" applyProtection="0">
      <alignment horizontal="right" vertical="center"/>
    </xf>
    <xf numFmtId="170" fontId="71" fillId="28" borderId="16">
      <protection locked="0"/>
    </xf>
    <xf numFmtId="170" fontId="71" fillId="32" borderId="0"/>
    <xf numFmtId="170" fontId="54" fillId="0" borderId="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35"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3" fillId="23" borderId="0" applyNumberFormat="0" applyBorder="0" applyAlignment="0" applyProtection="0"/>
    <xf numFmtId="0" fontId="43" fillId="23" borderId="0" applyNumberFormat="0" applyBorder="0" applyAlignment="0" applyProtection="0"/>
    <xf numFmtId="37" fontId="43" fillId="0" borderId="0"/>
    <xf numFmtId="37" fontId="43" fillId="0" borderId="0"/>
    <xf numFmtId="37" fontId="43" fillId="0" borderId="0"/>
    <xf numFmtId="37" fontId="43" fillId="0" borderId="0"/>
    <xf numFmtId="3" fontId="50" fillId="0" borderId="7" applyProtection="0"/>
    <xf numFmtId="0" fontId="36" fillId="0" borderId="0" applyNumberFormat="0" applyFill="0" applyBorder="0" applyAlignment="0" applyProtection="0"/>
    <xf numFmtId="0" fontId="76" fillId="0" borderId="0"/>
    <xf numFmtId="0" fontId="76" fillId="0" borderId="0"/>
    <xf numFmtId="0" fontId="41"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6" fillId="0" borderId="0"/>
    <xf numFmtId="0" fontId="76" fillId="0" borderId="0"/>
    <xf numFmtId="0" fontId="76" fillId="0" borderId="0"/>
    <xf numFmtId="0" fontId="22" fillId="0" borderId="0"/>
    <xf numFmtId="0" fontId="8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3" fontId="82"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3" fillId="0" borderId="18" applyNumberFormat="0" applyFill="0" applyAlignment="0" applyProtection="0"/>
    <xf numFmtId="0" fontId="84" fillId="0" borderId="13"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0" fontId="82" fillId="22" borderId="10" applyNumberFormat="0" applyFont="0" applyAlignment="0" applyProtection="0"/>
    <xf numFmtId="0" fontId="34" fillId="20" borderId="11" applyNumberFormat="0" applyAlignment="0" applyProtection="0"/>
    <xf numFmtId="9" fontId="82" fillId="0" borderId="0" applyFont="0" applyFill="0" applyBorder="0" applyAlignment="0" applyProtection="0"/>
    <xf numFmtId="0" fontId="35" fillId="0" borderId="0" applyNumberFormat="0" applyFill="0" applyBorder="0" applyAlignment="0" applyProtection="0"/>
    <xf numFmtId="0" fontId="85" fillId="0" borderId="19" applyNumberFormat="0" applyFill="0" applyAlignment="0" applyProtection="0"/>
    <xf numFmtId="0" fontId="36" fillId="0" borderId="0" applyNumberFormat="0" applyFill="0" applyBorder="0" applyAlignment="0" applyProtection="0"/>
    <xf numFmtId="0" fontId="22" fillId="0" borderId="0"/>
    <xf numFmtId="0" fontId="115" fillId="0" borderId="0"/>
    <xf numFmtId="172" fontId="87"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2" fillId="0" borderId="0"/>
    <xf numFmtId="0" fontId="44" fillId="0" borderId="0" applyNumberFormat="0" applyFill="0" applyBorder="0" applyAlignment="0" applyProtection="0"/>
    <xf numFmtId="0" fontId="40" fillId="0" borderId="4" applyNumberFormat="0" applyProtection="0"/>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7" applyNumberFormat="0" applyFill="0" applyAlignment="0" applyProtection="0"/>
    <xf numFmtId="0" fontId="115" fillId="0" borderId="0"/>
    <xf numFmtId="0" fontId="115" fillId="0" borderId="0"/>
    <xf numFmtId="0" fontId="115" fillId="0" borderId="0"/>
    <xf numFmtId="0" fontId="22" fillId="0" borderId="0"/>
    <xf numFmtId="9" fontId="115" fillId="0" borderId="0" applyFont="0" applyFill="0" applyBorder="0" applyAlignment="0" applyProtection="0"/>
    <xf numFmtId="0" fontId="88" fillId="23" borderId="20" applyNumberFormat="0" applyProtection="0">
      <alignment vertical="center"/>
    </xf>
    <xf numFmtId="0" fontId="89" fillId="23" borderId="20" applyNumberFormat="0" applyProtection="0">
      <alignment vertical="center"/>
    </xf>
    <xf numFmtId="0" fontId="90" fillId="23" borderId="20" applyNumberFormat="0" applyProtection="0">
      <alignment horizontal="left" vertical="center" indent="1"/>
    </xf>
    <xf numFmtId="0" fontId="37" fillId="23" borderId="12" applyNumberFormat="0" applyProtection="0">
      <alignment horizontal="left" vertical="top" indent="1"/>
    </xf>
    <xf numFmtId="0" fontId="91" fillId="27" borderId="20" applyNumberFormat="0" applyProtection="0">
      <alignment horizontal="left" vertical="center" indent="1"/>
    </xf>
    <xf numFmtId="0" fontId="66" fillId="17" borderId="20" applyNumberFormat="0" applyProtection="0">
      <alignment vertical="center"/>
    </xf>
    <xf numFmtId="0" fontId="79" fillId="7" borderId="20" applyNumberFormat="0" applyProtection="0">
      <alignment vertical="center"/>
    </xf>
    <xf numFmtId="0" fontId="66" fillId="24" borderId="20" applyNumberFormat="0" applyProtection="0">
      <alignment vertical="center"/>
    </xf>
    <xf numFmtId="0" fontId="56" fillId="17" borderId="20" applyNumberFormat="0" applyProtection="0">
      <alignment vertical="center"/>
    </xf>
    <xf numFmtId="0" fontId="70" fillId="33" borderId="20" applyNumberFormat="0" applyProtection="0">
      <alignment horizontal="left" vertical="center" indent="1"/>
    </xf>
    <xf numFmtId="0" fontId="70" fillId="30" borderId="20" applyNumberFormat="0" applyProtection="0">
      <alignment horizontal="left" vertical="center" indent="1"/>
    </xf>
    <xf numFmtId="0" fontId="92" fillId="27" borderId="20" applyNumberFormat="0" applyProtection="0">
      <alignment horizontal="left" vertical="center" indent="1"/>
    </xf>
    <xf numFmtId="0" fontId="93" fillId="8" borderId="20" applyNumberFormat="0" applyProtection="0">
      <alignment vertical="center"/>
    </xf>
    <xf numFmtId="0" fontId="61" fillId="28" borderId="20" applyNumberFormat="0" applyProtection="0">
      <alignment horizontal="left" vertical="center" indent="1"/>
    </xf>
    <xf numFmtId="0" fontId="94" fillId="30" borderId="20" applyNumberFormat="0" applyProtection="0">
      <alignment horizontal="left" vertical="center" indent="1"/>
    </xf>
    <xf numFmtId="0" fontId="95"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70" fillId="30" borderId="2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98" fillId="28" borderId="20" applyNumberFormat="0" applyProtection="0">
      <alignment vertical="center"/>
    </xf>
    <xf numFmtId="0" fontId="99" fillId="28" borderId="20" applyNumberFormat="0" applyProtection="0">
      <alignment vertical="center"/>
    </xf>
    <xf numFmtId="0" fontId="70" fillId="30" borderId="20" applyNumberFormat="0" applyProtection="0">
      <alignment horizontal="left" vertical="center" indent="1"/>
    </xf>
    <xf numFmtId="0" fontId="38" fillId="29" borderId="12" applyNumberFormat="0" applyProtection="0">
      <alignment horizontal="left" vertical="top" indent="1"/>
    </xf>
    <xf numFmtId="0" fontId="38" fillId="29" borderId="12" applyNumberFormat="0" applyProtection="0">
      <alignment horizontal="left" vertical="top" indent="1"/>
    </xf>
    <xf numFmtId="0" fontId="68" fillId="28" borderId="20" applyNumberFormat="0" applyProtection="0">
      <alignment vertical="center"/>
    </xf>
    <xf numFmtId="0" fontId="69" fillId="28" borderId="20" applyNumberFormat="0" applyProtection="0">
      <alignment vertical="center"/>
    </xf>
    <xf numFmtId="0" fontId="70" fillId="22" borderId="20" applyNumberFormat="0" applyProtection="0">
      <alignment horizontal="left" vertical="center" indent="1"/>
    </xf>
    <xf numFmtId="0" fontId="100" fillId="8" borderId="20" applyNumberFormat="0" applyProtection="0">
      <alignment horizontal="left" indent="1"/>
    </xf>
    <xf numFmtId="0" fontId="86" fillId="28" borderId="20" applyNumberFormat="0" applyProtection="0">
      <alignment vertical="center"/>
    </xf>
    <xf numFmtId="0" fontId="49"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22"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115"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1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8" borderId="2" applyNumberFormat="0" applyAlignment="0" applyProtection="0"/>
    <xf numFmtId="0" fontId="26" fillId="28" borderId="2" applyNumberFormat="0" applyAlignment="0" applyProtection="0"/>
    <xf numFmtId="0" fontId="26" fillId="20" borderId="2" applyNumberFormat="0" applyAlignment="0" applyProtection="0"/>
    <xf numFmtId="0" fontId="26" fillId="28" borderId="2" applyNumberFormat="0" applyAlignment="0" applyProtection="0"/>
    <xf numFmtId="0" fontId="26" fillId="28" borderId="2" applyNumberFormat="0" applyAlignment="0" applyProtection="0"/>
    <xf numFmtId="0" fontId="26" fillId="28" borderId="2" applyNumberFormat="0" applyAlignment="0" applyProtection="0"/>
    <xf numFmtId="43" fontId="115"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5"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3" fillId="0" borderId="21" applyNumberFormat="0" applyFill="0" applyAlignment="0" applyProtection="0"/>
    <xf numFmtId="0" fontId="103" fillId="0" borderId="21" applyNumberFormat="0" applyFill="0" applyAlignment="0" applyProtection="0"/>
    <xf numFmtId="0" fontId="83" fillId="0" borderId="18"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4" fillId="0" borderId="13" applyNumberFormat="0" applyFill="0" applyAlignment="0" applyProtection="0"/>
    <xf numFmtId="0" fontId="104" fillId="0" borderId="13" applyNumberFormat="0" applyFill="0" applyAlignment="0" applyProtection="0"/>
    <xf numFmtId="0" fontId="8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1" fillId="0" borderId="22" applyNumberFormat="0" applyFill="0" applyAlignment="0" applyProtection="0"/>
    <xf numFmtId="0" fontId="101" fillId="0" borderId="22" applyNumberFormat="0" applyFill="0" applyAlignment="0" applyProtection="0"/>
    <xf numFmtId="0" fontId="30" fillId="0" borderId="6"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23" borderId="2" applyNumberFormat="0" applyAlignment="0" applyProtection="0"/>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2"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22" fillId="0" borderId="0"/>
    <xf numFmtId="0" fontId="115" fillId="0" borderId="0"/>
    <xf numFmtId="0" fontId="82" fillId="0" borderId="0"/>
    <xf numFmtId="0" fontId="115" fillId="0" borderId="0"/>
    <xf numFmtId="0" fontId="115" fillId="0" borderId="0"/>
    <xf numFmtId="0" fontId="115" fillId="0" borderId="0"/>
    <xf numFmtId="0" fontId="22" fillId="0" borderId="0"/>
    <xf numFmtId="0" fontId="115" fillId="0" borderId="0"/>
    <xf numFmtId="0" fontId="115" fillId="0" borderId="0"/>
    <xf numFmtId="0" fontId="22" fillId="0" borderId="0"/>
    <xf numFmtId="0" fontId="115" fillId="0" borderId="0"/>
    <xf numFmtId="0" fontId="115" fillId="0" borderId="0"/>
    <xf numFmtId="0" fontId="115" fillId="0" borderId="0"/>
    <xf numFmtId="0" fontId="22" fillId="0" borderId="0"/>
    <xf numFmtId="0" fontId="115" fillId="0" borderId="0"/>
    <xf numFmtId="0" fontId="115" fillId="0" borderId="0"/>
    <xf numFmtId="0" fontId="115" fillId="0" borderId="0"/>
    <xf numFmtId="0" fontId="115" fillId="0" borderId="0"/>
    <xf numFmtId="0" fontId="8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115" fillId="0" borderId="0"/>
    <xf numFmtId="0" fontId="82" fillId="0" borderId="0"/>
    <xf numFmtId="0" fontId="115" fillId="0" borderId="0"/>
    <xf numFmtId="0" fontId="115" fillId="0" borderId="0"/>
    <xf numFmtId="0" fontId="22" fillId="0" borderId="0"/>
    <xf numFmtId="0" fontId="115" fillId="0" borderId="0"/>
    <xf numFmtId="0" fontId="8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115" fillId="0" borderId="0"/>
    <xf numFmtId="0" fontId="82"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2"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4" fillId="28" borderId="11" applyNumberFormat="0" applyAlignment="0" applyProtection="0"/>
    <xf numFmtId="0" fontId="34" fillId="28" borderId="11" applyNumberFormat="0" applyAlignment="0" applyProtection="0"/>
    <xf numFmtId="0" fontId="34" fillId="20" borderId="11" applyNumberFormat="0" applyAlignment="0" applyProtection="0"/>
    <xf numFmtId="0" fontId="34" fillId="28" borderId="11" applyNumberFormat="0" applyAlignment="0" applyProtection="0"/>
    <xf numFmtId="0" fontId="34" fillId="28" borderId="11" applyNumberFormat="0" applyAlignment="0" applyProtection="0"/>
    <xf numFmtId="0" fontId="34"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2" fillId="0" borderId="0" applyNumberFormat="0" applyFill="0" applyBorder="0" applyAlignment="0" applyProtection="0"/>
    <xf numFmtId="0" fontId="102"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19"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9" fontId="82" fillId="0" borderId="0" applyFont="0" applyFill="0" applyBorder="0" applyAlignment="0" applyProtection="0"/>
    <xf numFmtId="0" fontId="31" fillId="7" borderId="2" applyNumberFormat="0" applyAlignment="0" applyProtection="0"/>
    <xf numFmtId="43" fontId="82" fillId="0" borderId="0" applyFont="0" applyFill="0" applyBorder="0" applyAlignment="0" applyProtection="0"/>
    <xf numFmtId="0" fontId="82"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9" fontId="115"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9" fontId="82" fillId="0" borderId="0" applyFont="0" applyFill="0" applyBorder="0" applyAlignment="0" applyProtection="0"/>
    <xf numFmtId="43" fontId="8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31" fillId="7" borderId="2" applyNumberFormat="0" applyAlignment="0" applyProtection="0"/>
    <xf numFmtId="0" fontId="82" fillId="0" borderId="0"/>
    <xf numFmtId="0" fontId="31"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4" borderId="0" applyNumberFormat="0" applyBorder="0" applyAlignment="0" applyProtection="0"/>
    <xf numFmtId="0" fontId="115" fillId="0" borderId="0"/>
    <xf numFmtId="0" fontId="22" fillId="0" borderId="0"/>
    <xf numFmtId="0" fontId="21" fillId="0" borderId="0"/>
    <xf numFmtId="0" fontId="20" fillId="0" borderId="0"/>
    <xf numFmtId="0" fontId="19" fillId="0" borderId="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44" fontId="12" fillId="0" borderId="0" applyFont="0" applyFill="0" applyBorder="0" applyAlignment="0" applyProtection="0"/>
    <xf numFmtId="0" fontId="48" fillId="0" borderId="0"/>
    <xf numFmtId="0" fontId="76" fillId="0" borderId="0"/>
    <xf numFmtId="0" fontId="115" fillId="0" borderId="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9" fillId="34" borderId="0" applyNumberFormat="0" applyBorder="0" applyAlignment="0" applyProtection="0"/>
    <xf numFmtId="0" fontId="8" fillId="0" borderId="0"/>
    <xf numFmtId="0" fontId="7" fillId="0" borderId="0"/>
    <xf numFmtId="0" fontId="130" fillId="0" borderId="0" applyNumberFormat="0" applyFill="0" applyBorder="0" applyAlignment="0" applyProtection="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2" fillId="0" borderId="0"/>
    <xf numFmtId="0" fontId="23" fillId="0" borderId="0"/>
    <xf numFmtId="0" fontId="1" fillId="0" borderId="0"/>
  </cellStyleXfs>
  <cellXfs count="1332">
    <xf numFmtId="0" fontId="0" fillId="0" borderId="0" xfId="0"/>
    <xf numFmtId="0" fontId="77" fillId="0" borderId="0" xfId="0" applyFont="1"/>
    <xf numFmtId="0" fontId="81"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9" fillId="36" borderId="27" xfId="0" applyFont="1" applyFill="1" applyBorder="1"/>
    <xf numFmtId="0" fontId="39" fillId="0" borderId="0" xfId="0" applyFont="1"/>
    <xf numFmtId="0" fontId="39" fillId="0" borderId="29" xfId="0" applyFont="1" applyBorder="1"/>
    <xf numFmtId="3" fontId="0" fillId="0" borderId="30" xfId="4" applyNumberFormat="1" applyFont="1" applyFill="1" applyBorder="1"/>
    <xf numFmtId="164" fontId="39" fillId="0" borderId="29" xfId="4" applyNumberFormat="1" applyFont="1" applyBorder="1"/>
    <xf numFmtId="0" fontId="0" fillId="0" borderId="30" xfId="0" applyBorder="1"/>
    <xf numFmtId="0" fontId="39" fillId="0" borderId="31" xfId="0" applyFont="1" applyBorder="1"/>
    <xf numFmtId="0" fontId="39" fillId="37" borderId="31" xfId="0" applyFont="1" applyFill="1" applyBorder="1"/>
    <xf numFmtId="0" fontId="39" fillId="37" borderId="32" xfId="0" applyFont="1" applyFill="1" applyBorder="1"/>
    <xf numFmtId="0" fontId="39" fillId="36" borderId="32" xfId="0" applyFont="1" applyFill="1" applyBorder="1"/>
    <xf numFmtId="0" fontId="0" fillId="0" borderId="31" xfId="0" applyBorder="1"/>
    <xf numFmtId="0" fontId="39" fillId="36" borderId="32" xfId="0" applyFont="1" applyFill="1" applyBorder="1" applyAlignment="1">
      <alignment horizontal="center" wrapText="1"/>
    </xf>
    <xf numFmtId="0" fontId="108" fillId="0" borderId="0" xfId="0" applyFont="1"/>
    <xf numFmtId="0" fontId="110" fillId="0" borderId="0" xfId="0" applyFont="1"/>
    <xf numFmtId="0" fontId="0" fillId="37" borderId="31" xfId="0" applyFill="1" applyBorder="1"/>
    <xf numFmtId="0" fontId="0" fillId="37" borderId="32" xfId="0" applyFill="1" applyBorder="1"/>
    <xf numFmtId="0" fontId="110" fillId="0" borderId="0" xfId="0" applyFont="1" applyAlignment="1">
      <alignment horizontal="left"/>
    </xf>
    <xf numFmtId="44" fontId="0" fillId="0" borderId="0" xfId="2" applyFont="1" applyFill="1" applyBorder="1"/>
    <xf numFmtId="164" fontId="0" fillId="0" borderId="30" xfId="4" applyNumberFormat="1" applyFont="1" applyBorder="1"/>
    <xf numFmtId="0" fontId="39" fillId="36" borderId="33" xfId="0" applyFont="1" applyFill="1" applyBorder="1"/>
    <xf numFmtId="0" fontId="39" fillId="36" borderId="34" xfId="0" applyFont="1" applyFill="1" applyBorder="1"/>
    <xf numFmtId="0" fontId="39" fillId="36" borderId="35" xfId="0" applyFont="1" applyFill="1" applyBorder="1"/>
    <xf numFmtId="0" fontId="39" fillId="36" borderId="36" xfId="0" applyFont="1" applyFill="1" applyBorder="1" applyAlignment="1">
      <alignment horizontal="center"/>
    </xf>
    <xf numFmtId="164" fontId="39" fillId="0" borderId="0" xfId="4" applyNumberFormat="1" applyFont="1" applyBorder="1"/>
    <xf numFmtId="37" fontId="39"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34" xfId="0" applyNumberFormat="1" applyBorder="1"/>
    <xf numFmtId="176" fontId="0" fillId="0" borderId="26" xfId="0" applyNumberFormat="1" applyBorder="1"/>
    <xf numFmtId="176" fontId="0" fillId="0" borderId="44" xfId="0" applyNumberFormat="1" applyBorder="1"/>
    <xf numFmtId="0" fontId="110" fillId="37" borderId="46" xfId="0" applyFont="1" applyFill="1" applyBorder="1"/>
    <xf numFmtId="0" fontId="110" fillId="37" borderId="30" xfId="0" applyFont="1" applyFill="1" applyBorder="1"/>
    <xf numFmtId="0" fontId="110" fillId="37" borderId="47" xfId="0" applyFont="1" applyFill="1" applyBorder="1"/>
    <xf numFmtId="0" fontId="110" fillId="0" borderId="30" xfId="0" applyFont="1" applyBorder="1" applyAlignment="1">
      <alignment horizontal="left"/>
    </xf>
    <xf numFmtId="10" fontId="0" fillId="0" borderId="0" xfId="1" applyNumberFormat="1" applyFont="1"/>
    <xf numFmtId="0" fontId="39" fillId="35" borderId="39" xfId="0" applyFont="1" applyFill="1" applyBorder="1"/>
    <xf numFmtId="164" fontId="0" fillId="35" borderId="0" xfId="39" applyNumberFormat="1" applyFont="1" applyFill="1" applyBorder="1"/>
    <xf numFmtId="0" fontId="76" fillId="35" borderId="0" xfId="0" applyFont="1" applyFill="1"/>
    <xf numFmtId="0" fontId="39" fillId="0" borderId="29" xfId="0" applyFont="1" applyBorder="1" applyAlignment="1">
      <alignment wrapText="1"/>
    </xf>
    <xf numFmtId="0" fontId="105" fillId="0" borderId="0" xfId="0" applyFont="1"/>
    <xf numFmtId="0" fontId="105" fillId="0" borderId="0" xfId="0" applyFont="1" applyAlignment="1">
      <alignment wrapText="1"/>
    </xf>
    <xf numFmtId="0" fontId="39" fillId="0" borderId="29" xfId="0" applyFont="1" applyBorder="1" applyAlignment="1">
      <alignment horizontal="left" wrapText="1" indent="1"/>
    </xf>
    <xf numFmtId="0" fontId="0" fillId="37" borderId="26" xfId="0" applyFill="1" applyBorder="1"/>
    <xf numFmtId="0" fontId="109" fillId="37" borderId="26" xfId="0" applyFont="1" applyFill="1" applyBorder="1"/>
    <xf numFmtId="164" fontId="109" fillId="37" borderId="26" xfId="39" applyNumberFormat="1" applyFont="1" applyFill="1" applyBorder="1"/>
    <xf numFmtId="164" fontId="0" fillId="37" borderId="26" xfId="39" applyNumberFormat="1" applyFont="1" applyFill="1" applyBorder="1"/>
    <xf numFmtId="0" fontId="0" fillId="37" borderId="44" xfId="0" applyFill="1" applyBorder="1"/>
    <xf numFmtId="0" fontId="0" fillId="0" borderId="0" xfId="0" applyAlignment="1">
      <alignment vertical="top"/>
    </xf>
    <xf numFmtId="0" fontId="0" fillId="0" borderId="0" xfId="127" applyFont="1" applyAlignment="1">
      <alignment wrapText="1"/>
    </xf>
    <xf numFmtId="3" fontId="0" fillId="36" borderId="30" xfId="4" applyNumberFormat="1" applyFont="1" applyFill="1" applyBorder="1"/>
    <xf numFmtId="0" fontId="39" fillId="36" borderId="45" xfId="0" applyFont="1" applyFill="1" applyBorder="1"/>
    <xf numFmtId="0" fontId="39" fillId="36" borderId="45" xfId="0" applyFont="1" applyFill="1" applyBorder="1" applyAlignment="1">
      <alignment horizontal="left"/>
    </xf>
    <xf numFmtId="0" fontId="77" fillId="0" borderId="0" xfId="0" applyFont="1" applyAlignment="1">
      <alignment horizontal="left" wrapText="1"/>
    </xf>
    <xf numFmtId="0" fontId="39" fillId="0" borderId="0" xfId="528" applyFont="1"/>
    <xf numFmtId="0" fontId="39" fillId="0" borderId="50" xfId="528" applyFont="1" applyBorder="1"/>
    <xf numFmtId="0" fontId="39" fillId="0" borderId="51" xfId="528" applyFont="1" applyBorder="1"/>
    <xf numFmtId="0" fontId="39" fillId="0" borderId="52" xfId="528" applyFont="1" applyBorder="1"/>
    <xf numFmtId="0" fontId="111" fillId="0" borderId="0" xfId="528" applyFont="1" applyAlignment="1">
      <alignment horizontal="left"/>
    </xf>
    <xf numFmtId="0" fontId="115" fillId="0" borderId="0" xfId="528" applyAlignment="1">
      <alignment horizontal="center"/>
    </xf>
    <xf numFmtId="49" fontId="40" fillId="0" borderId="0" xfId="528" applyNumberFormat="1" applyFont="1" applyAlignment="1">
      <alignment horizontal="center"/>
    </xf>
    <xf numFmtId="0" fontId="39" fillId="36" borderId="32" xfId="528" applyFont="1" applyFill="1" applyBorder="1"/>
    <xf numFmtId="0" fontId="39" fillId="36" borderId="32" xfId="528" applyFont="1" applyFill="1" applyBorder="1" applyAlignment="1">
      <alignment horizontal="center" wrapText="1"/>
    </xf>
    <xf numFmtId="0" fontId="39" fillId="37" borderId="32" xfId="528" applyFont="1" applyFill="1" applyBorder="1"/>
    <xf numFmtId="0" fontId="39" fillId="37" borderId="31" xfId="528" applyFont="1" applyFill="1" applyBorder="1"/>
    <xf numFmtId="0" fontId="39"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9" fillId="36" borderId="8" xfId="0" applyFont="1" applyFill="1" applyBorder="1" applyAlignment="1">
      <alignment horizontal="center" vertical="center" wrapText="1"/>
    </xf>
    <xf numFmtId="0" fontId="39" fillId="36" borderId="60" xfId="0" applyFont="1" applyFill="1" applyBorder="1" applyAlignment="1">
      <alignment horizontal="center" vertical="center" wrapText="1"/>
    </xf>
    <xf numFmtId="0" fontId="0" fillId="37" borderId="59" xfId="0" applyFill="1" applyBorder="1"/>
    <xf numFmtId="0" fontId="0" fillId="37" borderId="8" xfId="0" applyFill="1" applyBorder="1"/>
    <xf numFmtId="0" fontId="0" fillId="37" borderId="60" xfId="0" applyFill="1" applyBorder="1"/>
    <xf numFmtId="164" fontId="0" fillId="0" borderId="59" xfId="0" applyNumberFormat="1" applyBorder="1"/>
    <xf numFmtId="164" fontId="0" fillId="0" borderId="8" xfId="0" applyNumberFormat="1" applyBorder="1"/>
    <xf numFmtId="175"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164" fontId="0" fillId="37" borderId="60" xfId="39" applyNumberFormat="1" applyFont="1" applyFill="1" applyBorder="1"/>
    <xf numFmtId="0" fontId="0" fillId="0" borderId="61" xfId="0" applyBorder="1"/>
    <xf numFmtId="0" fontId="0" fillId="37" borderId="61" xfId="0" applyFill="1" applyBorder="1"/>
    <xf numFmtId="0" fontId="0" fillId="0" borderId="59" xfId="0" applyBorder="1"/>
    <xf numFmtId="0" fontId="0" fillId="0" borderId="62" xfId="0" applyBorder="1" applyAlignment="1">
      <alignment horizontal="left"/>
    </xf>
    <xf numFmtId="0" fontId="76" fillId="37" borderId="8" xfId="0" applyFont="1" applyFill="1" applyBorder="1"/>
    <xf numFmtId="0" fontId="76" fillId="37" borderId="60" xfId="0" applyFont="1" applyFill="1" applyBorder="1"/>
    <xf numFmtId="171" fontId="76" fillId="0" borderId="60" xfId="187" applyNumberFormat="1" applyFont="1" applyBorder="1"/>
    <xf numFmtId="164" fontId="76" fillId="37" borderId="8" xfId="39" applyNumberFormat="1" applyFont="1" applyFill="1" applyBorder="1"/>
    <xf numFmtId="171" fontId="76" fillId="37" borderId="60" xfId="187" applyNumberFormat="1" applyFont="1" applyFill="1" applyBorder="1"/>
    <xf numFmtId="0" fontId="39" fillId="0" borderId="8" xfId="0" applyFont="1" applyBorder="1" applyAlignment="1">
      <alignment wrapText="1"/>
    </xf>
    <xf numFmtId="16" fontId="0" fillId="0" borderId="8" xfId="0" applyNumberFormat="1" applyBorder="1"/>
    <xf numFmtId="0" fontId="0" fillId="0" borderId="59" xfId="127" applyFont="1" applyBorder="1"/>
    <xf numFmtId="3" fontId="0" fillId="0" borderId="8" xfId="4" applyNumberFormat="1" applyFont="1" applyFill="1" applyBorder="1"/>
    <xf numFmtId="3" fontId="0" fillId="36" borderId="8" xfId="4" applyNumberFormat="1" applyFont="1" applyFill="1" applyBorder="1"/>
    <xf numFmtId="164" fontId="0" fillId="0" borderId="8" xfId="4" applyNumberFormat="1" applyFont="1" applyBorder="1"/>
    <xf numFmtId="0" fontId="39" fillId="36" borderId="59" xfId="0" applyFont="1" applyFill="1" applyBorder="1" applyAlignment="1">
      <alignment horizontal="center"/>
    </xf>
    <xf numFmtId="0" fontId="39"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0" fontId="0" fillId="0" borderId="63" xfId="0"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9" fillId="36" borderId="63" xfId="132" applyFont="1" applyFill="1" applyBorder="1"/>
    <xf numFmtId="0" fontId="39" fillId="36" borderId="62" xfId="132" applyFont="1" applyFill="1" applyBorder="1" applyAlignment="1">
      <alignment horizontal="center"/>
    </xf>
    <xf numFmtId="0" fontId="39" fillId="36" borderId="30" xfId="132" applyFont="1" applyFill="1" applyBorder="1" applyAlignment="1">
      <alignment horizontal="center"/>
    </xf>
    <xf numFmtId="0" fontId="39"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9" xfId="197" applyFont="1" applyBorder="1"/>
    <xf numFmtId="9" fontId="0" fillId="0" borderId="38" xfId="197" applyFont="1" applyBorder="1"/>
    <xf numFmtId="0" fontId="39" fillId="0" borderId="43" xfId="132" quotePrefix="1" applyFont="1" applyBorder="1" applyAlignment="1">
      <alignment horizontal="left"/>
    </xf>
    <xf numFmtId="9" fontId="0" fillId="0" borderId="46" xfId="197" applyFont="1" applyBorder="1"/>
    <xf numFmtId="9" fontId="0" fillId="0" borderId="47" xfId="197"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9" fontId="0" fillId="0" borderId="66" xfId="197" applyFont="1" applyBorder="1"/>
    <xf numFmtId="9" fontId="0" fillId="0" borderId="67" xfId="197" applyFont="1" applyBorder="1"/>
    <xf numFmtId="9" fontId="39" fillId="0" borderId="46" xfId="197" applyFont="1" applyBorder="1"/>
    <xf numFmtId="0" fontId="0" fillId="0" borderId="64" xfId="132" quotePrefix="1" applyFont="1" applyBorder="1" applyAlignment="1">
      <alignment horizontal="left"/>
    </xf>
    <xf numFmtId="3" fontId="115" fillId="0" borderId="0" xfId="132" applyNumberFormat="1"/>
    <xf numFmtId="164" fontId="0" fillId="0" borderId="54" xfId="0" applyNumberFormat="1" applyBorder="1"/>
    <xf numFmtId="164" fontId="0" fillId="0" borderId="59" xfId="39" applyNumberFormat="1" applyFont="1" applyBorder="1"/>
    <xf numFmtId="3" fontId="0" fillId="35" borderId="8" xfId="4" applyNumberFormat="1" applyFont="1" applyFill="1" applyBorder="1" applyAlignment="1">
      <alignment horizontal="center"/>
    </xf>
    <xf numFmtId="165" fontId="0" fillId="0" borderId="8" xfId="2" applyNumberFormat="1" applyFont="1" applyBorder="1"/>
    <xf numFmtId="165" fontId="0" fillId="0" borderId="28" xfId="2" applyNumberFormat="1" applyFont="1" applyFill="1" applyBorder="1" applyAlignment="1">
      <alignment vertical="center"/>
    </xf>
    <xf numFmtId="165" fontId="0" fillId="0" borderId="29" xfId="2" applyNumberFormat="1" applyFont="1" applyFill="1" applyBorder="1" applyAlignment="1">
      <alignment vertical="center" wrapText="1"/>
    </xf>
    <xf numFmtId="165" fontId="0" fillId="0" borderId="60" xfId="2" applyNumberFormat="1" applyFont="1" applyFill="1" applyBorder="1" applyAlignment="1">
      <alignment vertical="center"/>
    </xf>
    <xf numFmtId="165" fontId="0" fillId="0" borderId="60" xfId="2" applyNumberFormat="1" applyFont="1" applyBorder="1"/>
    <xf numFmtId="165" fontId="0" fillId="0" borderId="59" xfId="0" applyNumberFormat="1" applyBorder="1"/>
    <xf numFmtId="165" fontId="0" fillId="0" borderId="8" xfId="0" applyNumberFormat="1" applyBorder="1"/>
    <xf numFmtId="165" fontId="0" fillId="0" borderId="60" xfId="0" applyNumberFormat="1" applyBorder="1"/>
    <xf numFmtId="165" fontId="0" fillId="37" borderId="59" xfId="0" applyNumberFormat="1" applyFill="1" applyBorder="1"/>
    <xf numFmtId="165" fontId="0" fillId="37" borderId="8" xfId="0" applyNumberFormat="1" applyFill="1" applyBorder="1"/>
    <xf numFmtId="165" fontId="0" fillId="37" borderId="60" xfId="0" applyNumberFormat="1" applyFill="1" applyBorder="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0" fontId="111" fillId="0" borderId="0" xfId="0" applyFont="1" applyAlignment="1">
      <alignment horizontal="center" wrapText="1"/>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1" xfId="0" applyNumberFormat="1" applyBorder="1"/>
    <xf numFmtId="0" fontId="0" fillId="0" borderId="64" xfId="528" applyFont="1" applyBorder="1"/>
    <xf numFmtId="0" fontId="39" fillId="37" borderId="63" xfId="528" applyFont="1" applyFill="1" applyBorder="1"/>
    <xf numFmtId="0" fontId="0" fillId="0" borderId="63" xfId="528" applyFont="1" applyBorder="1"/>
    <xf numFmtId="0" fontId="39" fillId="0" borderId="63"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6" fillId="35" borderId="59" xfId="0" applyFont="1" applyFill="1" applyBorder="1"/>
    <xf numFmtId="44" fontId="0" fillId="0" borderId="38" xfId="2" applyFont="1" applyFill="1" applyBorder="1"/>
    <xf numFmtId="44" fontId="0" fillId="0" borderId="47" xfId="2" applyFont="1" applyFill="1" applyBorder="1"/>
    <xf numFmtId="3" fontId="39" fillId="0" borderId="46" xfId="4" applyNumberFormat="1" applyFont="1" applyFill="1" applyBorder="1"/>
    <xf numFmtId="3" fontId="0" fillId="35" borderId="26" xfId="4" applyNumberFormat="1" applyFont="1" applyFill="1" applyBorder="1" applyAlignment="1">
      <alignment horizontal="center"/>
    </xf>
    <xf numFmtId="0" fontId="39" fillId="36" borderId="24" xfId="0" applyFont="1" applyFill="1" applyBorder="1"/>
    <xf numFmtId="0" fontId="39" fillId="36" borderId="38" xfId="0" applyFont="1" applyFill="1" applyBorder="1" applyAlignment="1">
      <alignment horizontal="center"/>
    </xf>
    <xf numFmtId="0" fontId="0" fillId="0" borderId="25" xfId="127" applyFont="1" applyBorder="1"/>
    <xf numFmtId="3" fontId="39" fillId="0" borderId="60" xfId="4" applyNumberFormat="1" applyFont="1" applyFill="1" applyBorder="1"/>
    <xf numFmtId="0" fontId="0" fillId="0" borderId="62" xfId="127" applyFont="1" applyBorder="1"/>
    <xf numFmtId="3" fontId="39" fillId="0" borderId="54" xfId="4" applyNumberFormat="1" applyFont="1" applyFill="1" applyBorder="1"/>
    <xf numFmtId="0" fontId="39" fillId="0" borderId="45" xfId="0" applyFont="1" applyBorder="1"/>
    <xf numFmtId="3" fontId="39" fillId="36" borderId="46" xfId="4" applyNumberFormat="1" applyFont="1" applyFill="1" applyBorder="1"/>
    <xf numFmtId="3" fontId="39" fillId="0" borderId="47" xfId="4" applyNumberFormat="1" applyFont="1" applyFill="1" applyBorder="1"/>
    <xf numFmtId="164" fontId="0" fillId="35" borderId="8" xfId="4" applyNumberFormat="1" applyFont="1" applyFill="1" applyBorder="1"/>
    <xf numFmtId="165" fontId="0" fillId="0" borderId="65" xfId="2" applyNumberFormat="1" applyFont="1" applyFill="1" applyBorder="1" applyAlignment="1">
      <alignment vertical="center"/>
    </xf>
    <xf numFmtId="165" fontId="0" fillId="37" borderId="36" xfId="0" applyNumberFormat="1" applyFill="1" applyBorder="1"/>
    <xf numFmtId="165" fontId="0" fillId="0" borderId="66"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6" xfId="0" applyNumberFormat="1" applyBorder="1"/>
    <xf numFmtId="9" fontId="0" fillId="0" borderId="44" xfId="0" applyNumberFormat="1" applyBorder="1"/>
    <xf numFmtId="176" fontId="0" fillId="0" borderId="66" xfId="509" applyNumberFormat="1" applyFont="1" applyFill="1" applyBorder="1" applyAlignment="1">
      <alignment vertical="center" wrapText="1"/>
    </xf>
    <xf numFmtId="176" fontId="0" fillId="0" borderId="67" xfId="509" applyNumberFormat="1" applyFont="1" applyFill="1" applyBorder="1" applyAlignment="1">
      <alignment vertical="center"/>
    </xf>
    <xf numFmtId="0" fontId="0" fillId="39" borderId="60" xfId="0" applyFill="1" applyBorder="1"/>
    <xf numFmtId="0" fontId="76" fillId="35" borderId="62" xfId="0" applyFont="1" applyFill="1" applyBorder="1"/>
    <xf numFmtId="0" fontId="0" fillId="0" borderId="54" xfId="0" applyBorder="1"/>
    <xf numFmtId="3" fontId="0" fillId="39" borderId="8" xfId="4" applyNumberFormat="1" applyFont="1" applyFill="1" applyBorder="1" applyAlignment="1">
      <alignment horizontal="center"/>
    </xf>
    <xf numFmtId="3" fontId="0" fillId="39" borderId="26" xfId="4" applyNumberFormat="1" applyFont="1" applyFill="1" applyBorder="1"/>
    <xf numFmtId="9" fontId="39" fillId="0" borderId="78" xfId="197" applyFont="1" applyBorder="1"/>
    <xf numFmtId="0" fontId="0" fillId="36" borderId="79" xfId="132" applyFont="1" applyFill="1" applyBorder="1"/>
    <xf numFmtId="9" fontId="39" fillId="0" borderId="77" xfId="0" applyNumberFormat="1" applyFont="1" applyBorder="1"/>
    <xf numFmtId="9" fontId="39" fillId="0" borderId="78" xfId="0" applyNumberFormat="1" applyFont="1" applyBorder="1"/>
    <xf numFmtId="0" fontId="110" fillId="37" borderId="76" xfId="0" applyFont="1" applyFill="1" applyBorder="1"/>
    <xf numFmtId="0" fontId="39" fillId="35" borderId="74" xfId="0" applyFont="1" applyFill="1" applyBorder="1"/>
    <xf numFmtId="0" fontId="0" fillId="37" borderId="76" xfId="0" applyFill="1" applyBorder="1"/>
    <xf numFmtId="171" fontId="0" fillId="37" borderId="78" xfId="187" applyNumberFormat="1" applyFont="1" applyFill="1" applyBorder="1"/>
    <xf numFmtId="0" fontId="39" fillId="37" borderId="74" xfId="0" applyFont="1" applyFill="1" applyBorder="1"/>
    <xf numFmtId="0" fontId="39" fillId="37" borderId="80" xfId="0" applyFont="1" applyFill="1" applyBorder="1" applyAlignment="1">
      <alignment horizontal="center"/>
    </xf>
    <xf numFmtId="0" fontId="113" fillId="38" borderId="73" xfId="0" applyFont="1" applyFill="1" applyBorder="1" applyAlignment="1">
      <alignment horizontal="center" vertical="center" wrapText="1"/>
    </xf>
    <xf numFmtId="3" fontId="39" fillId="0" borderId="77" xfId="4" applyNumberFormat="1" applyFont="1" applyFill="1" applyBorder="1"/>
    <xf numFmtId="165" fontId="39" fillId="0" borderId="77" xfId="2" applyNumberFormat="1" applyFont="1" applyFill="1" applyBorder="1" applyAlignment="1">
      <alignment vertical="center" wrapText="1"/>
    </xf>
    <xf numFmtId="165" fontId="39" fillId="0" borderId="78" xfId="2" applyNumberFormat="1" applyFont="1" applyFill="1" applyBorder="1" applyAlignment="1">
      <alignment vertical="center" wrapText="1"/>
    </xf>
    <xf numFmtId="9" fontId="39" fillId="0" borderId="77" xfId="509" applyNumberFormat="1" applyFont="1" applyFill="1" applyBorder="1" applyAlignment="1">
      <alignment vertical="center" wrapText="1"/>
    </xf>
    <xf numFmtId="9" fontId="39" fillId="0" borderId="78" xfId="509" applyNumberFormat="1" applyFont="1" applyFill="1" applyBorder="1" applyAlignment="1">
      <alignment vertical="center" wrapText="1"/>
    </xf>
    <xf numFmtId="0" fontId="39" fillId="0" borderId="74" xfId="0" quotePrefix="1" applyFont="1" applyBorder="1" applyAlignment="1">
      <alignment horizontal="left"/>
    </xf>
    <xf numFmtId="165" fontId="39" fillId="0" borderId="77" xfId="2" applyNumberFormat="1" applyFont="1" applyBorder="1" applyAlignment="1">
      <alignment vertical="center" wrapText="1"/>
    </xf>
    <xf numFmtId="165" fontId="39" fillId="0" borderId="78" xfId="2" applyNumberFormat="1" applyFont="1" applyBorder="1" applyAlignment="1">
      <alignment vertical="center" wrapText="1"/>
    </xf>
    <xf numFmtId="0" fontId="0" fillId="36" borderId="84" xfId="132" applyFont="1" applyFill="1" applyBorder="1"/>
    <xf numFmtId="0" fontId="39" fillId="36" borderId="87" xfId="132" applyFont="1" applyFill="1" applyBorder="1"/>
    <xf numFmtId="0" fontId="0" fillId="36" borderId="86" xfId="132" applyFont="1" applyFill="1" applyBorder="1"/>
    <xf numFmtId="0" fontId="39" fillId="36" borderId="85" xfId="528" applyFont="1" applyFill="1" applyBorder="1"/>
    <xf numFmtId="0" fontId="0" fillId="37" borderId="87" xfId="528" applyFont="1" applyFill="1" applyBorder="1"/>
    <xf numFmtId="0" fontId="39" fillId="36" borderId="85" xfId="0" applyFont="1" applyFill="1" applyBorder="1"/>
    <xf numFmtId="0" fontId="39" fillId="36" borderId="86" xfId="0" applyFont="1" applyFill="1" applyBorder="1"/>
    <xf numFmtId="0" fontId="0" fillId="0" borderId="70" xfId="528" applyFont="1" applyBorder="1"/>
    <xf numFmtId="0" fontId="0" fillId="0" borderId="48" xfId="528" applyFont="1" applyBorder="1"/>
    <xf numFmtId="164" fontId="0" fillId="0" borderId="0" xfId="528" applyNumberFormat="1" applyFont="1"/>
    <xf numFmtId="165" fontId="0" fillId="0" borderId="8" xfId="2"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175" fontId="76" fillId="0" borderId="8" xfId="0" applyNumberFormat="1" applyFont="1" applyBorder="1"/>
    <xf numFmtId="164" fontId="76" fillId="0" borderId="8" xfId="0" applyNumberFormat="1" applyFont="1" applyBorder="1"/>
    <xf numFmtId="3" fontId="0" fillId="0" borderId="8" xfId="4" applyNumberFormat="1" applyFont="1" applyBorder="1"/>
    <xf numFmtId="44" fontId="0" fillId="0" borderId="0" xfId="2" applyFont="1"/>
    <xf numFmtId="44" fontId="0" fillId="0" borderId="8" xfId="2" applyFont="1" applyFill="1" applyBorder="1"/>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9" fillId="0" borderId="46" xfId="703" applyNumberFormat="1" applyFont="1" applyBorder="1" applyAlignment="1">
      <alignment vertical="top"/>
    </xf>
    <xf numFmtId="42" fontId="39" fillId="0" borderId="52" xfId="703" applyNumberFormat="1" applyFont="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Border="1" applyAlignment="1">
      <alignment vertical="top"/>
    </xf>
    <xf numFmtId="42" fontId="0" fillId="0" borderId="50" xfId="703" applyNumberFormat="1" applyFont="1" applyBorder="1" applyAlignment="1">
      <alignment vertical="top"/>
    </xf>
    <xf numFmtId="42" fontId="39" fillId="0" borderId="45" xfId="132" applyNumberFormat="1" applyFont="1" applyBorder="1"/>
    <xf numFmtId="42" fontId="39"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6" xfId="132" applyFont="1" applyFill="1" applyBorder="1"/>
    <xf numFmtId="0" fontId="0" fillId="36" borderId="77" xfId="132" applyFont="1" applyFill="1" applyBorder="1"/>
    <xf numFmtId="0" fontId="0" fillId="36" borderId="78" xfId="132" applyFont="1" applyFill="1" applyBorder="1"/>
    <xf numFmtId="0" fontId="0" fillId="36" borderId="45" xfId="132" applyFont="1" applyFill="1" applyBorder="1"/>
    <xf numFmtId="0" fontId="0" fillId="36" borderId="62" xfId="132" applyFont="1" applyFill="1" applyBorder="1"/>
    <xf numFmtId="164" fontId="0" fillId="0" borderId="26" xfId="4" applyNumberFormat="1" applyFont="1" applyBorder="1"/>
    <xf numFmtId="0" fontId="76"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0" fontId="0" fillId="36" borderId="8" xfId="0" applyFill="1" applyBorder="1"/>
    <xf numFmtId="0" fontId="39"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9" fillId="0" borderId="8" xfId="0" quotePrefix="1" applyFont="1" applyBorder="1" applyAlignment="1">
      <alignment horizontal="left" wrapText="1"/>
    </xf>
    <xf numFmtId="42" fontId="39" fillId="0" borderId="8" xfId="0" applyNumberFormat="1" applyFont="1" applyBorder="1"/>
    <xf numFmtId="9" fontId="39" fillId="0" borderId="8" xfId="0" applyNumberFormat="1" applyFont="1" applyBorder="1"/>
    <xf numFmtId="0" fontId="43" fillId="0" borderId="8" xfId="127" applyFont="1" applyBorder="1" applyAlignment="1">
      <alignment horizontal="justify" wrapText="1"/>
    </xf>
    <xf numFmtId="0" fontId="43" fillId="0" borderId="8" xfId="127" applyFont="1" applyBorder="1" applyAlignment="1">
      <alignment horizontal="center" wrapText="1"/>
    </xf>
    <xf numFmtId="43" fontId="43" fillId="0" borderId="8" xfId="39" applyFont="1" applyFill="1" applyBorder="1" applyAlignment="1">
      <alignment horizontal="center" wrapText="1"/>
    </xf>
    <xf numFmtId="0" fontId="43"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3"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0" fillId="0" borderId="8" xfId="127" applyFont="1" applyBorder="1" applyAlignment="1">
      <alignment horizontal="justify" vertical="top" wrapText="1"/>
    </xf>
    <xf numFmtId="0" fontId="116" fillId="0" borderId="0" xfId="127" applyFont="1"/>
    <xf numFmtId="2" fontId="0" fillId="0" borderId="0" xfId="0" applyNumberFormat="1"/>
    <xf numFmtId="0" fontId="78" fillId="0" borderId="0" xfId="127" applyFont="1" applyAlignment="1">
      <alignment horizontal="center"/>
    </xf>
    <xf numFmtId="3" fontId="79" fillId="0" borderId="0" xfId="127" applyNumberFormat="1" applyFont="1"/>
    <xf numFmtId="3" fontId="79"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9" fillId="36" borderId="76" xfId="127" applyFont="1" applyFill="1" applyBorder="1" applyAlignment="1">
      <alignment horizontal="center" vertical="center" wrapText="1"/>
    </xf>
    <xf numFmtId="3" fontId="39" fillId="36" borderId="77" xfId="127" applyNumberFormat="1"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177" fontId="39"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9"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9"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9" fillId="0" borderId="76" xfId="127" applyFont="1" applyBorder="1" applyAlignment="1">
      <alignment horizontal="center"/>
    </xf>
    <xf numFmtId="3" fontId="39" fillId="0" borderId="77" xfId="127" applyNumberFormat="1" applyFont="1" applyBorder="1" applyAlignment="1">
      <alignment horizontal="center" vertical="center"/>
    </xf>
    <xf numFmtId="171" fontId="39" fillId="0" borderId="77" xfId="127" applyNumberFormat="1" applyFont="1" applyBorder="1" applyAlignment="1">
      <alignment horizontal="center" vertical="center"/>
    </xf>
    <xf numFmtId="171" fontId="39" fillId="0" borderId="78" xfId="127" applyNumberFormat="1" applyFont="1" applyBorder="1" applyAlignment="1">
      <alignment horizontal="center" vertical="center"/>
    </xf>
    <xf numFmtId="0" fontId="39" fillId="0" borderId="0" xfId="127" applyFont="1" applyAlignment="1">
      <alignment horizontal="center"/>
    </xf>
    <xf numFmtId="3" fontId="39" fillId="0" borderId="0" xfId="127" applyNumberFormat="1" applyFont="1" applyAlignment="1">
      <alignment horizontal="right"/>
    </xf>
    <xf numFmtId="10" fontId="39" fillId="0" borderId="0" xfId="127" applyNumberFormat="1" applyFont="1" applyAlignment="1">
      <alignment horizontal="right"/>
    </xf>
    <xf numFmtId="0" fontId="0" fillId="0" borderId="0" xfId="0" applyAlignment="1">
      <alignment vertical="center"/>
    </xf>
    <xf numFmtId="0" fontId="39"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3" fillId="0" borderId="0" xfId="0" applyFont="1"/>
    <xf numFmtId="0" fontId="40" fillId="36" borderId="76" xfId="0" applyFont="1" applyFill="1" applyBorder="1" applyAlignment="1">
      <alignment horizontal="center" vertical="center" wrapText="1"/>
    </xf>
    <xf numFmtId="0" fontId="40" fillId="36" borderId="77" xfId="0" applyFont="1" applyFill="1" applyBorder="1" applyAlignment="1">
      <alignment horizontal="center" vertical="center" wrapText="1"/>
    </xf>
    <xf numFmtId="0" fontId="40" fillId="36" borderId="77" xfId="0" applyFont="1" applyFill="1" applyBorder="1" applyAlignment="1">
      <alignment horizontal="center" vertical="center"/>
    </xf>
    <xf numFmtId="0" fontId="40" fillId="36" borderId="78" xfId="0" applyFont="1" applyFill="1" applyBorder="1" applyAlignment="1">
      <alignment horizontal="center" vertical="center" wrapText="1"/>
    </xf>
    <xf numFmtId="0" fontId="0" fillId="0" borderId="27" xfId="127" applyFont="1" applyBorder="1"/>
    <xf numFmtId="0" fontId="0" fillId="0" borderId="43" xfId="127" applyFont="1" applyBorder="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9" fillId="0" borderId="76" xfId="0" applyFont="1" applyBorder="1" applyAlignment="1">
      <alignment horizontal="center"/>
    </xf>
    <xf numFmtId="3" fontId="39" fillId="0" borderId="77" xfId="0" applyNumberFormat="1" applyFont="1" applyBorder="1" applyAlignment="1">
      <alignment horizontal="center" vertical="center"/>
    </xf>
    <xf numFmtId="171" fontId="39" fillId="0" borderId="77" xfId="0" applyNumberFormat="1" applyFont="1" applyBorder="1" applyAlignment="1">
      <alignment horizontal="center" vertical="center"/>
    </xf>
    <xf numFmtId="164" fontId="0" fillId="0" borderId="8" xfId="39" applyNumberFormat="1" applyFont="1" applyBorder="1" applyAlignment="1">
      <alignment horizontal="center" vertical="center" wrapText="1"/>
    </xf>
    <xf numFmtId="0" fontId="39" fillId="0" borderId="45" xfId="31325" applyFont="1" applyBorder="1" applyAlignment="1">
      <alignment horizontal="left"/>
    </xf>
    <xf numFmtId="0" fontId="39"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9" fillId="0" borderId="0" xfId="127" applyFont="1"/>
    <xf numFmtId="0" fontId="0"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9" fontId="77" fillId="0" borderId="0" xfId="1" applyFont="1" applyAlignment="1">
      <alignment horizontal="center"/>
    </xf>
    <xf numFmtId="171" fontId="77" fillId="0" borderId="0" xfId="1" applyNumberFormat="1" applyFont="1" applyAlignment="1">
      <alignment horizontal="center"/>
    </xf>
    <xf numFmtId="171" fontId="0" fillId="0" borderId="0" xfId="0" applyNumberFormat="1" applyAlignment="1">
      <alignment horizont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6" fillId="0" borderId="29" xfId="0" applyNumberFormat="1" applyFont="1" applyBorder="1" applyAlignment="1">
      <alignment horizontal="center" vertical="center"/>
    </xf>
    <xf numFmtId="3" fontId="76"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wrapText="1"/>
    </xf>
    <xf numFmtId="0" fontId="0" fillId="0" borderId="0" xfId="0" applyAlignment="1">
      <alignment horizontal="left" wrapText="1"/>
    </xf>
    <xf numFmtId="0" fontId="39" fillId="36" borderId="8" xfId="0" applyFont="1" applyFill="1" applyBorder="1" applyAlignment="1">
      <alignment horizontal="center"/>
    </xf>
    <xf numFmtId="0" fontId="40" fillId="36" borderId="74" xfId="0" applyFont="1" applyFill="1" applyBorder="1" applyAlignment="1">
      <alignment horizontal="center"/>
    </xf>
    <xf numFmtId="49" fontId="40" fillId="0" borderId="0" xfId="0" applyNumberFormat="1" applyFont="1" applyAlignment="1">
      <alignment horizontal="center"/>
    </xf>
    <xf numFmtId="49" fontId="0" fillId="0" borderId="0" xfId="0" applyNumberFormat="1" applyAlignment="1">
      <alignment horizontal="center"/>
    </xf>
    <xf numFmtId="0" fontId="39"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xf>
    <xf numFmtId="0" fontId="39" fillId="36" borderId="59" xfId="0" applyFont="1" applyFill="1" applyBorder="1" applyAlignment="1">
      <alignment horizontal="center" vertical="center" wrapText="1"/>
    </xf>
    <xf numFmtId="0" fontId="115" fillId="0" borderId="31" xfId="528" applyBorder="1"/>
    <xf numFmtId="164" fontId="115" fillId="0" borderId="31" xfId="0" applyNumberFormat="1" applyFont="1" applyBorder="1"/>
    <xf numFmtId="0" fontId="121" fillId="0" borderId="31" xfId="0" applyFont="1" applyBorder="1"/>
    <xf numFmtId="0" fontId="121" fillId="0" borderId="63" xfId="0" applyFont="1" applyBorder="1"/>
    <xf numFmtId="0" fontId="120" fillId="0" borderId="43" xfId="0" applyFont="1" applyBorder="1"/>
    <xf numFmtId="0" fontId="120" fillId="0" borderId="63" xfId="0" applyFont="1" applyBorder="1"/>
    <xf numFmtId="0" fontId="121" fillId="0" borderId="31" xfId="528" applyFont="1" applyBorder="1"/>
    <xf numFmtId="0" fontId="123" fillId="0" borderId="0" xfId="0" applyFont="1" applyAlignment="1">
      <alignment vertical="center" wrapText="1"/>
    </xf>
    <xf numFmtId="0" fontId="79" fillId="0" borderId="0" xfId="0" applyFont="1" applyAlignment="1">
      <alignment vertical="center"/>
    </xf>
    <xf numFmtId="0" fontId="125" fillId="0" borderId="0" xfId="0" applyFont="1" applyAlignment="1">
      <alignment vertical="center"/>
    </xf>
    <xf numFmtId="0" fontId="48" fillId="0" borderId="0" xfId="0" applyFont="1" applyAlignment="1">
      <alignment vertical="center"/>
    </xf>
    <xf numFmtId="0" fontId="125" fillId="0" borderId="0" xfId="0" applyFont="1" applyAlignment="1">
      <alignment vertical="center" wrapText="1"/>
    </xf>
    <xf numFmtId="0" fontId="79" fillId="0" borderId="0" xfId="0" applyFont="1" applyAlignment="1">
      <alignment vertical="center" wrapText="1"/>
    </xf>
    <xf numFmtId="165" fontId="115" fillId="36" borderId="96" xfId="2" applyNumberFormat="1" applyFill="1" applyBorder="1"/>
    <xf numFmtId="165" fontId="115" fillId="36" borderId="75" xfId="2" applyNumberFormat="1" applyFill="1" applyBorder="1"/>
    <xf numFmtId="0" fontId="115" fillId="36" borderId="96" xfId="132" applyFill="1" applyBorder="1"/>
    <xf numFmtId="0" fontId="115" fillId="36" borderId="75" xfId="132" applyFill="1" applyBorder="1"/>
    <xf numFmtId="2" fontId="115" fillId="0" borderId="0" xfId="132" applyNumberFormat="1" applyAlignment="1">
      <alignment wrapText="1"/>
    </xf>
    <xf numFmtId="10" fontId="76" fillId="0" borderId="0" xfId="0" applyNumberFormat="1" applyFont="1"/>
    <xf numFmtId="165" fontId="115" fillId="0" borderId="59" xfId="703" applyNumberFormat="1" applyFont="1" applyBorder="1"/>
    <xf numFmtId="165" fontId="115" fillId="0" borderId="8" xfId="703" applyNumberFormat="1" applyFont="1" applyBorder="1"/>
    <xf numFmtId="0" fontId="129" fillId="0" borderId="0" xfId="0" applyFont="1"/>
    <xf numFmtId="165" fontId="76" fillId="0" borderId="0" xfId="0" applyNumberFormat="1" applyFont="1"/>
    <xf numFmtId="0" fontId="115" fillId="40" borderId="86" xfId="132" applyFill="1" applyBorder="1"/>
    <xf numFmtId="0" fontId="128" fillId="40" borderId="86" xfId="132" applyFont="1" applyFill="1" applyBorder="1"/>
    <xf numFmtId="0" fontId="128" fillId="40" borderId="49" xfId="132" applyFont="1" applyFill="1" applyBorder="1"/>
    <xf numFmtId="0" fontId="128" fillId="40" borderId="84" xfId="132" applyFont="1" applyFill="1" applyBorder="1"/>
    <xf numFmtId="5" fontId="39" fillId="0" borderId="0" xfId="0" applyNumberFormat="1" applyFont="1" applyAlignment="1">
      <alignment horizontal="left"/>
    </xf>
    <xf numFmtId="165" fontId="128" fillId="0" borderId="0" xfId="31333"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39" fillId="39" borderId="0" xfId="0" applyFont="1" applyFill="1"/>
    <xf numFmtId="3" fontId="39" fillId="0" borderId="0" xfId="4" applyNumberFormat="1" applyFont="1" applyFill="1" applyBorder="1"/>
    <xf numFmtId="3" fontId="39" fillId="39" borderId="0" xfId="4" applyNumberFormat="1" applyFont="1" applyFill="1" applyBorder="1"/>
    <xf numFmtId="0" fontId="39" fillId="36" borderId="46" xfId="0" applyFont="1" applyFill="1" applyBorder="1"/>
    <xf numFmtId="3" fontId="39" fillId="36" borderId="98"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42" fontId="0" fillId="0" borderId="98" xfId="703" applyNumberFormat="1" applyFont="1" applyBorder="1" applyAlignment="1">
      <alignment vertical="top"/>
    </xf>
    <xf numFmtId="42" fontId="0" fillId="0" borderId="100" xfId="703" applyNumberFormat="1" applyFont="1" applyBorder="1" applyAlignment="1">
      <alignment vertical="top"/>
    </xf>
    <xf numFmtId="9" fontId="0" fillId="0" borderId="98" xfId="197" applyFont="1" applyBorder="1"/>
    <xf numFmtId="9" fontId="0" fillId="0" borderId="99" xfId="197" applyFont="1" applyBorder="1"/>
    <xf numFmtId="0" fontId="0" fillId="37" borderId="95" xfId="528" applyFont="1" applyFill="1" applyBorder="1"/>
    <xf numFmtId="0" fontId="39" fillId="36" borderId="95" xfId="528" applyFont="1" applyFill="1" applyBorder="1" applyAlignment="1">
      <alignment horizontal="center" vertical="center" wrapText="1"/>
    </xf>
    <xf numFmtId="0" fontId="39" fillId="36" borderId="95" xfId="528" quotePrefix="1" applyFont="1" applyFill="1" applyBorder="1" applyAlignment="1">
      <alignment horizontal="center" vertical="center" wrapText="1"/>
    </xf>
    <xf numFmtId="0" fontId="39" fillId="37" borderId="97" xfId="0" applyFont="1" applyFill="1" applyBorder="1"/>
    <xf numFmtId="0" fontId="39" fillId="37" borderId="98" xfId="0" applyFont="1" applyFill="1" applyBorder="1"/>
    <xf numFmtId="0" fontId="39" fillId="37" borderId="99" xfId="0" applyFont="1" applyFill="1" applyBorder="1"/>
    <xf numFmtId="0" fontId="39" fillId="36" borderId="99" xfId="0" applyFont="1" applyFill="1" applyBorder="1" applyAlignment="1">
      <alignment horizontal="center" vertical="center" wrapText="1"/>
    </xf>
    <xf numFmtId="164" fontId="39" fillId="0" borderId="98" xfId="4" applyNumberFormat="1" applyFont="1" applyBorder="1"/>
    <xf numFmtId="0" fontId="39" fillId="36" borderId="97" xfId="0" applyFont="1" applyFill="1" applyBorder="1" applyAlignment="1">
      <alignment horizontal="center" vertical="center" wrapText="1"/>
    </xf>
    <xf numFmtId="0" fontId="39" fillId="36" borderId="98" xfId="0" applyFont="1" applyFill="1" applyBorder="1" applyAlignment="1">
      <alignment horizontal="center" vertical="center" wrapText="1"/>
    </xf>
    <xf numFmtId="9" fontId="39" fillId="36" borderId="98" xfId="0" applyNumberFormat="1" applyFont="1" applyFill="1" applyBorder="1" applyAlignment="1">
      <alignment horizontal="center" vertical="center" wrapText="1"/>
    </xf>
    <xf numFmtId="5" fontId="39" fillId="35" borderId="103" xfId="0" applyNumberFormat="1" applyFont="1" applyFill="1" applyBorder="1" applyAlignment="1">
      <alignment horizontal="left"/>
    </xf>
    <xf numFmtId="0" fontId="39" fillId="35" borderId="31" xfId="132" applyFont="1" applyFill="1" applyBorder="1"/>
    <xf numFmtId="0" fontId="39" fillId="35" borderId="61" xfId="132" applyFont="1" applyFill="1" applyBorder="1"/>
    <xf numFmtId="173" fontId="115" fillId="0" borderId="32" xfId="127" quotePrefix="1" applyNumberFormat="1" applyBorder="1" applyAlignment="1">
      <alignment horizontal="left" wrapText="1"/>
    </xf>
    <xf numFmtId="165" fontId="0" fillId="0" borderId="8" xfId="2" applyNumberFormat="1" applyFont="1" applyFill="1" applyBorder="1" applyAlignment="1">
      <alignment horizontal="right"/>
    </xf>
    <xf numFmtId="165" fontId="0" fillId="0" borderId="65" xfId="2" applyNumberFormat="1" applyFont="1" applyFill="1" applyBorder="1" applyAlignment="1">
      <alignment horizontal="right"/>
    </xf>
    <xf numFmtId="165" fontId="0" fillId="0" borderId="28" xfId="2" applyNumberFormat="1" applyFont="1" applyFill="1" applyBorder="1" applyAlignment="1">
      <alignment horizontal="right"/>
    </xf>
    <xf numFmtId="165" fontId="0" fillId="0" borderId="38" xfId="2" applyNumberFormat="1" applyFont="1" applyFill="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9" fillId="0" borderId="74" xfId="0" applyFont="1" applyBorder="1"/>
    <xf numFmtId="0" fontId="39" fillId="36" borderId="60" xfId="0" applyFont="1" applyFill="1" applyBorder="1" applyAlignment="1">
      <alignment horizontal="center"/>
    </xf>
    <xf numFmtId="0" fontId="0" fillId="0" borderId="0" xfId="127" applyFont="1" applyAlignment="1">
      <alignment horizontal="left" wrapText="1"/>
    </xf>
    <xf numFmtId="0" fontId="39" fillId="36" borderId="66" xfId="0" applyFont="1" applyFill="1" applyBorder="1" applyAlignment="1">
      <alignment horizontal="center"/>
    </xf>
    <xf numFmtId="0" fontId="39" fillId="36" borderId="29" xfId="0" applyFont="1" applyFill="1" applyBorder="1" applyAlignment="1">
      <alignment horizontal="center"/>
    </xf>
    <xf numFmtId="49" fontId="39" fillId="0" borderId="0" xfId="0" applyNumberFormat="1" applyFont="1" applyAlignment="1">
      <alignment horizontal="center"/>
    </xf>
    <xf numFmtId="0" fontId="122" fillId="0" borderId="0" xfId="528" applyFont="1" applyAlignment="1">
      <alignment horizontal="left" wrapText="1"/>
    </xf>
    <xf numFmtId="165" fontId="0" fillId="0" borderId="5" xfId="2" applyNumberFormat="1" applyFont="1" applyBorder="1"/>
    <xf numFmtId="165" fontId="0" fillId="0" borderId="0" xfId="2" applyNumberFormat="1" applyFont="1" applyFill="1" applyBorder="1" applyAlignment="1">
      <alignment vertical="center"/>
    </xf>
    <xf numFmtId="165" fontId="39" fillId="0" borderId="96"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9" fillId="0" borderId="96" xfId="2" applyNumberFormat="1" applyFont="1" applyBorder="1" applyAlignment="1">
      <alignment vertical="center" wrapText="1"/>
    </xf>
    <xf numFmtId="0" fontId="39" fillId="36" borderId="53" xfId="0" applyFont="1" applyFill="1" applyBorder="1" applyAlignment="1">
      <alignment horizontal="center"/>
    </xf>
    <xf numFmtId="0" fontId="39" fillId="36" borderId="37" xfId="0" applyFont="1" applyFill="1" applyBorder="1" applyAlignment="1">
      <alignment horizontal="center" vertical="center"/>
    </xf>
    <xf numFmtId="0" fontId="40" fillId="0" borderId="0" xfId="0" applyFont="1" applyAlignment="1">
      <alignment horizontal="center"/>
    </xf>
    <xf numFmtId="0" fontId="40" fillId="0" borderId="0" xfId="0" applyFont="1" applyAlignment="1">
      <alignment horizontal="center" wrapText="1"/>
    </xf>
    <xf numFmtId="0" fontId="126" fillId="0" borderId="8" xfId="0" applyFont="1" applyBorder="1" applyAlignment="1">
      <alignment horizontal="center" vertical="center"/>
    </xf>
    <xf numFmtId="0" fontId="126" fillId="0" borderId="8" xfId="0" applyFont="1" applyBorder="1" applyAlignment="1">
      <alignment vertical="center"/>
    </xf>
    <xf numFmtId="164" fontId="126" fillId="0" borderId="8" xfId="4" applyNumberFormat="1" applyFont="1" applyBorder="1" applyAlignment="1">
      <alignment vertical="center"/>
    </xf>
    <xf numFmtId="0" fontId="79" fillId="0" borderId="8" xfId="0" applyFont="1" applyBorder="1" applyAlignment="1">
      <alignment vertical="center"/>
    </xf>
    <xf numFmtId="0" fontId="39" fillId="0" borderId="95" xfId="132" applyFont="1" applyBorder="1"/>
    <xf numFmtId="165" fontId="115" fillId="0" borderId="97" xfId="703" applyNumberFormat="1" applyFont="1" applyFill="1" applyBorder="1"/>
    <xf numFmtId="165" fontId="115" fillId="0" borderId="98" xfId="703" applyNumberFormat="1" applyFont="1" applyFill="1" applyBorder="1"/>
    <xf numFmtId="165" fontId="115" fillId="0" borderId="99" xfId="703" applyNumberFormat="1" applyFont="1" applyFill="1" applyBorder="1"/>
    <xf numFmtId="0" fontId="39" fillId="0" borderId="86" xfId="132" applyFont="1" applyBorder="1"/>
    <xf numFmtId="0" fontId="39" fillId="0" borderId="57" xfId="132" applyFont="1" applyBorder="1"/>
    <xf numFmtId="0" fontId="39" fillId="0" borderId="62" xfId="132" applyFont="1" applyBorder="1" applyAlignment="1">
      <alignment horizontal="center"/>
    </xf>
    <xf numFmtId="0" fontId="39" fillId="0" borderId="30" xfId="132" applyFont="1" applyBorder="1" applyAlignment="1">
      <alignment horizontal="center"/>
    </xf>
    <xf numFmtId="0" fontId="39" fillId="0" borderId="54" xfId="132" applyFont="1" applyBorder="1" applyAlignment="1">
      <alignment horizontal="center"/>
    </xf>
    <xf numFmtId="0" fontId="109" fillId="0" borderId="32" xfId="0" applyFont="1" applyBorder="1"/>
    <xf numFmtId="165" fontId="115" fillId="36" borderId="27" xfId="2" applyNumberFormat="1" applyFont="1" applyFill="1" applyBorder="1"/>
    <xf numFmtId="165" fontId="115" fillId="36" borderId="28" xfId="2" applyNumberFormat="1" applyFont="1" applyFill="1" applyBorder="1"/>
    <xf numFmtId="165" fontId="115" fillId="36" borderId="65" xfId="2" applyNumberFormat="1" applyFont="1" applyFill="1" applyBorder="1"/>
    <xf numFmtId="0" fontId="115" fillId="36" borderId="0" xfId="132" applyFill="1"/>
    <xf numFmtId="0" fontId="115" fillId="0" borderId="63" xfId="132" quotePrefix="1" applyBorder="1" applyAlignment="1">
      <alignment horizontal="left" wrapText="1"/>
    </xf>
    <xf numFmtId="42" fontId="115" fillId="0" borderId="98" xfId="703" applyNumberFormat="1" applyFont="1" applyBorder="1" applyAlignment="1">
      <alignment vertical="top"/>
    </xf>
    <xf numFmtId="42" fontId="115" fillId="0" borderId="100"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9" xfId="197" applyFont="1" applyBorder="1"/>
    <xf numFmtId="9" fontId="115" fillId="0" borderId="38" xfId="197" applyFont="1" applyBorder="1"/>
    <xf numFmtId="0" fontId="115" fillId="0" borderId="63" xfId="132" applyBorder="1" applyAlignment="1">
      <alignment wrapText="1"/>
    </xf>
    <xf numFmtId="0" fontId="39" fillId="0" borderId="64" xfId="132" quotePrefix="1" applyFont="1" applyBorder="1" applyAlignment="1">
      <alignment horizontal="left" wrapText="1"/>
    </xf>
    <xf numFmtId="9" fontId="115" fillId="0" borderId="46" xfId="197" applyFont="1" applyBorder="1"/>
    <xf numFmtId="9" fontId="115" fillId="0" borderId="47" xfId="197" applyFont="1" applyBorder="1"/>
    <xf numFmtId="0" fontId="131" fillId="0" borderId="0" xfId="0" applyFont="1" applyAlignment="1">
      <alignment horizontal="center" wrapText="1"/>
    </xf>
    <xf numFmtId="0" fontId="39" fillId="40" borderId="59" xfId="0" applyFont="1" applyFill="1" applyBorder="1" applyAlignment="1">
      <alignment horizontal="center" vertical="center" wrapText="1"/>
    </xf>
    <xf numFmtId="0" fontId="39" fillId="40" borderId="8" xfId="0" applyFont="1" applyFill="1" applyBorder="1" applyAlignment="1">
      <alignment horizontal="center" vertical="center" wrapText="1"/>
    </xf>
    <xf numFmtId="0" fontId="39" fillId="40" borderId="60" xfId="0" applyFont="1" applyFill="1" applyBorder="1" applyAlignment="1">
      <alignment horizontal="center" vertical="center" wrapText="1"/>
    </xf>
    <xf numFmtId="0" fontId="39" fillId="40" borderId="108" xfId="0" applyFont="1" applyFill="1" applyBorder="1" applyAlignment="1">
      <alignment horizontal="center" vertical="center" wrapText="1"/>
    </xf>
    <xf numFmtId="0" fontId="39" fillId="40" borderId="30" xfId="0" applyFont="1" applyFill="1" applyBorder="1" applyAlignment="1">
      <alignment horizontal="center" vertical="center" wrapText="1"/>
    </xf>
    <xf numFmtId="0" fontId="39" fillId="40" borderId="54" xfId="0" applyFont="1" applyFill="1" applyBorder="1" applyAlignment="1">
      <alignment horizontal="center" vertical="center" wrapText="1"/>
    </xf>
    <xf numFmtId="0" fontId="0" fillId="37" borderId="24" xfId="0" applyFill="1" applyBorder="1"/>
    <xf numFmtId="0" fontId="0" fillId="37" borderId="29" xfId="0" applyFill="1" applyBorder="1"/>
    <xf numFmtId="0" fontId="0" fillId="37" borderId="38" xfId="0" applyFill="1" applyBorder="1"/>
    <xf numFmtId="0" fontId="0" fillId="35" borderId="31" xfId="0" applyFill="1" applyBorder="1"/>
    <xf numFmtId="0" fontId="122" fillId="0" borderId="0" xfId="0" applyFont="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0" fontId="0" fillId="0" borderId="0" xfId="0" quotePrefix="1"/>
    <xf numFmtId="164" fontId="0" fillId="0" borderId="8" xfId="0" applyNumberFormat="1" applyBorder="1" applyAlignment="1">
      <alignment horizontal="left"/>
    </xf>
    <xf numFmtId="0" fontId="0" fillId="0" borderId="8" xfId="0" applyBorder="1" applyAlignment="1">
      <alignment horizontal="center"/>
    </xf>
    <xf numFmtId="0" fontId="0" fillId="0" borderId="30" xfId="0" applyBorder="1" applyAlignment="1">
      <alignment horizontal="center"/>
    </xf>
    <xf numFmtId="0" fontId="0" fillId="37" borderId="5" xfId="0" applyFill="1" applyBorder="1"/>
    <xf numFmtId="0" fontId="39" fillId="40" borderId="73" xfId="528" applyFont="1" applyFill="1" applyBorder="1" applyAlignment="1">
      <alignment horizontal="center" vertical="center" wrapText="1"/>
    </xf>
    <xf numFmtId="0" fontId="39" fillId="40" borderId="53" xfId="0" applyFont="1" applyFill="1" applyBorder="1" applyAlignment="1">
      <alignment horizontal="left" vertical="center" wrapText="1"/>
    </xf>
    <xf numFmtId="0" fontId="0" fillId="0" borderId="28" xfId="0" applyBorder="1" applyAlignment="1">
      <alignment horizontal="left" vertical="center" wrapText="1"/>
    </xf>
    <xf numFmtId="9" fontId="0" fillId="0" borderId="31" xfId="1" applyFont="1" applyBorder="1"/>
    <xf numFmtId="0" fontId="39" fillId="0" borderId="32" xfId="0" applyFont="1" applyBorder="1" applyAlignment="1">
      <alignment horizontal="center" wrapText="1"/>
    </xf>
    <xf numFmtId="0" fontId="39" fillId="40" borderId="41" xfId="0" applyFont="1" applyFill="1" applyBorder="1" applyAlignment="1">
      <alignment horizontal="left" vertical="center" wrapText="1"/>
    </xf>
    <xf numFmtId="0" fontId="39" fillId="40" borderId="32" xfId="0" applyFont="1" applyFill="1" applyBorder="1" applyAlignment="1">
      <alignment horizontal="center" wrapText="1"/>
    </xf>
    <xf numFmtId="0" fontId="0" fillId="0" borderId="32" xfId="0" applyBorder="1"/>
    <xf numFmtId="0" fontId="39" fillId="40" borderId="59" xfId="0" applyFont="1" applyFill="1" applyBorder="1" applyAlignment="1">
      <alignment horizontal="center" wrapText="1"/>
    </xf>
    <xf numFmtId="0" fontId="39" fillId="40" borderId="8" xfId="0" applyFont="1" applyFill="1" applyBorder="1" applyAlignment="1">
      <alignment horizontal="center" wrapText="1"/>
    </xf>
    <xf numFmtId="9" fontId="0" fillId="0" borderId="32" xfId="1" applyFont="1" applyFill="1" applyBorder="1"/>
    <xf numFmtId="9" fontId="0" fillId="0" borderId="32" xfId="1" applyFont="1" applyBorder="1"/>
    <xf numFmtId="0" fontId="132" fillId="0" borderId="0" xfId="0" applyFont="1" applyAlignment="1">
      <alignment horizontal="centerContinuous" vertical="center"/>
    </xf>
    <xf numFmtId="0" fontId="123" fillId="0" borderId="0" xfId="0" applyFont="1"/>
    <xf numFmtId="0" fontId="122"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10" fontId="0" fillId="0" borderId="0" xfId="0" applyNumberFormat="1"/>
    <xf numFmtId="0" fontId="0" fillId="0" borderId="0" xfId="0" quotePrefix="1" applyAlignment="1">
      <alignment horizontal="left"/>
    </xf>
    <xf numFmtId="49" fontId="77" fillId="0" borderId="0" xfId="0" applyNumberFormat="1" applyFont="1"/>
    <xf numFmtId="0" fontId="0" fillId="0" borderId="24" xfId="0" applyBorder="1" applyAlignment="1">
      <alignment horizontal="left"/>
    </xf>
    <xf numFmtId="0" fontId="0" fillId="0" borderId="26" xfId="0" applyBorder="1"/>
    <xf numFmtId="0" fontId="0" fillId="0" borderId="44" xfId="0" applyBorder="1"/>
    <xf numFmtId="0" fontId="0" fillId="0" borderId="77" xfId="0" applyBorder="1"/>
    <xf numFmtId="3" fontId="115" fillId="0" borderId="8" xfId="127" applyNumberFormat="1" applyBorder="1" applyAlignment="1">
      <alignment horizontal="center" vertical="center"/>
    </xf>
    <xf numFmtId="3" fontId="115" fillId="0" borderId="26" xfId="127" applyNumberFormat="1" applyBorder="1" applyAlignment="1">
      <alignment horizontal="center" vertical="center"/>
    </xf>
    <xf numFmtId="0" fontId="39" fillId="40" borderId="73" xfId="0" applyFont="1" applyFill="1" applyBorder="1"/>
    <xf numFmtId="0" fontId="0" fillId="0" borderId="95" xfId="0" applyBorder="1"/>
    <xf numFmtId="49" fontId="40" fillId="0" borderId="0" xfId="132" quotePrefix="1" applyNumberFormat="1" applyFont="1" applyAlignment="1">
      <alignment horizontal="center"/>
    </xf>
    <xf numFmtId="49" fontId="115" fillId="0" borderId="0" xfId="132" applyNumberFormat="1" applyAlignment="1">
      <alignment horizontal="center"/>
    </xf>
    <xf numFmtId="0" fontId="39" fillId="36" borderId="97" xfId="0" applyFont="1" applyFill="1" applyBorder="1" applyAlignment="1">
      <alignment horizontal="center"/>
    </xf>
    <xf numFmtId="0" fontId="39" fillId="36" borderId="98" xfId="0" applyFont="1" applyFill="1" applyBorder="1" applyAlignment="1">
      <alignment horizontal="center"/>
    </xf>
    <xf numFmtId="0" fontId="39" fillId="36" borderId="99" xfId="0" applyFont="1" applyFill="1" applyBorder="1" applyAlignment="1">
      <alignment horizontal="center"/>
    </xf>
    <xf numFmtId="0" fontId="115" fillId="40" borderId="31" xfId="0" applyFont="1" applyFill="1" applyBorder="1"/>
    <xf numFmtId="0" fontId="115" fillId="40" borderId="32" xfId="0" applyFont="1" applyFill="1" applyBorder="1"/>
    <xf numFmtId="42" fontId="115" fillId="0" borderId="87" xfId="703" applyNumberFormat="1" applyFont="1" applyBorder="1" applyAlignment="1">
      <alignment horizontal="center" vertical="top"/>
    </xf>
    <xf numFmtId="42" fontId="115" fillId="0" borderId="27" xfId="703" applyNumberFormat="1" applyFont="1" applyBorder="1" applyAlignment="1">
      <alignment horizontal="center" vertical="top"/>
    </xf>
    <xf numFmtId="42" fontId="115" fillId="40" borderId="27" xfId="703" applyNumberFormat="1" applyFont="1" applyFill="1" applyBorder="1" applyAlignment="1">
      <alignment horizontal="center" vertical="top"/>
    </xf>
    <xf numFmtId="42" fontId="39" fillId="0" borderId="57" xfId="703" applyNumberFormat="1" applyFont="1" applyBorder="1" applyAlignment="1">
      <alignment horizontal="center" vertical="top"/>
    </xf>
    <xf numFmtId="42" fontId="0" fillId="0" borderId="87" xfId="703" applyNumberFormat="1" applyFont="1" applyBorder="1" applyAlignment="1">
      <alignment horizontal="center" vertical="top"/>
    </xf>
    <xf numFmtId="42" fontId="0" fillId="0" borderId="27" xfId="703" applyNumberFormat="1" applyFont="1" applyBorder="1" applyAlignment="1">
      <alignment horizontal="center" vertical="top"/>
    </xf>
    <xf numFmtId="165" fontId="115" fillId="36" borderId="74" xfId="2" applyNumberFormat="1" applyFill="1" applyBorder="1" applyAlignment="1">
      <alignment horizontal="center"/>
    </xf>
    <xf numFmtId="42" fontId="39" fillId="0" borderId="45" xfId="132" applyNumberFormat="1" applyFont="1" applyBorder="1" applyAlignment="1">
      <alignment horizontal="center"/>
    </xf>
    <xf numFmtId="165" fontId="115" fillId="0" borderId="57" xfId="132" applyNumberFormat="1" applyBorder="1" applyAlignment="1">
      <alignment horizontal="center" vertical="top" wrapText="1"/>
    </xf>
    <xf numFmtId="0" fontId="115" fillId="0" borderId="63" xfId="528" applyBorder="1"/>
    <xf numFmtId="0" fontId="0" fillId="0" borderId="63" xfId="127" applyFont="1" applyBorder="1"/>
    <xf numFmtId="165" fontId="128" fillId="0" borderId="104" xfId="31333" applyNumberFormat="1" applyFont="1" applyFill="1" applyBorder="1"/>
    <xf numFmtId="165" fontId="128" fillId="0" borderId="105" xfId="2" applyNumberFormat="1" applyFont="1" applyFill="1" applyBorder="1"/>
    <xf numFmtId="165" fontId="128" fillId="0" borderId="106" xfId="2" applyNumberFormat="1" applyFont="1" applyFill="1" applyBorder="1"/>
    <xf numFmtId="0" fontId="121" fillId="0" borderId="59" xfId="0" applyFont="1" applyBorder="1"/>
    <xf numFmtId="0" fontId="121" fillId="35" borderId="63" xfId="0" applyFont="1" applyFill="1" applyBorder="1"/>
    <xf numFmtId="171" fontId="76" fillId="0" borderId="44" xfId="187" applyNumberFormat="1" applyFont="1" applyBorder="1"/>
    <xf numFmtId="0" fontId="115" fillId="0" borderId="63" xfId="132" applyBorder="1"/>
    <xf numFmtId="0" fontId="76" fillId="0" borderId="68" xfId="0" applyFont="1" applyBorder="1" applyAlignment="1">
      <alignment horizontal="center"/>
    </xf>
    <xf numFmtId="0" fontId="76" fillId="0" borderId="69" xfId="0" applyFont="1" applyBorder="1" applyAlignment="1">
      <alignment horizontal="center"/>
    </xf>
    <xf numFmtId="3" fontId="0" fillId="0" borderId="35" xfId="4" applyNumberFormat="1" applyFont="1" applyBorder="1"/>
    <xf numFmtId="3" fontId="0" fillId="36" borderId="26" xfId="4" applyNumberFormat="1" applyFont="1" applyFill="1" applyBorder="1"/>
    <xf numFmtId="3" fontId="0" fillId="0" borderId="26" xfId="4" applyNumberFormat="1" applyFont="1" applyFill="1" applyBorder="1"/>
    <xf numFmtId="3" fontId="39" fillId="0" borderId="44" xfId="4" applyNumberFormat="1" applyFont="1" applyFill="1" applyBorder="1"/>
    <xf numFmtId="3" fontId="0" fillId="39" borderId="26" xfId="4" applyNumberFormat="1" applyFont="1" applyFill="1" applyBorder="1" applyAlignment="1">
      <alignment horizontal="center"/>
    </xf>
    <xf numFmtId="3" fontId="0" fillId="39" borderId="60" xfId="4" applyNumberFormat="1" applyFont="1" applyFill="1" applyBorder="1" applyAlignment="1">
      <alignment horizontal="center"/>
    </xf>
    <xf numFmtId="0" fontId="39" fillId="39" borderId="76" xfId="0" applyFont="1" applyFill="1" applyBorder="1"/>
    <xf numFmtId="3" fontId="39" fillId="36" borderId="77" xfId="4" applyNumberFormat="1" applyFont="1" applyFill="1" applyBorder="1"/>
    <xf numFmtId="3" fontId="39" fillId="39" borderId="77" xfId="4" applyNumberFormat="1" applyFont="1" applyFill="1" applyBorder="1"/>
    <xf numFmtId="3" fontId="39" fillId="39" borderId="47" xfId="4" applyNumberFormat="1" applyFont="1" applyFill="1" applyBorder="1"/>
    <xf numFmtId="3" fontId="0" fillId="41" borderId="8" xfId="4" applyNumberFormat="1" applyFont="1" applyFill="1" applyBorder="1" applyAlignment="1">
      <alignment horizontal="center"/>
    </xf>
    <xf numFmtId="3" fontId="0" fillId="41" borderId="26" xfId="4" applyNumberFormat="1" applyFont="1" applyFill="1" applyBorder="1" applyAlignment="1">
      <alignment horizontal="center"/>
    </xf>
    <xf numFmtId="164" fontId="0" fillId="42" borderId="8" xfId="39" applyNumberFormat="1" applyFont="1" applyFill="1" applyBorder="1" applyAlignment="1">
      <alignment horizontal="left"/>
    </xf>
    <xf numFmtId="164" fontId="0" fillId="42" borderId="8" xfId="0" applyNumberFormat="1" applyFill="1" applyBorder="1" applyAlignment="1">
      <alignment horizontal="left" vertical="center" wrapText="1"/>
    </xf>
    <xf numFmtId="164" fontId="0" fillId="42" borderId="8" xfId="39" applyNumberFormat="1" applyFont="1" applyFill="1" applyBorder="1" applyAlignment="1">
      <alignment horizontal="left" vertical="center" wrapText="1"/>
    </xf>
    <xf numFmtId="164" fontId="0" fillId="42" borderId="8" xfId="0" applyNumberFormat="1" applyFill="1" applyBorder="1" applyAlignment="1">
      <alignment horizontal="left"/>
    </xf>
    <xf numFmtId="164" fontId="0" fillId="42" borderId="8" xfId="0" applyNumberFormat="1" applyFill="1" applyBorder="1" applyAlignment="1">
      <alignment horizontal="left" vertical="center"/>
    </xf>
    <xf numFmtId="164" fontId="0" fillId="42" borderId="8" xfId="0" applyNumberFormat="1" applyFill="1" applyBorder="1"/>
    <xf numFmtId="164" fontId="0" fillId="42" borderId="30" xfId="0" applyNumberFormat="1" applyFill="1" applyBorder="1"/>
    <xf numFmtId="164" fontId="39" fillId="42" borderId="29" xfId="4" applyNumberFormat="1" applyFont="1" applyFill="1" applyBorder="1"/>
    <xf numFmtId="164" fontId="0" fillId="42" borderId="8" xfId="4" quotePrefix="1" applyNumberFormat="1" applyFont="1" applyFill="1" applyBorder="1" applyAlignment="1">
      <alignment horizontal="center"/>
    </xf>
    <xf numFmtId="164" fontId="0" fillId="42" borderId="8" xfId="4" applyNumberFormat="1" applyFont="1" applyFill="1" applyBorder="1"/>
    <xf numFmtId="164" fontId="0" fillId="42" borderId="30" xfId="4" applyNumberFormat="1" applyFont="1" applyFill="1" applyBorder="1"/>
    <xf numFmtId="164" fontId="0" fillId="42" borderId="8" xfId="4" applyNumberFormat="1" applyFont="1" applyFill="1" applyBorder="1" applyAlignment="1">
      <alignment horizontal="center"/>
    </xf>
    <xf numFmtId="43" fontId="0" fillId="42" borderId="8" xfId="4" applyFont="1" applyFill="1" applyBorder="1"/>
    <xf numFmtId="1" fontId="0" fillId="42" borderId="8" xfId="4" applyNumberFormat="1" applyFont="1" applyFill="1" applyBorder="1"/>
    <xf numFmtId="43" fontId="0" fillId="42" borderId="8" xfId="4" applyFont="1" applyFill="1" applyBorder="1" applyAlignment="1">
      <alignment horizontal="center"/>
    </xf>
    <xf numFmtId="164" fontId="0" fillId="42" borderId="26" xfId="4" applyNumberFormat="1" applyFont="1" applyFill="1" applyBorder="1"/>
    <xf numFmtId="164" fontId="39" fillId="42" borderId="98" xfId="4" applyNumberFormat="1" applyFont="1" applyFill="1" applyBorder="1"/>
    <xf numFmtId="164" fontId="0" fillId="42" borderId="30" xfId="0" applyNumberFormat="1" applyFill="1" applyBorder="1" applyAlignment="1">
      <alignment horizontal="left"/>
    </xf>
    <xf numFmtId="0" fontId="0" fillId="0" borderId="8" xfId="0" applyBorder="1" applyAlignment="1">
      <alignment horizontal="left" vertical="center" readingOrder="1"/>
    </xf>
    <xf numFmtId="0" fontId="0" fillId="0" borderId="8" xfId="0" applyBorder="1" applyAlignment="1">
      <alignment horizontal="left" vertical="center" wrapText="1" readingOrder="1"/>
    </xf>
    <xf numFmtId="0" fontId="39" fillId="40" borderId="76" xfId="0" applyFont="1" applyFill="1" applyBorder="1" applyAlignment="1">
      <alignment horizontal="center" vertical="center" wrapText="1" readingOrder="1"/>
    </xf>
    <xf numFmtId="0" fontId="39" fillId="40" borderId="77" xfId="0" applyFont="1" applyFill="1" applyBorder="1" applyAlignment="1">
      <alignment horizontal="center" vertical="center" wrapText="1" readingOrder="1"/>
    </xf>
    <xf numFmtId="0" fontId="39" fillId="40" borderId="78" xfId="0" applyFont="1" applyFill="1" applyBorder="1" applyAlignment="1">
      <alignment horizontal="center" vertical="center" wrapText="1" readingOrder="1"/>
    </xf>
    <xf numFmtId="42" fontId="0" fillId="40" borderId="43" xfId="132" applyNumberFormat="1" applyFont="1" applyFill="1" applyBorder="1"/>
    <xf numFmtId="42" fontId="0" fillId="40" borderId="34" xfId="132" applyNumberFormat="1" applyFont="1" applyFill="1" applyBorder="1"/>
    <xf numFmtId="42" fontId="0" fillId="40" borderId="56" xfId="132" applyNumberFormat="1" applyFont="1" applyFill="1" applyBorder="1"/>
    <xf numFmtId="0" fontId="0" fillId="40" borderId="39" xfId="132" applyFont="1" applyFill="1" applyBorder="1"/>
    <xf numFmtId="0" fontId="0" fillId="40" borderId="50" xfId="132" applyFont="1" applyFill="1" applyBorder="1"/>
    <xf numFmtId="42" fontId="0" fillId="0" borderId="8" xfId="0" applyNumberFormat="1" applyBorder="1" applyAlignment="1">
      <alignment horizontal="center"/>
    </xf>
    <xf numFmtId="42" fontId="39" fillId="0" borderId="8" xfId="0" applyNumberFormat="1" applyFont="1" applyBorder="1" applyAlignment="1">
      <alignment horizontal="center"/>
    </xf>
    <xf numFmtId="42" fontId="0" fillId="40" borderId="8" xfId="0" applyNumberFormat="1" applyFill="1" applyBorder="1"/>
    <xf numFmtId="0" fontId="39" fillId="40" borderId="8" xfId="127" applyFont="1" applyFill="1" applyBorder="1" applyAlignment="1">
      <alignment horizontal="center"/>
    </xf>
    <xf numFmtId="0" fontId="0" fillId="40" borderId="8" xfId="127" applyFont="1" applyFill="1" applyBorder="1" applyAlignment="1">
      <alignment horizontal="center"/>
    </xf>
    <xf numFmtId="9" fontId="0" fillId="0" borderId="8" xfId="0" applyNumberFormat="1" applyBorder="1" applyAlignment="1">
      <alignment horizontal="center"/>
    </xf>
    <xf numFmtId="9" fontId="39" fillId="0" borderId="8" xfId="0" applyNumberFormat="1" applyFont="1" applyBorder="1" applyAlignment="1">
      <alignment horizontal="center"/>
    </xf>
    <xf numFmtId="49" fontId="40" fillId="0" borderId="0" xfId="0" quotePrefix="1" applyNumberFormat="1" applyFont="1" applyAlignment="1">
      <alignment horizontal="center"/>
    </xf>
    <xf numFmtId="0" fontId="39" fillId="36" borderId="62" xfId="127"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40" xfId="127" applyFont="1" applyFill="1" applyBorder="1" applyAlignment="1">
      <alignment horizontal="center" vertical="center" wrapText="1"/>
    </xf>
    <xf numFmtId="14" fontId="39" fillId="0" borderId="32" xfId="127" applyNumberFormat="1" applyFont="1" applyBorder="1" applyAlignment="1">
      <alignment horizontal="left"/>
    </xf>
    <xf numFmtId="14" fontId="39" fillId="0" borderId="31" xfId="127" applyNumberFormat="1" applyFont="1" applyBorder="1" applyAlignment="1">
      <alignment horizontal="left"/>
    </xf>
    <xf numFmtId="0" fontId="39"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97" xfId="127" applyNumberFormat="1" applyBorder="1" applyAlignment="1">
      <alignment horizontal="center" vertical="center"/>
    </xf>
    <xf numFmtId="9" fontId="115" fillId="0" borderId="41"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39" fillId="0" borderId="76" xfId="127" applyNumberFormat="1" applyFont="1" applyBorder="1" applyAlignment="1">
      <alignment horizontal="center" vertical="center"/>
    </xf>
    <xf numFmtId="3" fontId="39" fillId="0" borderId="78" xfId="127" applyNumberFormat="1" applyFont="1" applyBorder="1" applyAlignment="1">
      <alignment horizontal="center" vertical="center"/>
    </xf>
    <xf numFmtId="3" fontId="39" fillId="0" borderId="92" xfId="127" applyNumberFormat="1" applyFont="1" applyBorder="1" applyAlignment="1">
      <alignment horizontal="center" vertical="center"/>
    </xf>
    <xf numFmtId="9" fontId="39" fillId="0" borderId="94" xfId="127" applyNumberFormat="1" applyFont="1" applyBorder="1" applyAlignment="1">
      <alignment horizontal="center" vertical="center"/>
    </xf>
    <xf numFmtId="3" fontId="76" fillId="0" borderId="29" xfId="31304" applyNumberFormat="1" applyFont="1" applyFill="1" applyBorder="1" applyAlignment="1">
      <alignment horizontal="center" vertical="center"/>
    </xf>
    <xf numFmtId="3" fontId="76" fillId="0" borderId="8" xfId="31304" applyNumberFormat="1" applyFont="1" applyFill="1" applyBorder="1" applyAlignment="1">
      <alignment horizontal="center" vertical="center"/>
    </xf>
    <xf numFmtId="0" fontId="39" fillId="0" borderId="57" xfId="0" applyFont="1" applyBorder="1"/>
    <xf numFmtId="0" fontId="0" fillId="0" borderId="64" xfId="127" applyFont="1" applyBorder="1"/>
    <xf numFmtId="0" fontId="79" fillId="0" borderId="95" xfId="31342" applyFont="1" applyBorder="1" applyAlignment="1">
      <alignment horizontal="left" wrapText="1"/>
    </xf>
    <xf numFmtId="0" fontId="79" fillId="0" borderId="31" xfId="31342" applyFont="1" applyBorder="1" applyAlignment="1">
      <alignment horizontal="left" wrapText="1"/>
    </xf>
    <xf numFmtId="164" fontId="0" fillId="0" borderId="29" xfId="39" applyNumberFormat="1" applyFont="1" applyFill="1" applyBorder="1" applyAlignment="1">
      <alignment horizontal="center" vertical="center" wrapText="1"/>
    </xf>
    <xf numFmtId="0" fontId="39" fillId="36" borderId="62" xfId="0" applyFont="1" applyFill="1" applyBorder="1" applyAlignment="1">
      <alignment horizontal="center" vertical="center" wrapText="1"/>
    </xf>
    <xf numFmtId="0" fontId="39" fillId="36" borderId="30" xfId="0" applyFont="1" applyFill="1" applyBorder="1" applyAlignment="1">
      <alignment horizontal="center" vertical="center" wrapText="1"/>
    </xf>
    <xf numFmtId="0" fontId="39" fillId="36" borderId="111" xfId="0" applyFont="1" applyFill="1" applyBorder="1" applyAlignment="1">
      <alignment horizontal="center" vertical="center" wrapText="1"/>
    </xf>
    <xf numFmtId="0" fontId="39" fillId="36" borderId="54" xfId="0" applyFont="1" applyFill="1" applyBorder="1" applyAlignment="1">
      <alignment horizontal="center" vertical="center" wrapText="1"/>
    </xf>
    <xf numFmtId="164" fontId="0" fillId="0" borderId="38" xfId="39" applyNumberFormat="1" applyFont="1" applyFill="1" applyBorder="1" applyAlignment="1">
      <alignment horizontal="center" vertical="center" wrapText="1"/>
    </xf>
    <xf numFmtId="164" fontId="0" fillId="0" borderId="60" xfId="39" applyNumberFormat="1" applyFont="1" applyBorder="1" applyAlignment="1">
      <alignment horizontal="center" vertical="center" wrapText="1"/>
    </xf>
    <xf numFmtId="0" fontId="79" fillId="0" borderId="61" xfId="31342" applyFont="1" applyBorder="1" applyAlignment="1">
      <alignment horizontal="left" wrapText="1"/>
    </xf>
    <xf numFmtId="164" fontId="0" fillId="0" borderId="30" xfId="39" applyNumberFormat="1" applyFont="1" applyBorder="1" applyAlignment="1">
      <alignment horizontal="center" vertical="center" wrapText="1"/>
    </xf>
    <xf numFmtId="164" fontId="0" fillId="0" borderId="54" xfId="39" applyNumberFormat="1" applyFont="1" applyBorder="1" applyAlignment="1">
      <alignment horizontal="center" vertical="center" wrapText="1"/>
    </xf>
    <xf numFmtId="0" fontId="79" fillId="0" borderId="97" xfId="31325" applyFont="1" applyBorder="1" applyAlignment="1">
      <alignment horizontal="center" wrapText="1"/>
    </xf>
    <xf numFmtId="0" fontId="79" fillId="0" borderId="26" xfId="31325" applyFont="1" applyBorder="1" applyAlignment="1">
      <alignment horizontal="center" wrapText="1"/>
    </xf>
    <xf numFmtId="0" fontId="79" fillId="0" borderId="98" xfId="31325" applyFont="1" applyBorder="1" applyAlignment="1">
      <alignment horizontal="center" wrapText="1"/>
    </xf>
    <xf numFmtId="0" fontId="79" fillId="0" borderId="99" xfId="31325" applyFont="1" applyBorder="1" applyAlignment="1">
      <alignment horizontal="center" wrapText="1"/>
    </xf>
    <xf numFmtId="0" fontId="79" fillId="0" borderId="24" xfId="31325" applyFont="1" applyBorder="1" applyAlignment="1">
      <alignment horizontal="center" wrapText="1"/>
    </xf>
    <xf numFmtId="0" fontId="79" fillId="0" borderId="29" xfId="31325" applyFont="1" applyBorder="1" applyAlignment="1">
      <alignment horizontal="center" wrapText="1"/>
    </xf>
    <xf numFmtId="0" fontId="79" fillId="0" borderId="38" xfId="31325" applyFont="1" applyBorder="1" applyAlignment="1">
      <alignment horizontal="center" wrapText="1"/>
    </xf>
    <xf numFmtId="0" fontId="79" fillId="0" borderId="59" xfId="31325" applyFont="1" applyBorder="1" applyAlignment="1">
      <alignment horizontal="center" wrapText="1"/>
    </xf>
    <xf numFmtId="0" fontId="79" fillId="0" borderId="8" xfId="31325" applyFont="1" applyBorder="1" applyAlignment="1">
      <alignment horizontal="center"/>
    </xf>
    <xf numFmtId="0" fontId="79" fillId="0" borderId="60" xfId="31325" applyFont="1" applyBorder="1" applyAlignment="1">
      <alignment horizontal="center"/>
    </xf>
    <xf numFmtId="0" fontId="79" fillId="0" borderId="59" xfId="31325" applyFont="1" applyBorder="1" applyAlignment="1">
      <alignment horizontal="center"/>
    </xf>
    <xf numFmtId="0" fontId="79" fillId="0" borderId="25" xfId="31325" applyFont="1" applyBorder="1" applyAlignment="1">
      <alignment horizontal="center" wrapText="1"/>
    </xf>
    <xf numFmtId="0" fontId="79" fillId="0" borderId="26" xfId="31325" applyFont="1" applyBorder="1" applyAlignment="1">
      <alignment horizontal="center"/>
    </xf>
    <xf numFmtId="0" fontId="79" fillId="0" borderId="44" xfId="31325" applyFont="1" applyBorder="1" applyAlignment="1">
      <alignment horizontal="center"/>
    </xf>
    <xf numFmtId="0" fontId="79" fillId="0" borderId="62" xfId="31325" applyFont="1" applyBorder="1" applyAlignment="1">
      <alignment horizontal="center" wrapText="1"/>
    </xf>
    <xf numFmtId="0" fontId="79" fillId="0" borderId="30" xfId="31325" applyFont="1" applyBorder="1" applyAlignment="1">
      <alignment horizontal="center" wrapText="1"/>
    </xf>
    <xf numFmtId="0" fontId="79" fillId="0" borderId="30" xfId="31325" applyFont="1" applyBorder="1" applyAlignment="1">
      <alignment horizontal="center"/>
    </xf>
    <xf numFmtId="0" fontId="79" fillId="0" borderId="54" xfId="31325" applyFont="1" applyBorder="1" applyAlignment="1">
      <alignment horizontal="center"/>
    </xf>
    <xf numFmtId="0" fontId="0" fillId="40" borderId="55" xfId="0" applyFill="1" applyBorder="1" applyAlignment="1">
      <alignment vertical="center" wrapText="1"/>
    </xf>
    <xf numFmtId="0" fontId="0" fillId="40" borderId="51" xfId="0" applyFill="1" applyBorder="1" applyAlignment="1">
      <alignment vertical="center" wrapText="1"/>
    </xf>
    <xf numFmtId="0" fontId="39" fillId="36" borderId="37" xfId="0" applyFont="1" applyFill="1" applyBorder="1" applyAlignment="1">
      <alignment horizontal="center"/>
    </xf>
    <xf numFmtId="0" fontId="39" fillId="36" borderId="41" xfId="0" applyFont="1" applyFill="1" applyBorder="1" applyAlignment="1">
      <alignment horizontal="center"/>
    </xf>
    <xf numFmtId="3" fontId="39" fillId="36" borderId="53" xfId="4" applyNumberFormat="1" applyFont="1" applyFill="1" applyBorder="1"/>
    <xf numFmtId="3" fontId="39" fillId="36" borderId="33" xfId="4" applyNumberFormat="1" applyFont="1" applyFill="1" applyBorder="1"/>
    <xf numFmtId="3" fontId="39" fillId="36" borderId="111" xfId="4" applyNumberFormat="1" applyFont="1" applyFill="1" applyBorder="1"/>
    <xf numFmtId="3" fontId="39" fillId="36" borderId="55" xfId="4" applyNumberFormat="1" applyFont="1" applyFill="1" applyBorder="1"/>
    <xf numFmtId="3" fontId="0" fillId="0" borderId="59" xfId="4" applyNumberFormat="1" applyFont="1" applyFill="1" applyBorder="1"/>
    <xf numFmtId="3" fontId="0" fillId="0" borderId="25" xfId="4" applyNumberFormat="1" applyFont="1" applyFill="1" applyBorder="1"/>
    <xf numFmtId="3" fontId="0" fillId="0" borderId="62" xfId="4" applyNumberFormat="1" applyFont="1" applyFill="1" applyBorder="1"/>
    <xf numFmtId="3" fontId="39" fillId="0" borderId="45" xfId="4" applyNumberFormat="1" applyFont="1" applyFill="1" applyBorder="1"/>
    <xf numFmtId="3" fontId="0" fillId="41" borderId="53" xfId="4" applyNumberFormat="1" applyFont="1" applyFill="1" applyBorder="1" applyAlignment="1">
      <alignment horizontal="center"/>
    </xf>
    <xf numFmtId="3" fontId="0" fillId="41" borderId="33" xfId="4" applyNumberFormat="1" applyFont="1" applyFill="1" applyBorder="1" applyAlignment="1">
      <alignment horizontal="center"/>
    </xf>
    <xf numFmtId="3" fontId="39" fillId="36" borderId="109" xfId="4" applyNumberFormat="1" applyFont="1" applyFill="1" applyBorder="1"/>
    <xf numFmtId="0" fontId="39" fillId="41" borderId="98" xfId="0" applyFont="1" applyFill="1" applyBorder="1" applyAlignment="1">
      <alignment horizontal="center"/>
    </xf>
    <xf numFmtId="0" fontId="39" fillId="41" borderId="99" xfId="0" applyFont="1" applyFill="1" applyBorder="1" applyAlignment="1">
      <alignment horizontal="center"/>
    </xf>
    <xf numFmtId="3" fontId="0" fillId="35" borderId="59" xfId="4" applyNumberFormat="1" applyFont="1" applyFill="1" applyBorder="1" applyAlignment="1">
      <alignment horizontal="center"/>
    </xf>
    <xf numFmtId="3" fontId="0" fillId="35" borderId="25" xfId="4" applyNumberFormat="1" applyFont="1" applyFill="1" applyBorder="1" applyAlignment="1">
      <alignment horizontal="center"/>
    </xf>
    <xf numFmtId="3" fontId="39" fillId="0" borderId="76" xfId="4" applyNumberFormat="1" applyFont="1" applyFill="1" applyBorder="1"/>
    <xf numFmtId="3" fontId="39" fillId="39" borderId="54" xfId="4" applyNumberFormat="1" applyFont="1" applyFill="1" applyBorder="1"/>
    <xf numFmtId="0" fontId="39" fillId="36" borderId="41" xfId="0" applyFont="1" applyFill="1" applyBorder="1"/>
    <xf numFmtId="0" fontId="39" fillId="39" borderId="89" xfId="0" applyFont="1" applyFill="1" applyBorder="1"/>
    <xf numFmtId="3" fontId="39" fillId="36" borderId="97" xfId="4" applyNumberFormat="1" applyFont="1" applyFill="1" applyBorder="1"/>
    <xf numFmtId="3" fontId="39" fillId="36" borderId="99" xfId="4" applyNumberFormat="1" applyFont="1" applyFill="1" applyBorder="1"/>
    <xf numFmtId="3" fontId="0" fillId="35" borderId="60" xfId="4" applyNumberFormat="1" applyFont="1" applyFill="1" applyBorder="1" applyAlignment="1">
      <alignment horizontal="center"/>
    </xf>
    <xf numFmtId="3" fontId="0" fillId="35" borderId="44" xfId="4" applyNumberFormat="1" applyFont="1" applyFill="1" applyBorder="1" applyAlignment="1">
      <alignment horizontal="center"/>
    </xf>
    <xf numFmtId="3" fontId="39" fillId="36" borderId="76" xfId="4" applyNumberFormat="1" applyFont="1" applyFill="1" applyBorder="1"/>
    <xf numFmtId="3" fontId="39" fillId="36" borderId="78" xfId="4" applyNumberFormat="1" applyFont="1" applyFill="1" applyBorder="1"/>
    <xf numFmtId="3" fontId="0" fillId="39" borderId="44" xfId="4" applyNumberFormat="1" applyFont="1" applyFill="1" applyBorder="1" applyAlignment="1">
      <alignment horizontal="center"/>
    </xf>
    <xf numFmtId="3" fontId="39" fillId="39" borderId="78" xfId="4" applyNumberFormat="1" applyFont="1" applyFill="1" applyBorder="1"/>
    <xf numFmtId="42" fontId="0" fillId="0" borderId="39" xfId="703" applyNumberFormat="1" applyFont="1" applyBorder="1" applyAlignment="1">
      <alignment horizontal="center" vertical="top"/>
    </xf>
    <xf numFmtId="42" fontId="0" fillId="0" borderId="8" xfId="703" applyNumberFormat="1" applyFont="1" applyBorder="1" applyAlignment="1">
      <alignment vertical="top"/>
    </xf>
    <xf numFmtId="9" fontId="0" fillId="0" borderId="8" xfId="197" applyFont="1" applyBorder="1"/>
    <xf numFmtId="0" fontId="77" fillId="40" borderId="74" xfId="132" applyFont="1" applyFill="1" applyBorder="1"/>
    <xf numFmtId="0" fontId="119" fillId="40" borderId="74" xfId="132" quotePrefix="1" applyFont="1" applyFill="1" applyBorder="1" applyAlignment="1">
      <alignment horizontal="left"/>
    </xf>
    <xf numFmtId="42" fontId="0" fillId="0" borderId="59" xfId="703" applyNumberFormat="1" applyFont="1" applyBorder="1" applyAlignment="1">
      <alignment horizontal="center" vertical="top"/>
    </xf>
    <xf numFmtId="42" fontId="0" fillId="0" borderId="60" xfId="703" applyNumberFormat="1" applyFont="1" applyBorder="1" applyAlignment="1">
      <alignment vertical="top"/>
    </xf>
    <xf numFmtId="42" fontId="39" fillId="0" borderId="91" xfId="132" applyNumberFormat="1" applyFont="1" applyBorder="1" applyAlignment="1">
      <alignment horizontal="center"/>
    </xf>
    <xf numFmtId="42" fontId="39" fillId="0" borderId="47" xfId="132" applyNumberFormat="1" applyFont="1" applyBorder="1"/>
    <xf numFmtId="0" fontId="0" fillId="40" borderId="0" xfId="132" applyFont="1" applyFill="1"/>
    <xf numFmtId="9" fontId="0" fillId="0" borderId="60" xfId="197" applyFont="1" applyBorder="1"/>
    <xf numFmtId="5" fontId="39" fillId="0" borderId="48" xfId="132" quotePrefix="1" applyNumberFormat="1" applyFont="1" applyBorder="1" applyAlignment="1">
      <alignment horizontal="left"/>
    </xf>
    <xf numFmtId="42" fontId="39" fillId="0" borderId="26" xfId="703" applyNumberFormat="1" applyFont="1" applyBorder="1" applyAlignment="1">
      <alignment vertical="top"/>
    </xf>
    <xf numFmtId="42" fontId="39" fillId="0" borderId="44" xfId="703" applyNumberFormat="1" applyFont="1" applyBorder="1" applyAlignment="1">
      <alignment vertical="top"/>
    </xf>
    <xf numFmtId="42" fontId="39" fillId="0" borderId="25" xfId="703" applyNumberFormat="1" applyFont="1" applyBorder="1" applyAlignment="1">
      <alignment horizontal="center" vertical="top"/>
    </xf>
    <xf numFmtId="9" fontId="39" fillId="0" borderId="26" xfId="197" applyFont="1" applyBorder="1"/>
    <xf numFmtId="9" fontId="39" fillId="0" borderId="44" xfId="197" applyFont="1" applyBorder="1"/>
    <xf numFmtId="0" fontId="39" fillId="0" borderId="43" xfId="132" applyFont="1" applyBorder="1"/>
    <xf numFmtId="0" fontId="39" fillId="41" borderId="32" xfId="0" applyFont="1" applyFill="1" applyBorder="1" applyAlignment="1">
      <alignment horizontal="center" wrapText="1"/>
    </xf>
    <xf numFmtId="0" fontId="0" fillId="41" borderId="32" xfId="0" applyFill="1" applyBorder="1"/>
    <xf numFmtId="0" fontId="0" fillId="41" borderId="31" xfId="0" applyFill="1" applyBorder="1"/>
    <xf numFmtId="0" fontId="0" fillId="41" borderId="61" xfId="0" applyFill="1" applyBorder="1"/>
    <xf numFmtId="9" fontId="0" fillId="0" borderId="63" xfId="1" applyFont="1" applyBorder="1"/>
    <xf numFmtId="9" fontId="0" fillId="0" borderId="27" xfId="1" applyFont="1" applyBorder="1"/>
    <xf numFmtId="0" fontId="39" fillId="0" borderId="27" xfId="0" applyFont="1" applyBorder="1" applyAlignment="1">
      <alignment horizontal="center" wrapText="1"/>
    </xf>
    <xf numFmtId="0" fontId="39" fillId="40" borderId="85" xfId="0" applyFont="1" applyFill="1" applyBorder="1" applyAlignment="1">
      <alignment horizontal="center" wrapText="1"/>
    </xf>
    <xf numFmtId="0" fontId="39" fillId="40" borderId="87" xfId="0" applyFont="1" applyFill="1" applyBorder="1" applyAlignment="1">
      <alignment horizontal="center" wrapText="1"/>
    </xf>
    <xf numFmtId="0" fontId="0" fillId="0" borderId="27" xfId="0" applyBorder="1"/>
    <xf numFmtId="9" fontId="0" fillId="0" borderId="27" xfId="1" applyFont="1" applyFill="1" applyBorder="1"/>
    <xf numFmtId="0" fontId="0" fillId="0" borderId="64" xfId="0" applyBorder="1"/>
    <xf numFmtId="0" fontId="39" fillId="0" borderId="31" xfId="528" applyFont="1" applyBorder="1" applyAlignment="1">
      <alignment horizontal="center" vertical="center" wrapText="1"/>
    </xf>
    <xf numFmtId="0" fontId="39" fillId="40" borderId="31" xfId="0" applyFont="1" applyFill="1" applyBorder="1" applyAlignment="1">
      <alignment horizontal="left" vertical="center" wrapText="1"/>
    </xf>
    <xf numFmtId="0" fontId="39" fillId="41" borderId="31" xfId="528" applyFont="1" applyFill="1" applyBorder="1" applyAlignment="1">
      <alignment horizontal="center" vertical="center" wrapText="1"/>
    </xf>
    <xf numFmtId="165" fontId="0" fillId="0" borderId="59" xfId="2" applyNumberFormat="1" applyFont="1" applyFill="1" applyBorder="1" applyAlignment="1">
      <alignment horizontal="center"/>
    </xf>
    <xf numFmtId="165" fontId="0" fillId="0" borderId="27" xfId="2" applyNumberFormat="1" applyFont="1" applyFill="1" applyBorder="1" applyAlignment="1">
      <alignment horizontal="center" vertical="center" wrapText="1"/>
    </xf>
    <xf numFmtId="165" fontId="0" fillId="0" borderId="39" xfId="2" applyNumberFormat="1" applyFont="1" applyFill="1" applyBorder="1" applyAlignment="1">
      <alignment horizontal="center" vertical="center" wrapText="1"/>
    </xf>
    <xf numFmtId="165" fontId="39" fillId="0" borderId="76" xfId="2" applyNumberFormat="1" applyFont="1" applyFill="1" applyBorder="1" applyAlignment="1">
      <alignment horizontal="center" vertical="center" wrapText="1"/>
    </xf>
    <xf numFmtId="176" fontId="0" fillId="0" borderId="27" xfId="509" applyNumberFormat="1" applyFont="1" applyFill="1" applyBorder="1" applyAlignment="1">
      <alignment horizontal="center" vertical="center" wrapText="1"/>
    </xf>
    <xf numFmtId="176" fontId="0" fillId="0" borderId="39" xfId="509" applyNumberFormat="1" applyFont="1" applyFill="1" applyBorder="1" applyAlignment="1">
      <alignment horizontal="center" vertical="center" wrapText="1"/>
    </xf>
    <xf numFmtId="165" fontId="39" fillId="0" borderId="76" xfId="2" applyNumberFormat="1" applyFont="1" applyBorder="1" applyAlignment="1">
      <alignment horizontal="center" vertical="center" wrapText="1"/>
    </xf>
    <xf numFmtId="165" fontId="0" fillId="0" borderId="36" xfId="2" applyNumberFormat="1" applyFont="1" applyBorder="1" applyAlignment="1">
      <alignment horizontal="center"/>
    </xf>
    <xf numFmtId="176" fontId="0" fillId="0" borderId="0" xfId="509" applyNumberFormat="1" applyFont="1" applyFill="1" applyBorder="1" applyAlignment="1">
      <alignment horizontal="center" vertical="center" wrapText="1"/>
    </xf>
    <xf numFmtId="165" fontId="0" fillId="0" borderId="59" xfId="2" applyNumberFormat="1" applyFont="1" applyBorder="1" applyAlignment="1">
      <alignment horizontal="center"/>
    </xf>
    <xf numFmtId="176" fontId="0" fillId="0" borderId="34" xfId="0" applyNumberFormat="1" applyBorder="1" applyAlignment="1">
      <alignment horizontal="center"/>
    </xf>
    <xf numFmtId="9" fontId="0" fillId="0" borderId="59" xfId="0" applyNumberFormat="1" applyBorder="1" applyAlignment="1">
      <alignment horizontal="center"/>
    </xf>
    <xf numFmtId="9" fontId="0" fillId="0" borderId="25" xfId="0" applyNumberFormat="1" applyBorder="1" applyAlignment="1">
      <alignment horizontal="center"/>
    </xf>
    <xf numFmtId="9" fontId="39" fillId="0" borderId="76" xfId="509" applyNumberFormat="1" applyFont="1" applyFill="1" applyBorder="1" applyAlignment="1">
      <alignment horizontal="center" vertical="center" wrapText="1"/>
    </xf>
    <xf numFmtId="9" fontId="39" fillId="0" borderId="76" xfId="0" applyNumberFormat="1" applyFont="1" applyBorder="1" applyAlignment="1">
      <alignment horizontal="center"/>
    </xf>
    <xf numFmtId="0" fontId="39" fillId="0" borderId="8" xfId="0" applyFont="1" applyBorder="1" applyAlignment="1">
      <alignment horizontal="center"/>
    </xf>
    <xf numFmtId="0" fontId="0" fillId="0" borderId="8" xfId="0" quotePrefix="1" applyBorder="1" applyAlignment="1">
      <alignment horizontal="center"/>
    </xf>
    <xf numFmtId="173" fontId="0" fillId="0" borderId="8" xfId="127" quotePrefix="1" applyNumberFormat="1" applyFont="1" applyBorder="1" applyAlignment="1">
      <alignment horizontal="center" vertical="center" wrapText="1"/>
    </xf>
    <xf numFmtId="0" fontId="110" fillId="0" borderId="8" xfId="0" applyFont="1" applyBorder="1" applyAlignment="1">
      <alignment horizontal="center"/>
    </xf>
    <xf numFmtId="165" fontId="0" fillId="0" borderId="8" xfId="703" applyNumberFormat="1" applyFont="1" applyFill="1" applyBorder="1" applyAlignment="1">
      <alignment horizontal="center" vertical="center"/>
    </xf>
    <xf numFmtId="0" fontId="77" fillId="0" borderId="31" xfId="528" applyFont="1" applyBorder="1"/>
    <xf numFmtId="0" fontId="77" fillId="0" borderId="31" xfId="0" applyFont="1" applyBorder="1"/>
    <xf numFmtId="14" fontId="115" fillId="0" borderId="8" xfId="127" applyNumberFormat="1" applyBorder="1"/>
    <xf numFmtId="0" fontId="115" fillId="0" borderId="8" xfId="127" applyBorder="1" applyAlignment="1">
      <alignment horizontal="center" vertical="center"/>
    </xf>
    <xf numFmtId="0" fontId="107" fillId="40" borderId="24" xfId="0" applyFont="1" applyFill="1" applyBorder="1"/>
    <xf numFmtId="0" fontId="0" fillId="40" borderId="29" xfId="0" applyFill="1" applyBorder="1"/>
    <xf numFmtId="0" fontId="0" fillId="40" borderId="38" xfId="0" applyFill="1" applyBorder="1"/>
    <xf numFmtId="0" fontId="107" fillId="40" borderId="59" xfId="0" applyFont="1" applyFill="1" applyBorder="1"/>
    <xf numFmtId="0" fontId="0" fillId="40" borderId="8" xfId="0" applyFill="1" applyBorder="1"/>
    <xf numFmtId="0" fontId="0" fillId="40" borderId="60" xfId="0" applyFill="1" applyBorder="1"/>
    <xf numFmtId="0" fontId="115" fillId="0" borderId="0" xfId="31305" quotePrefix="1" applyAlignment="1">
      <alignment horizontal="left" vertical="top"/>
    </xf>
    <xf numFmtId="0" fontId="0" fillId="41" borderId="74" xfId="132" applyFont="1" applyFill="1" applyBorder="1"/>
    <xf numFmtId="9" fontId="0" fillId="41" borderId="77" xfId="197" applyFont="1" applyFill="1" applyBorder="1"/>
    <xf numFmtId="9" fontId="0" fillId="41" borderId="75" xfId="197" applyFont="1" applyFill="1" applyBorder="1"/>
    <xf numFmtId="165" fontId="0" fillId="41" borderId="46" xfId="703" applyNumberFormat="1" applyFont="1" applyFill="1" applyBorder="1" applyAlignment="1"/>
    <xf numFmtId="165" fontId="0" fillId="41" borderId="55" xfId="132" applyNumberFormat="1" applyFont="1" applyFill="1" applyBorder="1"/>
    <xf numFmtId="44" fontId="0" fillId="0" borderId="0" xfId="132" applyNumberFormat="1" applyFont="1"/>
    <xf numFmtId="0" fontId="115" fillId="35" borderId="31" xfId="528" applyFill="1" applyBorder="1"/>
    <xf numFmtId="0" fontId="0" fillId="35" borderId="63" xfId="0" applyFill="1" applyBorder="1"/>
    <xf numFmtId="0" fontId="115" fillId="0" borderId="59" xfId="0" applyFont="1" applyBorder="1"/>
    <xf numFmtId="16" fontId="0" fillId="0" borderId="8" xfId="0" applyNumberFormat="1" applyBorder="1" applyAlignment="1">
      <alignment horizontal="center"/>
    </xf>
    <xf numFmtId="49" fontId="112" fillId="0" borderId="87" xfId="0" applyNumberFormat="1" applyFont="1" applyBorder="1" applyAlignment="1">
      <alignment horizontal="center"/>
    </xf>
    <xf numFmtId="0" fontId="39" fillId="36" borderId="63" xfId="0" applyFont="1" applyFill="1" applyBorder="1"/>
    <xf numFmtId="0" fontId="39" fillId="37" borderId="43" xfId="0" applyFont="1" applyFill="1" applyBorder="1"/>
    <xf numFmtId="0" fontId="76" fillId="37" borderId="59" xfId="0" applyFont="1" applyFill="1" applyBorder="1"/>
    <xf numFmtId="0" fontId="0" fillId="0" borderId="39" xfId="0" applyBorder="1"/>
    <xf numFmtId="0" fontId="76" fillId="0" borderId="59" xfId="0" applyFont="1" applyBorder="1"/>
    <xf numFmtId="0" fontId="0" fillId="37" borderId="25" xfId="0" applyFill="1" applyBorder="1"/>
    <xf numFmtId="0" fontId="39" fillId="41" borderId="24" xfId="0" applyFont="1" applyFill="1" applyBorder="1" applyAlignment="1">
      <alignment horizontal="center" vertical="center" wrapText="1"/>
    </xf>
    <xf numFmtId="0" fontId="39" fillId="36" borderId="29" xfId="0" applyFont="1" applyFill="1" applyBorder="1" applyAlignment="1">
      <alignment horizontal="center" vertical="center" wrapText="1"/>
    </xf>
    <xf numFmtId="0" fontId="39" fillId="41" borderId="29" xfId="0" applyFont="1" applyFill="1" applyBorder="1" applyAlignment="1">
      <alignment horizontal="center" vertical="center" wrapText="1"/>
    </xf>
    <xf numFmtId="0" fontId="39" fillId="36" borderId="38"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62" xfId="0" applyBorder="1" applyAlignment="1">
      <alignment horizontal="center" vertical="center" wrapText="1"/>
    </xf>
    <xf numFmtId="0" fontId="125" fillId="0" borderId="30" xfId="0" applyFont="1" applyBorder="1" applyAlignment="1">
      <alignment horizontal="center" vertical="center" wrapText="1"/>
    </xf>
    <xf numFmtId="0" fontId="79" fillId="0" borderId="30" xfId="0" applyFont="1" applyBorder="1" applyAlignment="1">
      <alignment vertical="center"/>
    </xf>
    <xf numFmtId="0" fontId="79" fillId="0" borderId="54" xfId="0" applyFont="1" applyBorder="1" applyAlignment="1">
      <alignment vertical="center"/>
    </xf>
    <xf numFmtId="0" fontId="0" fillId="0" borderId="24" xfId="0" applyBorder="1" applyAlignment="1">
      <alignment horizontal="center" vertical="center" wrapText="1"/>
    </xf>
    <xf numFmtId="0" fontId="79" fillId="0" borderId="29" xfId="0" applyFont="1" applyBorder="1" applyAlignment="1">
      <alignment vertical="center"/>
    </xf>
    <xf numFmtId="0" fontId="126" fillId="0" borderId="38" xfId="0" applyFont="1" applyBorder="1" applyAlignment="1">
      <alignment horizontal="center" vertical="center"/>
    </xf>
    <xf numFmtId="0" fontId="39" fillId="40" borderId="76" xfId="0" applyFont="1" applyFill="1" applyBorder="1" applyAlignment="1">
      <alignment horizontal="center" vertical="center" wrapText="1"/>
    </xf>
    <xf numFmtId="0" fontId="39" fillId="40" borderId="77" xfId="0" applyFont="1" applyFill="1" applyBorder="1" applyAlignment="1">
      <alignment horizontal="center" vertical="center" wrapText="1"/>
    </xf>
    <xf numFmtId="0" fontId="39" fillId="40" borderId="78" xfId="0" applyFont="1" applyFill="1" applyBorder="1" applyAlignment="1">
      <alignment horizontal="center" vertical="center" wrapText="1"/>
    </xf>
    <xf numFmtId="164" fontId="39" fillId="0" borderId="76" xfId="4" applyNumberFormat="1" applyFont="1" applyBorder="1"/>
    <xf numFmtId="164" fontId="39" fillId="0" borderId="77" xfId="4" applyNumberFormat="1" applyFont="1" applyBorder="1"/>
    <xf numFmtId="164" fontId="115" fillId="0" borderId="29" xfId="4" applyNumberFormat="1" applyFont="1" applyBorder="1"/>
    <xf numFmtId="3" fontId="115" fillId="0" borderId="53" xfId="31323" applyNumberFormat="1" applyFont="1" applyBorder="1" applyAlignment="1">
      <alignment horizontal="center" vertical="center"/>
    </xf>
    <xf numFmtId="3" fontId="39" fillId="0" borderId="116" xfId="127" applyNumberFormat="1" applyFont="1" applyBorder="1" applyAlignment="1">
      <alignment horizontal="center" vertical="center"/>
    </xf>
    <xf numFmtId="0" fontId="115" fillId="0" borderId="38" xfId="0" applyFont="1" applyBorder="1" applyAlignment="1">
      <alignment horizontal="center"/>
    </xf>
    <xf numFmtId="0" fontId="115" fillId="0" borderId="60" xfId="0" applyFont="1" applyBorder="1" applyAlignment="1">
      <alignment horizontal="center"/>
    </xf>
    <xf numFmtId="0" fontId="115" fillId="0" borderId="44" xfId="0" applyFont="1" applyBorder="1" applyAlignment="1">
      <alignment horizontal="center"/>
    </xf>
    <xf numFmtId="3" fontId="39" fillId="0" borderId="118" xfId="127" applyNumberFormat="1" applyFont="1" applyBorder="1" applyAlignment="1">
      <alignment horizontal="center" vertical="center"/>
    </xf>
    <xf numFmtId="0" fontId="39" fillId="0" borderId="78" xfId="0" applyFont="1" applyBorder="1" applyAlignment="1">
      <alignment horizontal="center"/>
    </xf>
    <xf numFmtId="3" fontId="39" fillId="0" borderId="45" xfId="0" applyNumberFormat="1" applyFont="1" applyBorder="1" applyAlignment="1">
      <alignment horizontal="right" vertical="center"/>
    </xf>
    <xf numFmtId="3" fontId="39" fillId="0" borderId="46" xfId="0" applyNumberFormat="1" applyFont="1" applyBorder="1" applyAlignment="1">
      <alignment horizontal="right" vertical="center"/>
    </xf>
    <xf numFmtId="3" fontId="39" fillId="0" borderId="47" xfId="0" applyNumberFormat="1" applyFont="1" applyBorder="1" applyAlignment="1">
      <alignment horizontal="right" vertical="center"/>
    </xf>
    <xf numFmtId="3" fontId="39" fillId="0" borderId="45" xfId="16261" applyNumberFormat="1" applyFont="1" applyBorder="1" applyAlignment="1">
      <alignment horizontal="right" vertical="center"/>
    </xf>
    <xf numFmtId="3" fontId="39" fillId="0" borderId="46" xfId="16261" applyNumberFormat="1" applyFont="1" applyBorder="1" applyAlignment="1">
      <alignment horizontal="right" vertical="center"/>
    </xf>
    <xf numFmtId="9" fontId="39" fillId="0" borderId="45" xfId="0" applyNumberFormat="1" applyFont="1" applyBorder="1" applyAlignment="1">
      <alignment horizontal="right" vertical="center"/>
    </xf>
    <xf numFmtId="9" fontId="39" fillId="0" borderId="46" xfId="0" applyNumberFormat="1" applyFont="1" applyBorder="1" applyAlignment="1">
      <alignment horizontal="right" vertical="center"/>
    </xf>
    <xf numFmtId="9" fontId="39" fillId="0" borderId="47" xfId="0" applyNumberFormat="1" applyFont="1" applyBorder="1" applyAlignment="1">
      <alignment horizontal="right" vertical="center"/>
    </xf>
    <xf numFmtId="164" fontId="39" fillId="40" borderId="46" xfId="39" applyNumberFormat="1" applyFont="1" applyFill="1" applyBorder="1" applyAlignment="1">
      <alignment horizontal="center" vertical="center" wrapText="1"/>
    </xf>
    <xf numFmtId="164" fontId="39" fillId="40" borderId="47" xfId="39" applyNumberFormat="1" applyFont="1" applyFill="1" applyBorder="1" applyAlignment="1">
      <alignment horizontal="center" vertical="center" wrapText="1"/>
    </xf>
    <xf numFmtId="0" fontId="39" fillId="0" borderId="8" xfId="0" quotePrefix="1" applyFont="1" applyBorder="1" applyAlignment="1">
      <alignment horizontal="center"/>
    </xf>
    <xf numFmtId="165" fontId="39" fillId="0" borderId="8" xfId="703" applyNumberFormat="1" applyFont="1" applyFill="1" applyBorder="1" applyAlignment="1">
      <alignment vertical="center"/>
    </xf>
    <xf numFmtId="165" fontId="39" fillId="0" borderId="8" xfId="703" applyNumberFormat="1" applyFont="1" applyFill="1" applyBorder="1" applyAlignment="1">
      <alignment horizontal="center" vertical="center"/>
    </xf>
    <xf numFmtId="165" fontId="0" fillId="40" borderId="8" xfId="703" applyNumberFormat="1" applyFont="1" applyFill="1" applyBorder="1" applyAlignment="1">
      <alignment vertical="center"/>
    </xf>
    <xf numFmtId="165" fontId="0" fillId="40" borderId="8" xfId="703" applyNumberFormat="1" applyFont="1" applyFill="1" applyBorder="1" applyAlignment="1">
      <alignment horizontal="center" vertical="center"/>
    </xf>
    <xf numFmtId="9" fontId="0" fillId="40" borderId="8" xfId="0" applyNumberFormat="1" applyFill="1" applyBorder="1"/>
    <xf numFmtId="42" fontId="0" fillId="40" borderId="8" xfId="0" applyNumberFormat="1" applyFill="1" applyBorder="1" applyAlignment="1">
      <alignment horizontal="center"/>
    </xf>
    <xf numFmtId="164" fontId="115" fillId="0" borderId="8" xfId="39" applyNumberFormat="1" applyFont="1" applyBorder="1" applyAlignment="1">
      <alignment horizontal="left"/>
    </xf>
    <xf numFmtId="164" fontId="115" fillId="0" borderId="8" xfId="0" applyNumberFormat="1" applyFont="1" applyBorder="1" applyAlignment="1">
      <alignment horizontal="left"/>
    </xf>
    <xf numFmtId="42" fontId="115" fillId="40" borderId="29" xfId="703" applyNumberFormat="1" applyFont="1" applyFill="1" applyBorder="1" applyAlignment="1">
      <alignment horizontal="center" vertical="top"/>
    </xf>
    <xf numFmtId="42" fontId="115" fillId="40" borderId="65" xfId="703" applyNumberFormat="1" applyFont="1" applyFill="1" applyBorder="1" applyAlignment="1">
      <alignment horizontal="center" vertical="top"/>
    </xf>
    <xf numFmtId="9" fontId="115" fillId="40" borderId="29" xfId="197" applyFont="1" applyFill="1" applyBorder="1" applyAlignment="1">
      <alignment horizontal="center"/>
    </xf>
    <xf numFmtId="9" fontId="115" fillId="40" borderId="38" xfId="197" applyFont="1" applyFill="1" applyBorder="1" applyAlignment="1">
      <alignment horizontal="center"/>
    </xf>
    <xf numFmtId="165" fontId="0" fillId="0" borderId="31" xfId="2" applyNumberFormat="1" applyFont="1" applyBorder="1"/>
    <xf numFmtId="164" fontId="0" fillId="0" borderId="38" xfId="0" applyNumberFormat="1" applyBorder="1" applyAlignment="1">
      <alignment horizontal="right"/>
    </xf>
    <xf numFmtId="44" fontId="0" fillId="0" borderId="38" xfId="2" applyFont="1" applyFill="1" applyBorder="1" applyAlignment="1">
      <alignment horizontal="right"/>
    </xf>
    <xf numFmtId="174" fontId="0" fillId="0" borderId="60" xfId="64" applyNumberFormat="1" applyFont="1" applyFill="1" applyBorder="1" applyAlignment="1">
      <alignment horizontal="right"/>
    </xf>
    <xf numFmtId="164" fontId="0" fillId="0" borderId="31" xfId="4" applyNumberFormat="1" applyFont="1" applyBorder="1"/>
    <xf numFmtId="164" fontId="0" fillId="0" borderId="32" xfId="4" applyNumberFormat="1" applyFont="1" applyBorder="1"/>
    <xf numFmtId="164" fontId="0" fillId="0" borderId="61" xfId="4" applyNumberFormat="1" applyFont="1" applyBorder="1"/>
    <xf numFmtId="3" fontId="115" fillId="0" borderId="38" xfId="4" applyNumberFormat="1" applyFont="1" applyFill="1" applyBorder="1"/>
    <xf numFmtId="173" fontId="0" fillId="0" borderId="32" xfId="127" quotePrefix="1" applyNumberFormat="1" applyFont="1" applyBorder="1" applyAlignment="1">
      <alignment horizontal="left" wrapText="1"/>
    </xf>
    <xf numFmtId="165" fontId="0" fillId="0" borderId="36" xfId="2" applyNumberFormat="1" applyFont="1" applyFill="1" applyBorder="1" applyAlignment="1">
      <alignment horizontal="center"/>
    </xf>
    <xf numFmtId="173" fontId="77" fillId="40" borderId="32" xfId="127" applyNumberFormat="1" applyFont="1" applyFill="1" applyBorder="1" applyAlignment="1">
      <alignment horizontal="justify" vertical="center" wrapText="1"/>
    </xf>
    <xf numFmtId="165" fontId="0" fillId="40" borderId="59" xfId="2" applyNumberFormat="1" applyFont="1" applyFill="1" applyBorder="1" applyAlignment="1">
      <alignment horizontal="center"/>
    </xf>
    <xf numFmtId="165" fontId="0" fillId="40" borderId="8" xfId="2" applyNumberFormat="1" applyFont="1" applyFill="1" applyBorder="1"/>
    <xf numFmtId="165" fontId="0" fillId="40" borderId="65" xfId="2" applyNumberFormat="1" applyFont="1" applyFill="1" applyBorder="1" applyAlignment="1">
      <alignment horizontal="right"/>
    </xf>
    <xf numFmtId="165" fontId="0" fillId="40" borderId="36" xfId="2" applyNumberFormat="1" applyFont="1" applyFill="1" applyBorder="1" applyAlignment="1">
      <alignment horizontal="center"/>
    </xf>
    <xf numFmtId="165" fontId="0" fillId="40" borderId="28" xfId="2" applyNumberFormat="1" applyFont="1" applyFill="1" applyBorder="1" applyAlignment="1">
      <alignment horizontal="right"/>
    </xf>
    <xf numFmtId="165" fontId="0" fillId="40" borderId="29" xfId="2" applyNumberFormat="1" applyFont="1" applyFill="1" applyBorder="1" applyAlignment="1">
      <alignment vertical="center" wrapText="1"/>
    </xf>
    <xf numFmtId="165" fontId="0" fillId="40" borderId="38" xfId="2" applyNumberFormat="1" applyFont="1" applyFill="1" applyBorder="1" applyAlignment="1">
      <alignment horizontal="right"/>
    </xf>
    <xf numFmtId="165" fontId="0" fillId="40" borderId="28" xfId="2" applyNumberFormat="1" applyFont="1" applyFill="1" applyBorder="1"/>
    <xf numFmtId="9" fontId="0" fillId="40" borderId="59" xfId="0" applyNumberFormat="1" applyFill="1" applyBorder="1" applyAlignment="1">
      <alignment horizontal="center"/>
    </xf>
    <xf numFmtId="9" fontId="0" fillId="40" borderId="60" xfId="0" applyNumberFormat="1" applyFill="1" applyBorder="1"/>
    <xf numFmtId="173" fontId="0" fillId="0" borderId="27" xfId="0" quotePrefix="1" applyNumberFormat="1" applyBorder="1" applyAlignment="1">
      <alignment horizontal="left" vertical="top" wrapText="1"/>
    </xf>
    <xf numFmtId="165" fontId="39" fillId="0" borderId="96" xfId="2" applyNumberFormat="1" applyFont="1" applyBorder="1" applyAlignment="1">
      <alignment horizontal="center" vertical="center" wrapText="1"/>
    </xf>
    <xf numFmtId="0" fontId="0" fillId="0" borderId="28" xfId="0" applyBorder="1" applyAlignment="1">
      <alignment horizontal="left" vertical="center" wrapText="1" indent="1"/>
    </xf>
    <xf numFmtId="0" fontId="39" fillId="0" borderId="32" xfId="0" applyFont="1" applyBorder="1" applyAlignment="1">
      <alignment horizontal="left" wrapText="1" indent="1"/>
    </xf>
    <xf numFmtId="0" fontId="39" fillId="41" borderId="32" xfId="0" applyFont="1" applyFill="1" applyBorder="1" applyAlignment="1">
      <alignment horizontal="left" wrapText="1" indent="1"/>
    </xf>
    <xf numFmtId="0" fontId="0" fillId="0" borderId="0" xfId="0" applyAlignment="1">
      <alignment horizontal="left" indent="1"/>
    </xf>
    <xf numFmtId="0" fontId="0" fillId="0" borderId="8" xfId="0" applyBorder="1" applyAlignment="1">
      <alignment horizontal="left" vertical="top" wrapText="1" readingOrder="1"/>
    </xf>
    <xf numFmtId="0" fontId="0" fillId="0" borderId="53" xfId="0" applyBorder="1"/>
    <xf numFmtId="164" fontId="0" fillId="0" borderId="31" xfId="4" applyNumberFormat="1" applyFont="1" applyBorder="1" applyAlignment="1">
      <alignment horizontal="right"/>
    </xf>
    <xf numFmtId="164" fontId="0" fillId="0" borderId="31" xfId="39" applyNumberFormat="1" applyFont="1" applyFill="1" applyBorder="1"/>
    <xf numFmtId="3" fontId="39" fillId="0" borderId="78" xfId="4" applyNumberFormat="1" applyFont="1" applyFill="1" applyBorder="1"/>
    <xf numFmtId="164" fontId="0" fillId="0" borderId="31" xfId="4" applyNumberFormat="1" applyFont="1" applyFill="1" applyBorder="1"/>
    <xf numFmtId="3" fontId="39" fillId="0" borderId="101" xfId="4" applyNumberFormat="1" applyFont="1" applyFill="1" applyBorder="1"/>
    <xf numFmtId="164" fontId="39" fillId="0" borderId="29" xfId="4" applyNumberFormat="1" applyFont="1" applyFill="1" applyBorder="1"/>
    <xf numFmtId="164" fontId="39" fillId="0" borderId="98" xfId="4" applyNumberFormat="1" applyFont="1" applyFill="1" applyBorder="1"/>
    <xf numFmtId="165" fontId="0" fillId="0" borderId="5" xfId="2" applyNumberFormat="1" applyFont="1" applyBorder="1" applyAlignment="1">
      <alignment horizontal="center"/>
    </xf>
    <xf numFmtId="165" fontId="0" fillId="0" borderId="28" xfId="2" applyNumberFormat="1" applyFont="1" applyFill="1" applyBorder="1" applyAlignment="1">
      <alignment horizontal="center" vertical="center"/>
    </xf>
    <xf numFmtId="165" fontId="0" fillId="0" borderId="0" xfId="2" applyNumberFormat="1" applyFont="1" applyFill="1" applyBorder="1" applyAlignment="1">
      <alignment horizontal="center" vertical="center"/>
    </xf>
    <xf numFmtId="165" fontId="39" fillId="0" borderId="96" xfId="2" applyNumberFormat="1" applyFont="1" applyFill="1" applyBorder="1" applyAlignment="1">
      <alignment horizontal="center" vertical="center" wrapText="1"/>
    </xf>
    <xf numFmtId="165" fontId="0" fillId="0" borderId="28" xfId="2" applyNumberFormat="1" applyFont="1" applyFill="1" applyBorder="1" applyAlignment="1">
      <alignment horizontal="center"/>
    </xf>
    <xf numFmtId="165" fontId="0" fillId="40" borderId="28" xfId="2" applyNumberFormat="1" applyFont="1" applyFill="1" applyBorder="1" applyAlignment="1">
      <alignment horizontal="center"/>
    </xf>
    <xf numFmtId="3" fontId="76" fillId="0" borderId="69" xfId="0" applyNumberFormat="1" applyFont="1" applyBorder="1" applyAlignment="1">
      <alignment horizontal="center"/>
    </xf>
    <xf numFmtId="165" fontId="115" fillId="0" borderId="46" xfId="132" applyNumberFormat="1" applyBorder="1" applyAlignment="1">
      <alignment vertical="top" wrapText="1"/>
    </xf>
    <xf numFmtId="165" fontId="115" fillId="0" borderId="77" xfId="132" applyNumberFormat="1" applyBorder="1" applyAlignment="1">
      <alignment vertical="top" wrapText="1"/>
    </xf>
    <xf numFmtId="9" fontId="0" fillId="0" borderId="61" xfId="1" applyFont="1" applyBorder="1"/>
    <xf numFmtId="165" fontId="0" fillId="0" borderId="38" xfId="2" applyNumberFormat="1" applyFont="1" applyFill="1" applyBorder="1"/>
    <xf numFmtId="165" fontId="0" fillId="0" borderId="47" xfId="2" applyNumberFormat="1" applyFont="1" applyFill="1" applyBorder="1"/>
    <xf numFmtId="3" fontId="79" fillId="0" borderId="24" xfId="0" applyNumberFormat="1" applyFont="1" applyBorder="1"/>
    <xf numFmtId="3" fontId="79" fillId="0" borderId="29" xfId="0" applyNumberFormat="1" applyFont="1" applyBorder="1"/>
    <xf numFmtId="3" fontId="79" fillId="0" borderId="38" xfId="0" applyNumberFormat="1" applyFont="1" applyBorder="1"/>
    <xf numFmtId="3" fontId="79" fillId="0" borderId="107" xfId="0" applyNumberFormat="1" applyFont="1" applyBorder="1"/>
    <xf numFmtId="3" fontId="79" fillId="0" borderId="98" xfId="0" applyNumberFormat="1" applyFont="1" applyBorder="1"/>
    <xf numFmtId="3" fontId="79" fillId="0" borderId="89" xfId="0" applyNumberFormat="1" applyFont="1" applyBorder="1"/>
    <xf numFmtId="9" fontId="79" fillId="0" borderId="97" xfId="4" applyNumberFormat="1" applyFont="1" applyFill="1" applyBorder="1"/>
    <xf numFmtId="9" fontId="79" fillId="0" borderId="98" xfId="4" applyNumberFormat="1" applyFont="1" applyFill="1" applyBorder="1"/>
    <xf numFmtId="10" fontId="79" fillId="0" borderId="99" xfId="4" applyNumberFormat="1" applyFont="1" applyFill="1" applyBorder="1"/>
    <xf numFmtId="3" fontId="79" fillId="0" borderId="59" xfId="0" applyNumberFormat="1" applyFont="1" applyBorder="1"/>
    <xf numFmtId="3" fontId="79" fillId="0" borderId="8" xfId="0" applyNumberFormat="1" applyFont="1" applyBorder="1"/>
    <xf numFmtId="3" fontId="79" fillId="0" borderId="60" xfId="0" applyNumberFormat="1" applyFont="1" applyBorder="1"/>
    <xf numFmtId="3" fontId="79" fillId="0" borderId="36" xfId="0" applyNumberFormat="1" applyFont="1" applyBorder="1"/>
    <xf numFmtId="3" fontId="79" fillId="0" borderId="53" xfId="0" applyNumberFormat="1" applyFont="1" applyBorder="1"/>
    <xf numFmtId="9" fontId="79" fillId="0" borderId="8" xfId="4" applyNumberFormat="1" applyFont="1" applyFill="1" applyBorder="1"/>
    <xf numFmtId="10" fontId="79" fillId="0" borderId="60" xfId="4" applyNumberFormat="1" applyFont="1" applyFill="1" applyBorder="1"/>
    <xf numFmtId="9" fontId="79" fillId="0" borderId="59" xfId="4" applyNumberFormat="1" applyFont="1" applyFill="1" applyBorder="1"/>
    <xf numFmtId="3" fontId="79" fillId="0" borderId="54" xfId="0" applyNumberFormat="1" applyFont="1" applyBorder="1"/>
    <xf numFmtId="3" fontId="79" fillId="0" borderId="108" xfId="0" applyNumberFormat="1" applyFont="1" applyBorder="1"/>
    <xf numFmtId="3" fontId="79" fillId="0" borderId="30" xfId="0" applyNumberFormat="1" applyFont="1" applyBorder="1"/>
    <xf numFmtId="3" fontId="79" fillId="0" borderId="111" xfId="0" applyNumberFormat="1" applyFont="1" applyBorder="1"/>
    <xf numFmtId="9" fontId="79" fillId="0" borderId="62" xfId="4" applyNumberFormat="1" applyFont="1" applyFill="1" applyBorder="1"/>
    <xf numFmtId="9" fontId="79" fillId="0" borderId="30" xfId="4" applyNumberFormat="1" applyFont="1" applyFill="1" applyBorder="1"/>
    <xf numFmtId="10" fontId="79" fillId="0" borderId="54" xfId="4" applyNumberFormat="1" applyFont="1" applyFill="1" applyBorder="1"/>
    <xf numFmtId="0" fontId="0" fillId="0" borderId="95" xfId="0" applyBorder="1" applyAlignment="1">
      <alignment horizontal="center"/>
    </xf>
    <xf numFmtId="0" fontId="0" fillId="0" borderId="31" xfId="0" applyBorder="1" applyAlignment="1">
      <alignment horizontal="center"/>
    </xf>
    <xf numFmtId="0" fontId="0" fillId="0" borderId="61" xfId="0" applyBorder="1" applyAlignment="1">
      <alignment horizontal="center"/>
    </xf>
    <xf numFmtId="0" fontId="39" fillId="40" borderId="95" xfId="0" applyFont="1" applyFill="1" applyBorder="1" applyAlignment="1">
      <alignment wrapText="1"/>
    </xf>
    <xf numFmtId="2" fontId="0" fillId="0" borderId="32" xfId="0" applyNumberFormat="1" applyBorder="1" applyAlignment="1">
      <alignment wrapText="1"/>
    </xf>
    <xf numFmtId="0" fontId="0" fillId="0" borderId="112" xfId="0" applyBorder="1" applyAlignment="1">
      <alignment vertical="center" wrapText="1"/>
    </xf>
    <xf numFmtId="0" fontId="0" fillId="0" borderId="114" xfId="0" applyBorder="1" applyAlignment="1">
      <alignment vertical="center" wrapText="1"/>
    </xf>
    <xf numFmtId="3" fontId="0" fillId="0" borderId="58" xfId="0" applyNumberFormat="1" applyBorder="1" applyAlignment="1">
      <alignment vertical="center" wrapText="1"/>
    </xf>
    <xf numFmtId="3" fontId="0" fillId="0" borderId="110" xfId="0" applyNumberFormat="1" applyBorder="1" applyAlignment="1">
      <alignment vertical="center" wrapText="1"/>
    </xf>
    <xf numFmtId="3" fontId="0" fillId="0" borderId="71" xfId="0" applyNumberFormat="1" applyBorder="1" applyAlignment="1">
      <alignment vertical="center" wrapText="1"/>
    </xf>
    <xf numFmtId="3" fontId="39" fillId="0" borderId="81" xfId="4" applyNumberFormat="1" applyFont="1" applyFill="1" applyBorder="1"/>
    <xf numFmtId="3" fontId="115" fillId="0" borderId="113" xfId="4" applyNumberFormat="1" applyFont="1" applyFill="1" applyBorder="1"/>
    <xf numFmtId="3" fontId="39" fillId="0" borderId="115" xfId="4" applyNumberFormat="1" applyFont="1" applyFill="1" applyBorder="1"/>
    <xf numFmtId="3" fontId="0" fillId="0" borderId="114" xfId="0" applyNumberFormat="1" applyBorder="1" applyAlignment="1">
      <alignment vertical="center" wrapText="1"/>
    </xf>
    <xf numFmtId="3" fontId="39" fillId="0" borderId="80" xfId="4" applyNumberFormat="1" applyFont="1" applyFill="1" applyBorder="1"/>
    <xf numFmtId="0" fontId="39" fillId="40" borderId="95" xfId="0" applyFont="1" applyFill="1" applyBorder="1" applyAlignment="1">
      <alignment horizontal="center" wrapText="1"/>
    </xf>
    <xf numFmtId="9" fontId="115" fillId="0" borderId="31" xfId="1" applyFont="1" applyBorder="1"/>
    <xf numFmtId="0" fontId="0" fillId="0" borderId="32" xfId="31343" applyFont="1" applyBorder="1"/>
    <xf numFmtId="0" fontId="0" fillId="0" borderId="31" xfId="31343" applyFont="1" applyBorder="1"/>
    <xf numFmtId="49" fontId="0" fillId="0" borderId="31" xfId="31343" applyNumberFormat="1" applyFont="1" applyBorder="1" applyAlignment="1">
      <alignment horizontal="left" indent="1"/>
    </xf>
    <xf numFmtId="49" fontId="0" fillId="0" borderId="31" xfId="31343" applyNumberFormat="1" applyFont="1" applyBorder="1" applyAlignment="1">
      <alignment horizontal="left" wrapText="1" indent="1"/>
    </xf>
    <xf numFmtId="0" fontId="0" fillId="0" borderId="31" xfId="31343" applyFont="1" applyBorder="1" applyAlignment="1">
      <alignment wrapText="1"/>
    </xf>
    <xf numFmtId="0" fontId="0" fillId="0" borderId="31" xfId="31343" applyFont="1" applyBorder="1" applyAlignment="1">
      <alignment horizontal="left" indent="1"/>
    </xf>
    <xf numFmtId="0" fontId="0" fillId="0" borderId="5" xfId="31343" applyFont="1" applyBorder="1" applyAlignment="1">
      <alignment horizontal="left" indent="1"/>
    </xf>
    <xf numFmtId="0" fontId="0" fillId="0" borderId="61" xfId="31343" applyFont="1" applyBorder="1"/>
    <xf numFmtId="0" fontId="0" fillId="0" borderId="0" xfId="31343" applyFont="1"/>
    <xf numFmtId="0" fontId="39" fillId="0" borderId="0" xfId="31343" applyFont="1"/>
    <xf numFmtId="3" fontId="0" fillId="0" borderId="32" xfId="0" applyNumberFormat="1" applyBorder="1"/>
    <xf numFmtId="164" fontId="115" fillId="0" borderId="31" xfId="4" applyNumberFormat="1" applyFont="1" applyBorder="1"/>
    <xf numFmtId="3" fontId="0" fillId="0" borderId="61" xfId="0" applyNumberFormat="1" applyBorder="1"/>
    <xf numFmtId="0" fontId="115" fillId="0" borderId="8" xfId="0" applyFont="1" applyBorder="1" applyAlignment="1">
      <alignment horizontal="center" vertical="center" wrapText="1"/>
    </xf>
    <xf numFmtId="0" fontId="115" fillId="0" borderId="60" xfId="0" applyFont="1" applyBorder="1" applyAlignment="1">
      <alignment vertical="center"/>
    </xf>
    <xf numFmtId="171" fontId="0" fillId="0" borderId="8" xfId="1" applyNumberFormat="1" applyFont="1" applyBorder="1"/>
    <xf numFmtId="171" fontId="0" fillId="0" borderId="60" xfId="1" applyNumberFormat="1" applyFont="1" applyBorder="1"/>
    <xf numFmtId="171" fontId="0" fillId="0" borderId="8" xfId="0" applyNumberFormat="1" applyBorder="1"/>
    <xf numFmtId="171" fontId="0" fillId="0" borderId="77" xfId="0" applyNumberFormat="1" applyBorder="1"/>
    <xf numFmtId="171" fontId="0" fillId="0" borderId="95" xfId="0" applyNumberFormat="1" applyBorder="1"/>
    <xf numFmtId="171" fontId="0" fillId="0" borderId="31" xfId="0" applyNumberFormat="1" applyBorder="1"/>
    <xf numFmtId="171" fontId="0" fillId="0" borderId="61" xfId="0" applyNumberFormat="1" applyBorder="1"/>
    <xf numFmtId="179" fontId="0" fillId="0" borderId="32" xfId="0" applyNumberFormat="1" applyBorder="1" applyAlignment="1">
      <alignment wrapText="1"/>
    </xf>
    <xf numFmtId="179" fontId="0" fillId="40" borderId="32" xfId="0" applyNumberFormat="1" applyFill="1" applyBorder="1" applyAlignment="1">
      <alignment wrapText="1"/>
    </xf>
    <xf numFmtId="179" fontId="0" fillId="0" borderId="32" xfId="0" applyNumberFormat="1" applyBorder="1"/>
    <xf numFmtId="179" fontId="0" fillId="0" borderId="31" xfId="0" applyNumberFormat="1" applyBorder="1"/>
    <xf numFmtId="179" fontId="0" fillId="40" borderId="8" xfId="0" applyNumberFormat="1" applyFill="1" applyBorder="1" applyAlignment="1">
      <alignment wrapText="1"/>
    </xf>
    <xf numFmtId="179" fontId="0" fillId="0" borderId="61" xfId="0" applyNumberFormat="1" applyBorder="1"/>
    <xf numFmtId="164" fontId="1" fillId="0" borderId="8" xfId="0" applyNumberFormat="1" applyFont="1" applyBorder="1"/>
    <xf numFmtId="175" fontId="1" fillId="0" borderId="8" xfId="0" applyNumberFormat="1" applyFont="1" applyBorder="1"/>
    <xf numFmtId="164" fontId="1" fillId="0" borderId="36" xfId="0" applyNumberFormat="1" applyFont="1" applyBorder="1"/>
    <xf numFmtId="165" fontId="1" fillId="0" borderId="8" xfId="2" applyNumberFormat="1" applyFont="1" applyFill="1" applyBorder="1"/>
    <xf numFmtId="164" fontId="1" fillId="0" borderId="35" xfId="0" applyNumberFormat="1" applyFont="1" applyBorder="1"/>
    <xf numFmtId="164" fontId="1" fillId="0" borderId="26" xfId="0" applyNumberFormat="1" applyFont="1" applyBorder="1"/>
    <xf numFmtId="165" fontId="1" fillId="0" borderId="26" xfId="2" applyNumberFormat="1" applyFont="1" applyFill="1" applyBorder="1"/>
    <xf numFmtId="164" fontId="1" fillId="0" borderId="77" xfId="0" applyNumberFormat="1" applyFont="1" applyBorder="1"/>
    <xf numFmtId="165" fontId="1" fillId="0" borderId="77" xfId="2" applyNumberFormat="1" applyFont="1" applyFill="1" applyBorder="1"/>
    <xf numFmtId="164" fontId="115" fillId="0" borderId="8" xfId="4" applyNumberFormat="1" applyFont="1" applyBorder="1" applyAlignment="1">
      <alignment vertical="center"/>
    </xf>
    <xf numFmtId="0" fontId="0" fillId="0" borderId="60" xfId="0" applyFont="1" applyBorder="1" applyAlignment="1">
      <alignment horizontal="right" vertical="center"/>
    </xf>
    <xf numFmtId="9" fontId="115" fillId="0" borderId="98" xfId="197" applyNumberFormat="1" applyFont="1" applyBorder="1"/>
    <xf numFmtId="9" fontId="115" fillId="0" borderId="99" xfId="197" applyNumberFormat="1" applyFont="1" applyBorder="1"/>
    <xf numFmtId="9" fontId="115" fillId="0" borderId="29" xfId="197" applyNumberFormat="1" applyFont="1" applyBorder="1"/>
    <xf numFmtId="9" fontId="115" fillId="0" borderId="38" xfId="197" applyNumberFormat="1" applyFont="1" applyBorder="1"/>
    <xf numFmtId="165" fontId="0" fillId="0" borderId="60" xfId="2" applyNumberFormat="1" applyFont="1" applyFill="1" applyBorder="1"/>
    <xf numFmtId="165" fontId="0" fillId="0" borderId="54" xfId="2" applyNumberFormat="1" applyFont="1" applyFill="1" applyBorder="1"/>
    <xf numFmtId="0" fontId="0" fillId="0" borderId="8" xfId="0" applyFont="1" applyBorder="1" applyAlignment="1">
      <alignment horizontal="right" vertical="center"/>
    </xf>
    <xf numFmtId="3" fontId="115" fillId="0" borderId="60" xfId="0" applyNumberFormat="1" applyFont="1" applyBorder="1" applyAlignment="1">
      <alignment horizontal="right" vertical="center"/>
    </xf>
    <xf numFmtId="9" fontId="79" fillId="0" borderId="24" xfId="4" applyNumberFormat="1" applyFont="1" applyFill="1" applyBorder="1" applyAlignment="1">
      <alignment horizontal="right"/>
    </xf>
    <xf numFmtId="0" fontId="115" fillId="0" borderId="8" xfId="0" applyFont="1" applyBorder="1" applyAlignment="1">
      <alignment horizontal="right" vertical="center"/>
    </xf>
    <xf numFmtId="3" fontId="0" fillId="0" borderId="29" xfId="0" applyNumberFormat="1" applyFill="1" applyBorder="1"/>
    <xf numFmtId="0" fontId="39" fillId="40" borderId="8" xfId="0" applyFont="1" applyFill="1" applyBorder="1" applyAlignment="1">
      <alignment horizontal="center"/>
    </xf>
    <xf numFmtId="0" fontId="39" fillId="36" borderId="8" xfId="0" applyFont="1" applyFill="1" applyBorder="1" applyAlignment="1">
      <alignment horizontal="center"/>
    </xf>
    <xf numFmtId="0" fontId="39" fillId="36" borderId="29" xfId="0" applyFont="1" applyFill="1" applyBorder="1" applyAlignment="1">
      <alignment horizontal="center"/>
    </xf>
    <xf numFmtId="0" fontId="39" fillId="36" borderId="8" xfId="0" quotePrefix="1" applyFont="1" applyFill="1" applyBorder="1" applyAlignment="1">
      <alignment horizontal="center"/>
    </xf>
    <xf numFmtId="0" fontId="39" fillId="36" borderId="24" xfId="0" applyFont="1" applyFill="1" applyBorder="1" applyAlignment="1">
      <alignment horizontal="center" vertical="center"/>
    </xf>
    <xf numFmtId="0" fontId="40" fillId="0" borderId="0" xfId="132" applyFont="1" applyAlignment="1">
      <alignment horizontal="center"/>
    </xf>
    <xf numFmtId="0" fontId="115" fillId="0" borderId="0" xfId="132" applyAlignment="1">
      <alignment horizontal="center"/>
    </xf>
    <xf numFmtId="49" fontId="40" fillId="0" borderId="0" xfId="132" quotePrefix="1" applyNumberFormat="1" applyFont="1" applyAlignment="1">
      <alignment horizontal="center"/>
    </xf>
    <xf numFmtId="49" fontId="115" fillId="0" borderId="0" xfId="132" applyNumberFormat="1" applyAlignment="1">
      <alignment horizontal="center"/>
    </xf>
    <xf numFmtId="0" fontId="39" fillId="36" borderId="97" xfId="132" quotePrefix="1" applyFont="1" applyFill="1" applyBorder="1" applyAlignment="1">
      <alignment horizontal="center"/>
    </xf>
    <xf numFmtId="0" fontId="39" fillId="36" borderId="98" xfId="132" applyFont="1" applyFill="1" applyBorder="1" applyAlignment="1">
      <alignment horizontal="center"/>
    </xf>
    <xf numFmtId="0" fontId="39" fillId="36" borderId="99" xfId="132" applyFont="1" applyFill="1" applyBorder="1" applyAlignment="1">
      <alignment horizontal="center"/>
    </xf>
    <xf numFmtId="0" fontId="39" fillId="36" borderId="97" xfId="132" applyFont="1" applyFill="1" applyBorder="1" applyAlignment="1">
      <alignment horizontal="center"/>
    </xf>
    <xf numFmtId="0" fontId="40" fillId="0" borderId="74" xfId="132" applyFont="1" applyBorder="1" applyAlignment="1">
      <alignment horizontal="center"/>
    </xf>
    <xf numFmtId="0" fontId="40" fillId="0" borderId="96" xfId="132" applyFont="1" applyBorder="1" applyAlignment="1">
      <alignment horizontal="center"/>
    </xf>
    <xf numFmtId="0" fontId="40" fillId="0" borderId="75" xfId="132" applyFont="1" applyBorder="1" applyAlignment="1">
      <alignment horizontal="center"/>
    </xf>
    <xf numFmtId="0" fontId="0" fillId="0" borderId="0" xfId="0" applyAlignment="1">
      <alignment wrapText="1"/>
    </xf>
    <xf numFmtId="0" fontId="114" fillId="0" borderId="0" xfId="0" applyFont="1" applyAlignment="1">
      <alignment wrapText="1"/>
    </xf>
    <xf numFmtId="0" fontId="0" fillId="0" borderId="0" xfId="0" applyAlignment="1"/>
    <xf numFmtId="0" fontId="40" fillId="36" borderId="74" xfId="528" applyFont="1" applyFill="1" applyBorder="1" applyAlignment="1">
      <alignment horizontal="center"/>
    </xf>
    <xf numFmtId="0" fontId="40" fillId="36" borderId="96" xfId="528" applyFont="1" applyFill="1" applyBorder="1" applyAlignment="1">
      <alignment horizontal="center"/>
    </xf>
    <xf numFmtId="0" fontId="39" fillId="37" borderId="49" xfId="528" applyFont="1" applyFill="1" applyBorder="1" applyAlignment="1">
      <alignment horizontal="center" wrapText="1"/>
    </xf>
    <xf numFmtId="0" fontId="39" fillId="37" borderId="84" xfId="528" applyFont="1" applyFill="1" applyBorder="1" applyAlignment="1">
      <alignment horizontal="center" wrapText="1"/>
    </xf>
    <xf numFmtId="0" fontId="39" fillId="37" borderId="86" xfId="528" applyFont="1" applyFill="1" applyBorder="1" applyAlignment="1">
      <alignment horizontal="center" wrapText="1"/>
    </xf>
    <xf numFmtId="0" fontId="39" fillId="36" borderId="83" xfId="528" applyFont="1" applyFill="1" applyBorder="1" applyAlignment="1">
      <alignment horizontal="center"/>
    </xf>
    <xf numFmtId="0" fontId="39" fillId="36" borderId="79" xfId="528" applyFont="1" applyFill="1" applyBorder="1" applyAlignment="1">
      <alignment horizontal="center"/>
    </xf>
    <xf numFmtId="0" fontId="39" fillId="36" borderId="82" xfId="528" applyFont="1" applyFill="1" applyBorder="1" applyAlignment="1">
      <alignment horizontal="center"/>
    </xf>
    <xf numFmtId="0" fontId="115" fillId="0" borderId="0" xfId="146" applyAlignment="1">
      <alignment horizontal="left" wrapText="1"/>
    </xf>
    <xf numFmtId="0" fontId="0" fillId="0" borderId="0" xfId="146" applyFont="1" applyAlignment="1">
      <alignment horizontal="left" vertical="top" wrapText="1"/>
    </xf>
    <xf numFmtId="0" fontId="115" fillId="0" borderId="0" xfId="146" applyAlignment="1">
      <alignment horizontal="left" vertical="top" wrapText="1"/>
    </xf>
    <xf numFmtId="0" fontId="40" fillId="0" borderId="0" xfId="0" applyFont="1" applyAlignment="1">
      <alignment horizontal="center"/>
    </xf>
    <xf numFmtId="0" fontId="0" fillId="0" borderId="0" xfId="0" applyAlignment="1">
      <alignment horizontal="left" wrapText="1"/>
    </xf>
    <xf numFmtId="0" fontId="40" fillId="36" borderId="86" xfId="0" applyFont="1" applyFill="1" applyBorder="1" applyAlignment="1">
      <alignment horizontal="center"/>
    </xf>
    <xf numFmtId="0" fontId="40" fillId="36" borderId="49" xfId="0" applyFont="1" applyFill="1" applyBorder="1" applyAlignment="1">
      <alignment horizontal="center"/>
    </xf>
    <xf numFmtId="0" fontId="40" fillId="36" borderId="84" xfId="0" applyFont="1" applyFill="1" applyBorder="1" applyAlignment="1">
      <alignment horizontal="center"/>
    </xf>
    <xf numFmtId="0" fontId="39" fillId="36" borderId="97" xfId="0" applyFont="1" applyFill="1" applyBorder="1" applyAlignment="1">
      <alignment horizontal="center"/>
    </xf>
    <xf numFmtId="0" fontId="39" fillId="36" borderId="98" xfId="0" applyFont="1" applyFill="1" applyBorder="1" applyAlignment="1">
      <alignment horizontal="center"/>
    </xf>
    <xf numFmtId="0" fontId="39" fillId="36" borderId="99" xfId="0" applyFont="1" applyFill="1" applyBorder="1" applyAlignment="1">
      <alignment horizontal="center"/>
    </xf>
    <xf numFmtId="0" fontId="0" fillId="0" borderId="0" xfId="146" applyFont="1" applyAlignment="1">
      <alignment horizontal="left" wrapText="1"/>
    </xf>
    <xf numFmtId="0" fontId="115" fillId="0" borderId="0" xfId="146" applyAlignment="1">
      <alignment horizontal="left"/>
    </xf>
    <xf numFmtId="0" fontId="115" fillId="0" borderId="0" xfId="0" applyFont="1" applyAlignment="1">
      <alignment horizontal="left" wrapText="1"/>
    </xf>
    <xf numFmtId="0" fontId="115" fillId="0" borderId="0" xfId="31305" quotePrefix="1" applyAlignment="1">
      <alignment horizontal="left" vertical="top" wrapText="1"/>
    </xf>
    <xf numFmtId="0" fontId="77" fillId="0" borderId="0" xfId="0" applyFont="1" applyAlignment="1">
      <alignment horizontal="center" wrapText="1"/>
    </xf>
    <xf numFmtId="0" fontId="39" fillId="0" borderId="87" xfId="132" quotePrefix="1" applyFont="1" applyBorder="1" applyAlignment="1">
      <alignment horizontal="center" vertical="center"/>
    </xf>
    <xf numFmtId="0" fontId="39" fillId="0" borderId="88" xfId="132" quotePrefix="1" applyFont="1" applyBorder="1" applyAlignment="1">
      <alignment horizontal="center" vertical="center"/>
    </xf>
    <xf numFmtId="0" fontId="39" fillId="0" borderId="100" xfId="132" quotePrefix="1" applyFont="1" applyBorder="1" applyAlignment="1">
      <alignment horizontal="center" vertical="center"/>
    </xf>
    <xf numFmtId="0" fontId="40" fillId="36" borderId="74" xfId="0" applyFont="1" applyFill="1" applyBorder="1" applyAlignment="1">
      <alignment horizontal="center" wrapText="1"/>
    </xf>
    <xf numFmtId="0" fontId="40" fillId="36" borderId="96" xfId="0" applyFont="1" applyFill="1" applyBorder="1" applyAlignment="1">
      <alignment horizontal="center" wrapText="1"/>
    </xf>
    <xf numFmtId="0" fontId="40" fillId="36" borderId="75" xfId="0" applyFont="1" applyFill="1" applyBorder="1" applyAlignment="1">
      <alignment horizontal="center" wrapText="1"/>
    </xf>
    <xf numFmtId="0" fontId="39" fillId="36" borderId="74" xfId="0" applyFont="1" applyFill="1" applyBorder="1" applyAlignment="1">
      <alignment horizontal="center"/>
    </xf>
    <xf numFmtId="0" fontId="39" fillId="36" borderId="96" xfId="0" applyFont="1" applyFill="1" applyBorder="1" applyAlignment="1">
      <alignment horizontal="center"/>
    </xf>
    <xf numFmtId="0" fontId="39" fillId="36" borderId="75" xfId="0" applyFont="1" applyFill="1" applyBorder="1" applyAlignment="1">
      <alignment horizontal="center"/>
    </xf>
    <xf numFmtId="0" fontId="40" fillId="0" borderId="0" xfId="0" applyFont="1" applyAlignment="1">
      <alignment horizontal="center" wrapText="1"/>
    </xf>
    <xf numFmtId="0" fontId="0" fillId="40" borderId="85" xfId="0" applyFill="1" applyBorder="1" applyAlignment="1">
      <alignment horizontal="center"/>
    </xf>
    <xf numFmtId="0" fontId="0" fillId="40" borderId="102" xfId="0" applyFill="1" applyBorder="1" applyAlignment="1">
      <alignment horizontal="center"/>
    </xf>
    <xf numFmtId="0" fontId="0" fillId="40" borderId="48" xfId="0" applyFill="1" applyBorder="1" applyAlignment="1">
      <alignment horizontal="center"/>
    </xf>
    <xf numFmtId="0" fontId="39" fillId="40" borderId="95" xfId="0" applyFont="1" applyFill="1" applyBorder="1" applyAlignment="1"/>
    <xf numFmtId="0" fontId="39" fillId="40" borderId="31" xfId="0" applyFont="1" applyFill="1" applyBorder="1" applyAlignment="1"/>
    <xf numFmtId="0" fontId="39" fillId="40" borderId="61" xfId="0" applyFont="1" applyFill="1" applyBorder="1" applyAlignment="1"/>
    <xf numFmtId="0" fontId="39" fillId="40" borderId="95" xfId="0" applyFont="1" applyFill="1" applyBorder="1" applyAlignment="1">
      <alignment horizontal="center" wrapText="1"/>
    </xf>
    <xf numFmtId="0" fontId="39" fillId="40" borderId="31" xfId="0" applyFont="1" applyFill="1" applyBorder="1" applyAlignment="1">
      <alignment horizontal="center" wrapText="1"/>
    </xf>
    <xf numFmtId="0" fontId="39" fillId="40" borderId="61" xfId="0" applyFont="1" applyFill="1" applyBorder="1" applyAlignment="1">
      <alignment horizontal="center" wrapText="1"/>
    </xf>
    <xf numFmtId="0" fontId="0" fillId="40" borderId="32" xfId="0" applyFill="1" applyBorder="1" applyAlignment="1">
      <alignment horizontal="center"/>
    </xf>
    <xf numFmtId="0" fontId="40" fillId="40" borderId="86" xfId="0" applyFont="1" applyFill="1" applyBorder="1" applyAlignment="1">
      <alignment horizontal="center"/>
    </xf>
    <xf numFmtId="0" fontId="40" fillId="40" borderId="49" xfId="0" applyFont="1" applyFill="1" applyBorder="1" applyAlignment="1">
      <alignment horizontal="center"/>
    </xf>
    <xf numFmtId="0" fontId="40" fillId="40" borderId="84" xfId="0" applyFont="1" applyFill="1" applyBorder="1" applyAlignment="1">
      <alignment horizontal="center"/>
    </xf>
    <xf numFmtId="0" fontId="39" fillId="40" borderId="97" xfId="0" applyFont="1" applyFill="1" applyBorder="1" applyAlignment="1">
      <alignment horizontal="center"/>
    </xf>
    <xf numFmtId="0" fontId="39" fillId="40" borderId="98" xfId="0" applyFont="1" applyFill="1" applyBorder="1" applyAlignment="1">
      <alignment horizontal="center"/>
    </xf>
    <xf numFmtId="0" fontId="39" fillId="40" borderId="99" xfId="0" applyFont="1" applyFill="1" applyBorder="1" applyAlignment="1">
      <alignment horizontal="center"/>
    </xf>
    <xf numFmtId="0" fontId="0" fillId="0" borderId="0" xfId="146" applyFont="1" applyAlignment="1">
      <alignment wrapText="1"/>
    </xf>
    <xf numFmtId="0" fontId="40" fillId="40" borderId="107" xfId="0" applyFont="1" applyFill="1" applyBorder="1" applyAlignment="1">
      <alignment horizontal="center"/>
    </xf>
    <xf numFmtId="0" fontId="40" fillId="40" borderId="98" xfId="0" applyFont="1" applyFill="1" applyBorder="1" applyAlignment="1">
      <alignment horizontal="center"/>
    </xf>
    <xf numFmtId="0" fontId="40" fillId="40" borderId="99" xfId="0" applyFont="1" applyFill="1" applyBorder="1" applyAlignment="1">
      <alignment horizontal="center"/>
    </xf>
    <xf numFmtId="0" fontId="39" fillId="40" borderId="36" xfId="0" applyFont="1" applyFill="1" applyBorder="1" applyAlignment="1">
      <alignment horizontal="center"/>
    </xf>
    <xf numFmtId="0" fontId="39" fillId="40" borderId="8" xfId="0" applyFont="1" applyFill="1" applyBorder="1" applyAlignment="1">
      <alignment horizontal="center"/>
    </xf>
    <xf numFmtId="0" fontId="39" fillId="40" borderId="60" xfId="0" applyFont="1" applyFill="1" applyBorder="1" applyAlignment="1">
      <alignment horizontal="center"/>
    </xf>
    <xf numFmtId="0" fontId="77" fillId="0" borderId="0" xfId="0" applyFont="1" applyAlignment="1">
      <alignment horizontal="left" wrapText="1"/>
    </xf>
    <xf numFmtId="0" fontId="126" fillId="0" borderId="51" xfId="0" applyFont="1" applyBorder="1" applyAlignment="1">
      <alignment horizontal="left" wrapText="1"/>
    </xf>
    <xf numFmtId="0" fontId="40" fillId="36" borderId="74" xfId="0" applyFont="1" applyFill="1" applyBorder="1" applyAlignment="1">
      <alignment horizontal="center"/>
    </xf>
    <xf numFmtId="0" fontId="40" fillId="36" borderId="75" xfId="0" applyFont="1" applyFill="1" applyBorder="1" applyAlignment="1">
      <alignment horizontal="center"/>
    </xf>
    <xf numFmtId="49" fontId="40" fillId="0" borderId="0" xfId="0" applyNumberFormat="1" applyFont="1" applyAlignment="1">
      <alignment horizontal="center"/>
    </xf>
    <xf numFmtId="0" fontId="0" fillId="0" borderId="0" xfId="0" applyAlignment="1">
      <alignment horizontal="center"/>
    </xf>
    <xf numFmtId="49" fontId="39" fillId="36" borderId="53" xfId="0" applyNumberFormat="1" applyFont="1" applyFill="1" applyBorder="1" applyAlignment="1">
      <alignment horizontal="center"/>
    </xf>
    <xf numFmtId="49" fontId="39" fillId="36" borderId="5" xfId="0" applyNumberFormat="1" applyFont="1" applyFill="1" applyBorder="1" applyAlignment="1">
      <alignment horizontal="center"/>
    </xf>
    <xf numFmtId="49" fontId="39" fillId="36" borderId="36" xfId="0" applyNumberFormat="1" applyFont="1" applyFill="1" applyBorder="1" applyAlignment="1">
      <alignment horizontal="center"/>
    </xf>
    <xf numFmtId="3" fontId="39" fillId="36" borderId="109" xfId="4" applyNumberFormat="1" applyFont="1" applyFill="1" applyBorder="1" applyAlignment="1">
      <alignment horizontal="center"/>
    </xf>
    <xf numFmtId="3" fontId="39" fillId="36" borderId="96" xfId="4" applyNumberFormat="1" applyFont="1" applyFill="1" applyBorder="1" applyAlignment="1">
      <alignment horizontal="center"/>
    </xf>
    <xf numFmtId="3" fontId="39" fillId="36" borderId="101" xfId="4" applyNumberFormat="1" applyFont="1" applyFill="1" applyBorder="1" applyAlignment="1">
      <alignment horizontal="center"/>
    </xf>
    <xf numFmtId="0" fontId="39" fillId="36" borderId="46" xfId="0" applyFont="1" applyFill="1" applyBorder="1" applyAlignment="1">
      <alignment horizontal="center"/>
    </xf>
    <xf numFmtId="0" fontId="39" fillId="36" borderId="47" xfId="0" applyFont="1" applyFill="1" applyBorder="1" applyAlignment="1">
      <alignment horizontal="center"/>
    </xf>
    <xf numFmtId="0" fontId="0" fillId="0" borderId="0" xfId="127" applyFont="1" applyAlignment="1">
      <alignment horizontal="left" wrapText="1"/>
    </xf>
    <xf numFmtId="49" fontId="39" fillId="36" borderId="87" xfId="0" applyNumberFormat="1" applyFont="1" applyFill="1" applyBorder="1" applyAlignment="1">
      <alignment horizontal="center"/>
    </xf>
    <xf numFmtId="49" fontId="39" fillId="36" borderId="88" xfId="0" applyNumberFormat="1" applyFont="1" applyFill="1" applyBorder="1" applyAlignment="1">
      <alignment horizontal="center"/>
    </xf>
    <xf numFmtId="49" fontId="39" fillId="36" borderId="100" xfId="0" applyNumberFormat="1" applyFont="1" applyFill="1" applyBorder="1" applyAlignment="1">
      <alignment horizontal="center"/>
    </xf>
    <xf numFmtId="3" fontId="39" fillId="36" borderId="55" xfId="4" applyNumberFormat="1" applyFont="1" applyFill="1" applyBorder="1" applyAlignment="1">
      <alignment horizontal="center"/>
    </xf>
    <xf numFmtId="3" fontId="39" fillId="36" borderId="51" xfId="4" applyNumberFormat="1" applyFont="1" applyFill="1" applyBorder="1" applyAlignment="1">
      <alignment horizontal="center"/>
    </xf>
    <xf numFmtId="3" fontId="39" fillId="36" borderId="91" xfId="4" applyNumberFormat="1" applyFont="1" applyFill="1" applyBorder="1" applyAlignment="1">
      <alignment horizontal="center"/>
    </xf>
    <xf numFmtId="49" fontId="39" fillId="36" borderId="97" xfId="0" applyNumberFormat="1" applyFont="1" applyFill="1" applyBorder="1" applyAlignment="1">
      <alignment horizontal="center"/>
    </xf>
    <xf numFmtId="49" fontId="39" fillId="36" borderId="98" xfId="0" applyNumberFormat="1" applyFont="1" applyFill="1" applyBorder="1" applyAlignment="1">
      <alignment horizontal="center"/>
    </xf>
    <xf numFmtId="49" fontId="39" fillId="36" borderId="99" xfId="0" applyNumberFormat="1" applyFont="1" applyFill="1" applyBorder="1" applyAlignment="1">
      <alignment horizontal="center"/>
    </xf>
    <xf numFmtId="0" fontId="39" fillId="0" borderId="72" xfId="0" applyFont="1" applyBorder="1" applyAlignment="1">
      <alignment horizontal="center" wrapText="1"/>
    </xf>
    <xf numFmtId="0" fontId="39" fillId="0" borderId="66" xfId="0" applyFont="1" applyBorder="1" applyAlignment="1">
      <alignment horizontal="center" wrapText="1"/>
    </xf>
    <xf numFmtId="0" fontId="39" fillId="0" borderId="42" xfId="0" applyFont="1" applyBorder="1" applyAlignment="1">
      <alignment horizontal="center" wrapText="1"/>
    </xf>
    <xf numFmtId="0" fontId="39" fillId="0" borderId="72"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9" fillId="0" borderId="72" xfId="0" applyNumberFormat="1" applyFont="1" applyBorder="1" applyAlignment="1">
      <alignment horizontal="center"/>
    </xf>
    <xf numFmtId="0" fontId="39" fillId="36" borderId="29" xfId="0" applyFont="1" applyFill="1" applyBorder="1" applyAlignment="1">
      <alignment horizontal="center"/>
    </xf>
    <xf numFmtId="0" fontId="39"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9" fillId="36" borderId="26" xfId="0" applyFont="1" applyFill="1" applyBorder="1" applyAlignment="1">
      <alignment horizontal="center" wrapText="1"/>
    </xf>
    <xf numFmtId="0" fontId="39" fillId="36" borderId="66" xfId="0" applyFont="1" applyFill="1" applyBorder="1" applyAlignment="1">
      <alignment horizontal="center" wrapText="1"/>
    </xf>
    <xf numFmtId="0" fontId="39" fillId="36" borderId="29" xfId="0" applyFont="1" applyFill="1" applyBorder="1" applyAlignment="1">
      <alignment horizontal="center" wrapText="1"/>
    </xf>
    <xf numFmtId="49" fontId="40" fillId="36" borderId="53" xfId="0" applyNumberFormat="1" applyFont="1" applyFill="1" applyBorder="1" applyAlignment="1">
      <alignment horizontal="center"/>
    </xf>
    <xf numFmtId="49" fontId="40" fillId="36" borderId="5" xfId="0" applyNumberFormat="1" applyFont="1" applyFill="1" applyBorder="1" applyAlignment="1">
      <alignment horizontal="center"/>
    </xf>
    <xf numFmtId="49" fontId="40" fillId="36" borderId="36" xfId="0" applyNumberFormat="1" applyFont="1" applyFill="1" applyBorder="1" applyAlignment="1">
      <alignment horizontal="center"/>
    </xf>
    <xf numFmtId="0" fontId="39" fillId="36" borderId="29" xfId="0" applyFont="1" applyFill="1" applyBorder="1" applyAlignment="1"/>
    <xf numFmtId="0" fontId="39" fillId="36" borderId="8" xfId="0" applyFont="1" applyFill="1" applyBorder="1" applyAlignment="1">
      <alignment horizontal="center"/>
    </xf>
    <xf numFmtId="0" fontId="0" fillId="0" borderId="72"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9"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9" fillId="36" borderId="8" xfId="0" applyFont="1" applyFill="1" applyBorder="1" applyAlignment="1">
      <alignment horizontal="center" wrapText="1"/>
    </xf>
    <xf numFmtId="49" fontId="0" fillId="0" borderId="0" xfId="0" applyNumberFormat="1" applyAlignment="1">
      <alignment horizontal="center"/>
    </xf>
    <xf numFmtId="0" fontId="39" fillId="36" borderId="53" xfId="0" applyFont="1" applyFill="1" applyBorder="1" applyAlignment="1">
      <alignment horizontal="center" wrapText="1"/>
    </xf>
    <xf numFmtId="0" fontId="39" fillId="36" borderId="5" xfId="0" applyFont="1" applyFill="1" applyBorder="1" applyAlignment="1">
      <alignment horizontal="center" wrapText="1"/>
    </xf>
    <xf numFmtId="0" fontId="39" fillId="36" borderId="36" xfId="0" applyFont="1" applyFill="1" applyBorder="1" applyAlignment="1">
      <alignment horizontal="center" wrapText="1"/>
    </xf>
    <xf numFmtId="0" fontId="39" fillId="36" borderId="87" xfId="132" applyFont="1" applyFill="1" applyBorder="1" applyAlignment="1">
      <alignment horizontal="center"/>
    </xf>
    <xf numFmtId="0" fontId="39" fillId="36" borderId="88" xfId="132" applyFont="1" applyFill="1" applyBorder="1" applyAlignment="1">
      <alignment horizontal="center"/>
    </xf>
    <xf numFmtId="0" fontId="39" fillId="36" borderId="100" xfId="132" applyFont="1" applyFill="1" applyBorder="1" applyAlignment="1">
      <alignment horizontal="center"/>
    </xf>
    <xf numFmtId="0" fontId="39" fillId="0" borderId="0" xfId="0" applyFont="1" applyAlignment="1">
      <alignment horizontal="center"/>
    </xf>
    <xf numFmtId="49" fontId="39" fillId="0" borderId="0" xfId="0" applyNumberFormat="1" applyFont="1" applyAlignment="1">
      <alignment horizontal="center"/>
    </xf>
    <xf numFmtId="0" fontId="39" fillId="36" borderId="97" xfId="0" quotePrefix="1" applyFont="1" applyFill="1" applyBorder="1" applyAlignment="1">
      <alignment horizontal="center"/>
    </xf>
    <xf numFmtId="0" fontId="39" fillId="36" borderId="87" xfId="0" applyFont="1" applyFill="1" applyBorder="1" applyAlignment="1">
      <alignment horizontal="center"/>
    </xf>
    <xf numFmtId="0" fontId="39" fillId="36" borderId="88" xfId="0" applyFont="1" applyFill="1" applyBorder="1" applyAlignment="1">
      <alignment horizontal="center"/>
    </xf>
    <xf numFmtId="0" fontId="39" fillId="36" borderId="100" xfId="0" applyFont="1" applyFill="1" applyBorder="1" applyAlignment="1">
      <alignment horizontal="center"/>
    </xf>
    <xf numFmtId="0" fontId="40" fillId="0" borderId="0" xfId="0" applyFont="1" applyAlignment="1">
      <alignment horizontal="center"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127" fillId="0" borderId="0" xfId="0" applyFont="1" applyAlignment="1">
      <alignment horizontal="left" wrapText="1"/>
    </xf>
    <xf numFmtId="0" fontId="124" fillId="0" borderId="0" xfId="0" applyFont="1" applyAlignment="1"/>
    <xf numFmtId="49" fontId="40" fillId="0" borderId="0" xfId="0" applyNumberFormat="1" applyFont="1" applyAlignment="1">
      <alignment horizontal="center" vertical="center" wrapText="1"/>
    </xf>
    <xf numFmtId="0" fontId="40" fillId="0" borderId="0" xfId="528" applyFont="1" applyAlignment="1">
      <alignment horizontal="center" wrapText="1"/>
    </xf>
    <xf numFmtId="49" fontId="40" fillId="0" borderId="0" xfId="528" applyNumberFormat="1" applyFont="1" applyAlignment="1">
      <alignment horizontal="center" wrapText="1"/>
    </xf>
    <xf numFmtId="0" fontId="0" fillId="0" borderId="0" xfId="0" quotePrefix="1" applyAlignment="1">
      <alignment horizontal="left"/>
    </xf>
    <xf numFmtId="49" fontId="40" fillId="0" borderId="72" xfId="0" quotePrefix="1" applyNumberFormat="1" applyFont="1" applyBorder="1" applyAlignment="1">
      <alignment horizontal="center"/>
    </xf>
    <xf numFmtId="49" fontId="40" fillId="0" borderId="66" xfId="0" applyNumberFormat="1" applyFont="1" applyBorder="1" applyAlignment="1">
      <alignment horizontal="center"/>
    </xf>
    <xf numFmtId="49" fontId="40" fillId="0" borderId="42" xfId="0" applyNumberFormat="1" applyFont="1" applyBorder="1" applyAlignment="1">
      <alignment horizontal="center"/>
    </xf>
    <xf numFmtId="0" fontId="39" fillId="36" borderId="8" xfId="0" quotePrefix="1" applyFont="1" applyFill="1" applyBorder="1" applyAlignment="1">
      <alignment horizontal="center"/>
    </xf>
    <xf numFmtId="0" fontId="40" fillId="0" borderId="0" xfId="127" applyFont="1" applyAlignment="1">
      <alignment horizontal="center"/>
    </xf>
    <xf numFmtId="49" fontId="40" fillId="0" borderId="0" xfId="127" applyNumberFormat="1" applyFont="1" applyAlignment="1">
      <alignment horizontal="center"/>
    </xf>
    <xf numFmtId="49" fontId="40" fillId="0" borderId="51" xfId="127" applyNumberFormat="1" applyFont="1" applyBorder="1" applyAlignment="1">
      <alignment horizontal="center"/>
    </xf>
    <xf numFmtId="0" fontId="40" fillId="36" borderId="95" xfId="127" applyFont="1" applyFill="1" applyBorder="1" applyAlignment="1">
      <alignment horizontal="center" vertical="center"/>
    </xf>
    <xf numFmtId="0" fontId="40" fillId="36" borderId="31" xfId="127" applyFont="1" applyFill="1" applyBorder="1" applyAlignment="1">
      <alignment horizontal="center" vertical="center"/>
    </xf>
    <xf numFmtId="0" fontId="40" fillId="36" borderId="61" xfId="127" applyFont="1" applyFill="1" applyBorder="1" applyAlignment="1">
      <alignment horizontal="center" vertical="center"/>
    </xf>
    <xf numFmtId="0" fontId="39" fillId="36" borderId="74" xfId="127" applyFont="1" applyFill="1" applyBorder="1" applyAlignment="1">
      <alignment horizontal="center" vertical="center" wrapText="1"/>
    </xf>
    <xf numFmtId="0" fontId="39" fillId="36" borderId="96" xfId="127" applyFont="1" applyFill="1" applyBorder="1" applyAlignment="1">
      <alignment horizontal="center" vertical="center" wrapText="1"/>
    </xf>
    <xf numFmtId="0" fontId="39" fillId="36" borderId="75" xfId="127" applyFont="1" applyFill="1" applyBorder="1" applyAlignment="1">
      <alignment horizontal="center" vertical="center" wrapText="1"/>
    </xf>
    <xf numFmtId="0" fontId="39" fillId="36" borderId="76" xfId="127"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86" xfId="127" applyFont="1" applyFill="1" applyBorder="1" applyAlignment="1">
      <alignment horizontal="center" vertical="center" wrapText="1"/>
    </xf>
    <xf numFmtId="0" fontId="39" fillId="36" borderId="49" xfId="127" applyFont="1" applyFill="1" applyBorder="1" applyAlignment="1">
      <alignment horizontal="center" vertical="center" wrapText="1"/>
    </xf>
    <xf numFmtId="0" fontId="39" fillId="36" borderId="76" xfId="31323" applyFont="1" applyFill="1" applyBorder="1" applyAlignment="1">
      <alignment horizontal="center" vertical="center" wrapText="1"/>
    </xf>
    <xf numFmtId="0" fontId="39" fillId="36" borderId="109" xfId="31323" applyFont="1" applyFill="1" applyBorder="1" applyAlignment="1">
      <alignment horizontal="center" vertical="center" wrapText="1"/>
    </xf>
    <xf numFmtId="0" fontId="39" fillId="36" borderId="83" xfId="127" applyFont="1" applyFill="1" applyBorder="1" applyAlignment="1">
      <alignment horizontal="center" vertical="center" wrapText="1"/>
    </xf>
    <xf numFmtId="0" fontId="39" fillId="36" borderId="117" xfId="127" applyFont="1" applyFill="1" applyBorder="1" applyAlignment="1">
      <alignment horizontal="center" vertical="center" wrapText="1"/>
    </xf>
    <xf numFmtId="0" fontId="39" fillId="36" borderId="45"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0" fontId="39" fillId="36" borderId="66" xfId="127" applyFont="1" applyFill="1" applyBorder="1" applyAlignment="1">
      <alignment horizontal="center" vertical="center" wrapText="1"/>
    </xf>
    <xf numFmtId="0" fontId="39" fillId="36" borderId="46" xfId="127" applyFont="1" applyFill="1" applyBorder="1" applyAlignment="1">
      <alignment horizontal="center" vertical="center" wrapText="1"/>
    </xf>
    <xf numFmtId="0" fontId="39" fillId="36" borderId="97" xfId="127" applyFont="1" applyFill="1" applyBorder="1" applyAlignment="1">
      <alignment horizontal="center" vertical="center" wrapText="1"/>
    </xf>
    <xf numFmtId="0" fontId="39" fillId="36" borderId="98"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84" xfId="127" applyFont="1" applyFill="1" applyBorder="1" applyAlignment="1">
      <alignment horizontal="center" vertical="center" wrapText="1"/>
    </xf>
    <xf numFmtId="0" fontId="79" fillId="0" borderId="0" xfId="127" applyFont="1" applyAlignment="1"/>
    <xf numFmtId="0" fontId="39" fillId="41" borderId="79" xfId="0" applyFont="1" applyFill="1" applyBorder="1" applyAlignment="1">
      <alignment horizontal="center" vertical="center" wrapText="1"/>
    </xf>
    <xf numFmtId="0" fontId="39" fillId="41" borderId="66" xfId="0" applyFont="1" applyFill="1" applyBorder="1" applyAlignment="1">
      <alignment horizontal="center" vertical="center" wrapText="1"/>
    </xf>
    <xf numFmtId="0" fontId="39" fillId="41" borderId="46" xfId="0"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115" fillId="0" borderId="46" xfId="0" applyFont="1" applyBorder="1" applyAlignment="1">
      <alignment horizontal="center" vertical="center" wrapText="1"/>
    </xf>
    <xf numFmtId="0" fontId="77" fillId="0" borderId="0" xfId="0" applyFont="1" applyAlignment="1"/>
    <xf numFmtId="0" fontId="39" fillId="41" borderId="82" xfId="0" applyFont="1" applyFill="1" applyBorder="1" applyAlignment="1">
      <alignment horizontal="center" vertical="center" wrapText="1"/>
    </xf>
    <xf numFmtId="0" fontId="39" fillId="41" borderId="67" xfId="0" applyFont="1" applyFill="1" applyBorder="1" applyAlignment="1">
      <alignment horizontal="center" vertical="center" wrapText="1"/>
    </xf>
    <xf numFmtId="0" fontId="39" fillId="41" borderId="47" xfId="0" applyFont="1" applyFill="1" applyBorder="1" applyAlignment="1">
      <alignment horizontal="center" vertical="center" wrapText="1"/>
    </xf>
    <xf numFmtId="0" fontId="117" fillId="0" borderId="0" xfId="127" applyFont="1" applyAlignment="1"/>
    <xf numFmtId="0" fontId="39" fillId="36" borderId="88" xfId="127" applyFont="1" applyFill="1" applyBorder="1" applyAlignment="1">
      <alignment horizontal="center" vertical="center" wrapText="1"/>
    </xf>
    <xf numFmtId="0" fontId="39" fillId="36" borderId="4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62" xfId="127" applyFont="1" applyFill="1" applyBorder="1" applyAlignment="1">
      <alignment horizontal="center" vertical="center" wrapText="1"/>
    </xf>
    <xf numFmtId="0" fontId="39" fillId="36" borderId="82" xfId="127" applyFont="1" applyFill="1" applyBorder="1" applyAlignment="1">
      <alignment horizontal="center" vertical="center" wrapText="1"/>
    </xf>
    <xf numFmtId="0" fontId="39" fillId="36" borderId="47" xfId="127" applyFont="1" applyFill="1" applyBorder="1" applyAlignment="1">
      <alignment horizontal="center" vertical="center" wrapText="1"/>
    </xf>
    <xf numFmtId="0" fontId="39" fillId="36" borderId="51" xfId="127" applyFont="1" applyFill="1" applyBorder="1" applyAlignment="1">
      <alignment horizontal="center" vertical="center" wrapText="1"/>
    </xf>
    <xf numFmtId="0" fontId="40" fillId="0" borderId="0" xfId="127" applyFont="1" applyAlignment="1">
      <alignment horizontal="center" wrapText="1"/>
    </xf>
    <xf numFmtId="49" fontId="40" fillId="0" borderId="0" xfId="127" applyNumberFormat="1" applyFont="1" applyAlignment="1">
      <alignment horizontal="center" wrapText="1"/>
    </xf>
    <xf numFmtId="0" fontId="0" fillId="0" borderId="0" xfId="2807" applyFont="1" applyAlignment="1">
      <alignment horizontal="left" vertical="center" wrapText="1"/>
    </xf>
    <xf numFmtId="0" fontId="0" fillId="0" borderId="0" xfId="2807" applyFont="1" applyAlignment="1">
      <alignment vertical="center" wrapText="1"/>
    </xf>
    <xf numFmtId="0" fontId="39" fillId="0" borderId="0" xfId="0" applyFont="1" applyAlignment="1">
      <alignment wrapText="1"/>
    </xf>
    <xf numFmtId="0" fontId="40" fillId="0" borderId="83" xfId="127" applyFont="1" applyBorder="1" applyAlignment="1">
      <alignment horizontal="center" wrapText="1"/>
    </xf>
    <xf numFmtId="0" fontId="40" fillId="0" borderId="79" xfId="127" applyFont="1" applyBorder="1" applyAlignment="1">
      <alignment horizontal="center"/>
    </xf>
    <xf numFmtId="0" fontId="40" fillId="0" borderId="82" xfId="127" applyFont="1" applyBorder="1" applyAlignment="1">
      <alignment horizontal="center"/>
    </xf>
    <xf numFmtId="49" fontId="40" fillId="0" borderId="39" xfId="127" applyNumberFormat="1" applyFont="1" applyBorder="1" applyAlignment="1">
      <alignment horizontal="center"/>
    </xf>
    <xf numFmtId="49" fontId="0" fillId="0" borderId="50" xfId="0" applyNumberFormat="1" applyBorder="1" applyAlignment="1">
      <alignment horizontal="center"/>
    </xf>
    <xf numFmtId="49" fontId="40" fillId="0" borderId="45" xfId="127" applyNumberFormat="1" applyFont="1" applyBorder="1" applyAlignment="1">
      <alignment horizontal="center" wrapText="1"/>
    </xf>
    <xf numFmtId="49" fontId="40" fillId="0" borderId="46" xfId="127" applyNumberFormat="1" applyFont="1" applyBorder="1" applyAlignment="1">
      <alignment horizontal="center"/>
    </xf>
    <xf numFmtId="49" fontId="40" fillId="0" borderId="47" xfId="127" applyNumberFormat="1" applyFont="1" applyBorder="1" applyAlignment="1">
      <alignment horizontal="center"/>
    </xf>
    <xf numFmtId="0" fontId="0" fillId="0" borderId="0" xfId="127" applyFont="1" applyAlignment="1">
      <alignment horizontal="left" vertical="center" wrapText="1"/>
    </xf>
    <xf numFmtId="0" fontId="40" fillId="36" borderId="87" xfId="0" applyFont="1" applyFill="1" applyBorder="1" applyAlignment="1">
      <alignment horizontal="center" vertical="center" wrapText="1"/>
    </xf>
    <xf numFmtId="0" fontId="40" fillId="36" borderId="64" xfId="0" applyFont="1" applyFill="1" applyBorder="1" applyAlignment="1">
      <alignment horizontal="center" vertical="center" wrapText="1"/>
    </xf>
    <xf numFmtId="0" fontId="40" fillId="36" borderId="83" xfId="0" applyFont="1" applyFill="1" applyBorder="1" applyAlignment="1">
      <alignment horizontal="center" vertical="center" wrapText="1"/>
    </xf>
    <xf numFmtId="0" fontId="40" fillId="36" borderId="79" xfId="0" applyFont="1" applyFill="1" applyBorder="1" applyAlignment="1">
      <alignment horizontal="center" vertical="center" wrapText="1"/>
    </xf>
    <xf numFmtId="0" fontId="40" fillId="36" borderId="82" xfId="0" applyFont="1" applyFill="1" applyBorder="1" applyAlignment="1">
      <alignment horizontal="center" vertical="center" wrapText="1"/>
    </xf>
    <xf numFmtId="0" fontId="0" fillId="0" borderId="0" xfId="31325" applyFont="1" applyAlignment="1">
      <alignment vertical="center" wrapText="1"/>
    </xf>
    <xf numFmtId="49" fontId="40" fillId="0" borderId="51" xfId="0"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9" fillId="36" borderId="87" xfId="0" applyFont="1" applyFill="1" applyBorder="1" applyAlignment="1">
      <alignment horizontal="center" vertical="center" wrapText="1"/>
    </xf>
    <xf numFmtId="0" fontId="39" fillId="36" borderId="63" xfId="0" applyFont="1" applyFill="1" applyBorder="1" applyAlignment="1">
      <alignment horizontal="center" vertical="center" wrapText="1"/>
    </xf>
    <xf numFmtId="0" fontId="39" fillId="36" borderId="86" xfId="0" applyFont="1" applyFill="1" applyBorder="1" applyAlignment="1">
      <alignment horizontal="center" vertical="center" wrapText="1"/>
    </xf>
    <xf numFmtId="0" fontId="39" fillId="36" borderId="49" xfId="0" applyFont="1" applyFill="1" applyBorder="1" applyAlignment="1">
      <alignment horizontal="center" vertical="center" wrapText="1"/>
    </xf>
    <xf numFmtId="0" fontId="39" fillId="36" borderId="90" xfId="0" applyFont="1" applyFill="1" applyBorder="1" applyAlignment="1">
      <alignment horizontal="center" vertical="center" wrapText="1"/>
    </xf>
    <xf numFmtId="0" fontId="39" fillId="36" borderId="93"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5" xfId="0" applyBorder="1" applyAlignment="1"/>
    <xf numFmtId="0" fontId="39" fillId="36" borderId="27" xfId="0" applyFont="1" applyFill="1" applyBorder="1" applyAlignment="1">
      <alignment horizontal="center" vertical="center" wrapText="1"/>
    </xf>
    <xf numFmtId="0" fontId="39" fillId="36" borderId="28" xfId="0" applyFont="1" applyFill="1" applyBorder="1" applyAlignment="1">
      <alignment horizontal="center" vertical="center" wrapText="1"/>
    </xf>
    <xf numFmtId="0" fontId="39" fillId="36" borderId="37" xfId="0" applyFont="1" applyFill="1" applyBorder="1" applyAlignment="1">
      <alignment horizontal="center" vertical="center" wrapText="1"/>
    </xf>
    <xf numFmtId="0" fontId="40" fillId="0" borderId="0" xfId="0" quotePrefix="1" applyFont="1" applyAlignment="1">
      <alignment horizontal="center"/>
    </xf>
    <xf numFmtId="49" fontId="40" fillId="0" borderId="0" xfId="0" quotePrefix="1" applyNumberFormat="1" applyFont="1" applyAlignment="1">
      <alignment horizontal="center"/>
    </xf>
    <xf numFmtId="0" fontId="39" fillId="36" borderId="24" xfId="0" applyFont="1" applyFill="1" applyBorder="1" applyAlignment="1">
      <alignment horizontal="center" vertical="center"/>
    </xf>
    <xf numFmtId="0" fontId="40" fillId="0" borderId="83" xfId="0" applyFont="1" applyBorder="1" applyAlignment="1">
      <alignment horizontal="center"/>
    </xf>
    <xf numFmtId="0" fontId="40" fillId="0" borderId="79" xfId="0" applyFont="1" applyBorder="1" applyAlignment="1">
      <alignment horizontal="center"/>
    </xf>
    <xf numFmtId="0" fontId="40" fillId="0" borderId="82" xfId="0" applyFont="1" applyBorder="1" applyAlignment="1">
      <alignment horizontal="center"/>
    </xf>
    <xf numFmtId="0" fontId="0" fillId="0" borderId="0" xfId="0"/>
    <xf numFmtId="0" fontId="115" fillId="0" borderId="0" xfId="146"/>
    <xf numFmtId="0" fontId="115" fillId="0" borderId="0" xfId="146" applyAlignment="1">
      <alignment horizontal="left" indent="2"/>
    </xf>
    <xf numFmtId="0" fontId="0" fillId="0" borderId="0" xfId="0" applyAlignment="1">
      <alignment horizontal="left"/>
    </xf>
    <xf numFmtId="0" fontId="115" fillId="0" borderId="0" xfId="146" applyAlignment="1">
      <alignment wrapText="1"/>
    </xf>
    <xf numFmtId="0" fontId="0" fillId="0" borderId="0" xfId="146" applyFont="1" applyAlignment="1">
      <alignment vertical="top" wrapText="1"/>
    </xf>
    <xf numFmtId="0" fontId="115" fillId="0" borderId="0" xfId="0" applyFont="1" applyAlignment="1">
      <alignment horizontal="left" vertical="center"/>
    </xf>
    <xf numFmtId="0" fontId="115" fillId="0" borderId="0" xfId="0" applyFont="1"/>
    <xf numFmtId="0" fontId="40" fillId="0" borderId="86" xfId="0" applyFont="1" applyBorder="1" applyAlignment="1">
      <alignment horizontal="center" wrapText="1"/>
    </xf>
    <xf numFmtId="0" fontId="40" fillId="0" borderId="49" xfId="0" applyFont="1" applyBorder="1" applyAlignment="1">
      <alignment horizontal="center" wrapText="1"/>
    </xf>
    <xf numFmtId="0" fontId="40" fillId="0" borderId="84" xfId="0" applyFont="1" applyBorder="1" applyAlignment="1">
      <alignment horizontal="center" wrapText="1"/>
    </xf>
    <xf numFmtId="0" fontId="40" fillId="0" borderId="39" xfId="132" applyFont="1" applyBorder="1" applyAlignment="1">
      <alignment horizontal="center"/>
    </xf>
    <xf numFmtId="0" fontId="40" fillId="0" borderId="0" xfId="132" applyFont="1" applyBorder="1" applyAlignment="1">
      <alignment horizontal="center"/>
    </xf>
    <xf numFmtId="0" fontId="40" fillId="0" borderId="50" xfId="132" applyFont="1" applyBorder="1" applyAlignment="1">
      <alignment horizontal="center"/>
    </xf>
    <xf numFmtId="49" fontId="40" fillId="0" borderId="39" xfId="132" quotePrefix="1" applyNumberFormat="1" applyFont="1" applyBorder="1" applyAlignment="1">
      <alignment horizontal="center"/>
    </xf>
    <xf numFmtId="49" fontId="40" fillId="0" borderId="0" xfId="132" quotePrefix="1" applyNumberFormat="1" applyFont="1" applyBorder="1" applyAlignment="1">
      <alignment horizontal="center"/>
    </xf>
    <xf numFmtId="49" fontId="40" fillId="0" borderId="50" xfId="132" quotePrefix="1" applyNumberFormat="1" applyFont="1" applyBorder="1" applyAlignment="1">
      <alignment horizontal="center"/>
    </xf>
    <xf numFmtId="0" fontId="108" fillId="0" borderId="39" xfId="0" applyFont="1" applyBorder="1"/>
    <xf numFmtId="0" fontId="0" fillId="0" borderId="0" xfId="0" applyBorder="1"/>
    <xf numFmtId="0" fontId="0" fillId="0" borderId="50" xfId="0" applyBorder="1"/>
    <xf numFmtId="0" fontId="115" fillId="0" borderId="59" xfId="127" applyBorder="1"/>
    <xf numFmtId="0" fontId="115" fillId="0" borderId="60" xfId="127" applyBorder="1"/>
    <xf numFmtId="0" fontId="115" fillId="35" borderId="59" xfId="127" applyFill="1" applyBorder="1"/>
    <xf numFmtId="0" fontId="0" fillId="0" borderId="39" xfId="0" applyBorder="1"/>
    <xf numFmtId="0" fontId="0" fillId="0" borderId="0" xfId="0" applyBorder="1"/>
    <xf numFmtId="0" fontId="0" fillId="0" borderId="50" xfId="0" applyBorder="1"/>
    <xf numFmtId="0" fontId="76" fillId="0" borderId="39" xfId="0" applyFont="1" applyBorder="1" applyAlignment="1">
      <alignment vertical="center" wrapText="1"/>
    </xf>
    <xf numFmtId="0" fontId="76" fillId="0" borderId="0" xfId="0" applyFont="1" applyBorder="1" applyAlignment="1">
      <alignment vertical="center" wrapText="1"/>
    </xf>
    <xf numFmtId="0" fontId="76" fillId="0" borderId="50" xfId="0" applyFont="1" applyBorder="1" applyAlignment="1">
      <alignment vertical="center" wrapText="1"/>
    </xf>
    <xf numFmtId="0" fontId="0" fillId="0" borderId="39" xfId="0" applyBorder="1" applyAlignment="1"/>
    <xf numFmtId="0" fontId="0" fillId="0" borderId="0" xfId="0" applyBorder="1" applyAlignment="1"/>
    <xf numFmtId="0" fontId="0" fillId="0" borderId="50" xfId="0" applyBorder="1" applyAlignment="1"/>
    <xf numFmtId="0" fontId="0" fillId="0" borderId="57" xfId="0" applyBorder="1" applyAlignment="1">
      <alignment wrapText="1"/>
    </xf>
    <xf numFmtId="0" fontId="0" fillId="0" borderId="51" xfId="0" applyBorder="1" applyAlignment="1">
      <alignment wrapText="1"/>
    </xf>
    <xf numFmtId="0" fontId="0" fillId="0" borderId="52" xfId="0" applyBorder="1" applyAlignment="1">
      <alignment wrapText="1"/>
    </xf>
    <xf numFmtId="0" fontId="115" fillId="0" borderId="0" xfId="127"/>
    <xf numFmtId="0" fontId="0" fillId="0" borderId="0" xfId="528" applyFont="1"/>
    <xf numFmtId="0" fontId="0" fillId="0" borderId="0" xfId="0" quotePrefix="1"/>
    <xf numFmtId="0" fontId="115" fillId="0" borderId="0" xfId="31343" applyFont="1" applyAlignment="1">
      <alignment wrapText="1"/>
    </xf>
    <xf numFmtId="0" fontId="0" fillId="0" borderId="0" xfId="31343" applyFont="1"/>
    <xf numFmtId="0" fontId="0" fillId="0" borderId="0" xfId="31343" applyFont="1" applyAlignment="1">
      <alignment wrapText="1"/>
    </xf>
    <xf numFmtId="0" fontId="0" fillId="0" borderId="0" xfId="0" applyBorder="1" applyAlignment="1">
      <alignment vertical="top" wrapText="1"/>
    </xf>
    <xf numFmtId="0" fontId="0" fillId="0" borderId="0" xfId="127" applyFont="1"/>
    <xf numFmtId="0" fontId="39" fillId="40" borderId="73" xfId="0" applyFont="1" applyFill="1" applyBorder="1" applyAlignment="1">
      <alignment horizontal="center" vertical="center" wrapText="1"/>
    </xf>
    <xf numFmtId="0" fontId="0" fillId="0" borderId="0" xfId="0" applyFont="1" applyAlignment="1">
      <alignment wrapText="1"/>
    </xf>
    <xf numFmtId="0" fontId="0" fillId="0" borderId="0" xfId="0" quotePrefix="1" applyAlignment="1">
      <alignment wrapText="1"/>
    </xf>
    <xf numFmtId="0" fontId="133" fillId="0" borderId="0" xfId="0" applyFont="1" applyAlignment="1">
      <alignment wrapText="1"/>
    </xf>
    <xf numFmtId="0" fontId="0" fillId="0" borderId="0" xfId="127" applyFont="1" applyBorder="1" applyAlignment="1"/>
    <xf numFmtId="0" fontId="40" fillId="0" borderId="86" xfId="0" applyFont="1" applyBorder="1" applyAlignment="1">
      <alignment horizontal="center"/>
    </xf>
    <xf numFmtId="0" fontId="40" fillId="0" borderId="49" xfId="0" applyFont="1" applyBorder="1" applyAlignment="1">
      <alignment horizontal="center"/>
    </xf>
    <xf numFmtId="0" fontId="40" fillId="0" borderId="84" xfId="0" applyFont="1" applyBorder="1" applyAlignment="1">
      <alignment horizontal="center"/>
    </xf>
    <xf numFmtId="49" fontId="40" fillId="0" borderId="39" xfId="0" applyNumberFormat="1" applyFont="1" applyBorder="1" applyAlignment="1">
      <alignment horizontal="center"/>
    </xf>
    <xf numFmtId="49" fontId="0" fillId="0" borderId="0" xfId="0" applyNumberFormat="1" applyBorder="1" applyAlignment="1">
      <alignment horizontal="center"/>
    </xf>
    <xf numFmtId="0" fontId="0" fillId="0" borderId="39" xfId="127" applyFont="1" applyBorder="1" applyAlignment="1"/>
    <xf numFmtId="0" fontId="0" fillId="0" borderId="50" xfId="127" applyFont="1" applyBorder="1" applyAlignment="1"/>
    <xf numFmtId="0" fontId="80" fillId="0" borderId="39" xfId="127" applyFont="1" applyBorder="1" applyAlignment="1"/>
    <xf numFmtId="0" fontId="80" fillId="0" borderId="0" xfId="127" applyFont="1" applyBorder="1" applyAlignment="1"/>
    <xf numFmtId="0" fontId="80" fillId="0" borderId="50" xfId="127" applyFont="1" applyBorder="1" applyAlignment="1"/>
    <xf numFmtId="0" fontId="0" fillId="0" borderId="57" xfId="173" applyFont="1" applyBorder="1" applyAlignment="1">
      <alignment horizontal="left" vertical="center" wrapText="1"/>
    </xf>
    <xf numFmtId="0" fontId="0" fillId="0" borderId="51" xfId="173" applyFont="1" applyBorder="1" applyAlignment="1">
      <alignment horizontal="left" vertical="center" wrapText="1"/>
    </xf>
    <xf numFmtId="0" fontId="0" fillId="0" borderId="52" xfId="173" applyFont="1" applyBorder="1" applyAlignment="1">
      <alignment horizontal="left" vertical="center" wrapText="1"/>
    </xf>
    <xf numFmtId="10" fontId="39" fillId="0" borderId="78" xfId="0" applyNumberFormat="1" applyFont="1" applyBorder="1" applyAlignment="1">
      <alignment horizontal="center" vertical="center"/>
    </xf>
    <xf numFmtId="9" fontId="0" fillId="0" borderId="0" xfId="0" applyNumberFormat="1" applyBorder="1"/>
    <xf numFmtId="0" fontId="115" fillId="0" borderId="39" xfId="127" applyBorder="1" applyAlignment="1">
      <alignment wrapText="1"/>
    </xf>
    <xf numFmtId="0" fontId="0" fillId="0" borderId="0" xfId="0" applyBorder="1" applyAlignment="1">
      <alignment wrapText="1"/>
    </xf>
    <xf numFmtId="0" fontId="0" fillId="0" borderId="50" xfId="0" applyBorder="1" applyAlignment="1">
      <alignment wrapText="1"/>
    </xf>
    <xf numFmtId="0" fontId="115" fillId="0" borderId="39" xfId="127" applyBorder="1" applyAlignment="1"/>
    <xf numFmtId="0" fontId="115" fillId="0" borderId="39" xfId="0" applyFont="1" applyBorder="1" applyAlignment="1"/>
    <xf numFmtId="0" fontId="0" fillId="0" borderId="39" xfId="0" applyBorder="1" applyAlignment="1">
      <alignment wrapText="1"/>
    </xf>
    <xf numFmtId="0" fontId="0" fillId="0" borderId="39" xfId="0" applyBorder="1" applyAlignment="1">
      <alignment horizontal="left" wrapText="1"/>
    </xf>
    <xf numFmtId="0" fontId="0" fillId="0" borderId="0" xfId="0" applyBorder="1" applyAlignment="1">
      <alignment horizontal="left" wrapText="1"/>
    </xf>
    <xf numFmtId="0" fontId="0" fillId="0" borderId="50" xfId="0" applyBorder="1" applyAlignment="1">
      <alignment horizontal="left" wrapText="1"/>
    </xf>
    <xf numFmtId="0" fontId="0" fillId="0" borderId="57"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39" fillId="40" borderId="59" xfId="0" applyFont="1" applyFill="1" applyBorder="1"/>
    <xf numFmtId="0" fontId="0" fillId="0" borderId="59" xfId="0" quotePrefix="1" applyBorder="1" applyAlignment="1">
      <alignment horizontal="left"/>
    </xf>
    <xf numFmtId="0" fontId="39" fillId="0" borderId="59" xfId="0" quotePrefix="1" applyFont="1" applyBorder="1" applyAlignment="1">
      <alignment horizontal="left"/>
    </xf>
    <xf numFmtId="165" fontId="39" fillId="0" borderId="60" xfId="0" applyNumberFormat="1" applyFont="1" applyBorder="1"/>
    <xf numFmtId="173" fontId="0" fillId="0" borderId="59" xfId="127" quotePrefix="1" applyNumberFormat="1" applyFont="1" applyBorder="1" applyAlignment="1">
      <alignment horizontal="left" vertical="center" wrapText="1"/>
    </xf>
    <xf numFmtId="173" fontId="0" fillId="0" borderId="59" xfId="127" applyNumberFormat="1" applyFont="1" applyBorder="1" applyAlignment="1">
      <alignment horizontal="justify" vertical="center" wrapText="1"/>
    </xf>
    <xf numFmtId="0" fontId="39" fillId="0" borderId="59" xfId="0" applyFont="1" applyBorder="1"/>
    <xf numFmtId="0" fontId="39" fillId="36" borderId="86" xfId="0" applyFont="1" applyFill="1" applyBorder="1" applyAlignment="1">
      <alignment horizontal="center" vertical="center"/>
    </xf>
    <xf numFmtId="0" fontId="39" fillId="36" borderId="24" xfId="0" applyFont="1" applyFill="1" applyBorder="1" applyAlignment="1">
      <alignment horizontal="center"/>
    </xf>
    <xf numFmtId="0" fontId="39" fillId="36" borderId="29" xfId="0" quotePrefix="1" applyFont="1" applyFill="1" applyBorder="1" applyAlignment="1">
      <alignment horizontal="center"/>
    </xf>
    <xf numFmtId="0" fontId="39" fillId="36" borderId="74" xfId="0" quotePrefix="1" applyFont="1" applyFill="1" applyBorder="1" applyAlignment="1">
      <alignment horizontal="center" vertical="center"/>
    </xf>
    <xf numFmtId="0" fontId="39" fillId="36" borderId="96" xfId="0" quotePrefix="1" applyFont="1" applyFill="1" applyBorder="1" applyAlignment="1">
      <alignment horizontal="center" vertical="center"/>
    </xf>
    <xf numFmtId="0" fontId="39" fillId="36" borderId="74" xfId="132" quotePrefix="1" applyFont="1" applyFill="1" applyBorder="1" applyAlignment="1">
      <alignment horizontal="center" vertical="center"/>
    </xf>
    <xf numFmtId="0" fontId="39" fillId="36" borderId="96" xfId="132" quotePrefix="1" applyFont="1" applyFill="1" applyBorder="1" applyAlignment="1">
      <alignment horizontal="center" vertical="center"/>
    </xf>
    <xf numFmtId="0" fontId="39" fillId="36" borderId="77" xfId="132" applyFont="1" applyFill="1" applyBorder="1" applyAlignment="1">
      <alignment horizontal="center" vertical="center"/>
    </xf>
    <xf numFmtId="0" fontId="39" fillId="36" borderId="78" xfId="132" applyFont="1" applyFill="1" applyBorder="1" applyAlignment="1">
      <alignment horizontal="center" vertical="center"/>
    </xf>
    <xf numFmtId="0" fontId="39" fillId="36" borderId="75" xfId="0" quotePrefix="1" applyFont="1" applyFill="1" applyBorder="1" applyAlignment="1">
      <alignment horizontal="center" vertical="center"/>
    </xf>
    <xf numFmtId="0" fontId="39" fillId="36" borderId="76" xfId="132" applyFont="1" applyFill="1" applyBorder="1" applyAlignment="1">
      <alignment horizontal="center" vertical="center"/>
    </xf>
    <xf numFmtId="0" fontId="76" fillId="0" borderId="57" xfId="0" quotePrefix="1" applyFont="1" applyBorder="1"/>
    <xf numFmtId="0" fontId="76" fillId="0" borderId="51" xfId="0" quotePrefix="1" applyFont="1" applyBorder="1"/>
    <xf numFmtId="0" fontId="76" fillId="0" borderId="52" xfId="0" quotePrefix="1" applyFont="1" applyBorder="1"/>
    <xf numFmtId="0" fontId="40" fillId="0" borderId="39" xfId="0" applyFont="1" applyBorder="1" applyAlignment="1">
      <alignment horizontal="center"/>
    </xf>
    <xf numFmtId="0" fontId="40" fillId="0" borderId="0" xfId="0" applyFont="1" applyBorder="1" applyAlignment="1">
      <alignment horizontal="center"/>
    </xf>
    <xf numFmtId="0" fontId="40" fillId="0" borderId="50" xfId="0" applyFont="1" applyBorder="1" applyAlignment="1">
      <alignment horizontal="center"/>
    </xf>
    <xf numFmtId="49" fontId="40" fillId="0" borderId="0" xfId="0" applyNumberFormat="1" applyFont="1" applyBorder="1" applyAlignment="1">
      <alignment horizontal="center"/>
    </xf>
    <xf numFmtId="49" fontId="40" fillId="0" borderId="50" xfId="0" applyNumberFormat="1" applyFont="1" applyBorder="1" applyAlignment="1">
      <alignment horizontal="center"/>
    </xf>
    <xf numFmtId="0" fontId="0" fillId="0" borderId="38" xfId="0" applyBorder="1"/>
    <xf numFmtId="171" fontId="0" fillId="0" borderId="60" xfId="0" applyNumberFormat="1" applyBorder="1"/>
    <xf numFmtId="171" fontId="0" fillId="0" borderId="78" xfId="0" applyNumberFormat="1" applyBorder="1"/>
    <xf numFmtId="0" fontId="0" fillId="0" borderId="39" xfId="0" applyBorder="1" applyAlignment="1">
      <alignment horizontal="left"/>
    </xf>
    <xf numFmtId="0" fontId="0" fillId="0" borderId="0" xfId="0" applyBorder="1" applyAlignment="1">
      <alignment horizontal="left"/>
    </xf>
    <xf numFmtId="0" fontId="0" fillId="0" borderId="50" xfId="0" applyBorder="1" applyAlignment="1">
      <alignment horizontal="left"/>
    </xf>
    <xf numFmtId="0" fontId="39" fillId="0" borderId="39" xfId="0" applyFont="1" applyBorder="1" applyAlignment="1">
      <alignment horizontal="left"/>
    </xf>
    <xf numFmtId="0" fontId="39" fillId="0" borderId="0" xfId="0" applyFont="1" applyBorder="1" applyAlignment="1">
      <alignment horizontal="left"/>
    </xf>
    <xf numFmtId="0" fontId="39" fillId="0" borderId="50" xfId="0" applyFont="1" applyBorder="1" applyAlignment="1">
      <alignment horizontal="left"/>
    </xf>
    <xf numFmtId="0" fontId="0" fillId="0" borderId="57" xfId="0" quotePrefix="1" applyBorder="1" applyAlignment="1">
      <alignment horizontal="left" wrapText="1"/>
    </xf>
    <xf numFmtId="0" fontId="0" fillId="0" borderId="51" xfId="0" quotePrefix="1" applyBorder="1" applyAlignment="1">
      <alignment horizontal="left" wrapText="1"/>
    </xf>
    <xf numFmtId="0" fontId="0" fillId="0" borderId="52" xfId="0" quotePrefix="1" applyBorder="1" applyAlignment="1">
      <alignment horizontal="left" wrapText="1"/>
    </xf>
  </cellXfs>
  <cellStyles count="31344">
    <cellStyle name="20% - Accent1 2" xfId="6" xr:uid="{00000000-0005-0000-0000-000006000000}"/>
    <cellStyle name="20% - Accent1 2 2" xfId="571" xr:uid="{00000000-0005-0000-0000-00003D020000}"/>
    <cellStyle name="20% - Accent1 2 2 2" xfId="31304" xr:uid="{00000000-0005-0000-0000-00004B7A0000}"/>
    <cellStyle name="20% - Accent1 2 2 2 2" xfId="31330"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29"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3"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8" xr:uid="{0E40748E-13BC-47E8-ACE5-3AD91954FA01}"/>
    <cellStyle name="Normal 134" xfId="31331" xr:uid="{0825EE89-4506-4C94-B097-97DF63D2C3D0}"/>
    <cellStyle name="Normal 134 2" xfId="31332" xr:uid="{0AF70000-9F9B-4FDB-897D-16EE7DB64404}"/>
    <cellStyle name="Normal 134 2 2" xfId="31335" xr:uid="{F7300E3A-3374-4803-AE8E-3CD5F79DA2DF}"/>
    <cellStyle name="Normal 134 2 2 2" xfId="31337" xr:uid="{968617F6-37E5-4F71-8F99-40F894EEDACA}"/>
    <cellStyle name="Normal 134 2 2 3" xfId="31339" xr:uid="{3D50098E-1E59-49A0-9DA9-FCFF9C3469F5}"/>
    <cellStyle name="Normal 135" xfId="31305" xr:uid="{00000000-0005-0000-0000-00004C7A0000}"/>
    <cellStyle name="Normal 136" xfId="31306" xr:uid="{00000000-0005-0000-0000-00004E7A0000}"/>
    <cellStyle name="Normal 137" xfId="31334" xr:uid="{3FE242D7-0086-4CC4-B631-27D3399A42D0}"/>
    <cellStyle name="Normal 137 2" xfId="31336" xr:uid="{11B9AF39-1B1C-4B67-B8C5-8E7A163A7AB7}"/>
    <cellStyle name="Normal 137 3" xfId="31338" xr:uid="{443EA6D9-DFEB-4827-B5BE-BFDE206FEC3A}"/>
    <cellStyle name="Normal 137 4" xfId="31343" xr:uid="{E3624AC7-7A36-41FD-B839-CFDCF7C79BAD}"/>
    <cellStyle name="Normal 138" xfId="31340" xr:uid="{ED1C11B3-0286-45BF-B11F-A19C9839A8AE}"/>
    <cellStyle name="Normal 14" xfId="132" xr:uid="{00000000-0005-0000-0000-000084000000}"/>
    <cellStyle name="Normal 14 2" xfId="836" xr:uid="{00000000-0005-0000-0000-000046030000}"/>
    <cellStyle name="Normal 15" xfId="133" xr:uid="{00000000-0005-0000-0000-000085000000}"/>
    <cellStyle name="Normal 150 2 2 2" xfId="31341" xr:uid="{4AFD5C99-1DE7-4C51-A430-AFC53D0378BE}"/>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2" xfId="31324" xr:uid="{29515366-ECC6-49F6-91B9-899ABD54E05D}"/>
    <cellStyle name="Normal_table 3-6-7 worksheet June2009" xfId="31342" xr:uid="{839F8C7C-B40C-4D61-A48D-F885ACEBEDB6}"/>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0"/>
  <sheetViews>
    <sheetView tabSelected="1" zoomScale="90" zoomScaleNormal="90" workbookViewId="0">
      <selection activeCell="I34" sqref="I34"/>
    </sheetView>
  </sheetViews>
  <sheetFormatPr defaultRowHeight="12.75"/>
  <cols>
    <col min="1" max="1" width="42" customWidth="1"/>
    <col min="2" max="2" width="7.85546875" bestFit="1" customWidth="1"/>
    <col min="3" max="4" width="14.5703125" bestFit="1" customWidth="1"/>
    <col min="5" max="5" width="7.85546875" bestFit="1" customWidth="1"/>
    <col min="6" max="7" width="12.5703125" bestFit="1" customWidth="1"/>
    <col min="8" max="8" width="7.85546875" bestFit="1" customWidth="1"/>
    <col min="9" max="10" width="13.28515625" bestFit="1" customWidth="1"/>
  </cols>
  <sheetData>
    <row r="1" spans="1:13" ht="15.75">
      <c r="A1" s="987" t="s">
        <v>0</v>
      </c>
      <c r="B1" s="987"/>
      <c r="C1" s="987"/>
      <c r="D1" s="987"/>
      <c r="E1" s="987"/>
      <c r="F1" s="987"/>
      <c r="G1" s="987"/>
      <c r="H1" s="987"/>
      <c r="I1" s="987"/>
      <c r="J1" s="987"/>
      <c r="K1" s="987"/>
      <c r="L1" s="987"/>
      <c r="M1" s="987"/>
    </row>
    <row r="2" spans="1:13" ht="15.75">
      <c r="A2" s="987" t="s">
        <v>1</v>
      </c>
      <c r="B2" s="988"/>
      <c r="C2" s="988"/>
      <c r="D2" s="988"/>
      <c r="E2" s="988"/>
      <c r="F2" s="988"/>
      <c r="G2" s="988"/>
      <c r="H2" s="988"/>
      <c r="I2" s="988"/>
      <c r="J2" s="988"/>
      <c r="K2" s="988"/>
      <c r="L2" s="988"/>
      <c r="M2" s="988"/>
    </row>
    <row r="3" spans="1:13" ht="15.75">
      <c r="A3" s="989" t="s">
        <v>2</v>
      </c>
      <c r="B3" s="990"/>
      <c r="C3" s="990"/>
      <c r="D3" s="990"/>
      <c r="E3" s="990"/>
      <c r="F3" s="990"/>
      <c r="G3" s="990"/>
      <c r="H3" s="990"/>
      <c r="I3" s="990"/>
      <c r="J3" s="990"/>
      <c r="K3" s="990"/>
      <c r="L3" s="990"/>
      <c r="M3" s="990"/>
    </row>
    <row r="4" spans="1:13" ht="16.5" thickBot="1">
      <c r="A4" s="541"/>
      <c r="B4" s="542"/>
      <c r="C4" s="542"/>
      <c r="D4" s="542"/>
      <c r="E4" s="542"/>
      <c r="F4" s="542"/>
      <c r="G4" s="542"/>
      <c r="H4" s="542"/>
      <c r="I4" s="542"/>
      <c r="J4" s="542"/>
      <c r="K4" s="542"/>
      <c r="L4" s="542"/>
      <c r="M4" s="542"/>
    </row>
    <row r="5" spans="1:13" ht="14.25">
      <c r="A5" s="236"/>
      <c r="B5" s="991" t="s">
        <v>3</v>
      </c>
      <c r="C5" s="992"/>
      <c r="D5" s="993"/>
      <c r="E5" s="991" t="s">
        <v>4</v>
      </c>
      <c r="F5" s="992"/>
      <c r="G5" s="993"/>
      <c r="H5" s="991" t="s">
        <v>5</v>
      </c>
      <c r="I5" s="992"/>
      <c r="J5" s="993"/>
      <c r="K5" s="994" t="s">
        <v>6</v>
      </c>
      <c r="L5" s="992"/>
      <c r="M5" s="993"/>
    </row>
    <row r="6" spans="1:13" ht="13.5" thickBot="1">
      <c r="A6" s="129" t="s">
        <v>7</v>
      </c>
      <c r="B6" s="130" t="s">
        <v>8</v>
      </c>
      <c r="C6" s="131" t="s">
        <v>9</v>
      </c>
      <c r="D6" s="132" t="s">
        <v>10</v>
      </c>
      <c r="E6" s="130" t="s">
        <v>8</v>
      </c>
      <c r="F6" s="131" t="s">
        <v>9</v>
      </c>
      <c r="G6" s="132" t="s">
        <v>10</v>
      </c>
      <c r="H6" s="130" t="s">
        <v>8</v>
      </c>
      <c r="I6" s="131" t="s">
        <v>9</v>
      </c>
      <c r="J6" s="132" t="s">
        <v>10</v>
      </c>
      <c r="K6" s="130" t="s">
        <v>8</v>
      </c>
      <c r="L6" s="131" t="s">
        <v>9</v>
      </c>
      <c r="M6" s="132" t="s">
        <v>10</v>
      </c>
    </row>
    <row r="7" spans="1:13" ht="13.5" thickBot="1">
      <c r="A7" s="129"/>
      <c r="B7" s="475"/>
      <c r="C7" s="476"/>
      <c r="D7" s="477"/>
      <c r="E7" s="136"/>
      <c r="F7" s="478"/>
      <c r="G7" s="137"/>
      <c r="H7" s="133"/>
      <c r="I7" s="134"/>
      <c r="J7" s="135"/>
      <c r="K7" s="136"/>
      <c r="L7" s="478"/>
      <c r="M7" s="137"/>
    </row>
    <row r="8" spans="1:13">
      <c r="A8" s="479" t="s">
        <v>11</v>
      </c>
      <c r="B8" s="548" t="s">
        <v>12</v>
      </c>
      <c r="C8" s="480">
        <f>94685883+21605889</f>
        <v>116291772</v>
      </c>
      <c r="D8" s="481">
        <f>SUM(B8:C8)</f>
        <v>116291772</v>
      </c>
      <c r="E8" s="548" t="s">
        <v>12</v>
      </c>
      <c r="F8" s="480">
        <v>8646978.0399999991</v>
      </c>
      <c r="G8" s="481">
        <f>SUM(E8:F8)</f>
        <v>8646978.0399999991</v>
      </c>
      <c r="H8" s="548" t="s">
        <v>12</v>
      </c>
      <c r="I8" s="480">
        <v>58258519.250000015</v>
      </c>
      <c r="J8" s="481">
        <f>SUM(H8:I8)</f>
        <v>58258519.250000015</v>
      </c>
      <c r="K8" s="548" t="s">
        <v>12</v>
      </c>
      <c r="L8" s="971">
        <f>I8/C8</f>
        <v>0.50096854014744929</v>
      </c>
      <c r="M8" s="972">
        <f>J8/D8</f>
        <v>0.50096854014744929</v>
      </c>
    </row>
    <row r="9" spans="1:13" ht="14.25">
      <c r="A9" s="442" t="s">
        <v>13</v>
      </c>
      <c r="B9" s="549" t="s">
        <v>12</v>
      </c>
      <c r="C9" s="482">
        <v>10660000</v>
      </c>
      <c r="D9" s="483">
        <f>SUM(B9:C9)</f>
        <v>10660000</v>
      </c>
      <c r="E9" s="549" t="s">
        <v>12</v>
      </c>
      <c r="F9" s="482">
        <v>514391.75</v>
      </c>
      <c r="G9" s="483">
        <f>SUM(E9:F9)</f>
        <v>514391.75</v>
      </c>
      <c r="H9" s="549" t="s">
        <v>12</v>
      </c>
      <c r="I9" s="482">
        <v>1808274.27</v>
      </c>
      <c r="J9" s="483">
        <f>SUM(H9:I9)</f>
        <v>1808274.27</v>
      </c>
      <c r="K9" s="549" t="s">
        <v>12</v>
      </c>
      <c r="L9" s="973">
        <f>I9/C9</f>
        <v>0.16963173264540338</v>
      </c>
      <c r="M9" s="974">
        <f>J9/D9</f>
        <v>0.16963173264540338</v>
      </c>
    </row>
    <row r="10" spans="1:13">
      <c r="A10" s="479" t="s">
        <v>14</v>
      </c>
      <c r="B10" s="549" t="s">
        <v>12</v>
      </c>
      <c r="C10" s="482">
        <v>0</v>
      </c>
      <c r="D10" s="483">
        <v>0</v>
      </c>
      <c r="E10" s="549" t="s">
        <v>12</v>
      </c>
      <c r="F10" s="482">
        <v>0</v>
      </c>
      <c r="G10" s="483">
        <f t="shared" ref="G10:G16" si="0">SUM(E10:F10)</f>
        <v>0</v>
      </c>
      <c r="H10" s="549" t="s">
        <v>12</v>
      </c>
      <c r="I10" s="482">
        <v>0</v>
      </c>
      <c r="J10" s="483">
        <f t="shared" ref="J10:J16" si="1">SUM(H10:I10)</f>
        <v>0</v>
      </c>
      <c r="K10" s="549" t="s">
        <v>12</v>
      </c>
      <c r="L10" s="484">
        <v>0</v>
      </c>
      <c r="M10" s="485">
        <v>0</v>
      </c>
    </row>
    <row r="11" spans="1:13">
      <c r="A11" s="479" t="s">
        <v>15</v>
      </c>
      <c r="B11" s="549" t="s">
        <v>12</v>
      </c>
      <c r="C11" s="482">
        <v>6510545</v>
      </c>
      <c r="D11" s="483">
        <f t="shared" ref="D11:D12" si="2">SUM(B11:C11)</f>
        <v>6510545</v>
      </c>
      <c r="E11" s="549" t="s">
        <v>12</v>
      </c>
      <c r="F11" s="482">
        <v>0</v>
      </c>
      <c r="G11" s="483">
        <f t="shared" si="0"/>
        <v>0</v>
      </c>
      <c r="H11" s="549" t="s">
        <v>12</v>
      </c>
      <c r="I11" s="482">
        <v>0</v>
      </c>
      <c r="J11" s="483">
        <f t="shared" si="1"/>
        <v>0</v>
      </c>
      <c r="K11" s="549" t="s">
        <v>12</v>
      </c>
      <c r="L11" s="484">
        <f t="shared" ref="L11" si="3">F11/C11</f>
        <v>0</v>
      </c>
      <c r="M11" s="485">
        <f t="shared" ref="M11" si="4">G11/D11</f>
        <v>0</v>
      </c>
    </row>
    <row r="12" spans="1:13">
      <c r="A12" s="479" t="s">
        <v>16</v>
      </c>
      <c r="B12" s="549" t="s">
        <v>12</v>
      </c>
      <c r="C12" s="482">
        <v>0</v>
      </c>
      <c r="D12" s="483">
        <f t="shared" si="2"/>
        <v>0</v>
      </c>
      <c r="E12" s="549" t="s">
        <v>12</v>
      </c>
      <c r="F12" s="482">
        <v>0</v>
      </c>
      <c r="G12" s="483">
        <f t="shared" si="0"/>
        <v>0</v>
      </c>
      <c r="H12" s="549" t="s">
        <v>12</v>
      </c>
      <c r="I12" s="482">
        <v>0</v>
      </c>
      <c r="J12" s="483">
        <f t="shared" si="1"/>
        <v>0</v>
      </c>
      <c r="K12" s="549" t="s">
        <v>12</v>
      </c>
      <c r="L12" s="484">
        <v>0</v>
      </c>
      <c r="M12" s="485">
        <v>0</v>
      </c>
    </row>
    <row r="13" spans="1:13">
      <c r="A13" s="546" t="s">
        <v>17</v>
      </c>
      <c r="B13" s="550" t="s">
        <v>12</v>
      </c>
      <c r="C13" s="839" t="s">
        <v>12</v>
      </c>
      <c r="D13" s="840" t="s">
        <v>12</v>
      </c>
      <c r="E13" s="550" t="s">
        <v>12</v>
      </c>
      <c r="F13" s="839" t="s">
        <v>12</v>
      </c>
      <c r="G13" s="840" t="s">
        <v>12</v>
      </c>
      <c r="H13" s="550" t="s">
        <v>12</v>
      </c>
      <c r="I13" s="839" t="s">
        <v>12</v>
      </c>
      <c r="J13" s="840" t="s">
        <v>12</v>
      </c>
      <c r="K13" s="550" t="s">
        <v>12</v>
      </c>
      <c r="L13" s="841" t="s">
        <v>12</v>
      </c>
      <c r="M13" s="842" t="s">
        <v>12</v>
      </c>
    </row>
    <row r="14" spans="1:13">
      <c r="A14" s="547" t="s">
        <v>18</v>
      </c>
      <c r="B14" s="550" t="s">
        <v>12</v>
      </c>
      <c r="C14" s="839" t="s">
        <v>12</v>
      </c>
      <c r="D14" s="840" t="s">
        <v>12</v>
      </c>
      <c r="E14" s="550" t="s">
        <v>12</v>
      </c>
      <c r="F14" s="839" t="s">
        <v>12</v>
      </c>
      <c r="G14" s="840" t="s">
        <v>12</v>
      </c>
      <c r="H14" s="550" t="s">
        <v>12</v>
      </c>
      <c r="I14" s="839" t="s">
        <v>12</v>
      </c>
      <c r="J14" s="840" t="s">
        <v>12</v>
      </c>
      <c r="K14" s="550" t="s">
        <v>12</v>
      </c>
      <c r="L14" s="841" t="s">
        <v>12</v>
      </c>
      <c r="M14" s="842" t="s">
        <v>12</v>
      </c>
    </row>
    <row r="15" spans="1:13">
      <c r="A15" s="479"/>
      <c r="B15" s="549"/>
      <c r="C15" s="482"/>
      <c r="D15" s="483">
        <f t="shared" ref="D15:D16" si="5">B15+C15</f>
        <v>0</v>
      </c>
      <c r="E15" s="549"/>
      <c r="F15" s="482">
        <v>0</v>
      </c>
      <c r="G15" s="483">
        <f t="shared" si="0"/>
        <v>0</v>
      </c>
      <c r="H15" s="549"/>
      <c r="I15" s="482">
        <v>0</v>
      </c>
      <c r="J15" s="483">
        <f t="shared" si="1"/>
        <v>0</v>
      </c>
      <c r="K15" s="549"/>
      <c r="L15" s="484"/>
      <c r="M15" s="485"/>
    </row>
    <row r="16" spans="1:13">
      <c r="A16" s="486"/>
      <c r="B16" s="549"/>
      <c r="C16" s="482"/>
      <c r="D16" s="483">
        <f t="shared" si="5"/>
        <v>0</v>
      </c>
      <c r="E16" s="549"/>
      <c r="F16" s="482">
        <v>0</v>
      </c>
      <c r="G16" s="483">
        <f t="shared" si="0"/>
        <v>0</v>
      </c>
      <c r="H16" s="549"/>
      <c r="I16" s="482">
        <v>0</v>
      </c>
      <c r="J16" s="483">
        <f t="shared" si="1"/>
        <v>0</v>
      </c>
      <c r="K16" s="549"/>
      <c r="L16" s="484"/>
      <c r="M16" s="485"/>
    </row>
    <row r="17" spans="1:13" ht="13.5" thickBot="1">
      <c r="A17" s="487" t="s">
        <v>19</v>
      </c>
      <c r="B17" s="551" t="s">
        <v>12</v>
      </c>
      <c r="C17" s="256">
        <f>SUM(C7:C16)</f>
        <v>133462317</v>
      </c>
      <c r="D17" s="257">
        <f>SUM(B17:C17)</f>
        <v>133462317</v>
      </c>
      <c r="E17" s="551" t="s">
        <v>12</v>
      </c>
      <c r="F17" s="256">
        <f t="shared" ref="F17:J17" si="6">SUM(F8:F16)</f>
        <v>9161369.7899999991</v>
      </c>
      <c r="G17" s="257">
        <f t="shared" si="6"/>
        <v>9161369.7899999991</v>
      </c>
      <c r="H17" s="551" t="s">
        <v>12</v>
      </c>
      <c r="I17" s="256">
        <f t="shared" si="6"/>
        <v>60066793.520000018</v>
      </c>
      <c r="J17" s="257">
        <f t="shared" si="6"/>
        <v>60066793.520000018</v>
      </c>
      <c r="K17" s="551" t="s">
        <v>12</v>
      </c>
      <c r="L17" s="488">
        <f>I17/C17</f>
        <v>0.45006556809589943</v>
      </c>
      <c r="M17" s="489">
        <f>J17/D17</f>
        <v>0.45006556809589943</v>
      </c>
    </row>
    <row r="18" spans="1:13">
      <c r="A18" s="357"/>
      <c r="B18" s="357"/>
      <c r="C18" s="357"/>
      <c r="D18" s="357"/>
      <c r="E18" s="357"/>
      <c r="F18" s="357"/>
      <c r="G18" s="357"/>
      <c r="H18" s="357"/>
      <c r="I18" s="357"/>
      <c r="J18" s="357"/>
      <c r="K18" s="357"/>
      <c r="L18" s="357"/>
      <c r="M18" s="357"/>
    </row>
    <row r="19" spans="1:13" ht="14.25">
      <c r="A19" s="1219" t="s">
        <v>20</v>
      </c>
      <c r="B19" s="1219"/>
      <c r="C19" s="1219"/>
      <c r="D19" s="1219"/>
      <c r="E19" s="1219"/>
      <c r="F19" s="1219"/>
      <c r="G19" s="1219"/>
      <c r="H19" s="1219"/>
      <c r="I19" s="1219"/>
      <c r="J19" s="1219"/>
      <c r="K19" s="1219"/>
      <c r="L19" s="1219"/>
      <c r="M19" s="1219"/>
    </row>
    <row r="20" spans="1:13" ht="14.25">
      <c r="A20" s="1219" t="s">
        <v>21</v>
      </c>
      <c r="B20" s="1219"/>
      <c r="C20" s="1219"/>
      <c r="D20" s="1219"/>
      <c r="E20" s="1219"/>
      <c r="F20" s="1219"/>
      <c r="G20" s="1219"/>
      <c r="H20" s="1219"/>
      <c r="I20" s="1219"/>
      <c r="J20" s="1219"/>
      <c r="K20" s="1219"/>
      <c r="L20" s="1219"/>
      <c r="M20" s="1219"/>
    </row>
  </sheetData>
  <mergeCells count="9">
    <mergeCell ref="A19:M19"/>
    <mergeCell ref="A20:M20"/>
    <mergeCell ref="A1:M1"/>
    <mergeCell ref="A2:M2"/>
    <mergeCell ref="A3:M3"/>
    <mergeCell ref="B5:D5"/>
    <mergeCell ref="E5:G5"/>
    <mergeCell ref="H5:J5"/>
    <mergeCell ref="K5:M5"/>
  </mergeCells>
  <printOptions horizontalCentered="1" verticalCentered="1"/>
  <pageMargins left="0.5" right="0.5" top="0.25" bottom="0.25" header="0.3" footer="0.3"/>
  <pageSetup paperSize="5" scale="95"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82"/>
  <sheetViews>
    <sheetView topLeftCell="A66" zoomScale="110" zoomScaleNormal="110" workbookViewId="0">
      <selection activeCell="D88" sqref="D88"/>
    </sheetView>
  </sheetViews>
  <sheetFormatPr defaultColWidth="8.5703125" defaultRowHeight="12.75"/>
  <cols>
    <col min="1" max="1" width="17.42578125" customWidth="1"/>
    <col min="2" max="2" width="11.42578125" customWidth="1"/>
    <col min="3" max="3" width="12" customWidth="1"/>
    <col min="4" max="4" width="11.85546875" customWidth="1"/>
    <col min="5" max="5" width="11.28515625" customWidth="1"/>
    <col min="6" max="6" width="12.140625" customWidth="1"/>
    <col min="7" max="7" width="11.5703125" customWidth="1"/>
  </cols>
  <sheetData>
    <row r="1" spans="1:11">
      <c r="A1" s="1082" t="s">
        <v>281</v>
      </c>
      <c r="B1" s="1083"/>
      <c r="C1" s="1083"/>
      <c r="D1" s="1083"/>
      <c r="E1" s="1083"/>
      <c r="F1" s="1083"/>
      <c r="G1" s="1084"/>
    </row>
    <row r="2" spans="1:11">
      <c r="A2" s="1085" t="s">
        <v>1</v>
      </c>
      <c r="B2" s="1086"/>
      <c r="C2" s="1086"/>
      <c r="D2" s="1086"/>
      <c r="E2" s="1086"/>
      <c r="F2" s="1086"/>
      <c r="G2" s="1087"/>
    </row>
    <row r="3" spans="1:11">
      <c r="A3" s="1088" t="s">
        <v>2</v>
      </c>
      <c r="B3" s="1086"/>
      <c r="C3" s="1086"/>
      <c r="D3" s="1086"/>
      <c r="E3" s="1086"/>
      <c r="F3" s="1086"/>
      <c r="G3" s="1087"/>
    </row>
    <row r="4" spans="1:11" ht="13.5" thickBot="1">
      <c r="A4" s="448"/>
      <c r="B4" s="4"/>
      <c r="C4" s="4"/>
      <c r="D4" s="4"/>
      <c r="E4" s="4"/>
      <c r="F4" s="4"/>
      <c r="G4" s="4"/>
    </row>
    <row r="5" spans="1:11">
      <c r="A5" s="1073" t="s">
        <v>282</v>
      </c>
      <c r="B5" s="1074"/>
      <c r="C5" s="1074"/>
      <c r="D5" s="1074"/>
      <c r="E5" s="1074"/>
      <c r="F5" s="1074"/>
      <c r="G5" s="1075"/>
    </row>
    <row r="6" spans="1:11" ht="13.5" thickBot="1">
      <c r="A6" s="58"/>
      <c r="B6" s="1070" t="s">
        <v>283</v>
      </c>
      <c r="C6" s="1070"/>
      <c r="D6" s="1070"/>
      <c r="E6" s="1070" t="s">
        <v>284</v>
      </c>
      <c r="F6" s="1070"/>
      <c r="G6" s="1071"/>
    </row>
    <row r="7" spans="1:11">
      <c r="A7" s="7" t="s">
        <v>285</v>
      </c>
      <c r="B7" s="543" t="s">
        <v>286</v>
      </c>
      <c r="C7" s="544" t="s">
        <v>287</v>
      </c>
      <c r="D7" s="545" t="s">
        <v>10</v>
      </c>
      <c r="E7" s="685" t="s">
        <v>288</v>
      </c>
      <c r="F7" s="447" t="s">
        <v>287</v>
      </c>
      <c r="G7" s="194" t="s">
        <v>10</v>
      </c>
      <c r="K7" s="79"/>
    </row>
    <row r="8" spans="1:11">
      <c r="A8" s="558" t="s">
        <v>289</v>
      </c>
      <c r="B8" s="920">
        <v>10</v>
      </c>
      <c r="C8" s="922">
        <v>13398</v>
      </c>
      <c r="D8" s="926">
        <f>SUM(B8:C8)</f>
        <v>13408</v>
      </c>
      <c r="E8" s="273">
        <v>108</v>
      </c>
      <c r="F8" s="251">
        <v>1587</v>
      </c>
      <c r="G8" s="850">
        <f>SUM(E8:F8)</f>
        <v>1695</v>
      </c>
      <c r="K8" s="79"/>
    </row>
    <row r="9" spans="1:11">
      <c r="A9" s="336" t="s">
        <v>290</v>
      </c>
      <c r="B9" s="921">
        <v>23906</v>
      </c>
      <c r="C9" s="923">
        <v>0</v>
      </c>
      <c r="D9" s="926">
        <f t="shared" ref="D9:D19" si="0">SUM(B9:C9)</f>
        <v>23906</v>
      </c>
      <c r="E9" s="568">
        <v>209</v>
      </c>
      <c r="F9" s="272">
        <v>29333</v>
      </c>
      <c r="G9" s="850">
        <f t="shared" ref="G9:G19" si="1">SUM(E9:F9)</f>
        <v>29542</v>
      </c>
      <c r="K9" s="79"/>
    </row>
    <row r="10" spans="1:11">
      <c r="A10" s="336" t="s">
        <v>291</v>
      </c>
      <c r="B10" s="921">
        <v>38075</v>
      </c>
      <c r="C10" s="923">
        <v>18835</v>
      </c>
      <c r="D10" s="926">
        <f t="shared" si="0"/>
        <v>56910</v>
      </c>
      <c r="E10" s="568">
        <v>1169</v>
      </c>
      <c r="F10" s="272">
        <v>297</v>
      </c>
      <c r="G10" s="850">
        <f t="shared" si="1"/>
        <v>1466</v>
      </c>
      <c r="K10" s="79"/>
    </row>
    <row r="11" spans="1:11">
      <c r="A11" s="336" t="s">
        <v>292</v>
      </c>
      <c r="B11" s="921">
        <v>16336</v>
      </c>
      <c r="C11" s="923">
        <v>13</v>
      </c>
      <c r="D11" s="926">
        <f t="shared" si="0"/>
        <v>16349</v>
      </c>
      <c r="E11" s="568">
        <v>2</v>
      </c>
      <c r="F11" s="272">
        <v>161</v>
      </c>
      <c r="G11" s="850">
        <f t="shared" si="1"/>
        <v>163</v>
      </c>
      <c r="K11" s="79"/>
    </row>
    <row r="12" spans="1:11">
      <c r="A12" s="336" t="s">
        <v>293</v>
      </c>
      <c r="B12" s="921">
        <v>3268</v>
      </c>
      <c r="C12" s="923">
        <v>1206568</v>
      </c>
      <c r="D12" s="926">
        <f t="shared" si="0"/>
        <v>1209836</v>
      </c>
      <c r="E12" s="568">
        <v>1821</v>
      </c>
      <c r="F12" s="272">
        <v>165</v>
      </c>
      <c r="G12" s="850">
        <f t="shared" si="1"/>
        <v>1986</v>
      </c>
      <c r="K12" s="79"/>
    </row>
    <row r="13" spans="1:11">
      <c r="A13" s="336" t="s">
        <v>294</v>
      </c>
      <c r="B13" s="921">
        <v>15</v>
      </c>
      <c r="C13" s="923">
        <v>297484</v>
      </c>
      <c r="D13" s="926">
        <f t="shared" si="0"/>
        <v>297499</v>
      </c>
      <c r="E13" s="568">
        <v>302</v>
      </c>
      <c r="F13" s="272">
        <v>1</v>
      </c>
      <c r="G13" s="850">
        <f t="shared" si="1"/>
        <v>303</v>
      </c>
      <c r="K13" s="79"/>
    </row>
    <row r="14" spans="1:11">
      <c r="A14" s="336" t="s">
        <v>295</v>
      </c>
      <c r="B14" s="921">
        <v>157644</v>
      </c>
      <c r="C14" s="923">
        <v>126193</v>
      </c>
      <c r="D14" s="926">
        <f t="shared" si="0"/>
        <v>283837</v>
      </c>
      <c r="E14" s="568">
        <v>246</v>
      </c>
      <c r="F14" s="272">
        <v>0</v>
      </c>
      <c r="G14" s="850">
        <f t="shared" si="1"/>
        <v>246</v>
      </c>
      <c r="K14" s="79"/>
    </row>
    <row r="15" spans="1:11">
      <c r="A15" s="336" t="s">
        <v>296</v>
      </c>
      <c r="B15" s="921">
        <v>1081</v>
      </c>
      <c r="C15" s="923">
        <v>214725</v>
      </c>
      <c r="D15" s="926">
        <f t="shared" si="0"/>
        <v>215806</v>
      </c>
      <c r="E15" s="568">
        <v>467</v>
      </c>
      <c r="F15" s="272">
        <v>0</v>
      </c>
      <c r="G15" s="850">
        <f t="shared" si="1"/>
        <v>467</v>
      </c>
      <c r="K15" s="79"/>
    </row>
    <row r="16" spans="1:11">
      <c r="A16" s="336" t="s">
        <v>297</v>
      </c>
      <c r="B16" s="921">
        <v>18047</v>
      </c>
      <c r="C16" s="923">
        <v>11350</v>
      </c>
      <c r="D16" s="926">
        <f t="shared" si="0"/>
        <v>29397</v>
      </c>
      <c r="E16" s="568">
        <v>648</v>
      </c>
      <c r="F16" s="272">
        <v>246</v>
      </c>
      <c r="G16" s="850">
        <f t="shared" si="1"/>
        <v>894</v>
      </c>
      <c r="K16" s="79"/>
    </row>
    <row r="17" spans="1:11">
      <c r="A17" s="336" t="s">
        <v>298</v>
      </c>
      <c r="B17" s="921">
        <v>1301</v>
      </c>
      <c r="C17" s="923">
        <v>45163</v>
      </c>
      <c r="D17" s="926">
        <f t="shared" si="0"/>
        <v>46464</v>
      </c>
      <c r="E17" s="568">
        <v>84</v>
      </c>
      <c r="F17" s="272">
        <v>8978</v>
      </c>
      <c r="G17" s="850">
        <f t="shared" si="1"/>
        <v>9062</v>
      </c>
      <c r="K17" s="79"/>
    </row>
    <row r="18" spans="1:11">
      <c r="A18" s="336" t="s">
        <v>299</v>
      </c>
      <c r="B18" s="921">
        <v>49504</v>
      </c>
      <c r="C18" s="923">
        <v>13290</v>
      </c>
      <c r="D18" s="926">
        <f t="shared" si="0"/>
        <v>62794</v>
      </c>
      <c r="E18" s="568">
        <v>0</v>
      </c>
      <c r="F18" s="272">
        <v>5117</v>
      </c>
      <c r="G18" s="850">
        <f t="shared" si="1"/>
        <v>5117</v>
      </c>
      <c r="K18" s="79"/>
    </row>
    <row r="19" spans="1:11" ht="13.5" thickBot="1">
      <c r="A19" s="336" t="s">
        <v>300</v>
      </c>
      <c r="B19" s="928">
        <v>3358</v>
      </c>
      <c r="C19" s="924">
        <v>77124</v>
      </c>
      <c r="D19" s="926">
        <f t="shared" si="0"/>
        <v>80482</v>
      </c>
      <c r="E19" s="568">
        <v>1136</v>
      </c>
      <c r="F19" s="272">
        <v>6603</v>
      </c>
      <c r="G19" s="850">
        <f t="shared" si="1"/>
        <v>7739</v>
      </c>
    </row>
    <row r="20" spans="1:11" ht="13.5" thickBot="1">
      <c r="A20" s="443" t="s">
        <v>10</v>
      </c>
      <c r="B20" s="929">
        <f>SUM(B8:B19)</f>
        <v>312545</v>
      </c>
      <c r="C20" s="925">
        <f>SUM(C8:C19)</f>
        <v>2024143</v>
      </c>
      <c r="D20" s="927">
        <f>SUM(B20:C20)</f>
        <v>2336688</v>
      </c>
      <c r="E20" s="876">
        <f>SUM(E8:E19)</f>
        <v>6192</v>
      </c>
      <c r="F20" s="227">
        <f>SUM(F8:F19)</f>
        <v>52488</v>
      </c>
      <c r="G20" s="874">
        <f t="shared" ref="G20" si="2">SUM(E20:F20)</f>
        <v>58680</v>
      </c>
      <c r="H20" s="19" t="s">
        <v>145</v>
      </c>
    </row>
    <row r="21" spans="1:11">
      <c r="D21" s="42"/>
    </row>
    <row r="22" spans="1:11" ht="17.25" customHeight="1" thickBot="1">
      <c r="A22" s="1013"/>
      <c r="B22" s="1013"/>
      <c r="C22" s="1013"/>
      <c r="D22" s="1013"/>
      <c r="E22" s="1013"/>
      <c r="F22" s="1013"/>
      <c r="G22" s="1013"/>
    </row>
    <row r="23" spans="1:11">
      <c r="A23" s="1073" t="s">
        <v>301</v>
      </c>
      <c r="B23" s="1074"/>
      <c r="C23" s="1074"/>
      <c r="D23" s="1074"/>
      <c r="E23" s="1074"/>
      <c r="F23" s="1074"/>
      <c r="G23" s="1075"/>
    </row>
    <row r="24" spans="1:11" ht="13.5" thickBot="1">
      <c r="A24" s="59"/>
      <c r="B24" s="1070"/>
      <c r="C24" s="1070"/>
      <c r="D24" s="1070"/>
      <c r="E24" s="1070" t="s">
        <v>284</v>
      </c>
      <c r="F24" s="1070"/>
      <c r="G24" s="1071"/>
    </row>
    <row r="25" spans="1:11">
      <c r="A25" s="193" t="s">
        <v>285</v>
      </c>
      <c r="B25" s="447"/>
      <c r="C25" s="447"/>
      <c r="D25" s="686"/>
      <c r="E25" s="543" t="s">
        <v>288</v>
      </c>
      <c r="F25" s="544" t="s">
        <v>287</v>
      </c>
      <c r="G25" s="545" t="s">
        <v>10</v>
      </c>
    </row>
    <row r="26" spans="1:11">
      <c r="A26" s="113" t="s">
        <v>289</v>
      </c>
      <c r="B26" s="115"/>
      <c r="C26" s="115"/>
      <c r="D26" s="687"/>
      <c r="E26" s="691">
        <v>0</v>
      </c>
      <c r="F26" s="114">
        <v>0</v>
      </c>
      <c r="G26" s="196">
        <f>SUM(E26:F26)</f>
        <v>0</v>
      </c>
    </row>
    <row r="27" spans="1:11">
      <c r="A27" s="195" t="s">
        <v>290</v>
      </c>
      <c r="B27" s="569"/>
      <c r="C27" s="569"/>
      <c r="D27" s="688"/>
      <c r="E27" s="692"/>
      <c r="F27" s="570"/>
      <c r="G27" s="571"/>
    </row>
    <row r="28" spans="1:11">
      <c r="A28" s="195" t="s">
        <v>291</v>
      </c>
      <c r="B28" s="569"/>
      <c r="C28" s="569"/>
      <c r="D28" s="688"/>
      <c r="E28" s="692"/>
      <c r="F28" s="570"/>
      <c r="G28" s="571"/>
    </row>
    <row r="29" spans="1:11">
      <c r="A29" s="195" t="s">
        <v>292</v>
      </c>
      <c r="B29" s="569"/>
      <c r="C29" s="569"/>
      <c r="D29" s="688"/>
      <c r="E29" s="692"/>
      <c r="F29" s="570"/>
      <c r="G29" s="571"/>
    </row>
    <row r="30" spans="1:11">
      <c r="A30" s="195" t="s">
        <v>293</v>
      </c>
      <c r="B30" s="569"/>
      <c r="C30" s="569"/>
      <c r="D30" s="688"/>
      <c r="E30" s="692"/>
      <c r="F30" s="570"/>
      <c r="G30" s="571"/>
    </row>
    <row r="31" spans="1:11">
      <c r="A31" s="195" t="s">
        <v>294</v>
      </c>
      <c r="B31" s="569"/>
      <c r="C31" s="569"/>
      <c r="D31" s="688"/>
      <c r="E31" s="692"/>
      <c r="F31" s="570"/>
      <c r="G31" s="571"/>
    </row>
    <row r="32" spans="1:11">
      <c r="A32" s="195" t="s">
        <v>295</v>
      </c>
      <c r="B32" s="569"/>
      <c r="C32" s="569"/>
      <c r="D32" s="688"/>
      <c r="E32" s="692"/>
      <c r="F32" s="570"/>
      <c r="G32" s="571"/>
    </row>
    <row r="33" spans="1:7">
      <c r="A33" s="195" t="s">
        <v>296</v>
      </c>
      <c r="B33" s="569"/>
      <c r="C33" s="569"/>
      <c r="D33" s="688"/>
      <c r="E33" s="692"/>
      <c r="F33" s="570"/>
      <c r="G33" s="571"/>
    </row>
    <row r="34" spans="1:7">
      <c r="A34" s="195" t="s">
        <v>297</v>
      </c>
      <c r="B34" s="569"/>
      <c r="C34" s="569"/>
      <c r="D34" s="688"/>
      <c r="E34" s="692"/>
      <c r="F34" s="570"/>
      <c r="G34" s="571"/>
    </row>
    <row r="35" spans="1:7">
      <c r="A35" s="195" t="s">
        <v>298</v>
      </c>
      <c r="B35" s="569"/>
      <c r="C35" s="569"/>
      <c r="D35" s="688"/>
      <c r="E35" s="692"/>
      <c r="F35" s="570"/>
      <c r="G35" s="571"/>
    </row>
    <row r="36" spans="1:7">
      <c r="A36" s="195" t="s">
        <v>299</v>
      </c>
      <c r="B36" s="569"/>
      <c r="C36" s="569"/>
      <c r="D36" s="688"/>
      <c r="E36" s="692"/>
      <c r="F36" s="570"/>
      <c r="G36" s="571"/>
    </row>
    <row r="37" spans="1:7" ht="13.5" thickBot="1">
      <c r="A37" s="197" t="s">
        <v>300</v>
      </c>
      <c r="B37" s="57"/>
      <c r="C37" s="57"/>
      <c r="D37" s="689"/>
      <c r="E37" s="693">
        <v>0</v>
      </c>
      <c r="F37" s="10">
        <v>0</v>
      </c>
      <c r="G37" s="198">
        <f t="shared" ref="G37:G38" si="3">SUM(E37:F37)</f>
        <v>0</v>
      </c>
    </row>
    <row r="38" spans="1:7" ht="13.5" thickBot="1">
      <c r="A38" s="199" t="s">
        <v>10</v>
      </c>
      <c r="B38" s="200"/>
      <c r="C38" s="200"/>
      <c r="D38" s="690"/>
      <c r="E38" s="694">
        <f>SUM(E26:E37)</f>
        <v>0</v>
      </c>
      <c r="F38" s="191">
        <f>SUM(F26:F37)</f>
        <v>0</v>
      </c>
      <c r="G38" s="201">
        <f t="shared" si="3"/>
        <v>0</v>
      </c>
    </row>
    <row r="40" spans="1:7" ht="13.5" thickBot="1"/>
    <row r="41" spans="1:7">
      <c r="A41" s="1079" t="s">
        <v>302</v>
      </c>
      <c r="B41" s="1080"/>
      <c r="C41" s="1080"/>
      <c r="D41" s="1080"/>
      <c r="E41" s="1080"/>
      <c r="F41" s="1080"/>
      <c r="G41" s="1081"/>
    </row>
    <row r="42" spans="1:7" ht="13.5" thickBot="1">
      <c r="A42" s="58"/>
      <c r="B42" s="1076" t="s">
        <v>303</v>
      </c>
      <c r="C42" s="1077"/>
      <c r="D42" s="1078"/>
      <c r="E42" s="1070" t="s">
        <v>304</v>
      </c>
      <c r="F42" s="1070"/>
      <c r="G42" s="1071"/>
    </row>
    <row r="43" spans="1:7">
      <c r="A43" s="193" t="s">
        <v>190</v>
      </c>
      <c r="B43" s="447"/>
      <c r="C43" s="447"/>
      <c r="D43" s="686"/>
      <c r="E43" s="543" t="s">
        <v>288</v>
      </c>
      <c r="F43" s="698" t="s">
        <v>287</v>
      </c>
      <c r="G43" s="699" t="s">
        <v>10</v>
      </c>
    </row>
    <row r="44" spans="1:7">
      <c r="A44" s="113" t="s">
        <v>289</v>
      </c>
      <c r="B44" s="578" t="s">
        <v>190</v>
      </c>
      <c r="C44" s="578" t="s">
        <v>190</v>
      </c>
      <c r="D44" s="695" t="s">
        <v>190</v>
      </c>
      <c r="E44" s="700" t="s">
        <v>190</v>
      </c>
      <c r="F44" s="214" t="s">
        <v>190</v>
      </c>
      <c r="G44" s="573" t="s">
        <v>190</v>
      </c>
    </row>
    <row r="45" spans="1:7">
      <c r="A45" s="195" t="s">
        <v>290</v>
      </c>
      <c r="B45" s="579"/>
      <c r="C45" s="579"/>
      <c r="D45" s="696"/>
      <c r="E45" s="701"/>
      <c r="F45" s="572"/>
      <c r="G45" s="573"/>
    </row>
    <row r="46" spans="1:7">
      <c r="A46" s="195" t="s">
        <v>291</v>
      </c>
      <c r="B46" s="579"/>
      <c r="C46" s="579"/>
      <c r="D46" s="696"/>
      <c r="E46" s="701"/>
      <c r="F46" s="572"/>
      <c r="G46" s="573"/>
    </row>
    <row r="47" spans="1:7">
      <c r="A47" s="195" t="s">
        <v>292</v>
      </c>
      <c r="B47" s="579"/>
      <c r="C47" s="579"/>
      <c r="D47" s="696"/>
      <c r="E47" s="701"/>
      <c r="F47" s="572"/>
      <c r="G47" s="573"/>
    </row>
    <row r="48" spans="1:7">
      <c r="A48" s="195" t="s">
        <v>293</v>
      </c>
      <c r="B48" s="579"/>
      <c r="C48" s="579"/>
      <c r="D48" s="696"/>
      <c r="E48" s="701"/>
      <c r="F48" s="572"/>
      <c r="G48" s="573"/>
    </row>
    <row r="49" spans="1:7">
      <c r="A49" s="195" t="s">
        <v>294</v>
      </c>
      <c r="B49" s="579"/>
      <c r="C49" s="579"/>
      <c r="D49" s="696"/>
      <c r="E49" s="701"/>
      <c r="F49" s="572"/>
      <c r="G49" s="573"/>
    </row>
    <row r="50" spans="1:7">
      <c r="A50" s="195" t="s">
        <v>295</v>
      </c>
      <c r="B50" s="579"/>
      <c r="C50" s="579"/>
      <c r="D50" s="696"/>
      <c r="E50" s="701"/>
      <c r="F50" s="572"/>
      <c r="G50" s="573"/>
    </row>
    <row r="51" spans="1:7">
      <c r="A51" s="195" t="s">
        <v>296</v>
      </c>
      <c r="B51" s="579"/>
      <c r="C51" s="579"/>
      <c r="D51" s="696"/>
      <c r="E51" s="701"/>
      <c r="F51" s="572"/>
      <c r="G51" s="573"/>
    </row>
    <row r="52" spans="1:7">
      <c r="A52" s="195" t="s">
        <v>297</v>
      </c>
      <c r="B52" s="579"/>
      <c r="C52" s="579"/>
      <c r="D52" s="696"/>
      <c r="E52" s="701"/>
      <c r="F52" s="572"/>
      <c r="G52" s="573"/>
    </row>
    <row r="53" spans="1:7">
      <c r="A53" s="195" t="s">
        <v>298</v>
      </c>
      <c r="B53" s="579"/>
      <c r="C53" s="579"/>
      <c r="D53" s="696"/>
      <c r="E53" s="701"/>
      <c r="F53" s="572"/>
      <c r="G53" s="573"/>
    </row>
    <row r="54" spans="1:7">
      <c r="A54" s="195" t="s">
        <v>299</v>
      </c>
      <c r="B54" s="579"/>
      <c r="C54" s="579"/>
      <c r="D54" s="696"/>
      <c r="E54" s="701"/>
      <c r="F54" s="572"/>
      <c r="G54" s="573"/>
    </row>
    <row r="55" spans="1:7" ht="13.5" thickBot="1">
      <c r="A55" s="195" t="s">
        <v>300</v>
      </c>
      <c r="B55" s="579" t="s">
        <v>190</v>
      </c>
      <c r="C55" s="579" t="s">
        <v>190</v>
      </c>
      <c r="D55" s="696" t="s">
        <v>190</v>
      </c>
      <c r="E55" s="701" t="s">
        <v>190</v>
      </c>
      <c r="F55" s="215">
        <f>'ESA Table 2B'!B45</f>
        <v>14</v>
      </c>
      <c r="G55" s="703">
        <f>SUM(E55:F55)</f>
        <v>14</v>
      </c>
    </row>
    <row r="56" spans="1:7" ht="13.5" thickBot="1">
      <c r="A56" s="574" t="s">
        <v>10</v>
      </c>
      <c r="B56" s="575"/>
      <c r="C56" s="575"/>
      <c r="D56" s="697"/>
      <c r="E56" s="702"/>
      <c r="F56" s="576">
        <f>SUM(F44:F55)</f>
        <v>14</v>
      </c>
      <c r="G56" s="577">
        <f t="shared" ref="G56" si="4">SUM(E56:F56)</f>
        <v>14</v>
      </c>
    </row>
    <row r="57" spans="1:7">
      <c r="A57" s="409"/>
      <c r="B57" s="410"/>
      <c r="C57" s="410"/>
      <c r="D57" s="410"/>
      <c r="E57" s="410"/>
      <c r="F57" s="411"/>
      <c r="G57" s="411"/>
    </row>
    <row r="58" spans="1:7">
      <c r="A58" s="409"/>
      <c r="B58" s="410"/>
      <c r="C58" s="410"/>
      <c r="D58" s="410"/>
      <c r="E58" s="410"/>
      <c r="F58" s="411"/>
      <c r="G58" s="411"/>
    </row>
    <row r="59" spans="1:7" ht="13.5" thickBot="1">
      <c r="A59" s="1064" t="s">
        <v>305</v>
      </c>
      <c r="B59" s="1065"/>
      <c r="C59" s="1065"/>
      <c r="D59" s="1065"/>
      <c r="E59" s="1065"/>
      <c r="F59" s="1065"/>
      <c r="G59" s="1066"/>
    </row>
    <row r="60" spans="1:7" ht="13.5" thickBot="1">
      <c r="A60" s="412"/>
      <c r="B60" s="1067" t="s">
        <v>306</v>
      </c>
      <c r="C60" s="1068"/>
      <c r="D60" s="1069"/>
      <c r="E60" s="1070" t="s">
        <v>284</v>
      </c>
      <c r="F60" s="1070"/>
      <c r="G60" s="1071"/>
    </row>
    <row r="61" spans="1:7">
      <c r="A61" s="704"/>
      <c r="B61" s="706" t="s">
        <v>286</v>
      </c>
      <c r="C61" s="413" t="s">
        <v>287</v>
      </c>
      <c r="D61" s="707" t="s">
        <v>10</v>
      </c>
      <c r="E61" s="543" t="s">
        <v>288</v>
      </c>
      <c r="F61" s="544" t="s">
        <v>287</v>
      </c>
      <c r="G61" s="545" t="s">
        <v>10</v>
      </c>
    </row>
    <row r="62" spans="1:7">
      <c r="A62" s="558" t="s">
        <v>289</v>
      </c>
      <c r="B62" s="700" t="s">
        <v>190</v>
      </c>
      <c r="C62" s="156" t="s">
        <v>190</v>
      </c>
      <c r="D62" s="708" t="s">
        <v>190</v>
      </c>
      <c r="E62" s="700" t="s">
        <v>190</v>
      </c>
      <c r="F62" s="214" t="s">
        <v>190</v>
      </c>
      <c r="G62" s="573" t="s">
        <v>190</v>
      </c>
    </row>
    <row r="63" spans="1:7">
      <c r="A63" s="336" t="s">
        <v>290</v>
      </c>
      <c r="B63" s="701"/>
      <c r="C63" s="192"/>
      <c r="D63" s="709"/>
      <c r="E63" s="701"/>
      <c r="F63" s="572"/>
      <c r="G63" s="712"/>
    </row>
    <row r="64" spans="1:7">
      <c r="A64" s="336" t="s">
        <v>291</v>
      </c>
      <c r="B64" s="701"/>
      <c r="C64" s="192"/>
      <c r="D64" s="709"/>
      <c r="E64" s="701"/>
      <c r="F64" s="572"/>
      <c r="G64" s="712"/>
    </row>
    <row r="65" spans="1:7">
      <c r="A65" s="336" t="s">
        <v>292</v>
      </c>
      <c r="B65" s="701"/>
      <c r="C65" s="192"/>
      <c r="D65" s="709"/>
      <c r="E65" s="701"/>
      <c r="F65" s="572"/>
      <c r="G65" s="712"/>
    </row>
    <row r="66" spans="1:7">
      <c r="A66" s="336" t="s">
        <v>293</v>
      </c>
      <c r="B66" s="701"/>
      <c r="C66" s="192"/>
      <c r="D66" s="709"/>
      <c r="E66" s="701"/>
      <c r="F66" s="572"/>
      <c r="G66" s="712"/>
    </row>
    <row r="67" spans="1:7">
      <c r="A67" s="336" t="s">
        <v>294</v>
      </c>
      <c r="B67" s="701"/>
      <c r="C67" s="192"/>
      <c r="D67" s="709"/>
      <c r="E67" s="701"/>
      <c r="F67" s="572"/>
      <c r="G67" s="712"/>
    </row>
    <row r="68" spans="1:7">
      <c r="A68" s="336" t="s">
        <v>295</v>
      </c>
      <c r="B68" s="701"/>
      <c r="C68" s="192"/>
      <c r="D68" s="709"/>
      <c r="E68" s="701"/>
      <c r="F68" s="572"/>
      <c r="G68" s="712"/>
    </row>
    <row r="69" spans="1:7">
      <c r="A69" s="336" t="s">
        <v>296</v>
      </c>
      <c r="B69" s="701"/>
      <c r="C69" s="192"/>
      <c r="D69" s="709"/>
      <c r="E69" s="701"/>
      <c r="F69" s="572"/>
      <c r="G69" s="712"/>
    </row>
    <row r="70" spans="1:7">
      <c r="A70" s="336" t="s">
        <v>297</v>
      </c>
      <c r="B70" s="701"/>
      <c r="C70" s="192"/>
      <c r="D70" s="709"/>
      <c r="E70" s="701"/>
      <c r="F70" s="572"/>
      <c r="G70" s="712"/>
    </row>
    <row r="71" spans="1:7">
      <c r="A71" s="336" t="s">
        <v>298</v>
      </c>
      <c r="B71" s="701"/>
      <c r="C71" s="192"/>
      <c r="D71" s="709"/>
      <c r="E71" s="701"/>
      <c r="F71" s="572"/>
      <c r="G71" s="712"/>
    </row>
    <row r="72" spans="1:7">
      <c r="A72" s="336" t="s">
        <v>299</v>
      </c>
      <c r="B72" s="701"/>
      <c r="C72" s="192"/>
      <c r="D72" s="709"/>
      <c r="E72" s="701"/>
      <c r="F72" s="572"/>
      <c r="G72" s="712"/>
    </row>
    <row r="73" spans="1:7" ht="13.5" thickBot="1">
      <c r="A73" s="336" t="s">
        <v>300</v>
      </c>
      <c r="B73" s="701" t="s">
        <v>190</v>
      </c>
      <c r="C73" s="192" t="s">
        <v>190</v>
      </c>
      <c r="D73" s="709" t="s">
        <v>190</v>
      </c>
      <c r="E73" s="701" t="s">
        <v>190</v>
      </c>
      <c r="F73" s="192" t="s">
        <v>190</v>
      </c>
      <c r="G73" s="709" t="s">
        <v>190</v>
      </c>
    </row>
    <row r="74" spans="1:7" ht="13.5" thickBot="1">
      <c r="A74" s="705" t="s">
        <v>10</v>
      </c>
      <c r="B74" s="710"/>
      <c r="C74" s="575"/>
      <c r="D74" s="711"/>
      <c r="E74" s="702"/>
      <c r="F74" s="576">
        <f>SUM(F62:F73)</f>
        <v>0</v>
      </c>
      <c r="G74" s="713">
        <f t="shared" ref="G74" si="5">SUM(E74:F74)</f>
        <v>0</v>
      </c>
    </row>
    <row r="76" spans="1:7" ht="51" customHeight="1">
      <c r="A76" s="1259" t="s">
        <v>664</v>
      </c>
      <c r="B76" s="1257"/>
      <c r="C76" s="1257"/>
      <c r="D76" s="1257"/>
      <c r="E76" s="1257"/>
      <c r="F76" s="1257"/>
      <c r="G76" s="1257"/>
    </row>
    <row r="77" spans="1:7">
      <c r="A77" s="1255"/>
      <c r="B77" s="1255"/>
      <c r="C77" s="1255"/>
      <c r="D77" s="1255"/>
      <c r="E77" s="1255"/>
      <c r="F77" s="1255"/>
      <c r="G77" s="1255"/>
    </row>
    <row r="78" spans="1:7" ht="12.75" customHeight="1">
      <c r="A78" s="1072" t="s">
        <v>307</v>
      </c>
      <c r="B78" s="1072"/>
      <c r="C78" s="1072"/>
      <c r="D78" s="1072"/>
      <c r="E78" s="1072"/>
      <c r="F78" s="1072"/>
      <c r="G78" s="1072"/>
    </row>
    <row r="79" spans="1:7" ht="15.95" customHeight="1">
      <c r="A79" s="1072" t="s">
        <v>308</v>
      </c>
      <c r="B79" s="1072"/>
      <c r="C79" s="1072"/>
      <c r="D79" s="1072"/>
      <c r="E79" s="1072"/>
      <c r="F79" s="1072"/>
      <c r="G79" s="1072"/>
    </row>
    <row r="80" spans="1:7">
      <c r="A80" s="1256" t="s">
        <v>309</v>
      </c>
      <c r="B80" s="1256"/>
      <c r="C80" s="1256"/>
      <c r="D80" s="1256"/>
      <c r="E80" s="1256"/>
      <c r="F80" s="1256"/>
      <c r="G80" s="1256"/>
    </row>
    <row r="81" spans="1:7">
      <c r="A81" s="1219"/>
      <c r="B81" s="1219"/>
      <c r="C81" s="1219"/>
      <c r="D81" s="1219"/>
      <c r="E81" s="1219"/>
      <c r="F81" s="1219"/>
      <c r="G81" s="1219"/>
    </row>
    <row r="82" spans="1:7" ht="25.5" customHeight="1">
      <c r="A82" s="1072" t="s">
        <v>310</v>
      </c>
      <c r="B82" s="1072"/>
      <c r="C82" s="1072"/>
      <c r="D82" s="1072"/>
      <c r="E82" s="1072"/>
      <c r="F82" s="1072"/>
      <c r="G82" s="1072"/>
    </row>
  </sheetData>
  <mergeCells count="23">
    <mergeCell ref="A77:G77"/>
    <mergeCell ref="A80:G80"/>
    <mergeCell ref="A81:G81"/>
    <mergeCell ref="A1:G1"/>
    <mergeCell ref="A2:G2"/>
    <mergeCell ref="A3:G3"/>
    <mergeCell ref="B6:D6"/>
    <mergeCell ref="E6:G6"/>
    <mergeCell ref="A5:G5"/>
    <mergeCell ref="A59:G59"/>
    <mergeCell ref="B60:D60"/>
    <mergeCell ref="E60:G60"/>
    <mergeCell ref="A82:G82"/>
    <mergeCell ref="A22:G22"/>
    <mergeCell ref="A23:G23"/>
    <mergeCell ref="A78:G78"/>
    <mergeCell ref="A79:G79"/>
    <mergeCell ref="B24:D24"/>
    <mergeCell ref="E24:G24"/>
    <mergeCell ref="B42:D42"/>
    <mergeCell ref="E42:G42"/>
    <mergeCell ref="A41:G41"/>
    <mergeCell ref="A76:G76"/>
  </mergeCells>
  <printOptions horizontalCentered="1" verticalCentered="1"/>
  <pageMargins left="0.5" right="0.5" top="0.25" bottom="0.25" header="0.3" footer="0.3"/>
  <pageSetup scale="6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9"/>
  <sheetViews>
    <sheetView zoomScale="90" zoomScaleNormal="90" workbookViewId="0">
      <selection activeCell="U31" sqref="U31"/>
    </sheetView>
  </sheetViews>
  <sheetFormatPr defaultColWidth="8.5703125" defaultRowHeight="12.75"/>
  <cols>
    <col min="1" max="1" width="10.5703125" customWidth="1"/>
    <col min="2" max="2" width="10.42578125" customWidth="1"/>
    <col min="3" max="3" width="7" bestFit="1" customWidth="1"/>
    <col min="4" max="5" width="5.28515625" bestFit="1" customWidth="1"/>
    <col min="6" max="6" width="10.5703125" customWidth="1"/>
    <col min="7" max="7" width="9.5703125" bestFit="1" customWidth="1"/>
    <col min="8" max="9" width="5.28515625" bestFit="1" customWidth="1"/>
    <col min="10" max="10" width="11" customWidth="1"/>
    <col min="11" max="11" width="6.5703125" customWidth="1"/>
    <col min="12" max="13" width="5.28515625" bestFit="1" customWidth="1"/>
    <col min="14" max="14" width="11" customWidth="1"/>
    <col min="15" max="15" width="9.5703125" bestFit="1" customWidth="1"/>
    <col min="16" max="17" width="5.28515625" bestFit="1" customWidth="1"/>
  </cols>
  <sheetData>
    <row r="1" spans="1:17" ht="15.75">
      <c r="A1" s="1012" t="s">
        <v>311</v>
      </c>
      <c r="B1" s="1012"/>
      <c r="C1" s="1012"/>
      <c r="D1" s="1012"/>
      <c r="E1" s="1012"/>
      <c r="F1" s="1012"/>
      <c r="G1" s="1012"/>
      <c r="H1" s="1012"/>
      <c r="I1" s="1012"/>
      <c r="J1" s="1012"/>
      <c r="K1" s="1012"/>
      <c r="L1" s="1012"/>
      <c r="M1" s="1012"/>
      <c r="N1" s="1012"/>
      <c r="O1" s="1012"/>
      <c r="P1" s="1012"/>
      <c r="Q1" s="1012"/>
    </row>
    <row r="2" spans="1:17" ht="15.75">
      <c r="A2" s="1012" t="s">
        <v>1</v>
      </c>
      <c r="B2" s="1063"/>
      <c r="C2" s="1063"/>
      <c r="D2" s="1063"/>
      <c r="E2" s="1063"/>
      <c r="F2" s="1063"/>
      <c r="G2" s="1063"/>
      <c r="H2" s="1063"/>
      <c r="I2" s="1063"/>
      <c r="J2" s="1063"/>
      <c r="K2" s="1063"/>
      <c r="L2" s="1063"/>
      <c r="M2" s="1063"/>
      <c r="N2" s="1063"/>
      <c r="O2" s="1063"/>
      <c r="P2" s="1063"/>
      <c r="Q2" s="1063"/>
    </row>
    <row r="3" spans="1:17" ht="15.75">
      <c r="A3" s="1062" t="s">
        <v>2</v>
      </c>
      <c r="B3" s="1108"/>
      <c r="C3" s="1108"/>
      <c r="D3" s="1108"/>
      <c r="E3" s="1108"/>
      <c r="F3" s="1108"/>
      <c r="G3" s="1108"/>
      <c r="H3" s="1108"/>
      <c r="I3" s="1108"/>
      <c r="J3" s="1108"/>
      <c r="K3" s="1108"/>
      <c r="L3" s="1108"/>
      <c r="M3" s="1108"/>
      <c r="N3" s="1108"/>
      <c r="O3" s="1108"/>
      <c r="P3" s="1108"/>
      <c r="Q3" s="1108"/>
    </row>
    <row r="4" spans="1:17" ht="15.75">
      <c r="A4" s="372"/>
      <c r="B4" s="373"/>
      <c r="C4" s="373"/>
      <c r="D4" s="373"/>
      <c r="E4" s="373"/>
      <c r="F4" s="373"/>
      <c r="G4" s="373"/>
      <c r="H4" s="373"/>
      <c r="I4" s="373"/>
      <c r="J4" s="373"/>
      <c r="K4" s="373"/>
      <c r="L4" s="373"/>
      <c r="M4" s="373"/>
      <c r="N4" s="373"/>
      <c r="O4" s="373"/>
      <c r="P4" s="373"/>
      <c r="Q4" s="373"/>
    </row>
    <row r="5" spans="1:17" ht="15.75">
      <c r="A5" s="1096" t="s">
        <v>312</v>
      </c>
      <c r="B5" s="1097"/>
      <c r="C5" s="1097"/>
      <c r="D5" s="1097"/>
      <c r="E5" s="1097"/>
      <c r="F5" s="1097"/>
      <c r="G5" s="1097"/>
      <c r="H5" s="1097"/>
      <c r="I5" s="1098"/>
      <c r="J5" s="373"/>
      <c r="K5" s="373"/>
      <c r="L5" s="373"/>
      <c r="M5" s="373"/>
      <c r="N5" s="373"/>
      <c r="O5" s="373"/>
      <c r="P5" s="373"/>
      <c r="Q5" s="373"/>
    </row>
    <row r="6" spans="1:17">
      <c r="A6" s="1104" t="s">
        <v>313</v>
      </c>
      <c r="B6" s="1089" t="s">
        <v>314</v>
      </c>
      <c r="C6" s="1089"/>
      <c r="D6" s="1089"/>
      <c r="E6" s="1099"/>
      <c r="F6" s="1089" t="s">
        <v>315</v>
      </c>
      <c r="G6" s="1089"/>
      <c r="H6" s="1089"/>
      <c r="I6" s="1089"/>
      <c r="J6" s="1100" t="s">
        <v>316</v>
      </c>
      <c r="K6" s="1100"/>
      <c r="L6" s="1100"/>
      <c r="M6" s="1100"/>
      <c r="N6" s="1100" t="s">
        <v>10</v>
      </c>
      <c r="O6" s="1100"/>
      <c r="P6" s="1100"/>
      <c r="Q6" s="1100"/>
    </row>
    <row r="7" spans="1:17" ht="36" customHeight="1">
      <c r="A7" s="1105"/>
      <c r="B7" s="1107" t="s">
        <v>317</v>
      </c>
      <c r="C7" s="1100" t="s">
        <v>318</v>
      </c>
      <c r="D7" s="1100"/>
      <c r="E7" s="1100"/>
      <c r="F7" s="1107" t="s">
        <v>317</v>
      </c>
      <c r="G7" s="1100" t="s">
        <v>318</v>
      </c>
      <c r="H7" s="1100"/>
      <c r="I7" s="1100"/>
      <c r="J7" s="1107" t="s">
        <v>317</v>
      </c>
      <c r="K7" s="1100" t="s">
        <v>318</v>
      </c>
      <c r="L7" s="1100"/>
      <c r="M7" s="1100"/>
      <c r="N7" s="1107" t="s">
        <v>317</v>
      </c>
      <c r="O7" s="1109" t="s">
        <v>318</v>
      </c>
      <c r="P7" s="1110"/>
      <c r="Q7" s="1111"/>
    </row>
    <row r="8" spans="1:17" ht="27" customHeight="1">
      <c r="A8" s="1106"/>
      <c r="B8" s="1107"/>
      <c r="C8" s="370" t="s">
        <v>319</v>
      </c>
      <c r="D8" s="370" t="s">
        <v>320</v>
      </c>
      <c r="E8" s="370" t="s">
        <v>321</v>
      </c>
      <c r="F8" s="1107"/>
      <c r="G8" s="370" t="s">
        <v>319</v>
      </c>
      <c r="H8" s="370" t="s">
        <v>320</v>
      </c>
      <c r="I8" s="370" t="s">
        <v>321</v>
      </c>
      <c r="J8" s="1107"/>
      <c r="K8" s="370" t="s">
        <v>319</v>
      </c>
      <c r="L8" s="370" t="s">
        <v>320</v>
      </c>
      <c r="M8" s="370" t="s">
        <v>321</v>
      </c>
      <c r="N8" s="1107"/>
      <c r="O8" s="370" t="s">
        <v>319</v>
      </c>
      <c r="P8" s="370" t="s">
        <v>320</v>
      </c>
      <c r="Q8" s="370" t="s">
        <v>321</v>
      </c>
    </row>
    <row r="9" spans="1:17">
      <c r="A9" s="100" t="s">
        <v>322</v>
      </c>
      <c r="B9" s="580">
        <v>0</v>
      </c>
      <c r="C9" s="581">
        <v>0</v>
      </c>
      <c r="D9" s="582">
        <v>0</v>
      </c>
      <c r="E9" s="581">
        <v>0</v>
      </c>
      <c r="F9" s="507">
        <v>0</v>
      </c>
      <c r="G9" s="507">
        <v>0</v>
      </c>
      <c r="H9" s="507">
        <v>0</v>
      </c>
      <c r="I9" s="507">
        <v>0</v>
      </c>
      <c r="J9" s="580">
        <v>0</v>
      </c>
      <c r="K9" s="581">
        <v>0</v>
      </c>
      <c r="L9" s="582">
        <v>0</v>
      </c>
      <c r="M9" s="581">
        <v>0</v>
      </c>
      <c r="N9" s="169">
        <f>J9+B9</f>
        <v>0</v>
      </c>
      <c r="O9" s="837">
        <v>0</v>
      </c>
      <c r="P9" s="837">
        <v>0</v>
      </c>
      <c r="Q9" s="170">
        <f t="shared" ref="Q9:Q10" si="0">K9+C9</f>
        <v>0</v>
      </c>
    </row>
    <row r="10" spans="1:17">
      <c r="A10" s="100" t="s">
        <v>323</v>
      </c>
      <c r="B10" s="580">
        <v>0</v>
      </c>
      <c r="C10" s="581">
        <v>0</v>
      </c>
      <c r="D10" s="582">
        <v>0</v>
      </c>
      <c r="E10" s="581">
        <v>0</v>
      </c>
      <c r="F10" s="507">
        <v>7278</v>
      </c>
      <c r="G10" s="507">
        <v>42421</v>
      </c>
      <c r="H10" s="507">
        <v>0</v>
      </c>
      <c r="I10" s="507">
        <v>0</v>
      </c>
      <c r="J10" s="580">
        <v>0</v>
      </c>
      <c r="K10" s="581">
        <v>0</v>
      </c>
      <c r="L10" s="582">
        <v>0</v>
      </c>
      <c r="M10" s="581">
        <v>0</v>
      </c>
      <c r="N10" s="169">
        <f>F10</f>
        <v>7278</v>
      </c>
      <c r="O10" s="837">
        <f>G10</f>
        <v>42421</v>
      </c>
      <c r="P10" s="837">
        <v>0</v>
      </c>
      <c r="Q10" s="170">
        <f t="shared" si="0"/>
        <v>0</v>
      </c>
    </row>
    <row r="11" spans="1:17">
      <c r="A11" s="100" t="s">
        <v>324</v>
      </c>
      <c r="B11" s="583">
        <v>0</v>
      </c>
      <c r="C11" s="583">
        <v>0</v>
      </c>
      <c r="D11" s="583">
        <v>0</v>
      </c>
      <c r="E11" s="583">
        <v>0</v>
      </c>
      <c r="F11" s="507">
        <v>8011</v>
      </c>
      <c r="G11" s="507">
        <v>61209</v>
      </c>
      <c r="H11" s="507">
        <v>0</v>
      </c>
      <c r="I11" s="507">
        <v>0</v>
      </c>
      <c r="J11" s="583">
        <v>0</v>
      </c>
      <c r="K11" s="583">
        <v>0</v>
      </c>
      <c r="L11" s="583">
        <v>0</v>
      </c>
      <c r="M11" s="583">
        <v>0</v>
      </c>
      <c r="N11" s="169">
        <f t="shared" ref="N11:N20" si="1">F11</f>
        <v>8011</v>
      </c>
      <c r="O11" s="837">
        <f t="shared" ref="O11:O20" si="2">G11</f>
        <v>61209</v>
      </c>
      <c r="P11" s="838">
        <v>0</v>
      </c>
      <c r="Q11" s="170">
        <f t="shared" ref="Q11:Q13" si="3">K11+C11</f>
        <v>0</v>
      </c>
    </row>
    <row r="12" spans="1:17">
      <c r="A12" s="100" t="s">
        <v>325</v>
      </c>
      <c r="B12" s="583">
        <v>0</v>
      </c>
      <c r="C12" s="583">
        <v>0</v>
      </c>
      <c r="D12" s="583">
        <v>0</v>
      </c>
      <c r="E12" s="583">
        <v>0</v>
      </c>
      <c r="F12" s="507">
        <v>8167</v>
      </c>
      <c r="G12" s="507">
        <v>43580</v>
      </c>
      <c r="H12" s="507">
        <v>0</v>
      </c>
      <c r="I12" s="507">
        <v>0</v>
      </c>
      <c r="J12" s="583">
        <v>0</v>
      </c>
      <c r="K12" s="583">
        <v>0</v>
      </c>
      <c r="L12" s="583">
        <v>0</v>
      </c>
      <c r="M12" s="583">
        <v>0</v>
      </c>
      <c r="N12" s="169">
        <f t="shared" si="1"/>
        <v>8167</v>
      </c>
      <c r="O12" s="837">
        <f t="shared" si="2"/>
        <v>43580</v>
      </c>
      <c r="P12" s="838">
        <v>0</v>
      </c>
      <c r="Q12" s="170">
        <f t="shared" si="3"/>
        <v>0</v>
      </c>
    </row>
    <row r="13" spans="1:17">
      <c r="A13" s="100" t="s">
        <v>326</v>
      </c>
      <c r="B13" s="583">
        <v>0</v>
      </c>
      <c r="C13" s="583">
        <v>0</v>
      </c>
      <c r="D13" s="583">
        <v>0</v>
      </c>
      <c r="E13" s="583">
        <v>0</v>
      </c>
      <c r="F13" s="507">
        <v>9881</v>
      </c>
      <c r="G13" s="507">
        <v>57787</v>
      </c>
      <c r="H13" s="507">
        <v>0</v>
      </c>
      <c r="I13" s="507">
        <v>0</v>
      </c>
      <c r="J13" s="583">
        <v>0</v>
      </c>
      <c r="K13" s="583">
        <v>0</v>
      </c>
      <c r="L13" s="583">
        <v>0</v>
      </c>
      <c r="M13" s="583">
        <v>0</v>
      </c>
      <c r="N13" s="169">
        <f t="shared" si="1"/>
        <v>9881</v>
      </c>
      <c r="O13" s="837">
        <f t="shared" si="2"/>
        <v>57787</v>
      </c>
      <c r="P13" s="838">
        <v>0</v>
      </c>
      <c r="Q13" s="170">
        <f t="shared" si="3"/>
        <v>0</v>
      </c>
    </row>
    <row r="14" spans="1:17">
      <c r="A14" s="100" t="s">
        <v>327</v>
      </c>
      <c r="B14" s="583">
        <v>0</v>
      </c>
      <c r="C14" s="583">
        <v>0</v>
      </c>
      <c r="D14" s="583">
        <v>0</v>
      </c>
      <c r="E14" s="583">
        <v>0</v>
      </c>
      <c r="F14" s="507">
        <v>7419</v>
      </c>
      <c r="G14" s="507">
        <v>36750</v>
      </c>
      <c r="H14" s="507">
        <v>0</v>
      </c>
      <c r="I14" s="507">
        <v>0</v>
      </c>
      <c r="J14" s="583">
        <v>0</v>
      </c>
      <c r="K14" s="583">
        <v>0</v>
      </c>
      <c r="L14" s="583">
        <v>0</v>
      </c>
      <c r="M14" s="583">
        <v>0</v>
      </c>
      <c r="N14" s="169">
        <f t="shared" si="1"/>
        <v>7419</v>
      </c>
      <c r="O14" s="837">
        <f t="shared" si="2"/>
        <v>36750</v>
      </c>
      <c r="P14" s="838">
        <v>0</v>
      </c>
      <c r="Q14" s="170">
        <v>0</v>
      </c>
    </row>
    <row r="15" spans="1:17">
      <c r="A15" s="100" t="s">
        <v>328</v>
      </c>
      <c r="B15" s="583">
        <v>0</v>
      </c>
      <c r="C15" s="583">
        <v>0</v>
      </c>
      <c r="D15" s="583">
        <v>0</v>
      </c>
      <c r="E15" s="583">
        <v>0</v>
      </c>
      <c r="F15" s="507">
        <v>8909</v>
      </c>
      <c r="G15" s="507">
        <v>47241</v>
      </c>
      <c r="H15" s="507">
        <v>0</v>
      </c>
      <c r="I15" s="507">
        <v>0</v>
      </c>
      <c r="J15" s="583">
        <v>0</v>
      </c>
      <c r="K15" s="583">
        <v>0</v>
      </c>
      <c r="L15" s="583">
        <v>0</v>
      </c>
      <c r="M15" s="583">
        <v>0</v>
      </c>
      <c r="N15" s="169">
        <f t="shared" si="1"/>
        <v>8909</v>
      </c>
      <c r="O15" s="837">
        <f t="shared" si="2"/>
        <v>47241</v>
      </c>
      <c r="P15" s="838">
        <v>0</v>
      </c>
      <c r="Q15" s="170">
        <v>0</v>
      </c>
    </row>
    <row r="16" spans="1:17">
      <c r="A16" s="100" t="s">
        <v>329</v>
      </c>
      <c r="B16" s="583">
        <v>0</v>
      </c>
      <c r="C16" s="583">
        <v>0</v>
      </c>
      <c r="D16" s="583">
        <v>0</v>
      </c>
      <c r="E16" s="583">
        <v>0</v>
      </c>
      <c r="F16" s="507">
        <v>9015</v>
      </c>
      <c r="G16" s="507">
        <v>47554</v>
      </c>
      <c r="H16" s="507">
        <v>0</v>
      </c>
      <c r="I16" s="507">
        <v>0</v>
      </c>
      <c r="J16" s="583">
        <v>0</v>
      </c>
      <c r="K16" s="583">
        <v>0</v>
      </c>
      <c r="L16" s="583">
        <v>0</v>
      </c>
      <c r="M16" s="583">
        <v>0</v>
      </c>
      <c r="N16" s="169">
        <f t="shared" si="1"/>
        <v>9015</v>
      </c>
      <c r="O16" s="837">
        <f t="shared" si="2"/>
        <v>47554</v>
      </c>
      <c r="P16" s="838">
        <v>0</v>
      </c>
      <c r="Q16" s="170">
        <v>0</v>
      </c>
    </row>
    <row r="17" spans="1:18">
      <c r="A17" s="100" t="s">
        <v>330</v>
      </c>
      <c r="B17" s="583">
        <v>0</v>
      </c>
      <c r="C17" s="583">
        <v>0</v>
      </c>
      <c r="D17" s="583">
        <v>0</v>
      </c>
      <c r="E17" s="583">
        <v>0</v>
      </c>
      <c r="F17" s="507">
        <v>0</v>
      </c>
      <c r="G17" s="507">
        <v>0</v>
      </c>
      <c r="H17" s="507">
        <v>0</v>
      </c>
      <c r="I17" s="507">
        <v>0</v>
      </c>
      <c r="J17" s="583">
        <v>0</v>
      </c>
      <c r="K17" s="583">
        <v>0</v>
      </c>
      <c r="L17" s="583">
        <v>0</v>
      </c>
      <c r="M17" s="583">
        <v>0</v>
      </c>
      <c r="N17" s="169">
        <f t="shared" si="1"/>
        <v>0</v>
      </c>
      <c r="O17" s="837">
        <f t="shared" si="2"/>
        <v>0</v>
      </c>
      <c r="P17" s="838">
        <v>0</v>
      </c>
      <c r="Q17" s="170">
        <v>0</v>
      </c>
      <c r="R17" t="s">
        <v>145</v>
      </c>
    </row>
    <row r="18" spans="1:18">
      <c r="A18" s="100" t="s">
        <v>331</v>
      </c>
      <c r="B18" s="584">
        <v>0</v>
      </c>
      <c r="C18" s="583">
        <v>0</v>
      </c>
      <c r="D18" s="583">
        <v>0</v>
      </c>
      <c r="E18" s="583">
        <v>0</v>
      </c>
      <c r="F18" s="507">
        <v>0</v>
      </c>
      <c r="G18" s="507">
        <v>0</v>
      </c>
      <c r="H18" s="507">
        <v>0</v>
      </c>
      <c r="I18" s="507">
        <v>0</v>
      </c>
      <c r="J18" s="583">
        <v>0</v>
      </c>
      <c r="K18" s="583">
        <v>0</v>
      </c>
      <c r="L18" s="583">
        <v>0</v>
      </c>
      <c r="M18" s="583">
        <v>0</v>
      </c>
      <c r="N18" s="169">
        <f t="shared" si="1"/>
        <v>0</v>
      </c>
      <c r="O18" s="837">
        <f t="shared" si="2"/>
        <v>0</v>
      </c>
      <c r="P18" s="838">
        <v>0</v>
      </c>
      <c r="Q18" s="170">
        <v>0</v>
      </c>
    </row>
    <row r="19" spans="1:18">
      <c r="A19" s="100" t="s">
        <v>332</v>
      </c>
      <c r="B19" s="585">
        <v>0</v>
      </c>
      <c r="C19" s="585">
        <v>0</v>
      </c>
      <c r="D19" s="585">
        <v>0</v>
      </c>
      <c r="E19" s="585">
        <v>0</v>
      </c>
      <c r="F19" s="508"/>
      <c r="G19" s="508"/>
      <c r="H19" s="508"/>
      <c r="I19" s="508"/>
      <c r="J19" s="583">
        <v>0</v>
      </c>
      <c r="K19" s="583">
        <v>0</v>
      </c>
      <c r="L19" s="585">
        <v>0</v>
      </c>
      <c r="M19" s="585">
        <v>0</v>
      </c>
      <c r="N19" s="169">
        <f t="shared" si="1"/>
        <v>0</v>
      </c>
      <c r="O19" s="837">
        <f t="shared" si="2"/>
        <v>0</v>
      </c>
      <c r="P19" s="838">
        <v>0</v>
      </c>
      <c r="Q19" s="170">
        <f t="shared" ref="Q19" si="4">K19+C19</f>
        <v>0</v>
      </c>
    </row>
    <row r="20" spans="1:18">
      <c r="A20" s="12" t="s">
        <v>333</v>
      </c>
      <c r="B20" s="586">
        <v>0</v>
      </c>
      <c r="C20" s="586">
        <v>0</v>
      </c>
      <c r="D20" s="586">
        <v>0</v>
      </c>
      <c r="E20" s="586">
        <v>0</v>
      </c>
      <c r="F20" s="509"/>
      <c r="G20" s="509"/>
      <c r="H20" s="509"/>
      <c r="I20" s="509"/>
      <c r="J20" s="597">
        <v>0</v>
      </c>
      <c r="K20" s="597">
        <v>0</v>
      </c>
      <c r="L20" s="586">
        <v>0</v>
      </c>
      <c r="M20" s="586">
        <v>0</v>
      </c>
      <c r="N20" s="169">
        <f t="shared" si="1"/>
        <v>0</v>
      </c>
      <c r="O20" s="837">
        <f t="shared" si="2"/>
        <v>0</v>
      </c>
      <c r="P20" s="246">
        <v>0</v>
      </c>
      <c r="Q20" s="247">
        <f t="shared" ref="Q20" si="5">K20+C20</f>
        <v>0</v>
      </c>
    </row>
    <row r="21" spans="1:18">
      <c r="A21" s="9" t="s">
        <v>334</v>
      </c>
      <c r="B21" s="587">
        <f>SUM(B9:B20)</f>
        <v>0</v>
      </c>
      <c r="C21" s="587">
        <f t="shared" ref="C21:O21" si="6">SUM(C9:C20)</f>
        <v>0</v>
      </c>
      <c r="D21" s="587">
        <f t="shared" si="6"/>
        <v>0</v>
      </c>
      <c r="E21" s="587">
        <f t="shared" si="6"/>
        <v>0</v>
      </c>
      <c r="F21" s="11">
        <f t="shared" si="6"/>
        <v>58680</v>
      </c>
      <c r="G21" s="877">
        <f t="shared" si="6"/>
        <v>336542</v>
      </c>
      <c r="H21" s="11">
        <f t="shared" si="6"/>
        <v>0</v>
      </c>
      <c r="I21" s="11">
        <f t="shared" si="6"/>
        <v>0</v>
      </c>
      <c r="J21" s="587">
        <f t="shared" si="6"/>
        <v>0</v>
      </c>
      <c r="K21" s="587">
        <f t="shared" si="6"/>
        <v>0</v>
      </c>
      <c r="L21" s="587">
        <f>SUM(L9:L20)</f>
        <v>0</v>
      </c>
      <c r="M21" s="587">
        <f t="shared" si="6"/>
        <v>0</v>
      </c>
      <c r="N21" s="428">
        <f t="shared" si="6"/>
        <v>58680</v>
      </c>
      <c r="O21" s="878">
        <f t="shared" si="6"/>
        <v>336542</v>
      </c>
      <c r="P21" s="428">
        <v>0</v>
      </c>
      <c r="Q21" s="428">
        <f>SUM(Q9:Q20)</f>
        <v>0</v>
      </c>
    </row>
    <row r="23" spans="1:18" ht="12.75" customHeight="1">
      <c r="A23" s="1101" t="s">
        <v>335</v>
      </c>
      <c r="B23" s="1101"/>
      <c r="C23" s="1101"/>
      <c r="D23" s="1101"/>
      <c r="E23" s="1101"/>
      <c r="F23" s="1101"/>
      <c r="G23" s="1101"/>
      <c r="H23" s="1101"/>
      <c r="I23" s="1101"/>
      <c r="J23" s="1101"/>
      <c r="K23" s="1101"/>
      <c r="L23" s="1101"/>
      <c r="M23" s="1101"/>
      <c r="N23" s="1101"/>
      <c r="O23" s="1101"/>
      <c r="P23" s="1101"/>
      <c r="Q23" s="1260"/>
      <c r="R23" s="1237"/>
    </row>
    <row r="24" spans="1:18" ht="12.75" customHeight="1">
      <c r="A24" s="1072" t="s">
        <v>310</v>
      </c>
      <c r="B24" s="1072"/>
      <c r="C24" s="1072"/>
      <c r="D24" s="1072"/>
      <c r="E24" s="1072"/>
      <c r="F24" s="1072"/>
      <c r="G24" s="1072"/>
      <c r="H24" s="1072"/>
      <c r="I24" s="1072"/>
      <c r="J24" s="1072"/>
      <c r="K24" s="1072"/>
      <c r="L24" s="1072"/>
      <c r="M24" s="1072"/>
      <c r="N24" s="1072"/>
      <c r="O24" s="1072"/>
      <c r="P24" s="1072"/>
      <c r="Q24" s="1072"/>
    </row>
    <row r="25" spans="1:18" ht="16.5" customHeight="1"/>
    <row r="26" spans="1:18" ht="15" customHeight="1">
      <c r="A26" s="1096" t="s">
        <v>336</v>
      </c>
      <c r="B26" s="1097"/>
      <c r="C26" s="1097"/>
      <c r="D26" s="1097"/>
      <c r="E26" s="1097"/>
      <c r="F26" s="1097"/>
      <c r="G26" s="1097"/>
      <c r="H26" s="1097"/>
      <c r="I26" s="1098"/>
      <c r="J26" s="373"/>
      <c r="K26" s="373"/>
      <c r="L26" s="373"/>
      <c r="M26" s="373"/>
      <c r="N26" s="373"/>
      <c r="O26" s="373"/>
      <c r="P26" s="373"/>
      <c r="Q26" s="373"/>
    </row>
    <row r="27" spans="1:18">
      <c r="A27" s="446"/>
      <c r="B27" s="1089" t="s">
        <v>314</v>
      </c>
      <c r="C27" s="1089"/>
      <c r="D27" s="1089"/>
      <c r="E27" s="1099"/>
      <c r="F27" s="1089" t="s">
        <v>315</v>
      </c>
      <c r="G27" s="1089"/>
      <c r="H27" s="1089"/>
      <c r="I27" s="1089"/>
      <c r="J27" s="1100" t="s">
        <v>316</v>
      </c>
      <c r="K27" s="1100"/>
      <c r="L27" s="1100"/>
      <c r="M27" s="1100"/>
      <c r="N27" s="1100" t="s">
        <v>10</v>
      </c>
      <c r="O27" s="1100"/>
      <c r="P27" s="1100"/>
      <c r="Q27" s="1100"/>
    </row>
    <row r="28" spans="1:18">
      <c r="A28" s="1090" t="s">
        <v>313</v>
      </c>
      <c r="B28" s="1093" t="s">
        <v>317</v>
      </c>
      <c r="C28" s="26"/>
      <c r="D28" s="27"/>
      <c r="E28" s="28"/>
      <c r="F28" s="1093" t="s">
        <v>317</v>
      </c>
      <c r="G28" s="26"/>
      <c r="H28" s="27"/>
      <c r="I28" s="28"/>
      <c r="J28" s="1093" t="s">
        <v>317</v>
      </c>
      <c r="K28" s="26"/>
      <c r="L28" s="27"/>
      <c r="M28" s="28"/>
      <c r="N28" s="1093" t="s">
        <v>317</v>
      </c>
      <c r="O28" s="26"/>
      <c r="P28" s="27"/>
      <c r="Q28" s="28"/>
    </row>
    <row r="29" spans="1:18" ht="13.5" customHeight="1">
      <c r="A29" s="1091"/>
      <c r="B29" s="1094"/>
      <c r="C29" s="1089" t="s">
        <v>318</v>
      </c>
      <c r="D29" s="1089"/>
      <c r="E29" s="1089"/>
      <c r="F29" s="1094"/>
      <c r="G29" s="1089" t="s">
        <v>318</v>
      </c>
      <c r="H29" s="1089"/>
      <c r="I29" s="1089"/>
      <c r="J29" s="1094"/>
      <c r="K29" s="1089" t="s">
        <v>318</v>
      </c>
      <c r="L29" s="1089"/>
      <c r="M29" s="1089"/>
      <c r="N29" s="1094"/>
      <c r="O29" s="1089" t="s">
        <v>318</v>
      </c>
      <c r="P29" s="1089"/>
      <c r="Q29" s="1089"/>
    </row>
    <row r="30" spans="1:18" ht="25.5" customHeight="1">
      <c r="A30" s="1092"/>
      <c r="B30" s="1095"/>
      <c r="C30" s="29" t="s">
        <v>319</v>
      </c>
      <c r="D30" s="370" t="s">
        <v>320</v>
      </c>
      <c r="E30" s="370" t="s">
        <v>321</v>
      </c>
      <c r="F30" s="1095"/>
      <c r="G30" s="29" t="s">
        <v>319</v>
      </c>
      <c r="H30" s="370" t="s">
        <v>320</v>
      </c>
      <c r="I30" s="370" t="s">
        <v>321</v>
      </c>
      <c r="J30" s="1095"/>
      <c r="K30" s="29" t="s">
        <v>319</v>
      </c>
      <c r="L30" s="370" t="s">
        <v>320</v>
      </c>
      <c r="M30" s="370" t="s">
        <v>321</v>
      </c>
      <c r="N30" s="1095"/>
      <c r="O30" s="29" t="s">
        <v>319</v>
      </c>
      <c r="P30" s="370" t="s">
        <v>320</v>
      </c>
      <c r="Q30" s="370" t="s">
        <v>321</v>
      </c>
    </row>
    <row r="31" spans="1:18">
      <c r="A31" s="100" t="s">
        <v>322</v>
      </c>
      <c r="B31" s="588"/>
      <c r="C31" s="589"/>
      <c r="D31" s="589"/>
      <c r="E31" s="589"/>
      <c r="F31" s="116"/>
      <c r="G31" s="116"/>
      <c r="H31" s="116"/>
      <c r="I31" s="116"/>
      <c r="J31" s="589"/>
      <c r="K31" s="589"/>
      <c r="L31" s="589"/>
      <c r="M31" s="589"/>
      <c r="N31" s="116"/>
      <c r="O31" s="116"/>
      <c r="P31" s="116"/>
      <c r="Q31" s="116"/>
    </row>
    <row r="32" spans="1:18">
      <c r="A32" s="100" t="s">
        <v>323</v>
      </c>
      <c r="B32" s="588"/>
      <c r="C32" s="589"/>
      <c r="D32" s="589"/>
      <c r="E32" s="589"/>
      <c r="F32" s="116"/>
      <c r="G32" s="116"/>
      <c r="H32" s="116"/>
      <c r="I32" s="116"/>
      <c r="J32" s="589"/>
      <c r="K32" s="589"/>
      <c r="L32" s="589"/>
      <c r="M32" s="589"/>
      <c r="N32" s="116"/>
      <c r="O32" s="116"/>
      <c r="P32" s="116"/>
      <c r="Q32" s="116"/>
    </row>
    <row r="33" spans="1:17">
      <c r="A33" s="100" t="s">
        <v>324</v>
      </c>
      <c r="B33" s="588"/>
      <c r="C33" s="589"/>
      <c r="D33" s="589"/>
      <c r="E33" s="589"/>
      <c r="F33" s="116"/>
      <c r="G33" s="116"/>
      <c r="H33" s="116"/>
      <c r="I33" s="116"/>
      <c r="J33" s="589"/>
      <c r="K33" s="589"/>
      <c r="L33" s="589"/>
      <c r="M33" s="589"/>
      <c r="N33" s="116"/>
      <c r="O33" s="116"/>
      <c r="P33" s="116"/>
      <c r="Q33" s="116"/>
    </row>
    <row r="34" spans="1:17">
      <c r="A34" s="100" t="s">
        <v>325</v>
      </c>
      <c r="B34" s="588"/>
      <c r="C34" s="589"/>
      <c r="D34" s="589"/>
      <c r="E34" s="589"/>
      <c r="F34" s="116"/>
      <c r="G34" s="116"/>
      <c r="H34" s="116"/>
      <c r="I34" s="116"/>
      <c r="J34" s="589"/>
      <c r="K34" s="589"/>
      <c r="L34" s="589"/>
      <c r="M34" s="589"/>
      <c r="N34" s="116"/>
      <c r="O34" s="116"/>
      <c r="P34" s="116"/>
      <c r="Q34" s="116"/>
    </row>
    <row r="35" spans="1:17">
      <c r="A35" s="100" t="s">
        <v>326</v>
      </c>
      <c r="B35" s="588"/>
      <c r="C35" s="589"/>
      <c r="D35" s="589"/>
      <c r="E35" s="589"/>
      <c r="F35" s="116"/>
      <c r="G35" s="116"/>
      <c r="H35" s="116"/>
      <c r="I35" s="116"/>
      <c r="J35" s="589"/>
      <c r="K35" s="589"/>
      <c r="L35" s="589"/>
      <c r="M35" s="589"/>
      <c r="N35" s="116"/>
      <c r="O35" s="116"/>
      <c r="P35" s="116"/>
      <c r="Q35" s="116"/>
    </row>
    <row r="36" spans="1:17">
      <c r="A36" s="100" t="s">
        <v>327</v>
      </c>
      <c r="B36" s="588"/>
      <c r="C36" s="589"/>
      <c r="D36" s="589"/>
      <c r="E36" s="589"/>
      <c r="F36" s="116"/>
      <c r="G36" s="116"/>
      <c r="H36" s="116"/>
      <c r="I36" s="116"/>
      <c r="J36" s="589"/>
      <c r="K36" s="589"/>
      <c r="L36" s="589"/>
      <c r="M36" s="589"/>
      <c r="N36" s="116"/>
      <c r="O36" s="116"/>
      <c r="P36" s="116"/>
      <c r="Q36" s="116"/>
    </row>
    <row r="37" spans="1:17">
      <c r="A37" s="100" t="s">
        <v>328</v>
      </c>
      <c r="B37" s="588"/>
      <c r="C37" s="589"/>
      <c r="D37" s="589"/>
      <c r="E37" s="589"/>
      <c r="F37" s="116"/>
      <c r="G37" s="116"/>
      <c r="H37" s="116"/>
      <c r="I37" s="116"/>
      <c r="J37" s="589"/>
      <c r="K37" s="589"/>
      <c r="L37" s="589"/>
      <c r="M37" s="589"/>
      <c r="N37" s="116"/>
      <c r="O37" s="116"/>
      <c r="P37" s="116"/>
      <c r="Q37" s="116"/>
    </row>
    <row r="38" spans="1:17">
      <c r="A38" s="100" t="s">
        <v>329</v>
      </c>
      <c r="B38" s="588"/>
      <c r="C38" s="589"/>
      <c r="D38" s="589"/>
      <c r="E38" s="589"/>
      <c r="F38" s="116"/>
      <c r="G38" s="116"/>
      <c r="H38" s="116"/>
      <c r="I38" s="116"/>
      <c r="J38" s="589"/>
      <c r="K38" s="589"/>
      <c r="L38" s="589"/>
      <c r="M38" s="589"/>
      <c r="N38" s="116"/>
      <c r="O38" s="116"/>
      <c r="P38" s="116"/>
      <c r="Q38" s="116"/>
    </row>
    <row r="39" spans="1:17">
      <c r="A39" s="100" t="s">
        <v>330</v>
      </c>
      <c r="B39" s="588"/>
      <c r="C39" s="589"/>
      <c r="D39" s="589"/>
      <c r="E39" s="589"/>
      <c r="F39" s="116"/>
      <c r="G39" s="116"/>
      <c r="H39" s="116"/>
      <c r="I39" s="116"/>
      <c r="J39" s="589"/>
      <c r="K39" s="589"/>
      <c r="L39" s="589"/>
      <c r="M39" s="589"/>
      <c r="N39" s="116"/>
      <c r="O39" s="116"/>
      <c r="P39" s="116"/>
      <c r="Q39" s="116"/>
    </row>
    <row r="40" spans="1:17">
      <c r="A40" s="100" t="s">
        <v>331</v>
      </c>
      <c r="B40" s="589"/>
      <c r="C40" s="589"/>
      <c r="D40" s="589"/>
      <c r="E40" s="589"/>
      <c r="F40" s="116"/>
      <c r="G40" s="116"/>
      <c r="H40" s="116"/>
      <c r="I40" s="116"/>
      <c r="J40" s="589"/>
      <c r="K40" s="589"/>
      <c r="L40" s="589"/>
      <c r="M40" s="589"/>
      <c r="N40" s="116"/>
      <c r="O40" s="116"/>
      <c r="P40" s="116"/>
      <c r="Q40" s="116"/>
    </row>
    <row r="41" spans="1:17">
      <c r="A41" s="100" t="s">
        <v>332</v>
      </c>
      <c r="B41" s="589"/>
      <c r="C41" s="589"/>
      <c r="D41" s="589"/>
      <c r="E41" s="589"/>
      <c r="F41" s="116"/>
      <c r="G41" s="116"/>
      <c r="H41" s="116"/>
      <c r="I41" s="116"/>
      <c r="J41" s="589"/>
      <c r="K41" s="589"/>
      <c r="L41" s="589"/>
      <c r="M41" s="589"/>
      <c r="N41" s="116"/>
      <c r="O41" s="116"/>
      <c r="P41" s="116"/>
      <c r="Q41" s="116"/>
    </row>
    <row r="42" spans="1:17" ht="13.5" thickBot="1">
      <c r="A42" s="12" t="s">
        <v>333</v>
      </c>
      <c r="B42" s="590"/>
      <c r="C42" s="590"/>
      <c r="D42" s="590"/>
      <c r="E42" s="590"/>
      <c r="F42" s="25"/>
      <c r="G42" s="25"/>
      <c r="H42" s="25"/>
      <c r="I42" s="25"/>
      <c r="J42" s="590"/>
      <c r="K42" s="590"/>
      <c r="L42" s="590"/>
      <c r="M42" s="590"/>
      <c r="N42" s="25"/>
      <c r="O42" s="25"/>
      <c r="P42" s="25"/>
      <c r="Q42" s="25"/>
    </row>
    <row r="43" spans="1:17">
      <c r="A43" s="9" t="s">
        <v>334</v>
      </c>
      <c r="B43" s="587">
        <f>SUM(B31:B42)</f>
        <v>0</v>
      </c>
      <c r="C43" s="587">
        <f t="shared" ref="C43:Q43" si="7">SUM(C31:C42)</f>
        <v>0</v>
      </c>
      <c r="D43" s="587">
        <f t="shared" si="7"/>
        <v>0</v>
      </c>
      <c r="E43" s="587">
        <f t="shared" si="7"/>
        <v>0</v>
      </c>
      <c r="F43" s="11">
        <f t="shared" si="7"/>
        <v>0</v>
      </c>
      <c r="G43" s="11">
        <f t="shared" si="7"/>
        <v>0</v>
      </c>
      <c r="H43" s="11">
        <f t="shared" si="7"/>
        <v>0</v>
      </c>
      <c r="I43" s="11">
        <f t="shared" si="7"/>
        <v>0</v>
      </c>
      <c r="J43" s="587">
        <f t="shared" si="7"/>
        <v>0</v>
      </c>
      <c r="K43" s="587">
        <f t="shared" si="7"/>
        <v>0</v>
      </c>
      <c r="L43" s="587">
        <f t="shared" si="7"/>
        <v>0</v>
      </c>
      <c r="M43" s="587">
        <f t="shared" si="7"/>
        <v>0</v>
      </c>
      <c r="N43" s="11">
        <f t="shared" si="7"/>
        <v>0</v>
      </c>
      <c r="O43" s="11">
        <f t="shared" si="7"/>
        <v>0</v>
      </c>
      <c r="P43" s="11">
        <f t="shared" si="7"/>
        <v>0</v>
      </c>
      <c r="Q43" s="11">
        <f t="shared" si="7"/>
        <v>0</v>
      </c>
    </row>
    <row r="44" spans="1:17">
      <c r="A44" s="8"/>
      <c r="B44" s="30"/>
      <c r="C44" s="30"/>
      <c r="D44" s="30"/>
      <c r="E44" s="30"/>
      <c r="F44" s="30"/>
      <c r="G44" s="30"/>
      <c r="H44" s="30"/>
      <c r="I44" s="30"/>
      <c r="J44" s="30"/>
      <c r="K44" s="30"/>
      <c r="L44" s="30"/>
      <c r="M44" s="30"/>
      <c r="N44" s="30"/>
      <c r="O44" s="30"/>
      <c r="P44" s="30"/>
      <c r="Q44" s="31"/>
    </row>
    <row r="45" spans="1:17">
      <c r="A45" s="1101" t="s">
        <v>337</v>
      </c>
      <c r="B45" s="1102"/>
      <c r="C45" s="1102"/>
      <c r="D45" s="1102"/>
      <c r="E45" s="1102"/>
      <c r="F45" s="1102"/>
      <c r="G45" s="1102"/>
      <c r="H45" s="1102"/>
      <c r="I45" s="1102"/>
      <c r="J45" s="1102"/>
      <c r="K45" s="1102"/>
      <c r="L45" s="1102"/>
      <c r="M45" s="1102"/>
      <c r="N45" s="1102"/>
      <c r="O45" s="1102"/>
      <c r="P45" s="1102"/>
      <c r="Q45" s="1103"/>
    </row>
    <row r="46" spans="1:17" ht="12.75" customHeight="1">
      <c r="A46" s="1072" t="s">
        <v>310</v>
      </c>
      <c r="B46" s="1072"/>
      <c r="C46" s="1072"/>
      <c r="D46" s="1072"/>
      <c r="E46" s="1072"/>
      <c r="F46" s="1072"/>
      <c r="G46" s="1072"/>
      <c r="H46" s="1072"/>
      <c r="I46" s="1072"/>
      <c r="J46" s="1072"/>
      <c r="K46" s="1072"/>
      <c r="L46" s="1072"/>
      <c r="M46" s="1072"/>
      <c r="N46" s="1072"/>
      <c r="O46" s="1072"/>
      <c r="P46" s="1072"/>
      <c r="Q46" s="1072"/>
    </row>
    <row r="47" spans="1:17">
      <c r="A47" s="445"/>
      <c r="B47" s="445"/>
      <c r="C47" s="445"/>
      <c r="D47" s="445"/>
      <c r="E47" s="445"/>
      <c r="F47" s="445"/>
      <c r="G47" s="445"/>
      <c r="H47" s="445"/>
      <c r="I47" s="445"/>
      <c r="J47" s="445"/>
      <c r="K47" s="445"/>
      <c r="L47" s="445"/>
      <c r="M47" s="445"/>
      <c r="N47" s="445"/>
      <c r="O47" s="445"/>
    </row>
    <row r="48" spans="1:17">
      <c r="A48" s="1096" t="s">
        <v>338</v>
      </c>
      <c r="B48" s="1097"/>
      <c r="C48" s="1097"/>
      <c r="D48" s="1097"/>
      <c r="E48" s="1097"/>
      <c r="F48" s="1097"/>
      <c r="G48" s="1097"/>
      <c r="H48" s="1097"/>
      <c r="I48" s="1098"/>
      <c r="J48" s="373"/>
      <c r="K48" s="373"/>
      <c r="L48" s="373"/>
      <c r="M48" s="373"/>
      <c r="N48" s="373"/>
      <c r="O48" s="373"/>
      <c r="P48" s="373"/>
      <c r="Q48" s="373"/>
    </row>
    <row r="49" spans="1:17">
      <c r="A49" s="1104" t="s">
        <v>313</v>
      </c>
      <c r="B49" s="1089" t="s">
        <v>314</v>
      </c>
      <c r="C49" s="1089"/>
      <c r="D49" s="1089"/>
      <c r="E49" s="1099"/>
      <c r="F49" s="1089" t="s">
        <v>315</v>
      </c>
      <c r="G49" s="1089"/>
      <c r="H49" s="1089"/>
      <c r="I49" s="1089"/>
      <c r="J49" s="1100" t="s">
        <v>316</v>
      </c>
      <c r="K49" s="1100"/>
      <c r="L49" s="1100"/>
      <c r="M49" s="1100"/>
      <c r="N49" s="1100" t="s">
        <v>10</v>
      </c>
      <c r="O49" s="1100"/>
      <c r="P49" s="1100"/>
      <c r="Q49" s="1100"/>
    </row>
    <row r="50" spans="1:17" ht="13.5" customHeight="1">
      <c r="A50" s="1105"/>
      <c r="B50" s="1107" t="s">
        <v>339</v>
      </c>
      <c r="C50" s="1100" t="s">
        <v>318</v>
      </c>
      <c r="D50" s="1100"/>
      <c r="E50" s="1100"/>
      <c r="F50" s="1107" t="s">
        <v>339</v>
      </c>
      <c r="G50" s="1100" t="s">
        <v>318</v>
      </c>
      <c r="H50" s="1100"/>
      <c r="I50" s="1100"/>
      <c r="J50" s="1107" t="s">
        <v>339</v>
      </c>
      <c r="K50" s="1100" t="s">
        <v>318</v>
      </c>
      <c r="L50" s="1100"/>
      <c r="M50" s="1100"/>
      <c r="N50" s="1107" t="s">
        <v>339</v>
      </c>
      <c r="O50" s="1100" t="s">
        <v>318</v>
      </c>
      <c r="P50" s="1100"/>
      <c r="Q50" s="1100"/>
    </row>
    <row r="51" spans="1:17" ht="39.75" customHeight="1">
      <c r="A51" s="1106"/>
      <c r="B51" s="1107"/>
      <c r="C51" s="370" t="s">
        <v>319</v>
      </c>
      <c r="D51" s="370" t="s">
        <v>320</v>
      </c>
      <c r="E51" s="370" t="s">
        <v>321</v>
      </c>
      <c r="F51" s="1107"/>
      <c r="G51" s="370" t="s">
        <v>319</v>
      </c>
      <c r="H51" s="370" t="s">
        <v>320</v>
      </c>
      <c r="I51" s="370" t="s">
        <v>321</v>
      </c>
      <c r="J51" s="1107"/>
      <c r="K51" s="370" t="s">
        <v>319</v>
      </c>
      <c r="L51" s="370" t="s">
        <v>320</v>
      </c>
      <c r="M51" s="370" t="s">
        <v>321</v>
      </c>
      <c r="N51" s="1107"/>
      <c r="O51" s="370" t="s">
        <v>319</v>
      </c>
      <c r="P51" s="370" t="s">
        <v>320</v>
      </c>
      <c r="Q51" s="370" t="s">
        <v>321</v>
      </c>
    </row>
    <row r="52" spans="1:17">
      <c r="A52" s="100" t="s">
        <v>322</v>
      </c>
      <c r="B52" s="591"/>
      <c r="C52" s="589"/>
      <c r="D52" s="589"/>
      <c r="E52" s="589"/>
      <c r="F52" s="116">
        <v>0</v>
      </c>
      <c r="G52" s="116">
        <v>0</v>
      </c>
      <c r="H52" s="116"/>
      <c r="I52" s="116"/>
      <c r="J52" s="589"/>
      <c r="K52" s="589"/>
      <c r="L52" s="589"/>
      <c r="M52" s="589"/>
      <c r="N52" s="116">
        <f>F52</f>
        <v>0</v>
      </c>
      <c r="O52" s="116">
        <f>G52</f>
        <v>0</v>
      </c>
      <c r="P52" s="116"/>
      <c r="Q52" s="116"/>
    </row>
    <row r="53" spans="1:17">
      <c r="A53" s="100" t="s">
        <v>323</v>
      </c>
      <c r="B53" s="591"/>
      <c r="C53" s="589"/>
      <c r="D53" s="589"/>
      <c r="E53" s="589"/>
      <c r="F53" s="116">
        <v>1</v>
      </c>
      <c r="G53" s="116">
        <v>2987</v>
      </c>
      <c r="H53" s="116"/>
      <c r="I53" s="116"/>
      <c r="J53" s="589"/>
      <c r="K53" s="589"/>
      <c r="L53" s="589"/>
      <c r="M53" s="589"/>
      <c r="N53" s="116">
        <f t="shared" ref="N53:N59" si="8">F53</f>
        <v>1</v>
      </c>
      <c r="O53" s="116">
        <f t="shared" ref="O53:O59" si="9">G53</f>
        <v>2987</v>
      </c>
      <c r="P53" s="116"/>
      <c r="Q53" s="116"/>
    </row>
    <row r="54" spans="1:17">
      <c r="A54" s="100" t="s">
        <v>324</v>
      </c>
      <c r="B54" s="591"/>
      <c r="C54" s="589"/>
      <c r="D54" s="589"/>
      <c r="E54" s="589"/>
      <c r="F54" s="116">
        <v>2</v>
      </c>
      <c r="G54" s="116">
        <v>5974</v>
      </c>
      <c r="H54" s="116"/>
      <c r="I54" s="116"/>
      <c r="J54" s="589"/>
      <c r="K54" s="592"/>
      <c r="L54" s="593"/>
      <c r="M54" s="593"/>
      <c r="N54" s="116">
        <f t="shared" si="8"/>
        <v>2</v>
      </c>
      <c r="O54" s="116">
        <f t="shared" si="9"/>
        <v>5974</v>
      </c>
      <c r="P54" s="116"/>
      <c r="Q54" s="116"/>
    </row>
    <row r="55" spans="1:17">
      <c r="A55" s="100" t="s">
        <v>325</v>
      </c>
      <c r="B55" s="591"/>
      <c r="C55" s="589"/>
      <c r="D55" s="589"/>
      <c r="E55" s="589"/>
      <c r="F55" s="116">
        <v>5</v>
      </c>
      <c r="G55" s="116">
        <v>42159</v>
      </c>
      <c r="H55" s="116"/>
      <c r="I55" s="116"/>
      <c r="J55" s="589"/>
      <c r="K55" s="592"/>
      <c r="L55" s="592"/>
      <c r="M55" s="592"/>
      <c r="N55" s="116">
        <f t="shared" si="8"/>
        <v>5</v>
      </c>
      <c r="O55" s="116">
        <f t="shared" si="9"/>
        <v>42159</v>
      </c>
      <c r="P55" s="116"/>
      <c r="Q55" s="116"/>
    </row>
    <row r="56" spans="1:17">
      <c r="A56" s="100" t="s">
        <v>326</v>
      </c>
      <c r="B56" s="591"/>
      <c r="C56" s="589"/>
      <c r="D56" s="589"/>
      <c r="E56" s="589"/>
      <c r="F56" s="116">
        <v>3</v>
      </c>
      <c r="G56" s="116">
        <v>10479</v>
      </c>
      <c r="H56" s="116"/>
      <c r="I56" s="116"/>
      <c r="J56" s="591"/>
      <c r="K56" s="594"/>
      <c r="L56" s="594"/>
      <c r="M56" s="594"/>
      <c r="N56" s="116">
        <f t="shared" si="8"/>
        <v>3</v>
      </c>
      <c r="O56" s="116">
        <f t="shared" si="9"/>
        <v>10479</v>
      </c>
      <c r="P56" s="116"/>
      <c r="Q56" s="116"/>
    </row>
    <row r="57" spans="1:17">
      <c r="A57" s="100" t="s">
        <v>327</v>
      </c>
      <c r="B57" s="591"/>
      <c r="C57" s="589"/>
      <c r="D57" s="589"/>
      <c r="E57" s="589"/>
      <c r="F57" s="116">
        <v>1</v>
      </c>
      <c r="G57" s="116">
        <v>8961</v>
      </c>
      <c r="H57" s="116"/>
      <c r="I57" s="116"/>
      <c r="J57" s="589"/>
      <c r="K57" s="592"/>
      <c r="L57" s="592"/>
      <c r="M57" s="592"/>
      <c r="N57" s="116">
        <f t="shared" si="8"/>
        <v>1</v>
      </c>
      <c r="O57" s="116">
        <f t="shared" si="9"/>
        <v>8961</v>
      </c>
      <c r="P57" s="116"/>
      <c r="Q57" s="116"/>
    </row>
    <row r="58" spans="1:17">
      <c r="A58" s="100" t="s">
        <v>328</v>
      </c>
      <c r="B58" s="591"/>
      <c r="C58" s="589"/>
      <c r="D58" s="589"/>
      <c r="E58" s="589"/>
      <c r="F58" s="116">
        <v>1</v>
      </c>
      <c r="G58" s="116">
        <v>2987</v>
      </c>
      <c r="H58" s="116"/>
      <c r="I58" s="116"/>
      <c r="J58" s="589"/>
      <c r="K58" s="589"/>
      <c r="L58" s="589"/>
      <c r="M58" s="589"/>
      <c r="N58" s="116">
        <f t="shared" si="8"/>
        <v>1</v>
      </c>
      <c r="O58" s="116">
        <f t="shared" si="9"/>
        <v>2987</v>
      </c>
      <c r="P58" s="116"/>
      <c r="Q58" s="116"/>
    </row>
    <row r="59" spans="1:17">
      <c r="A59" s="100" t="s">
        <v>329</v>
      </c>
      <c r="B59" s="591"/>
      <c r="C59" s="589"/>
      <c r="D59" s="589"/>
      <c r="E59" s="589"/>
      <c r="F59" s="116">
        <v>1</v>
      </c>
      <c r="G59" s="116">
        <v>11948</v>
      </c>
      <c r="H59" s="116"/>
      <c r="I59" s="116"/>
      <c r="J59" s="589"/>
      <c r="K59" s="589"/>
      <c r="L59" s="589"/>
      <c r="M59" s="589"/>
      <c r="N59" s="116">
        <f t="shared" si="8"/>
        <v>1</v>
      </c>
      <c r="O59" s="116">
        <f t="shared" si="9"/>
        <v>11948</v>
      </c>
      <c r="P59" s="116"/>
      <c r="Q59" s="116"/>
    </row>
    <row r="60" spans="1:17">
      <c r="A60" s="100" t="s">
        <v>330</v>
      </c>
      <c r="B60" s="591"/>
      <c r="C60" s="589"/>
      <c r="D60" s="589"/>
      <c r="E60" s="589"/>
      <c r="F60" s="116"/>
      <c r="G60" s="116"/>
      <c r="H60" s="116"/>
      <c r="I60" s="116"/>
      <c r="J60" s="589"/>
      <c r="K60" s="589"/>
      <c r="L60" s="589"/>
      <c r="M60" s="589"/>
      <c r="N60" s="116"/>
      <c r="O60" s="116"/>
      <c r="P60" s="116"/>
      <c r="Q60" s="116"/>
    </row>
    <row r="61" spans="1:17">
      <c r="A61" s="100" t="s">
        <v>331</v>
      </c>
      <c r="B61" s="589"/>
      <c r="C61" s="589"/>
      <c r="D61" s="589"/>
      <c r="E61" s="589"/>
      <c r="F61" s="202"/>
      <c r="G61" s="202"/>
      <c r="H61" s="202"/>
      <c r="I61" s="202"/>
      <c r="J61" s="589"/>
      <c r="K61" s="589"/>
      <c r="L61" s="589"/>
      <c r="M61" s="589"/>
      <c r="N61" s="116"/>
      <c r="O61" s="116"/>
      <c r="P61" s="116"/>
      <c r="Q61" s="116"/>
    </row>
    <row r="62" spans="1:17">
      <c r="A62" s="100" t="s">
        <v>332</v>
      </c>
      <c r="B62" s="589"/>
      <c r="C62" s="589"/>
      <c r="D62" s="589"/>
      <c r="E62" s="589"/>
      <c r="F62" s="202"/>
      <c r="G62" s="202"/>
      <c r="H62" s="202"/>
      <c r="I62" s="202"/>
      <c r="J62" s="589"/>
      <c r="K62" s="589"/>
      <c r="L62" s="589"/>
      <c r="M62" s="589"/>
      <c r="N62" s="116"/>
      <c r="O62" s="116"/>
      <c r="P62" s="116"/>
      <c r="Q62" s="116"/>
    </row>
    <row r="63" spans="1:17" ht="13.5" thickBot="1">
      <c r="A63" s="12" t="s">
        <v>333</v>
      </c>
      <c r="B63" s="590"/>
      <c r="C63" s="590"/>
      <c r="D63" s="590"/>
      <c r="E63" s="590"/>
      <c r="F63" s="80"/>
      <c r="G63" s="80"/>
      <c r="H63" s="80"/>
      <c r="I63" s="80"/>
      <c r="J63" s="590"/>
      <c r="K63" s="590"/>
      <c r="L63" s="590"/>
      <c r="M63" s="595"/>
      <c r="N63" s="270"/>
      <c r="O63" s="270"/>
      <c r="P63" s="270"/>
      <c r="Q63" s="270"/>
    </row>
    <row r="64" spans="1:17">
      <c r="A64" s="9" t="s">
        <v>334</v>
      </c>
      <c r="B64" s="587">
        <f>SUM(B52:B63)</f>
        <v>0</v>
      </c>
      <c r="C64" s="587">
        <f t="shared" ref="C64:Q64" si="10">SUM(C52:C63)</f>
        <v>0</v>
      </c>
      <c r="D64" s="587">
        <f t="shared" si="10"/>
        <v>0</v>
      </c>
      <c r="E64" s="587">
        <f t="shared" si="10"/>
        <v>0</v>
      </c>
      <c r="F64" s="11">
        <f t="shared" si="10"/>
        <v>14</v>
      </c>
      <c r="G64" s="11">
        <f t="shared" si="10"/>
        <v>85495</v>
      </c>
      <c r="H64" s="11">
        <f t="shared" si="10"/>
        <v>0</v>
      </c>
      <c r="I64" s="11">
        <f t="shared" si="10"/>
        <v>0</v>
      </c>
      <c r="J64" s="587">
        <f t="shared" si="10"/>
        <v>0</v>
      </c>
      <c r="K64" s="587">
        <f t="shared" si="10"/>
        <v>0</v>
      </c>
      <c r="L64" s="587">
        <f t="shared" si="10"/>
        <v>0</v>
      </c>
      <c r="M64" s="596">
        <f t="shared" si="10"/>
        <v>0</v>
      </c>
      <c r="N64" s="428">
        <f>SUM(N52:N63)</f>
        <v>14</v>
      </c>
      <c r="O64" s="428">
        <f t="shared" si="10"/>
        <v>85495</v>
      </c>
      <c r="P64" s="428">
        <f t="shared" si="10"/>
        <v>0</v>
      </c>
      <c r="Q64" s="428">
        <f t="shared" si="10"/>
        <v>0</v>
      </c>
    </row>
    <row r="65" spans="1:17">
      <c r="A65" s="8"/>
      <c r="B65" s="30"/>
      <c r="C65" s="30"/>
      <c r="D65" s="30"/>
      <c r="E65" s="30"/>
      <c r="F65" s="30"/>
      <c r="G65" s="30"/>
      <c r="H65" s="30"/>
      <c r="I65" s="30"/>
      <c r="J65" s="30"/>
      <c r="K65" s="30"/>
      <c r="L65" s="30"/>
      <c r="M65" s="30"/>
      <c r="N65" s="30"/>
      <c r="O65" s="30"/>
      <c r="P65" s="30"/>
      <c r="Q65" s="31"/>
    </row>
    <row r="66" spans="1:17">
      <c r="A66" s="8"/>
      <c r="B66" s="30"/>
      <c r="C66" s="30"/>
      <c r="D66" s="30"/>
      <c r="E66" s="30"/>
      <c r="F66" s="30"/>
      <c r="G66" s="30"/>
      <c r="H66" s="30"/>
      <c r="I66" s="30"/>
      <c r="J66" s="30"/>
      <c r="K66" s="30"/>
      <c r="L66" s="30"/>
      <c r="M66" s="30"/>
      <c r="N66" s="30"/>
      <c r="O66" s="30"/>
      <c r="P66" s="30"/>
      <c r="Q66" s="31"/>
    </row>
    <row r="67" spans="1:17" ht="15.75">
      <c r="A67" s="1096" t="s">
        <v>340</v>
      </c>
      <c r="B67" s="1097"/>
      <c r="C67" s="1097"/>
      <c r="D67" s="1097"/>
      <c r="E67" s="1097"/>
      <c r="F67" s="1097"/>
      <c r="G67" s="1097"/>
      <c r="H67" s="1097"/>
      <c r="I67" s="1098"/>
      <c r="J67" s="373"/>
      <c r="K67" s="373"/>
      <c r="L67" s="373"/>
      <c r="M67" s="373"/>
      <c r="N67" s="373"/>
      <c r="O67" s="373"/>
      <c r="P67" s="373"/>
      <c r="Q67" s="373"/>
    </row>
    <row r="68" spans="1:17">
      <c r="A68" s="446"/>
      <c r="B68" s="1089" t="s">
        <v>314</v>
      </c>
      <c r="C68" s="1089"/>
      <c r="D68" s="1089"/>
      <c r="E68" s="1099"/>
      <c r="F68" s="1089" t="s">
        <v>315</v>
      </c>
      <c r="G68" s="1089"/>
      <c r="H68" s="1089"/>
      <c r="I68" s="1089"/>
      <c r="J68" s="1100" t="s">
        <v>316</v>
      </c>
      <c r="K68" s="1100"/>
      <c r="L68" s="1100"/>
      <c r="M68" s="1100"/>
      <c r="N68" s="1100" t="s">
        <v>10</v>
      </c>
      <c r="O68" s="1100"/>
      <c r="P68" s="1100"/>
      <c r="Q68" s="1100"/>
    </row>
    <row r="69" spans="1:17">
      <c r="A69" s="1090" t="s">
        <v>313</v>
      </c>
      <c r="B69" s="1093" t="s">
        <v>317</v>
      </c>
      <c r="C69" s="26"/>
      <c r="D69" s="27"/>
      <c r="E69" s="28"/>
      <c r="F69" s="1093" t="s">
        <v>317</v>
      </c>
      <c r="G69" s="26"/>
      <c r="H69" s="27"/>
      <c r="I69" s="28"/>
      <c r="J69" s="1093" t="s">
        <v>317</v>
      </c>
      <c r="K69" s="26"/>
      <c r="L69" s="27"/>
      <c r="M69" s="28"/>
      <c r="N69" s="1093" t="s">
        <v>317</v>
      </c>
      <c r="O69" s="26"/>
      <c r="P69" s="27"/>
      <c r="Q69" s="28"/>
    </row>
    <row r="70" spans="1:17">
      <c r="A70" s="1091"/>
      <c r="B70" s="1094"/>
      <c r="C70" s="1089" t="s">
        <v>318</v>
      </c>
      <c r="D70" s="1089"/>
      <c r="E70" s="1089"/>
      <c r="F70" s="1094"/>
      <c r="G70" s="1089" t="s">
        <v>318</v>
      </c>
      <c r="H70" s="1089"/>
      <c r="I70" s="1089"/>
      <c r="J70" s="1094"/>
      <c r="K70" s="1089" t="s">
        <v>318</v>
      </c>
      <c r="L70" s="1089"/>
      <c r="M70" s="1089"/>
      <c r="N70" s="1094"/>
      <c r="O70" s="1089" t="s">
        <v>318</v>
      </c>
      <c r="P70" s="1089"/>
      <c r="Q70" s="1089"/>
    </row>
    <row r="71" spans="1:17">
      <c r="A71" s="1092"/>
      <c r="B71" s="1095"/>
      <c r="C71" s="29" t="s">
        <v>319</v>
      </c>
      <c r="D71" s="370" t="s">
        <v>320</v>
      </c>
      <c r="E71" s="370" t="s">
        <v>321</v>
      </c>
      <c r="F71" s="1095"/>
      <c r="G71" s="29" t="s">
        <v>319</v>
      </c>
      <c r="H71" s="370" t="s">
        <v>320</v>
      </c>
      <c r="I71" s="370" t="s">
        <v>321</v>
      </c>
      <c r="J71" s="1095"/>
      <c r="K71" s="29" t="s">
        <v>319</v>
      </c>
      <c r="L71" s="370" t="s">
        <v>320</v>
      </c>
      <c r="M71" s="370" t="s">
        <v>321</v>
      </c>
      <c r="N71" s="1095"/>
      <c r="O71" s="29" t="s">
        <v>319</v>
      </c>
      <c r="P71" s="370" t="s">
        <v>320</v>
      </c>
      <c r="Q71" s="370" t="s">
        <v>321</v>
      </c>
    </row>
    <row r="72" spans="1:17">
      <c r="A72" s="100" t="s">
        <v>322</v>
      </c>
      <c r="B72" s="588"/>
      <c r="C72" s="589"/>
      <c r="D72" s="589"/>
      <c r="E72" s="589"/>
      <c r="F72" s="116"/>
      <c r="G72" s="116"/>
      <c r="H72" s="116"/>
      <c r="I72" s="116"/>
      <c r="J72" s="589"/>
      <c r="K72" s="589"/>
      <c r="L72" s="589"/>
      <c r="M72" s="589"/>
      <c r="N72" s="116"/>
      <c r="O72" s="116"/>
      <c r="P72" s="116"/>
      <c r="Q72" s="116"/>
    </row>
    <row r="73" spans="1:17">
      <c r="A73" s="100" t="s">
        <v>323</v>
      </c>
      <c r="B73" s="588"/>
      <c r="C73" s="589"/>
      <c r="D73" s="589"/>
      <c r="E73" s="589"/>
      <c r="F73" s="116"/>
      <c r="G73" s="116"/>
      <c r="H73" s="116"/>
      <c r="I73" s="116"/>
      <c r="J73" s="589"/>
      <c r="K73" s="589"/>
      <c r="L73" s="589"/>
      <c r="M73" s="589"/>
      <c r="N73" s="116"/>
      <c r="O73" s="116"/>
      <c r="P73" s="116"/>
      <c r="Q73" s="116"/>
    </row>
    <row r="74" spans="1:17">
      <c r="A74" s="100" t="s">
        <v>324</v>
      </c>
      <c r="B74" s="588"/>
      <c r="C74" s="589"/>
      <c r="D74" s="589"/>
      <c r="E74" s="589"/>
      <c r="F74" s="116"/>
      <c r="G74" s="116"/>
      <c r="H74" s="116"/>
      <c r="I74" s="116"/>
      <c r="J74" s="589"/>
      <c r="K74" s="589"/>
      <c r="L74" s="589"/>
      <c r="M74" s="589"/>
      <c r="N74" s="116"/>
      <c r="O74" s="116"/>
      <c r="P74" s="116"/>
      <c r="Q74" s="116"/>
    </row>
    <row r="75" spans="1:17">
      <c r="A75" s="100" t="s">
        <v>325</v>
      </c>
      <c r="B75" s="588"/>
      <c r="C75" s="589"/>
      <c r="D75" s="589"/>
      <c r="E75" s="589"/>
      <c r="F75" s="116"/>
      <c r="G75" s="116"/>
      <c r="H75" s="116"/>
      <c r="I75" s="116"/>
      <c r="J75" s="589"/>
      <c r="K75" s="589"/>
      <c r="L75" s="589"/>
      <c r="M75" s="589"/>
      <c r="N75" s="116"/>
      <c r="O75" s="116"/>
      <c r="P75" s="116"/>
      <c r="Q75" s="116"/>
    </row>
    <row r="76" spans="1:17">
      <c r="A76" s="100" t="s">
        <v>326</v>
      </c>
      <c r="B76" s="588"/>
      <c r="C76" s="589"/>
      <c r="D76" s="589"/>
      <c r="E76" s="589"/>
      <c r="F76" s="116"/>
      <c r="G76" s="116"/>
      <c r="H76" s="116"/>
      <c r="I76" s="116"/>
      <c r="J76" s="589"/>
      <c r="K76" s="589"/>
      <c r="L76" s="589"/>
      <c r="M76" s="589"/>
      <c r="N76" s="116"/>
      <c r="O76" s="116"/>
      <c r="P76" s="116"/>
      <c r="Q76" s="116"/>
    </row>
    <row r="77" spans="1:17">
      <c r="A77" s="100" t="s">
        <v>327</v>
      </c>
      <c r="B77" s="588"/>
      <c r="C77" s="589"/>
      <c r="D77" s="589"/>
      <c r="E77" s="589"/>
      <c r="F77" s="116"/>
      <c r="G77" s="116"/>
      <c r="H77" s="116"/>
      <c r="I77" s="116"/>
      <c r="J77" s="589"/>
      <c r="K77" s="589"/>
      <c r="L77" s="589"/>
      <c r="M77" s="589"/>
      <c r="N77" s="116"/>
      <c r="O77" s="116"/>
      <c r="P77" s="116"/>
      <c r="Q77" s="116"/>
    </row>
    <row r="78" spans="1:17">
      <c r="A78" s="100" t="s">
        <v>328</v>
      </c>
      <c r="B78" s="588"/>
      <c r="C78" s="589"/>
      <c r="D78" s="589"/>
      <c r="E78" s="589"/>
      <c r="F78" s="116"/>
      <c r="G78" s="116"/>
      <c r="H78" s="116"/>
      <c r="I78" s="116"/>
      <c r="J78" s="589"/>
      <c r="K78" s="589"/>
      <c r="L78" s="589"/>
      <c r="M78" s="589"/>
      <c r="N78" s="116"/>
      <c r="O78" s="116"/>
      <c r="P78" s="116"/>
      <c r="Q78" s="116"/>
    </row>
    <row r="79" spans="1:17">
      <c r="A79" s="100" t="s">
        <v>329</v>
      </c>
      <c r="B79" s="588"/>
      <c r="C79" s="589"/>
      <c r="D79" s="589"/>
      <c r="E79" s="589"/>
      <c r="F79" s="116"/>
      <c r="G79" s="116"/>
      <c r="H79" s="116"/>
      <c r="I79" s="116"/>
      <c r="J79" s="589"/>
      <c r="K79" s="589"/>
      <c r="L79" s="589"/>
      <c r="M79" s="589"/>
      <c r="N79" s="116"/>
      <c r="O79" s="116"/>
      <c r="P79" s="116"/>
      <c r="Q79" s="116"/>
    </row>
    <row r="80" spans="1:17">
      <c r="A80" s="100" t="s">
        <v>330</v>
      </c>
      <c r="B80" s="588"/>
      <c r="C80" s="589"/>
      <c r="D80" s="589"/>
      <c r="E80" s="589"/>
      <c r="F80" s="116"/>
      <c r="G80" s="116"/>
      <c r="H80" s="116"/>
      <c r="I80" s="116"/>
      <c r="J80" s="589"/>
      <c r="K80" s="589"/>
      <c r="L80" s="589"/>
      <c r="M80" s="589"/>
      <c r="N80" s="116"/>
      <c r="O80" s="116"/>
      <c r="P80" s="116"/>
      <c r="Q80" s="116"/>
    </row>
    <row r="81" spans="1:17">
      <c r="A81" s="100" t="s">
        <v>331</v>
      </c>
      <c r="B81" s="589"/>
      <c r="C81" s="589"/>
      <c r="D81" s="589"/>
      <c r="E81" s="589"/>
      <c r="F81" s="116"/>
      <c r="G81" s="116"/>
      <c r="H81" s="116"/>
      <c r="I81" s="116"/>
      <c r="J81" s="589"/>
      <c r="K81" s="589"/>
      <c r="L81" s="589"/>
      <c r="M81" s="589"/>
      <c r="N81" s="116"/>
      <c r="O81" s="116"/>
      <c r="P81" s="116"/>
      <c r="Q81" s="116"/>
    </row>
    <row r="82" spans="1:17">
      <c r="A82" s="100" t="s">
        <v>332</v>
      </c>
      <c r="B82" s="589"/>
      <c r="C82" s="589"/>
      <c r="D82" s="589"/>
      <c r="E82" s="589"/>
      <c r="F82" s="116"/>
      <c r="G82" s="116"/>
      <c r="H82" s="116"/>
      <c r="I82" s="116"/>
      <c r="J82" s="589"/>
      <c r="K82" s="589"/>
      <c r="L82" s="589"/>
      <c r="M82" s="589"/>
      <c r="N82" s="116"/>
      <c r="O82" s="116"/>
      <c r="P82" s="116"/>
      <c r="Q82" s="116"/>
    </row>
    <row r="83" spans="1:17" ht="13.5" thickBot="1">
      <c r="A83" s="12" t="s">
        <v>333</v>
      </c>
      <c r="B83" s="590"/>
      <c r="C83" s="590"/>
      <c r="D83" s="590"/>
      <c r="E83" s="590"/>
      <c r="F83" s="25"/>
      <c r="G83" s="25"/>
      <c r="H83" s="25"/>
      <c r="I83" s="25"/>
      <c r="J83" s="590"/>
      <c r="K83" s="590"/>
      <c r="L83" s="590"/>
      <c r="M83" s="590"/>
      <c r="N83" s="25"/>
      <c r="O83" s="25"/>
      <c r="P83" s="25"/>
      <c r="Q83" s="25"/>
    </row>
    <row r="84" spans="1:17">
      <c r="A84" s="9" t="s">
        <v>334</v>
      </c>
      <c r="B84" s="587">
        <f>SUM(B72:B83)</f>
        <v>0</v>
      </c>
      <c r="C84" s="587">
        <f t="shared" ref="C84:Q84" si="11">SUM(C72:C83)</f>
        <v>0</v>
      </c>
      <c r="D84" s="587">
        <f t="shared" si="11"/>
        <v>0</v>
      </c>
      <c r="E84" s="587">
        <f t="shared" si="11"/>
        <v>0</v>
      </c>
      <c r="F84" s="11">
        <f t="shared" si="11"/>
        <v>0</v>
      </c>
      <c r="G84" s="11">
        <f t="shared" si="11"/>
        <v>0</v>
      </c>
      <c r="H84" s="11">
        <f t="shared" si="11"/>
        <v>0</v>
      </c>
      <c r="I84" s="11">
        <f t="shared" si="11"/>
        <v>0</v>
      </c>
      <c r="J84" s="587">
        <f t="shared" si="11"/>
        <v>0</v>
      </c>
      <c r="K84" s="587">
        <f t="shared" si="11"/>
        <v>0</v>
      </c>
      <c r="L84" s="587">
        <f t="shared" si="11"/>
        <v>0</v>
      </c>
      <c r="M84" s="587">
        <f t="shared" si="11"/>
        <v>0</v>
      </c>
      <c r="N84" s="11">
        <f t="shared" si="11"/>
        <v>0</v>
      </c>
      <c r="O84" s="11">
        <f t="shared" si="11"/>
        <v>0</v>
      </c>
      <c r="P84" s="11">
        <f t="shared" si="11"/>
        <v>0</v>
      </c>
      <c r="Q84" s="11">
        <f t="shared" si="11"/>
        <v>0</v>
      </c>
    </row>
    <row r="85" spans="1:17">
      <c r="A85" s="8"/>
      <c r="B85" s="30"/>
      <c r="C85" s="30"/>
      <c r="D85" s="30"/>
      <c r="E85" s="30"/>
      <c r="F85" s="30"/>
      <c r="G85" s="30"/>
      <c r="H85" s="30"/>
      <c r="I85" s="30"/>
      <c r="J85" s="30"/>
      <c r="K85" s="30"/>
      <c r="L85" s="30"/>
      <c r="M85" s="30"/>
      <c r="N85" s="30"/>
      <c r="O85" s="30"/>
      <c r="P85" s="30"/>
      <c r="Q85" s="31"/>
    </row>
    <row r="86" spans="1:17" ht="26.25" customHeight="1">
      <c r="A86" s="1101" t="s">
        <v>341</v>
      </c>
      <c r="B86" s="1102"/>
      <c r="C86" s="1102"/>
      <c r="D86" s="1102"/>
      <c r="E86" s="1102"/>
      <c r="F86" s="1102"/>
      <c r="G86" s="1102"/>
      <c r="H86" s="1102"/>
      <c r="I86" s="1102"/>
      <c r="J86" s="1102"/>
      <c r="K86" s="1102"/>
      <c r="L86" s="1102"/>
      <c r="M86" s="1102"/>
      <c r="N86" s="1102"/>
      <c r="O86" s="1102"/>
      <c r="P86" s="1102"/>
      <c r="Q86" s="1103"/>
    </row>
    <row r="87" spans="1:17">
      <c r="A87" s="1101"/>
      <c r="B87" s="1102"/>
      <c r="C87" s="1102"/>
      <c r="D87" s="1102"/>
      <c r="E87" s="1102"/>
      <c r="F87" s="1102"/>
      <c r="G87" s="1102"/>
      <c r="H87" s="1102"/>
      <c r="I87" s="1102"/>
      <c r="J87" s="1102"/>
      <c r="K87" s="1102"/>
      <c r="L87" s="1102"/>
      <c r="M87" s="1102"/>
      <c r="N87" s="1102"/>
      <c r="O87" s="1102"/>
      <c r="P87" s="1102"/>
      <c r="Q87" s="1103"/>
    </row>
    <row r="88" spans="1:17">
      <c r="A88" s="1101" t="s">
        <v>342</v>
      </c>
      <c r="B88" s="1102"/>
      <c r="C88" s="1102"/>
      <c r="D88" s="1102"/>
      <c r="E88" s="1102"/>
      <c r="F88" s="1102"/>
      <c r="G88" s="1102"/>
      <c r="H88" s="1102"/>
      <c r="I88" s="1102"/>
      <c r="J88" s="1102"/>
      <c r="K88" s="1102"/>
      <c r="L88" s="1102"/>
      <c r="M88" s="1102"/>
      <c r="N88" s="1102"/>
      <c r="O88" s="1102"/>
      <c r="P88" s="1102"/>
      <c r="Q88" s="1103"/>
    </row>
    <row r="89" spans="1:17" ht="12.75" customHeight="1">
      <c r="A89" s="1072" t="s">
        <v>310</v>
      </c>
      <c r="B89" s="1072"/>
      <c r="C89" s="1072"/>
      <c r="D89" s="1072"/>
      <c r="E89" s="1072"/>
      <c r="F89" s="1072"/>
      <c r="G89" s="1072"/>
      <c r="H89" s="1072"/>
      <c r="I89" s="1072"/>
      <c r="J89" s="1072"/>
      <c r="K89" s="1072"/>
      <c r="L89" s="1072"/>
      <c r="M89" s="1072"/>
      <c r="N89" s="1072"/>
      <c r="O89" s="1072"/>
      <c r="P89" s="1072"/>
      <c r="Q89" s="1072"/>
    </row>
  </sheetData>
  <mergeCells count="67">
    <mergeCell ref="A89:Q89"/>
    <mergeCell ref="A46:Q46"/>
    <mergeCell ref="A24:Q24"/>
    <mergeCell ref="A5:I5"/>
    <mergeCell ref="N50:N51"/>
    <mergeCell ref="A48:I48"/>
    <mergeCell ref="F50:F51"/>
    <mergeCell ref="G50:I50"/>
    <mergeCell ref="J50:J51"/>
    <mergeCell ref="K50:M50"/>
    <mergeCell ref="B28:B30"/>
    <mergeCell ref="F28:F30"/>
    <mergeCell ref="J28:J30"/>
    <mergeCell ref="N28:N30"/>
    <mergeCell ref="A23:Q23"/>
    <mergeCell ref="C50:E50"/>
    <mergeCell ref="O50:Q50"/>
    <mergeCell ref="N27:Q27"/>
    <mergeCell ref="A1:Q1"/>
    <mergeCell ref="A6:A8"/>
    <mergeCell ref="J7:J8"/>
    <mergeCell ref="N7:N8"/>
    <mergeCell ref="G7:I7"/>
    <mergeCell ref="K7:M7"/>
    <mergeCell ref="C7:E7"/>
    <mergeCell ref="F7:F8"/>
    <mergeCell ref="B6:E6"/>
    <mergeCell ref="J6:M6"/>
    <mergeCell ref="F6:I6"/>
    <mergeCell ref="A2:Q2"/>
    <mergeCell ref="A3:Q3"/>
    <mergeCell ref="N6:Q6"/>
    <mergeCell ref="B7:B8"/>
    <mergeCell ref="O7:Q7"/>
    <mergeCell ref="A88:Q88"/>
    <mergeCell ref="C29:E29"/>
    <mergeCell ref="G29:I29"/>
    <mergeCell ref="K29:M29"/>
    <mergeCell ref="O29:Q29"/>
    <mergeCell ref="A28:A30"/>
    <mergeCell ref="A45:Q45"/>
    <mergeCell ref="A49:A51"/>
    <mergeCell ref="B49:E49"/>
    <mergeCell ref="F49:I49"/>
    <mergeCell ref="J49:M49"/>
    <mergeCell ref="N49:Q49"/>
    <mergeCell ref="A87:Q87"/>
    <mergeCell ref="A86:Q86"/>
    <mergeCell ref="B50:B51"/>
    <mergeCell ref="A26:I26"/>
    <mergeCell ref="B27:E27"/>
    <mergeCell ref="F27:I27"/>
    <mergeCell ref="J27:M27"/>
    <mergeCell ref="A67:I67"/>
    <mergeCell ref="B68:E68"/>
    <mergeCell ref="F68:I68"/>
    <mergeCell ref="J68:M68"/>
    <mergeCell ref="N68:Q68"/>
    <mergeCell ref="O70:Q70"/>
    <mergeCell ref="A69:A71"/>
    <mergeCell ref="B69:B71"/>
    <mergeCell ref="F69:F71"/>
    <mergeCell ref="J69:J71"/>
    <mergeCell ref="N69:N71"/>
    <mergeCell ref="C70:E70"/>
    <mergeCell ref="G70:I70"/>
    <mergeCell ref="K70:M70"/>
  </mergeCells>
  <printOptions horizontalCentered="1" verticalCentered="1"/>
  <pageMargins left="0.5" right="0.5" top="0.25" bottom="0.25" header="0.3" footer="0.3"/>
  <pageSetup scale="62"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9"/>
  <sheetViews>
    <sheetView zoomScale="85" zoomScaleNormal="85" workbookViewId="0">
      <selection activeCell="D43" sqref="D43"/>
    </sheetView>
  </sheetViews>
  <sheetFormatPr defaultColWidth="9.42578125" defaultRowHeight="12.75"/>
  <cols>
    <col min="1" max="1" width="56.42578125" customWidth="1"/>
    <col min="2" max="2" width="7.85546875" bestFit="1" customWidth="1"/>
    <col min="3" max="4" width="12.5703125" bestFit="1" customWidth="1"/>
    <col min="5" max="5" width="7.85546875" bestFit="1" customWidth="1"/>
    <col min="6" max="6" width="8.140625" customWidth="1"/>
    <col min="7" max="7" width="8" customWidth="1"/>
    <col min="8" max="8" width="7.85546875" bestFit="1" customWidth="1"/>
    <col min="9" max="9" width="8.7109375" bestFit="1" customWidth="1"/>
    <col min="10" max="10" width="9.42578125" customWidth="1"/>
    <col min="11" max="11" width="7.85546875" bestFit="1" customWidth="1"/>
    <col min="12" max="13" width="9" bestFit="1" customWidth="1"/>
    <col min="14" max="14" width="7.85546875" bestFit="1" customWidth="1"/>
    <col min="15" max="15" width="7.7109375" customWidth="1"/>
    <col min="16" max="16" width="7.5703125" customWidth="1"/>
  </cols>
  <sheetData>
    <row r="1" spans="1:16">
      <c r="A1" s="1115" t="s">
        <v>343</v>
      </c>
      <c r="B1" s="1115"/>
      <c r="C1" s="1115"/>
      <c r="D1" s="1115"/>
      <c r="E1" s="1115"/>
      <c r="F1" s="1115"/>
      <c r="G1" s="1115"/>
      <c r="H1" s="1115"/>
      <c r="I1" s="1115"/>
      <c r="J1" s="1115"/>
      <c r="K1" s="1115"/>
      <c r="L1" s="1115"/>
      <c r="M1" s="1115"/>
      <c r="N1" s="1115"/>
      <c r="O1" s="1115"/>
      <c r="P1" s="1115"/>
    </row>
    <row r="2" spans="1:16">
      <c r="A2" s="1115" t="s">
        <v>1</v>
      </c>
      <c r="B2" s="1063"/>
      <c r="C2" s="1063"/>
      <c r="D2" s="1063"/>
      <c r="E2" s="1063"/>
      <c r="F2" s="1063"/>
      <c r="G2" s="1063"/>
      <c r="H2" s="1063"/>
      <c r="I2" s="1063"/>
      <c r="J2" s="1063"/>
      <c r="K2" s="1063"/>
      <c r="L2" s="1063"/>
      <c r="M2" s="1063"/>
      <c r="N2" s="1063"/>
      <c r="O2" s="1063"/>
      <c r="P2" s="1063"/>
    </row>
    <row r="3" spans="1:16">
      <c r="A3" s="1116" t="s">
        <v>2</v>
      </c>
      <c r="B3" s="1108"/>
      <c r="C3" s="1108"/>
      <c r="D3" s="1108"/>
      <c r="E3" s="1108"/>
      <c r="F3" s="1108"/>
      <c r="G3" s="1108"/>
      <c r="H3" s="1108"/>
      <c r="I3" s="1108"/>
      <c r="J3" s="1108"/>
      <c r="K3" s="1108"/>
      <c r="L3" s="1108"/>
      <c r="M3" s="1108"/>
      <c r="N3" s="1108"/>
      <c r="O3" s="1108"/>
      <c r="P3" s="1108"/>
    </row>
    <row r="4" spans="1:16" ht="13.5" thickBot="1">
      <c r="A4" s="448"/>
      <c r="B4" s="373"/>
      <c r="C4" s="373"/>
      <c r="D4" s="373"/>
      <c r="E4" s="373"/>
      <c r="F4" s="373"/>
      <c r="G4" s="373"/>
      <c r="H4" s="373"/>
      <c r="I4" s="373"/>
      <c r="J4" s="373"/>
      <c r="K4" s="373"/>
      <c r="L4" s="373"/>
      <c r="M4" s="373"/>
      <c r="N4" s="373"/>
      <c r="O4" s="373"/>
      <c r="P4" s="373"/>
    </row>
    <row r="5" spans="1:16">
      <c r="A5" s="241"/>
      <c r="B5" s="1117" t="s">
        <v>344</v>
      </c>
      <c r="C5" s="1018"/>
      <c r="D5" s="1019"/>
      <c r="E5" s="1017" t="s">
        <v>4</v>
      </c>
      <c r="F5" s="1018"/>
      <c r="G5" s="1019"/>
      <c r="H5" s="991" t="s">
        <v>5</v>
      </c>
      <c r="I5" s="992"/>
      <c r="J5" s="993"/>
      <c r="K5" s="1112" t="s">
        <v>345</v>
      </c>
      <c r="L5" s="1113"/>
      <c r="M5" s="1114"/>
      <c r="N5" s="1118" t="s">
        <v>346</v>
      </c>
      <c r="O5" s="1119"/>
      <c r="P5" s="1120"/>
    </row>
    <row r="6" spans="1:16">
      <c r="A6" s="7"/>
      <c r="B6" s="117" t="s">
        <v>8</v>
      </c>
      <c r="C6" s="370" t="s">
        <v>9</v>
      </c>
      <c r="D6" s="444" t="s">
        <v>10</v>
      </c>
      <c r="E6" s="117" t="s">
        <v>8</v>
      </c>
      <c r="F6" s="370" t="s">
        <v>9</v>
      </c>
      <c r="G6" s="444" t="s">
        <v>10</v>
      </c>
      <c r="H6" s="117" t="s">
        <v>8</v>
      </c>
      <c r="I6" s="370" t="s">
        <v>9</v>
      </c>
      <c r="J6" s="444" t="s">
        <v>10</v>
      </c>
      <c r="K6" s="117" t="s">
        <v>8</v>
      </c>
      <c r="L6" s="370" t="s">
        <v>9</v>
      </c>
      <c r="M6" s="444" t="s">
        <v>10</v>
      </c>
      <c r="N6" s="117" t="s">
        <v>8</v>
      </c>
      <c r="O6" s="370" t="s">
        <v>9</v>
      </c>
      <c r="P6" s="444" t="s">
        <v>10</v>
      </c>
    </row>
    <row r="7" spans="1:16">
      <c r="A7" s="118" t="s">
        <v>115</v>
      </c>
      <c r="B7" s="91"/>
      <c r="C7" s="92"/>
      <c r="D7" s="93"/>
      <c r="E7" s="91"/>
      <c r="F7" s="92"/>
      <c r="G7" s="93"/>
      <c r="H7" s="91"/>
      <c r="I7" s="92"/>
      <c r="J7" s="93"/>
      <c r="K7" s="510"/>
      <c r="L7" s="510"/>
      <c r="M7" s="510"/>
      <c r="N7" s="91"/>
      <c r="O7" s="92"/>
      <c r="P7" s="93"/>
    </row>
    <row r="8" spans="1:16">
      <c r="A8" s="17" t="s">
        <v>347</v>
      </c>
      <c r="B8" s="747" t="s">
        <v>12</v>
      </c>
      <c r="C8" s="245">
        <v>32552726</v>
      </c>
      <c r="D8" s="203">
        <f>SUM(B8:C8)</f>
        <v>32552726</v>
      </c>
      <c r="E8" s="748" t="s">
        <v>12</v>
      </c>
      <c r="F8" s="159">
        <v>0</v>
      </c>
      <c r="G8" s="160">
        <f>SUM(E8:F8)</f>
        <v>0</v>
      </c>
      <c r="H8" s="756" t="s">
        <v>12</v>
      </c>
      <c r="I8" s="157">
        <v>0</v>
      </c>
      <c r="J8" s="161">
        <f>SUM(H8:I8)</f>
        <v>0</v>
      </c>
      <c r="K8" s="879" t="s">
        <v>12</v>
      </c>
      <c r="L8" s="450">
        <v>0</v>
      </c>
      <c r="M8" s="450">
        <f>SUM(K8:L8)</f>
        <v>0</v>
      </c>
      <c r="N8" s="758" t="s">
        <v>12</v>
      </c>
      <c r="O8" s="120">
        <v>0</v>
      </c>
      <c r="P8" s="121">
        <v>0</v>
      </c>
    </row>
    <row r="9" spans="1:16">
      <c r="A9" s="474"/>
      <c r="B9" s="748"/>
      <c r="C9" s="159"/>
      <c r="D9" s="203"/>
      <c r="E9" s="748"/>
      <c r="F9" s="159"/>
      <c r="G9" s="203"/>
      <c r="H9" s="748"/>
      <c r="I9" s="159"/>
      <c r="J9" s="203"/>
      <c r="K9" s="880"/>
      <c r="L9" s="158"/>
      <c r="M9" s="158"/>
      <c r="N9" s="758"/>
      <c r="O9" s="120"/>
      <c r="P9" s="121"/>
    </row>
    <row r="10" spans="1:16" ht="13.5" thickBot="1">
      <c r="A10" s="382"/>
      <c r="B10" s="749"/>
      <c r="C10" s="205"/>
      <c r="D10" s="206"/>
      <c r="E10" s="749"/>
      <c r="F10" s="205"/>
      <c r="G10" s="206"/>
      <c r="H10" s="749"/>
      <c r="I10" s="205"/>
      <c r="J10" s="206"/>
      <c r="K10" s="881"/>
      <c r="L10" s="451"/>
      <c r="M10" s="451"/>
      <c r="N10" s="759"/>
      <c r="O10" s="207"/>
      <c r="P10" s="208"/>
    </row>
    <row r="11" spans="1:16" ht="13.5" thickBot="1">
      <c r="A11" s="443" t="s">
        <v>348</v>
      </c>
      <c r="B11" s="750" t="s">
        <v>12</v>
      </c>
      <c r="C11" s="228">
        <f t="shared" ref="C11:D11" si="0">SUM(C8:C10)</f>
        <v>32552726</v>
      </c>
      <c r="D11" s="229">
        <f t="shared" si="0"/>
        <v>32552726</v>
      </c>
      <c r="E11" s="750" t="s">
        <v>12</v>
      </c>
      <c r="F11" s="228"/>
      <c r="G11" s="229">
        <f t="shared" ref="G11" si="1">SUM(G8:G10)</f>
        <v>0</v>
      </c>
      <c r="H11" s="750" t="s">
        <v>12</v>
      </c>
      <c r="I11" s="228"/>
      <c r="J11" s="229">
        <f t="shared" ref="J11" si="2">SUM(J8:J10)</f>
        <v>0</v>
      </c>
      <c r="K11" s="882" t="s">
        <v>12</v>
      </c>
      <c r="L11" s="452">
        <f>SUM(L8:L10)</f>
        <v>0</v>
      </c>
      <c r="M11" s="452">
        <f>SUM(K11:L11)</f>
        <v>0</v>
      </c>
      <c r="N11" s="760" t="s">
        <v>12</v>
      </c>
      <c r="O11" s="230">
        <v>0</v>
      </c>
      <c r="P11" s="231">
        <v>0</v>
      </c>
    </row>
    <row r="12" spans="1:16">
      <c r="A12" s="383"/>
      <c r="B12" s="162"/>
      <c r="C12" s="163"/>
      <c r="D12" s="164"/>
      <c r="E12" s="162"/>
      <c r="F12" s="163"/>
      <c r="G12" s="164"/>
      <c r="H12" s="162"/>
      <c r="I12" s="163"/>
      <c r="J12" s="164"/>
      <c r="K12" s="453"/>
      <c r="L12" s="453"/>
      <c r="M12" s="453"/>
      <c r="N12" s="119"/>
      <c r="O12" s="120"/>
      <c r="P12" s="121"/>
    </row>
    <row r="13" spans="1:16">
      <c r="A13" s="381"/>
      <c r="B13" s="162"/>
      <c r="C13" s="163"/>
      <c r="D13" s="164"/>
      <c r="E13" s="162"/>
      <c r="F13" s="163"/>
      <c r="G13" s="164"/>
      <c r="H13" s="162"/>
      <c r="I13" s="163"/>
      <c r="J13" s="164"/>
      <c r="K13" s="453"/>
      <c r="L13" s="453"/>
      <c r="M13" s="453"/>
      <c r="N13" s="119"/>
      <c r="O13" s="120"/>
      <c r="P13" s="121"/>
    </row>
    <row r="14" spans="1:16" ht="18" customHeight="1">
      <c r="A14" s="118" t="s">
        <v>349</v>
      </c>
      <c r="B14" s="165"/>
      <c r="C14" s="166"/>
      <c r="D14" s="167"/>
      <c r="E14" s="204"/>
      <c r="F14" s="166"/>
      <c r="G14" s="167"/>
      <c r="H14" s="165"/>
      <c r="I14" s="166"/>
      <c r="J14" s="167"/>
      <c r="K14" s="454"/>
      <c r="L14" s="454"/>
      <c r="M14" s="454"/>
      <c r="N14" s="123"/>
      <c r="O14" s="124"/>
      <c r="P14" s="125"/>
    </row>
    <row r="15" spans="1:16" s="4" customFormat="1" ht="14.25">
      <c r="A15" s="851" t="s">
        <v>350</v>
      </c>
      <c r="B15" s="747" t="s">
        <v>12</v>
      </c>
      <c r="C15" s="436">
        <f>125000/2</f>
        <v>62500</v>
      </c>
      <c r="D15" s="437">
        <f>SUM(B15:C15)</f>
        <v>62500</v>
      </c>
      <c r="E15" s="852" t="s">
        <v>12</v>
      </c>
      <c r="F15" s="436">
        <v>0</v>
      </c>
      <c r="G15" s="438">
        <f>SUM(E15:F15)</f>
        <v>0</v>
      </c>
      <c r="H15" s="747" t="s">
        <v>12</v>
      </c>
      <c r="I15" s="159">
        <v>42803.53</v>
      </c>
      <c r="J15" s="439">
        <f>SUM(H15:I15)</f>
        <v>42803.53</v>
      </c>
      <c r="K15" s="883" t="s">
        <v>12</v>
      </c>
      <c r="L15" s="455">
        <v>78216.239999999991</v>
      </c>
      <c r="M15" s="438">
        <f>SUM(K15:L15)</f>
        <v>78216.239999999991</v>
      </c>
      <c r="N15" s="758" t="s">
        <v>12</v>
      </c>
      <c r="O15" s="440">
        <f>L15/C15</f>
        <v>1.2514598399999999</v>
      </c>
      <c r="P15" s="441">
        <f>M15/D15</f>
        <v>1.2514598399999999</v>
      </c>
    </row>
    <row r="16" spans="1:16" s="4" customFormat="1" ht="14.25">
      <c r="A16" s="408" t="s">
        <v>351</v>
      </c>
      <c r="B16" s="747" t="s">
        <v>12</v>
      </c>
      <c r="C16" s="245">
        <v>75000</v>
      </c>
      <c r="D16" s="437">
        <f t="shared" ref="D16:D17" si="3">SUM(B16:C16)</f>
        <v>75000</v>
      </c>
      <c r="E16" s="754" t="s">
        <v>12</v>
      </c>
      <c r="F16" s="157">
        <v>0</v>
      </c>
      <c r="G16" s="438">
        <f t="shared" ref="G16:G17" si="4">SUM(E16:F16)</f>
        <v>0</v>
      </c>
      <c r="H16" s="747" t="s">
        <v>12</v>
      </c>
      <c r="I16" s="159">
        <v>-639.36999999999898</v>
      </c>
      <c r="J16" s="439">
        <f t="shared" ref="J16:J17" si="5">SUM(H16:I16)</f>
        <v>-639.36999999999898</v>
      </c>
      <c r="K16" s="883" t="s">
        <v>12</v>
      </c>
      <c r="L16" s="455">
        <v>23760.63</v>
      </c>
      <c r="M16" s="438">
        <f t="shared" ref="M16:M17" si="6">SUM(K16:L16)</f>
        <v>23760.63</v>
      </c>
      <c r="N16" s="758" t="s">
        <v>12</v>
      </c>
      <c r="O16" s="120">
        <v>0</v>
      </c>
      <c r="P16" s="121">
        <v>0</v>
      </c>
    </row>
    <row r="17" spans="1:16" s="4" customFormat="1" ht="14.25">
      <c r="A17" s="864" t="s">
        <v>352</v>
      </c>
      <c r="B17" s="747" t="s">
        <v>12</v>
      </c>
      <c r="C17" s="245"/>
      <c r="D17" s="437">
        <f t="shared" si="3"/>
        <v>0</v>
      </c>
      <c r="E17" s="852" t="s">
        <v>12</v>
      </c>
      <c r="F17" s="245">
        <v>0</v>
      </c>
      <c r="G17" s="438">
        <f t="shared" si="4"/>
        <v>0</v>
      </c>
      <c r="H17" s="747" t="s">
        <v>12</v>
      </c>
      <c r="I17" s="159">
        <v>0</v>
      </c>
      <c r="J17" s="439">
        <f t="shared" si="5"/>
        <v>0</v>
      </c>
      <c r="K17" s="883" t="s">
        <v>12</v>
      </c>
      <c r="L17" s="455">
        <v>1337.87</v>
      </c>
      <c r="M17" s="438">
        <f t="shared" si="6"/>
        <v>1337.87</v>
      </c>
      <c r="N17" s="758" t="s">
        <v>12</v>
      </c>
      <c r="O17" s="120">
        <v>0</v>
      </c>
      <c r="P17" s="121">
        <v>0</v>
      </c>
    </row>
    <row r="18" spans="1:16" s="4" customFormat="1">
      <c r="A18" s="853"/>
      <c r="B18" s="854"/>
      <c r="C18" s="855"/>
      <c r="D18" s="856"/>
      <c r="E18" s="857"/>
      <c r="F18" s="855"/>
      <c r="G18" s="858"/>
      <c r="H18" s="854"/>
      <c r="I18" s="859"/>
      <c r="J18" s="860"/>
      <c r="K18" s="884"/>
      <c r="L18" s="861"/>
      <c r="M18" s="858"/>
      <c r="N18" s="862"/>
      <c r="O18" s="835"/>
      <c r="P18" s="863"/>
    </row>
    <row r="19" spans="1:16">
      <c r="A19" s="435" t="s">
        <v>353</v>
      </c>
      <c r="B19" s="747" t="s">
        <v>12</v>
      </c>
      <c r="C19" s="436">
        <v>62500</v>
      </c>
      <c r="D19" s="437">
        <f>SUM(B19:C19)</f>
        <v>62500</v>
      </c>
      <c r="E19" s="852" t="s">
        <v>12</v>
      </c>
      <c r="F19" s="436">
        <v>0</v>
      </c>
      <c r="G19" s="438">
        <f>SUM(E19:F19)</f>
        <v>0</v>
      </c>
      <c r="H19" s="747" t="s">
        <v>12</v>
      </c>
      <c r="I19" s="159">
        <v>0</v>
      </c>
      <c r="J19" s="439">
        <f>SUM(H19:I19)</f>
        <v>0</v>
      </c>
      <c r="K19" s="883" t="s">
        <v>12</v>
      </c>
      <c r="L19" s="455"/>
      <c r="M19" s="438">
        <f>SUM(K19:L19)</f>
        <v>0</v>
      </c>
      <c r="N19" s="758" t="s">
        <v>12</v>
      </c>
      <c r="O19" s="440">
        <f>L19/C19</f>
        <v>0</v>
      </c>
      <c r="P19" s="441">
        <f>M19/D19</f>
        <v>0</v>
      </c>
    </row>
    <row r="20" spans="1:16">
      <c r="A20" s="414" t="s">
        <v>354</v>
      </c>
      <c r="B20" s="747" t="s">
        <v>12</v>
      </c>
      <c r="C20" s="245">
        <v>62500</v>
      </c>
      <c r="D20" s="437">
        <f t="shared" ref="D20:D27" si="7">SUM(B20:C20)</f>
        <v>62500</v>
      </c>
      <c r="E20" s="754" t="s">
        <v>12</v>
      </c>
      <c r="F20" s="157">
        <v>0</v>
      </c>
      <c r="G20" s="438">
        <f t="shared" ref="G20:G27" si="8">SUM(E20:F20)</f>
        <v>0</v>
      </c>
      <c r="H20" s="747" t="s">
        <v>12</v>
      </c>
      <c r="I20" s="159">
        <v>0</v>
      </c>
      <c r="J20" s="439">
        <f t="shared" ref="J20:J27" si="9">SUM(H20:I20)</f>
        <v>0</v>
      </c>
      <c r="K20" s="883" t="s">
        <v>12</v>
      </c>
      <c r="L20" s="455">
        <v>0</v>
      </c>
      <c r="M20" s="438">
        <f t="shared" ref="M20:M27" si="10">SUM(K20:L20)</f>
        <v>0</v>
      </c>
      <c r="N20" s="758" t="s">
        <v>12</v>
      </c>
      <c r="O20" s="120">
        <v>0</v>
      </c>
      <c r="P20" s="121">
        <v>0</v>
      </c>
    </row>
    <row r="21" spans="1:16">
      <c r="A21" s="414" t="s">
        <v>355</v>
      </c>
      <c r="B21" s="747" t="s">
        <v>12</v>
      </c>
      <c r="C21" s="245">
        <v>0</v>
      </c>
      <c r="D21" s="437">
        <f t="shared" si="7"/>
        <v>0</v>
      </c>
      <c r="E21" s="754" t="s">
        <v>12</v>
      </c>
      <c r="F21" s="157">
        <v>0</v>
      </c>
      <c r="G21" s="438">
        <f t="shared" si="8"/>
        <v>0</v>
      </c>
      <c r="H21" s="747" t="s">
        <v>12</v>
      </c>
      <c r="I21" s="159">
        <v>0</v>
      </c>
      <c r="J21" s="439">
        <f t="shared" si="9"/>
        <v>0</v>
      </c>
      <c r="K21" s="883" t="s">
        <v>12</v>
      </c>
      <c r="L21" s="455">
        <v>0</v>
      </c>
      <c r="M21" s="438">
        <f t="shared" si="10"/>
        <v>0</v>
      </c>
      <c r="N21" s="758" t="s">
        <v>12</v>
      </c>
      <c r="O21" s="120">
        <v>0</v>
      </c>
      <c r="P21" s="121">
        <v>0</v>
      </c>
    </row>
    <row r="22" spans="1:16">
      <c r="A22" s="415" t="s">
        <v>356</v>
      </c>
      <c r="B22" s="747" t="s">
        <v>12</v>
      </c>
      <c r="C22" s="245">
        <v>18750</v>
      </c>
      <c r="D22" s="437">
        <f t="shared" si="7"/>
        <v>18750</v>
      </c>
      <c r="E22" s="754" t="s">
        <v>12</v>
      </c>
      <c r="F22" s="157">
        <v>0</v>
      </c>
      <c r="G22" s="438">
        <f t="shared" si="8"/>
        <v>0</v>
      </c>
      <c r="H22" s="747" t="s">
        <v>12</v>
      </c>
      <c r="I22" s="159">
        <v>0</v>
      </c>
      <c r="J22" s="439">
        <f t="shared" si="9"/>
        <v>0</v>
      </c>
      <c r="K22" s="883" t="s">
        <v>12</v>
      </c>
      <c r="L22" s="455">
        <v>0</v>
      </c>
      <c r="M22" s="438">
        <f t="shared" si="10"/>
        <v>0</v>
      </c>
      <c r="N22" s="758" t="s">
        <v>12</v>
      </c>
      <c r="O22" s="120">
        <v>0</v>
      </c>
      <c r="P22" s="121">
        <v>0</v>
      </c>
    </row>
    <row r="23" spans="1:16">
      <c r="A23" s="416" t="s">
        <v>357</v>
      </c>
      <c r="B23" s="747" t="s">
        <v>12</v>
      </c>
      <c r="C23" s="245">
        <v>375000</v>
      </c>
      <c r="D23" s="437">
        <f t="shared" si="7"/>
        <v>375000</v>
      </c>
      <c r="E23" s="754" t="s">
        <v>12</v>
      </c>
      <c r="F23" s="157">
        <v>0</v>
      </c>
      <c r="G23" s="438">
        <f t="shared" si="8"/>
        <v>0</v>
      </c>
      <c r="H23" s="747" t="s">
        <v>12</v>
      </c>
      <c r="I23" s="159">
        <v>0</v>
      </c>
      <c r="J23" s="439">
        <f t="shared" si="9"/>
        <v>0</v>
      </c>
      <c r="K23" s="883" t="s">
        <v>12</v>
      </c>
      <c r="L23" s="455">
        <v>0</v>
      </c>
      <c r="M23" s="438">
        <f t="shared" si="10"/>
        <v>0</v>
      </c>
      <c r="N23" s="758" t="s">
        <v>12</v>
      </c>
      <c r="O23" s="120">
        <v>0</v>
      </c>
      <c r="P23" s="121">
        <v>0</v>
      </c>
    </row>
    <row r="24" spans="1:16">
      <c r="A24" s="416" t="s">
        <v>358</v>
      </c>
      <c r="B24" s="747" t="s">
        <v>12</v>
      </c>
      <c r="C24" s="245">
        <v>125000</v>
      </c>
      <c r="D24" s="437">
        <f t="shared" si="7"/>
        <v>125000</v>
      </c>
      <c r="E24" s="754" t="s">
        <v>12</v>
      </c>
      <c r="F24" s="157">
        <v>0</v>
      </c>
      <c r="G24" s="438">
        <f t="shared" si="8"/>
        <v>0</v>
      </c>
      <c r="H24" s="747" t="s">
        <v>12</v>
      </c>
      <c r="I24" s="159">
        <v>0</v>
      </c>
      <c r="J24" s="439">
        <f t="shared" si="9"/>
        <v>0</v>
      </c>
      <c r="K24" s="883" t="s">
        <v>12</v>
      </c>
      <c r="L24" s="455">
        <v>0</v>
      </c>
      <c r="M24" s="438">
        <f t="shared" si="10"/>
        <v>0</v>
      </c>
      <c r="N24" s="758" t="s">
        <v>12</v>
      </c>
      <c r="O24" s="120">
        <f>L24/C24</f>
        <v>0</v>
      </c>
      <c r="P24" s="121">
        <f>M24/D24</f>
        <v>0</v>
      </c>
    </row>
    <row r="25" spans="1:16">
      <c r="A25" s="416" t="s">
        <v>359</v>
      </c>
      <c r="B25" s="747" t="s">
        <v>12</v>
      </c>
      <c r="C25" s="245">
        <v>0</v>
      </c>
      <c r="D25" s="437">
        <f t="shared" si="7"/>
        <v>0</v>
      </c>
      <c r="E25" s="754" t="s">
        <v>12</v>
      </c>
      <c r="F25" s="157">
        <v>0</v>
      </c>
      <c r="G25" s="438">
        <f t="shared" si="8"/>
        <v>0</v>
      </c>
      <c r="H25" s="747" t="s">
        <v>12</v>
      </c>
      <c r="I25" s="159">
        <v>0</v>
      </c>
      <c r="J25" s="439">
        <f t="shared" si="9"/>
        <v>0</v>
      </c>
      <c r="K25" s="883" t="s">
        <v>12</v>
      </c>
      <c r="L25" s="455">
        <v>0</v>
      </c>
      <c r="M25" s="438">
        <f t="shared" si="10"/>
        <v>0</v>
      </c>
      <c r="N25" s="758" t="s">
        <v>12</v>
      </c>
      <c r="O25" s="120">
        <v>0</v>
      </c>
      <c r="P25" s="121">
        <v>0</v>
      </c>
    </row>
    <row r="26" spans="1:16">
      <c r="A26" s="408" t="s">
        <v>360</v>
      </c>
      <c r="B26" s="751" t="s">
        <v>12</v>
      </c>
      <c r="C26" s="245">
        <v>125000</v>
      </c>
      <c r="D26" s="437">
        <f t="shared" si="7"/>
        <v>125000</v>
      </c>
      <c r="E26" s="754" t="s">
        <v>12</v>
      </c>
      <c r="F26" s="157">
        <v>0</v>
      </c>
      <c r="G26" s="438">
        <f t="shared" si="8"/>
        <v>0</v>
      </c>
      <c r="H26" s="747" t="s">
        <v>12</v>
      </c>
      <c r="I26" s="159">
        <v>0</v>
      </c>
      <c r="J26" s="439">
        <f t="shared" si="9"/>
        <v>0</v>
      </c>
      <c r="K26" s="883" t="s">
        <v>12</v>
      </c>
      <c r="L26" s="455">
        <v>0</v>
      </c>
      <c r="M26" s="438">
        <f t="shared" si="10"/>
        <v>0</v>
      </c>
      <c r="N26" s="758" t="s">
        <v>12</v>
      </c>
      <c r="O26" s="120">
        <v>0</v>
      </c>
      <c r="P26" s="121">
        <v>0</v>
      </c>
    </row>
    <row r="27" spans="1:16">
      <c r="A27" s="32" t="s">
        <v>361</v>
      </c>
      <c r="B27" s="751" t="s">
        <v>12</v>
      </c>
      <c r="C27" s="245">
        <v>300000</v>
      </c>
      <c r="D27" s="437">
        <f t="shared" si="7"/>
        <v>300000</v>
      </c>
      <c r="E27" s="754" t="s">
        <v>12</v>
      </c>
      <c r="F27" s="157">
        <v>0</v>
      </c>
      <c r="G27" s="438">
        <f t="shared" si="8"/>
        <v>0</v>
      </c>
      <c r="H27" s="747" t="s">
        <v>12</v>
      </c>
      <c r="I27" s="159">
        <v>0</v>
      </c>
      <c r="J27" s="439">
        <f t="shared" si="9"/>
        <v>0</v>
      </c>
      <c r="K27" s="883" t="s">
        <v>12</v>
      </c>
      <c r="L27" s="455">
        <v>0</v>
      </c>
      <c r="M27" s="438">
        <f t="shared" si="10"/>
        <v>0</v>
      </c>
      <c r="N27" s="758" t="s">
        <v>12</v>
      </c>
      <c r="O27" s="120">
        <v>0</v>
      </c>
      <c r="P27" s="121">
        <v>0</v>
      </c>
    </row>
    <row r="28" spans="1:16" ht="13.5" thickBot="1">
      <c r="A28" s="32"/>
      <c r="B28" s="752"/>
      <c r="C28" s="209"/>
      <c r="D28" s="210"/>
      <c r="E28" s="755"/>
      <c r="F28" s="209"/>
      <c r="G28" s="210"/>
      <c r="H28" s="757"/>
      <c r="I28" s="36"/>
      <c r="J28" s="37"/>
      <c r="K28" s="35"/>
      <c r="L28" s="35"/>
      <c r="M28" s="35"/>
      <c r="N28" s="759"/>
      <c r="O28" s="207"/>
      <c r="P28" s="208"/>
    </row>
    <row r="29" spans="1:16" ht="15" thickBot="1">
      <c r="A29" s="232" t="s">
        <v>362</v>
      </c>
      <c r="B29" s="753" t="s">
        <v>12</v>
      </c>
      <c r="C29" s="233">
        <f>SUM(C19:C28)</f>
        <v>1068750</v>
      </c>
      <c r="D29" s="234">
        <f>SUM(D19:D28)</f>
        <v>1068750</v>
      </c>
      <c r="E29" s="753" t="s">
        <v>12</v>
      </c>
      <c r="F29" s="233">
        <f t="shared" ref="F29:G29" si="11">SUM(F19:F28)</f>
        <v>0</v>
      </c>
      <c r="G29" s="234">
        <f t="shared" si="11"/>
        <v>0</v>
      </c>
      <c r="H29" s="753" t="s">
        <v>12</v>
      </c>
      <c r="I29" s="233">
        <f t="shared" ref="I29:J29" si="12">SUM(I19:I28)</f>
        <v>0</v>
      </c>
      <c r="J29" s="234">
        <f t="shared" si="12"/>
        <v>0</v>
      </c>
      <c r="K29" s="865" t="s">
        <v>12</v>
      </c>
      <c r="L29" s="456">
        <f t="shared" ref="L29:M29" si="13">SUM(L19:L28)</f>
        <v>0</v>
      </c>
      <c r="M29" s="456">
        <f t="shared" si="13"/>
        <v>0</v>
      </c>
      <c r="N29" s="761" t="s">
        <v>12</v>
      </c>
      <c r="O29" s="218">
        <f>L29/C29</f>
        <v>0</v>
      </c>
      <c r="P29" s="219">
        <f>M29/D29</f>
        <v>0</v>
      </c>
    </row>
    <row r="30" spans="1:16">
      <c r="A30" s="8"/>
    </row>
    <row r="31" spans="1:16" ht="14.25">
      <c r="A31" s="1219" t="s">
        <v>363</v>
      </c>
      <c r="B31" s="1219"/>
      <c r="C31" s="1219"/>
      <c r="D31" s="1219"/>
      <c r="E31" s="1219"/>
      <c r="F31" s="1219"/>
      <c r="G31" s="1219"/>
      <c r="H31" s="1219"/>
      <c r="I31" s="1219"/>
      <c r="J31" s="1219"/>
      <c r="K31" s="1219"/>
      <c r="L31" s="1219"/>
      <c r="M31" s="1219"/>
      <c r="N31" s="1219"/>
      <c r="O31" s="1219"/>
      <c r="P31" s="1219"/>
    </row>
    <row r="32" spans="1:16" ht="14.25" customHeight="1">
      <c r="A32" s="1219" t="s">
        <v>364</v>
      </c>
      <c r="B32" s="1219"/>
      <c r="C32" s="1219"/>
      <c r="D32" s="1219"/>
      <c r="E32" s="1219"/>
      <c r="F32" s="1219"/>
      <c r="G32" s="1219"/>
      <c r="H32" s="1219"/>
      <c r="I32" s="1219"/>
      <c r="J32" s="1219"/>
      <c r="K32" s="1219"/>
      <c r="L32" s="1219"/>
      <c r="M32" s="1219"/>
      <c r="N32" s="1219"/>
      <c r="O32" s="1219"/>
      <c r="P32" s="1219"/>
    </row>
    <row r="33" spans="1:17" ht="14.25">
      <c r="A33" s="1219" t="s">
        <v>365</v>
      </c>
      <c r="B33" s="1219"/>
      <c r="C33" s="1219"/>
      <c r="D33" s="1219"/>
      <c r="E33" s="1219"/>
      <c r="F33" s="1219"/>
      <c r="G33" s="1219"/>
      <c r="H33" s="1219"/>
      <c r="I33" s="1219"/>
      <c r="J33" s="1219"/>
      <c r="K33" s="1219"/>
      <c r="L33" s="1219"/>
      <c r="M33" s="1219"/>
      <c r="N33" s="1219"/>
      <c r="O33" s="1219"/>
      <c r="P33" s="1219"/>
    </row>
    <row r="34" spans="1:17" ht="14.25">
      <c r="A34" s="1219" t="s">
        <v>366</v>
      </c>
      <c r="B34" s="1219"/>
      <c r="C34" s="1219"/>
      <c r="D34" s="1219"/>
      <c r="E34" s="1219"/>
      <c r="F34" s="1219"/>
      <c r="G34" s="1219"/>
      <c r="H34" s="1219"/>
      <c r="I34" s="1219"/>
      <c r="J34" s="1219"/>
      <c r="K34" s="1219"/>
      <c r="L34" s="1219"/>
      <c r="M34" s="1219"/>
      <c r="N34" s="1219"/>
      <c r="O34" s="1219"/>
      <c r="P34" s="1219"/>
    </row>
    <row r="35" spans="1:17">
      <c r="A35" s="1261" t="s">
        <v>310</v>
      </c>
      <c r="B35" s="1261"/>
      <c r="C35" s="1261"/>
      <c r="D35" s="1261"/>
      <c r="E35" s="1261"/>
      <c r="F35" s="1261"/>
      <c r="G35" s="1261"/>
      <c r="H35" s="1261"/>
      <c r="I35" s="1261"/>
      <c r="J35" s="1261"/>
      <c r="K35" s="1261"/>
      <c r="L35" s="1261"/>
      <c r="M35" s="1261"/>
      <c r="N35" s="1261"/>
      <c r="O35" s="1261"/>
      <c r="P35" s="1261"/>
      <c r="Q35" s="2"/>
    </row>
    <row r="36" spans="1:17">
      <c r="B36" s="56"/>
      <c r="C36" s="56"/>
      <c r="D36" s="56"/>
      <c r="E36" s="56"/>
      <c r="F36" s="56"/>
      <c r="G36" s="56"/>
      <c r="H36" s="56"/>
      <c r="I36" s="56"/>
      <c r="J36" s="56"/>
      <c r="K36" s="56"/>
      <c r="L36" s="56"/>
      <c r="M36" s="56"/>
      <c r="N36" s="56"/>
      <c r="O36" s="56"/>
      <c r="P36" s="56"/>
      <c r="Q36" s="2"/>
    </row>
    <row r="37" spans="1:17">
      <c r="B37" s="2"/>
      <c r="C37" s="2"/>
      <c r="D37" s="2"/>
      <c r="E37" s="2"/>
      <c r="F37" s="2"/>
      <c r="G37" s="2"/>
      <c r="H37" s="2"/>
      <c r="I37" s="2"/>
      <c r="J37" s="2"/>
      <c r="K37" s="2"/>
      <c r="L37" s="2"/>
      <c r="M37" s="2"/>
      <c r="N37" s="2"/>
      <c r="O37" s="2"/>
      <c r="P37" s="2"/>
    </row>
    <row r="38" spans="1:17">
      <c r="B38" s="2"/>
      <c r="C38" s="2"/>
      <c r="D38" s="2"/>
      <c r="E38" s="2"/>
      <c r="F38" s="2"/>
      <c r="G38" s="2"/>
      <c r="H38" s="2"/>
      <c r="I38" s="2"/>
      <c r="J38" s="2"/>
      <c r="K38" s="2"/>
      <c r="L38" s="2"/>
      <c r="M38" s="2"/>
      <c r="N38" s="2"/>
      <c r="O38" s="2"/>
      <c r="P38" s="2"/>
    </row>
    <row r="39" spans="1:17">
      <c r="A39" s="2"/>
    </row>
  </sheetData>
  <mergeCells count="13">
    <mergeCell ref="A32:P32"/>
    <mergeCell ref="A33:P33"/>
    <mergeCell ref="A34:P34"/>
    <mergeCell ref="A35:P35"/>
    <mergeCell ref="A31:P31"/>
    <mergeCell ref="K5:M5"/>
    <mergeCell ref="A1:P1"/>
    <mergeCell ref="A3:P3"/>
    <mergeCell ref="A2:P2"/>
    <mergeCell ref="B5:D5"/>
    <mergeCell ref="E5:G5"/>
    <mergeCell ref="H5:J5"/>
    <mergeCell ref="N5:P5"/>
  </mergeCells>
  <printOptions horizontalCentered="1" verticalCentered="1"/>
  <pageMargins left="0.5" right="0.5" top="0.25" bottom="0.25" header="0.3" footer="0.3"/>
  <pageSetup scale="69"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5BDB-F415-41D8-804F-38711E2BE1D4}">
  <dimension ref="A1:L109"/>
  <sheetViews>
    <sheetView zoomScale="80" zoomScaleNormal="80" workbookViewId="0">
      <pane xSplit="1" topLeftCell="B1" activePane="topRight" state="frozen"/>
      <selection activeCell="A28" sqref="A28"/>
      <selection pane="topRight" activeCell="B5" sqref="B5"/>
    </sheetView>
  </sheetViews>
  <sheetFormatPr defaultRowHeight="12.75"/>
  <cols>
    <col min="1" max="1" width="22.28515625" customWidth="1"/>
    <col min="2" max="2" width="13.28515625" customWidth="1"/>
    <col min="3" max="3" width="13.42578125" customWidth="1"/>
    <col min="4" max="4" width="13" customWidth="1"/>
    <col min="5" max="5" width="13.42578125" customWidth="1"/>
    <col min="6" max="6" width="10" customWidth="1"/>
    <col min="7" max="7" width="16.140625" customWidth="1"/>
    <col min="8" max="8" width="16.85546875" customWidth="1"/>
    <col min="9" max="9" width="14.140625" customWidth="1"/>
    <col min="10" max="10" width="16" customWidth="1"/>
    <col min="11" max="11" width="15.85546875" customWidth="1"/>
    <col min="12" max="12" width="13.42578125" customWidth="1"/>
    <col min="13" max="13" width="15.140625" customWidth="1"/>
    <col min="14" max="14" width="14.5703125" customWidth="1"/>
    <col min="15" max="15" width="16.140625" customWidth="1"/>
    <col min="16" max="16" width="14.140625" customWidth="1"/>
    <col min="17" max="17" width="14.42578125" customWidth="1"/>
    <col min="19" max="19" width="13.5703125" customWidth="1"/>
    <col min="20" max="20" width="14.42578125" customWidth="1"/>
    <col min="21" max="21" width="12.42578125" customWidth="1"/>
    <col min="22" max="22" width="11.85546875" customWidth="1"/>
    <col min="23" max="23" width="13.85546875" customWidth="1"/>
    <col min="24" max="24" width="12.85546875" customWidth="1"/>
    <col min="25" max="25" width="11.5703125" customWidth="1"/>
    <col min="27" max="27" width="12.140625" customWidth="1"/>
    <col min="28" max="28" width="13" customWidth="1"/>
    <col min="29" max="29" width="12.140625" customWidth="1"/>
    <col min="30" max="30" width="16.28515625" customWidth="1"/>
    <col min="31" max="32" width="12.42578125" customWidth="1"/>
    <col min="33" max="33" width="13" customWidth="1"/>
    <col min="34" max="34" width="11.5703125" customWidth="1"/>
    <col min="35" max="35" width="13.5703125" customWidth="1"/>
    <col min="36" max="36" width="12.42578125" customWidth="1"/>
    <col min="37" max="37" width="12.140625" customWidth="1"/>
    <col min="38" max="38" width="14.5703125" customWidth="1"/>
    <col min="39" max="39" width="12.42578125" customWidth="1"/>
    <col min="40" max="40" width="15.140625" customWidth="1"/>
    <col min="41" max="41" width="12.85546875" customWidth="1"/>
    <col min="42" max="42" width="9.5703125" customWidth="1"/>
    <col min="43" max="43" width="12.28515625" customWidth="1"/>
    <col min="44" max="45" width="12.5703125" customWidth="1"/>
    <col min="46" max="46" width="13.5703125" customWidth="1"/>
    <col min="47" max="47" width="13" customWidth="1"/>
    <col min="48" max="48" width="15.42578125" customWidth="1"/>
    <col min="49" max="49" width="12.5703125" customWidth="1"/>
    <col min="50" max="50" width="10" customWidth="1"/>
  </cols>
  <sheetData>
    <row r="1" spans="1:12" ht="15.75">
      <c r="A1" s="1121" t="s">
        <v>367</v>
      </c>
      <c r="B1" s="1121"/>
      <c r="C1" s="1121"/>
      <c r="D1" s="1121"/>
      <c r="E1" s="1121"/>
      <c r="F1" s="1121"/>
      <c r="G1" s="1121"/>
      <c r="H1" s="1121"/>
      <c r="I1" s="1121"/>
      <c r="J1" s="1121"/>
      <c r="K1" s="1121"/>
      <c r="L1" s="1121"/>
    </row>
    <row r="2" spans="1:12" ht="15.75">
      <c r="A2" s="1122" t="s">
        <v>1</v>
      </c>
      <c r="B2" s="1122"/>
      <c r="C2" s="1122"/>
      <c r="D2" s="1122"/>
      <c r="E2" s="1122"/>
      <c r="F2" s="1122"/>
      <c r="G2" s="1122"/>
      <c r="H2" s="1122"/>
      <c r="I2" s="1122"/>
      <c r="J2" s="1122"/>
      <c r="K2" s="1122"/>
      <c r="L2" s="1122"/>
    </row>
    <row r="3" spans="1:12" ht="15.75">
      <c r="A3" s="1123" t="s">
        <v>2</v>
      </c>
      <c r="B3" s="1123"/>
      <c r="C3" s="1123"/>
      <c r="D3" s="1123"/>
      <c r="E3" s="1123"/>
      <c r="F3" s="1123"/>
      <c r="G3" s="1123"/>
      <c r="H3" s="1123"/>
      <c r="I3" s="1123"/>
      <c r="J3" s="1123"/>
      <c r="K3" s="1123"/>
      <c r="L3" s="1123"/>
    </row>
    <row r="5" spans="1:12" ht="13.5" thickBot="1">
      <c r="A5" s="8" t="s">
        <v>368</v>
      </c>
    </row>
    <row r="6" spans="1:12" ht="111.75" customHeight="1" thickBot="1">
      <c r="A6" s="511" t="s">
        <v>369</v>
      </c>
      <c r="B6" s="1262" t="s">
        <v>370</v>
      </c>
      <c r="C6" s="1262" t="s">
        <v>371</v>
      </c>
      <c r="D6" s="1262" t="s">
        <v>372</v>
      </c>
      <c r="E6" s="1262" t="s">
        <v>373</v>
      </c>
      <c r="F6" s="1262" t="s">
        <v>374</v>
      </c>
      <c r="G6" s="1262" t="s">
        <v>375</v>
      </c>
      <c r="H6" s="1262" t="s">
        <v>376</v>
      </c>
      <c r="I6" s="1262" t="s">
        <v>377</v>
      </c>
      <c r="J6" s="1262" t="s">
        <v>378</v>
      </c>
      <c r="K6" s="1262" t="s">
        <v>379</v>
      </c>
      <c r="L6" s="1262" t="s">
        <v>380</v>
      </c>
    </row>
    <row r="7" spans="1:12">
      <c r="A7" s="512" t="s">
        <v>381</v>
      </c>
      <c r="B7" s="930"/>
      <c r="C7" s="930"/>
      <c r="D7" s="930"/>
      <c r="E7" s="930"/>
      <c r="F7" s="930"/>
      <c r="G7" s="930"/>
      <c r="H7" s="930"/>
      <c r="I7" s="930"/>
      <c r="J7" s="918"/>
      <c r="K7" s="918"/>
      <c r="L7" s="930"/>
    </row>
    <row r="8" spans="1:12">
      <c r="A8" s="513" t="s">
        <v>382</v>
      </c>
      <c r="B8" s="17"/>
      <c r="C8" s="847"/>
      <c r="D8" s="514"/>
      <c r="E8" s="17"/>
      <c r="F8" s="514"/>
      <c r="G8" s="732"/>
      <c r="H8" s="732"/>
      <c r="I8" s="732"/>
      <c r="J8" s="919"/>
      <c r="K8" s="919"/>
      <c r="L8" s="515"/>
    </row>
    <row r="9" spans="1:12">
      <c r="A9" s="513" t="s">
        <v>383</v>
      </c>
      <c r="B9" s="942">
        <v>1144281.4169999999</v>
      </c>
      <c r="C9" s="847">
        <v>38416</v>
      </c>
      <c r="D9" s="931">
        <f>C9/B9</f>
        <v>3.3572161034229227E-2</v>
      </c>
      <c r="E9" s="17"/>
      <c r="F9" s="514"/>
      <c r="G9" s="732"/>
      <c r="H9" s="732"/>
      <c r="I9" s="732"/>
      <c r="J9" s="954">
        <v>6.7405627863390256</v>
      </c>
      <c r="K9" s="954">
        <v>9.7115480528946279</v>
      </c>
      <c r="L9" s="515"/>
    </row>
    <row r="10" spans="1:12">
      <c r="A10" s="513" t="s">
        <v>384</v>
      </c>
      <c r="B10" s="942">
        <v>127607.8403</v>
      </c>
      <c r="C10" s="848">
        <v>2600</v>
      </c>
      <c r="D10" s="931">
        <f t="shared" ref="D10:D20" si="0">C10/B10</f>
        <v>2.0374923624500836E-2</v>
      </c>
      <c r="E10" s="518"/>
      <c r="F10" s="522"/>
      <c r="G10" s="732"/>
      <c r="H10" s="732"/>
      <c r="I10" s="732"/>
      <c r="J10" s="954">
        <v>5.1598538461538466</v>
      </c>
      <c r="K10" s="954">
        <v>8.7251807692307697</v>
      </c>
      <c r="L10" s="515"/>
    </row>
    <row r="11" spans="1:12">
      <c r="A11" s="513" t="s">
        <v>385</v>
      </c>
      <c r="B11" s="942">
        <v>802673.28200000001</v>
      </c>
      <c r="C11" s="848">
        <v>17664</v>
      </c>
      <c r="D11" s="931">
        <f t="shared" si="0"/>
        <v>2.2006463147729388E-2</v>
      </c>
      <c r="E11" s="518"/>
      <c r="F11" s="522"/>
      <c r="G11" s="732"/>
      <c r="H11" s="732"/>
      <c r="I11" s="732"/>
      <c r="J11" s="954">
        <v>3.6334226454936593</v>
      </c>
      <c r="K11" s="954">
        <v>3.7462102360733698</v>
      </c>
      <c r="L11" s="515"/>
    </row>
    <row r="12" spans="1:12">
      <c r="A12" s="513" t="s">
        <v>386</v>
      </c>
      <c r="B12" s="518"/>
      <c r="C12" s="848"/>
      <c r="D12" s="931"/>
      <c r="E12" s="515"/>
      <c r="F12" s="515"/>
      <c r="G12" s="732"/>
      <c r="H12" s="732"/>
      <c r="I12" s="732"/>
      <c r="J12" s="954"/>
      <c r="K12" s="954"/>
      <c r="L12" s="515"/>
    </row>
    <row r="13" spans="1:12">
      <c r="A13" s="513" t="s">
        <v>387</v>
      </c>
      <c r="B13" s="942">
        <v>868031.54599999997</v>
      </c>
      <c r="C13" s="848">
        <v>28371</v>
      </c>
      <c r="D13" s="931">
        <f t="shared" si="0"/>
        <v>3.2684296015204957E-2</v>
      </c>
      <c r="E13" s="515"/>
      <c r="F13" s="515"/>
      <c r="G13" s="732"/>
      <c r="H13" s="732"/>
      <c r="I13" s="732"/>
      <c r="J13" s="954">
        <v>6.4543603715061151</v>
      </c>
      <c r="K13" s="954">
        <v>11.105959187198195</v>
      </c>
      <c r="L13" s="515"/>
    </row>
    <row r="14" spans="1:12">
      <c r="A14" s="513" t="s">
        <v>388</v>
      </c>
      <c r="B14" s="942">
        <v>1452047.821</v>
      </c>
      <c r="C14" s="848">
        <v>30304</v>
      </c>
      <c r="D14" s="931">
        <f t="shared" si="0"/>
        <v>2.0869836076838132E-2</v>
      </c>
      <c r="E14" s="515"/>
      <c r="F14" s="515"/>
      <c r="G14" s="732"/>
      <c r="H14" s="732"/>
      <c r="I14" s="732"/>
      <c r="J14" s="954">
        <v>5.0619221719904965</v>
      </c>
      <c r="K14" s="954">
        <v>4.8447508414730729</v>
      </c>
      <c r="L14" s="515"/>
    </row>
    <row r="15" spans="1:12" s="869" customFormat="1">
      <c r="A15" s="866" t="s">
        <v>389</v>
      </c>
      <c r="B15" s="518"/>
      <c r="C15" s="848">
        <v>5</v>
      </c>
      <c r="D15" s="931"/>
      <c r="E15" s="867"/>
      <c r="F15" s="867"/>
      <c r="G15" s="868"/>
      <c r="H15" s="868"/>
      <c r="I15" s="868"/>
      <c r="J15" s="954">
        <v>5.742</v>
      </c>
      <c r="K15" s="954">
        <v>6.9719999999999995</v>
      </c>
      <c r="L15" s="867"/>
    </row>
    <row r="16" spans="1:12" ht="25.5">
      <c r="A16" s="513" t="s">
        <v>390</v>
      </c>
      <c r="B16" s="518"/>
      <c r="C16" s="848"/>
      <c r="D16" s="931"/>
      <c r="E16" s="515"/>
      <c r="F16" s="515"/>
      <c r="G16" s="732"/>
      <c r="H16" s="732"/>
      <c r="I16" s="732"/>
      <c r="J16" s="954"/>
      <c r="K16" s="954"/>
      <c r="L16" s="515"/>
    </row>
    <row r="17" spans="1:12">
      <c r="A17" s="866" t="s">
        <v>391</v>
      </c>
      <c r="B17" s="518"/>
      <c r="C17" s="848">
        <v>26646</v>
      </c>
      <c r="D17" s="514"/>
      <c r="E17" s="515"/>
      <c r="F17" s="515"/>
      <c r="G17" s="732"/>
      <c r="H17" s="732"/>
      <c r="I17" s="732"/>
      <c r="J17" s="954">
        <v>6.2346605606845307</v>
      </c>
      <c r="K17" s="954">
        <v>8.0013422389852131</v>
      </c>
      <c r="L17" s="515"/>
    </row>
    <row r="18" spans="1:12">
      <c r="A18" s="866" t="s">
        <v>392</v>
      </c>
      <c r="B18" s="518"/>
      <c r="C18" s="848">
        <v>32034</v>
      </c>
      <c r="D18" s="514"/>
      <c r="E18" s="515"/>
      <c r="F18" s="515"/>
      <c r="G18" s="732"/>
      <c r="H18" s="732"/>
      <c r="I18" s="732"/>
      <c r="J18" s="954">
        <v>5.3197568926765308</v>
      </c>
      <c r="K18" s="954">
        <v>7.7646747924080657</v>
      </c>
      <c r="L18" s="515"/>
    </row>
    <row r="19" spans="1:12">
      <c r="A19" s="513" t="s">
        <v>393</v>
      </c>
      <c r="B19" s="942">
        <v>956433.27370000002</v>
      </c>
      <c r="C19" s="848">
        <v>2688</v>
      </c>
      <c r="D19" s="514">
        <f t="shared" si="0"/>
        <v>2.8104417463451115E-3</v>
      </c>
      <c r="E19" s="515"/>
      <c r="F19" s="515"/>
      <c r="G19" s="732"/>
      <c r="H19" s="732"/>
      <c r="I19" s="732"/>
      <c r="J19" s="954">
        <v>5.401614583333334</v>
      </c>
      <c r="K19" s="954">
        <v>5.5465959821428568</v>
      </c>
      <c r="L19" s="515"/>
    </row>
    <row r="20" spans="1:12">
      <c r="A20" s="513" t="s">
        <v>394</v>
      </c>
      <c r="B20" s="942">
        <v>148976.90919999999</v>
      </c>
      <c r="C20" s="848">
        <v>73</v>
      </c>
      <c r="D20" s="514">
        <f t="shared" si="0"/>
        <v>4.9000882346134751E-4</v>
      </c>
      <c r="E20" s="515"/>
      <c r="F20" s="515"/>
      <c r="G20" s="732"/>
      <c r="H20" s="732"/>
      <c r="I20" s="732"/>
      <c r="J20" s="954">
        <v>6.556712328767123</v>
      </c>
      <c r="K20" s="954">
        <v>6.8939726027397263</v>
      </c>
      <c r="L20" s="515"/>
    </row>
    <row r="21" spans="1:12">
      <c r="A21" s="513" t="s">
        <v>395</v>
      </c>
      <c r="B21" s="518"/>
      <c r="C21" s="848"/>
      <c r="D21" s="515"/>
      <c r="E21" s="515"/>
      <c r="F21" s="515"/>
      <c r="G21" s="732"/>
      <c r="H21" s="732"/>
      <c r="I21" s="732"/>
      <c r="J21" s="954"/>
      <c r="K21" s="954"/>
      <c r="L21" s="515"/>
    </row>
    <row r="22" spans="1:12">
      <c r="A22" s="513" t="s">
        <v>396</v>
      </c>
      <c r="B22" s="518"/>
      <c r="C22" s="848"/>
      <c r="D22" s="515"/>
      <c r="E22" s="515"/>
      <c r="F22" s="515"/>
      <c r="G22" s="732"/>
      <c r="H22" s="732"/>
      <c r="I22" s="732"/>
      <c r="J22" s="954"/>
      <c r="K22" s="954"/>
      <c r="L22" s="515"/>
    </row>
    <row r="23" spans="1:12">
      <c r="A23" s="516" t="s">
        <v>397</v>
      </c>
      <c r="B23" s="517"/>
      <c r="C23" s="517"/>
      <c r="D23" s="517"/>
      <c r="E23" s="517"/>
      <c r="F23" s="517"/>
      <c r="G23" s="517"/>
      <c r="H23" s="517"/>
      <c r="I23" s="517"/>
      <c r="J23" s="955"/>
      <c r="K23" s="955"/>
      <c r="L23" s="517"/>
    </row>
    <row r="24" spans="1:12">
      <c r="A24" s="932" t="s">
        <v>398</v>
      </c>
      <c r="B24" s="518"/>
      <c r="C24" s="848">
        <v>52012</v>
      </c>
      <c r="D24" s="518"/>
      <c r="E24" s="518"/>
      <c r="F24" s="518"/>
      <c r="G24" s="733"/>
      <c r="H24" s="733"/>
      <c r="I24" s="733"/>
      <c r="J24" s="956">
        <v>5.4127167595939394</v>
      </c>
      <c r="K24" s="956">
        <v>7.461995003076213</v>
      </c>
      <c r="L24" s="518"/>
    </row>
    <row r="25" spans="1:12">
      <c r="A25" s="933" t="s">
        <v>288</v>
      </c>
      <c r="B25" s="943">
        <v>312545</v>
      </c>
      <c r="C25" s="875">
        <v>6192</v>
      </c>
      <c r="D25" s="514">
        <f>C25/B25</f>
        <v>1.981154713721224E-2</v>
      </c>
      <c r="E25" s="17"/>
      <c r="F25" s="514"/>
      <c r="G25" s="734"/>
      <c r="H25" s="734"/>
      <c r="I25" s="734"/>
      <c r="J25" s="957">
        <v>9.7252650775193796</v>
      </c>
      <c r="K25" s="957">
        <v>11.710953062015504</v>
      </c>
      <c r="L25" s="17"/>
    </row>
    <row r="26" spans="1:12">
      <c r="A26" s="933" t="s">
        <v>399</v>
      </c>
      <c r="B26" s="17"/>
      <c r="C26" s="847">
        <v>21</v>
      </c>
      <c r="D26" s="17"/>
      <c r="E26" s="17"/>
      <c r="F26" s="17"/>
      <c r="G26" s="734"/>
      <c r="H26" s="734"/>
      <c r="I26" s="734"/>
      <c r="J26" s="957">
        <v>6.3676190476190477</v>
      </c>
      <c r="K26" s="957">
        <v>6.0719047619047624</v>
      </c>
      <c r="L26" s="17"/>
    </row>
    <row r="27" spans="1:12">
      <c r="A27" s="933" t="s">
        <v>400</v>
      </c>
      <c r="B27" s="17"/>
      <c r="C27" s="872"/>
      <c r="D27" s="17"/>
      <c r="E27" s="17"/>
      <c r="F27" s="17"/>
      <c r="G27" s="734"/>
      <c r="H27" s="734"/>
      <c r="I27" s="734"/>
      <c r="J27" s="957"/>
      <c r="K27" s="957"/>
      <c r="L27" s="17"/>
    </row>
    <row r="28" spans="1:12">
      <c r="A28" s="933" t="s">
        <v>401</v>
      </c>
      <c r="B28" s="17"/>
      <c r="C28" s="847">
        <v>23950</v>
      </c>
      <c r="D28" s="17"/>
      <c r="E28" s="17"/>
      <c r="F28" s="17"/>
      <c r="G28" s="734"/>
      <c r="H28" s="734"/>
      <c r="I28" s="734"/>
      <c r="J28" s="957">
        <v>6.9069022755741125</v>
      </c>
      <c r="K28" s="957">
        <v>9.1589486221294365</v>
      </c>
      <c r="L28" s="17"/>
    </row>
    <row r="29" spans="1:12">
      <c r="A29" s="933" t="s">
        <v>402</v>
      </c>
      <c r="B29" s="17"/>
      <c r="C29" s="847"/>
      <c r="D29" s="17"/>
      <c r="E29" s="17"/>
      <c r="F29" s="17"/>
      <c r="G29" s="734"/>
      <c r="H29" s="734"/>
      <c r="I29" s="734"/>
      <c r="J29" s="957"/>
      <c r="K29" s="957"/>
      <c r="L29" s="17"/>
    </row>
    <row r="30" spans="1:12">
      <c r="A30" s="934">
        <v>4</v>
      </c>
      <c r="B30" s="17"/>
      <c r="C30" s="847">
        <v>124</v>
      </c>
      <c r="D30" s="17"/>
      <c r="E30" s="17"/>
      <c r="F30" s="17"/>
      <c r="G30" s="734"/>
      <c r="H30" s="734"/>
      <c r="I30" s="734"/>
      <c r="J30" s="957">
        <v>6.0588819354838712</v>
      </c>
      <c r="K30" s="957">
        <v>7.2408980645161289</v>
      </c>
      <c r="L30" s="17"/>
    </row>
    <row r="31" spans="1:12">
      <c r="A31" s="934">
        <v>5</v>
      </c>
      <c r="B31" s="17"/>
      <c r="C31" s="847">
        <v>1003</v>
      </c>
      <c r="D31" s="17"/>
      <c r="E31" s="17"/>
      <c r="F31" s="17"/>
      <c r="G31" s="734"/>
      <c r="H31" s="734"/>
      <c r="I31" s="734"/>
      <c r="J31" s="957">
        <v>7.9359621136590235</v>
      </c>
      <c r="K31" s="957">
        <v>13.241036889332005</v>
      </c>
      <c r="L31" s="17"/>
    </row>
    <row r="32" spans="1:12">
      <c r="A32" s="934">
        <v>6</v>
      </c>
      <c r="B32" s="17"/>
      <c r="C32" s="847">
        <v>3425</v>
      </c>
      <c r="D32" s="17"/>
      <c r="E32" s="17"/>
      <c r="F32" s="17"/>
      <c r="G32" s="734"/>
      <c r="H32" s="734"/>
      <c r="I32" s="734"/>
      <c r="J32" s="957">
        <v>4.1263445255474451</v>
      </c>
      <c r="K32" s="957">
        <v>6.0014978102189787</v>
      </c>
      <c r="L32" s="17"/>
    </row>
    <row r="33" spans="1:12">
      <c r="A33" s="934">
        <v>8</v>
      </c>
      <c r="B33" s="17"/>
      <c r="C33" s="847">
        <v>19076</v>
      </c>
      <c r="D33" s="17"/>
      <c r="E33" s="17"/>
      <c r="F33" s="17"/>
      <c r="G33" s="734"/>
      <c r="H33" s="734"/>
      <c r="I33" s="734"/>
      <c r="J33" s="957">
        <v>3.0269757810861813</v>
      </c>
      <c r="K33" s="957">
        <v>5.7343405326064163</v>
      </c>
      <c r="L33" s="17"/>
    </row>
    <row r="34" spans="1:12">
      <c r="A34" s="934">
        <v>9</v>
      </c>
      <c r="B34" s="17"/>
      <c r="C34" s="847">
        <v>12412</v>
      </c>
      <c r="D34" s="17"/>
      <c r="E34" s="17"/>
      <c r="F34" s="17"/>
      <c r="G34" s="734"/>
      <c r="H34" s="734"/>
      <c r="I34" s="734"/>
      <c r="J34" s="957">
        <v>5.9271672574927488</v>
      </c>
      <c r="K34" s="957">
        <v>6.5585981308411219</v>
      </c>
      <c r="L34" s="17"/>
    </row>
    <row r="35" spans="1:12">
      <c r="A35" s="934">
        <v>10</v>
      </c>
      <c r="B35" s="17"/>
      <c r="C35" s="847">
        <v>13989</v>
      </c>
      <c r="D35" s="17"/>
      <c r="E35" s="17"/>
      <c r="F35" s="17"/>
      <c r="G35" s="734"/>
      <c r="H35" s="734"/>
      <c r="I35" s="734"/>
      <c r="J35" s="957">
        <v>7.2750518264350559</v>
      </c>
      <c r="K35" s="957">
        <v>9.7645807420115798</v>
      </c>
      <c r="L35" s="17"/>
    </row>
    <row r="36" spans="1:12">
      <c r="A36" s="935">
        <v>13</v>
      </c>
      <c r="B36" s="17"/>
      <c r="C36" s="847">
        <v>3993</v>
      </c>
      <c r="D36" s="17"/>
      <c r="E36" s="17"/>
      <c r="F36" s="17"/>
      <c r="G36" s="734"/>
      <c r="H36" s="734"/>
      <c r="I36" s="734"/>
      <c r="J36" s="957">
        <v>11.158357124968695</v>
      </c>
      <c r="K36" s="957">
        <v>12.835960430753818</v>
      </c>
      <c r="L36" s="17"/>
    </row>
    <row r="37" spans="1:12">
      <c r="A37" s="935">
        <v>14</v>
      </c>
      <c r="B37" s="17"/>
      <c r="C37" s="847">
        <v>1396</v>
      </c>
      <c r="D37" s="17"/>
      <c r="E37" s="17"/>
      <c r="F37" s="17"/>
      <c r="G37" s="734"/>
      <c r="H37" s="734"/>
      <c r="I37" s="734"/>
      <c r="J37" s="957">
        <v>12.268412679083093</v>
      </c>
      <c r="K37" s="957">
        <v>14.64250293696275</v>
      </c>
      <c r="L37" s="17"/>
    </row>
    <row r="38" spans="1:12">
      <c r="A38" s="935">
        <v>15</v>
      </c>
      <c r="B38" s="17"/>
      <c r="C38" s="847">
        <v>1855</v>
      </c>
      <c r="D38" s="17"/>
      <c r="E38" s="17"/>
      <c r="F38" s="17"/>
      <c r="G38" s="734"/>
      <c r="H38" s="734"/>
      <c r="I38" s="734"/>
      <c r="J38" s="957">
        <v>6.6428529110512127</v>
      </c>
      <c r="K38" s="957">
        <v>8.5693488679245284</v>
      </c>
      <c r="L38" s="17"/>
    </row>
    <row r="39" spans="1:12">
      <c r="A39" s="935">
        <v>16</v>
      </c>
      <c r="B39" s="17"/>
      <c r="C39" s="847">
        <v>1407</v>
      </c>
      <c r="D39" s="17"/>
      <c r="E39" s="17"/>
      <c r="F39" s="17"/>
      <c r="G39" s="734"/>
      <c r="H39" s="734"/>
      <c r="I39" s="734"/>
      <c r="J39" s="957">
        <v>4.6995380241648901</v>
      </c>
      <c r="K39" s="957">
        <v>8.6867164179104464</v>
      </c>
      <c r="L39" s="17"/>
    </row>
    <row r="40" spans="1:12">
      <c r="A40" s="936" t="s">
        <v>403</v>
      </c>
      <c r="B40" s="17"/>
      <c r="C40" s="847">
        <v>58680</v>
      </c>
      <c r="D40" s="17"/>
      <c r="E40" s="17"/>
      <c r="F40" s="17"/>
      <c r="G40" s="734"/>
      <c r="H40" s="734"/>
      <c r="I40" s="734"/>
      <c r="J40" s="957">
        <v>5.7352054805725974</v>
      </c>
      <c r="K40" s="957">
        <v>7.8721431083844582</v>
      </c>
      <c r="L40" s="17"/>
    </row>
    <row r="41" spans="1:12">
      <c r="A41" s="512" t="s">
        <v>404</v>
      </c>
      <c r="B41" s="519"/>
      <c r="C41" s="520"/>
      <c r="D41" s="520"/>
      <c r="E41" s="520"/>
      <c r="F41" s="520"/>
      <c r="G41" s="520"/>
      <c r="H41" s="520"/>
      <c r="I41" s="520"/>
      <c r="J41" s="958"/>
      <c r="K41" s="958"/>
      <c r="L41" s="520"/>
    </row>
    <row r="42" spans="1:12">
      <c r="A42" s="933" t="s">
        <v>405</v>
      </c>
      <c r="B42" s="847">
        <v>1605166</v>
      </c>
      <c r="C42" s="847">
        <v>38977</v>
      </c>
      <c r="D42" s="17"/>
      <c r="E42" s="17"/>
      <c r="F42" s="17"/>
      <c r="G42" s="734"/>
      <c r="H42" s="734"/>
      <c r="I42" s="734"/>
      <c r="J42" s="957">
        <v>6.0981586320137522</v>
      </c>
      <c r="K42" s="957">
        <v>8.3574784873130312</v>
      </c>
      <c r="L42" s="17"/>
    </row>
    <row r="43" spans="1:12">
      <c r="A43" s="933" t="s">
        <v>406</v>
      </c>
      <c r="B43" s="17"/>
      <c r="C43" s="847">
        <v>0</v>
      </c>
      <c r="D43" s="17"/>
      <c r="E43" s="17"/>
      <c r="F43" s="17"/>
      <c r="G43" s="734"/>
      <c r="H43" s="734"/>
      <c r="I43" s="734"/>
      <c r="J43" s="957"/>
      <c r="K43" s="957"/>
      <c r="L43" s="17"/>
    </row>
    <row r="44" spans="1:12">
      <c r="A44" s="933" t="s">
        <v>407</v>
      </c>
      <c r="B44" s="17"/>
      <c r="C44" s="847">
        <v>0</v>
      </c>
      <c r="D44" s="17"/>
      <c r="E44" s="17"/>
      <c r="F44" s="17"/>
      <c r="G44" s="734"/>
      <c r="H44" s="734"/>
      <c r="I44" s="734"/>
      <c r="J44" s="957"/>
      <c r="K44" s="957"/>
      <c r="L44" s="17"/>
    </row>
    <row r="45" spans="1:12">
      <c r="A45" s="933" t="s">
        <v>408</v>
      </c>
      <c r="B45" s="17"/>
      <c r="C45" s="847"/>
      <c r="D45" s="17"/>
      <c r="E45" s="17"/>
      <c r="F45" s="17"/>
      <c r="G45" s="734"/>
      <c r="H45" s="734"/>
      <c r="I45" s="734"/>
      <c r="J45" s="957"/>
      <c r="K45" s="957"/>
      <c r="L45" s="17"/>
    </row>
    <row r="46" spans="1:12">
      <c r="A46" s="933" t="s">
        <v>409</v>
      </c>
      <c r="B46" s="17"/>
      <c r="C46" s="847"/>
      <c r="D46" s="17"/>
      <c r="E46" s="17"/>
      <c r="F46" s="17"/>
      <c r="G46" s="734"/>
      <c r="H46" s="734"/>
      <c r="I46" s="734"/>
      <c r="J46" s="957"/>
      <c r="K46" s="957"/>
      <c r="L46" s="17"/>
    </row>
    <row r="47" spans="1:12">
      <c r="A47" s="933" t="s">
        <v>410</v>
      </c>
      <c r="B47" s="17"/>
      <c r="C47" s="847"/>
      <c r="D47" s="17"/>
      <c r="E47" s="17"/>
      <c r="F47" s="17"/>
      <c r="G47" s="734"/>
      <c r="H47" s="734"/>
      <c r="I47" s="734"/>
      <c r="J47" s="957"/>
      <c r="K47" s="957"/>
      <c r="L47" s="17"/>
    </row>
    <row r="48" spans="1:12">
      <c r="A48" s="937" t="s">
        <v>411</v>
      </c>
      <c r="B48" s="17"/>
      <c r="C48" s="847"/>
      <c r="D48" s="17"/>
      <c r="E48" s="17"/>
      <c r="F48" s="17"/>
      <c r="G48" s="734"/>
      <c r="H48" s="734"/>
      <c r="I48" s="734"/>
      <c r="J48" s="957"/>
      <c r="K48" s="957"/>
      <c r="L48" s="17"/>
    </row>
    <row r="49" spans="1:12">
      <c r="A49" s="937" t="s">
        <v>412</v>
      </c>
      <c r="B49" s="17"/>
      <c r="C49" s="847"/>
      <c r="D49" s="17"/>
      <c r="E49" s="17"/>
      <c r="F49" s="17"/>
      <c r="G49" s="734"/>
      <c r="H49" s="734"/>
      <c r="I49" s="734"/>
      <c r="J49" s="957"/>
      <c r="K49" s="957"/>
      <c r="L49" s="17"/>
    </row>
    <row r="50" spans="1:12">
      <c r="A50" s="937" t="s">
        <v>413</v>
      </c>
      <c r="B50" s="17"/>
      <c r="C50" s="847">
        <v>23795</v>
      </c>
      <c r="D50" s="17"/>
      <c r="E50" s="17"/>
      <c r="F50" s="17"/>
      <c r="G50" s="734"/>
      <c r="H50" s="734"/>
      <c r="I50" s="734"/>
      <c r="J50" s="957">
        <v>6.4706721370035725</v>
      </c>
      <c r="K50" s="957">
        <v>9.2406561672620295</v>
      </c>
      <c r="L50" s="17"/>
    </row>
    <row r="51" spans="1:12">
      <c r="A51" s="937" t="s">
        <v>414</v>
      </c>
      <c r="B51" s="17"/>
      <c r="C51" s="847">
        <v>25047</v>
      </c>
      <c r="D51" s="17"/>
      <c r="E51" s="17"/>
      <c r="F51" s="17"/>
      <c r="G51" s="734"/>
      <c r="H51" s="734"/>
      <c r="I51" s="734"/>
      <c r="J51" s="957">
        <v>4.6336377250768557</v>
      </c>
      <c r="K51" s="957">
        <v>6.0714885654968658</v>
      </c>
      <c r="L51" s="17"/>
    </row>
    <row r="52" spans="1:12">
      <c r="A52" s="933" t="s">
        <v>415</v>
      </c>
      <c r="B52" s="17"/>
      <c r="C52" s="17"/>
      <c r="D52" s="17"/>
      <c r="E52" s="17"/>
      <c r="F52" s="17"/>
      <c r="G52" s="734"/>
      <c r="H52" s="734"/>
      <c r="I52" s="734"/>
      <c r="J52" s="957"/>
      <c r="K52" s="957"/>
      <c r="L52" s="17"/>
    </row>
    <row r="53" spans="1:12">
      <c r="A53" s="938" t="s">
        <v>411</v>
      </c>
      <c r="B53" s="17"/>
      <c r="C53" s="847">
        <v>43295</v>
      </c>
      <c r="D53" s="17"/>
      <c r="E53" s="17"/>
      <c r="F53" s="17"/>
      <c r="G53" s="734"/>
      <c r="H53" s="734"/>
      <c r="I53" s="734"/>
      <c r="J53" s="957">
        <v>5.8386753112368641</v>
      </c>
      <c r="K53" s="957">
        <v>8.0173037902760136</v>
      </c>
      <c r="L53" s="17"/>
    </row>
    <row r="54" spans="1:12">
      <c r="A54" s="938" t="s">
        <v>412</v>
      </c>
      <c r="B54" s="17"/>
      <c r="C54" s="847">
        <v>1368</v>
      </c>
      <c r="D54" s="17"/>
      <c r="E54" s="17"/>
      <c r="F54" s="17"/>
      <c r="G54" s="734"/>
      <c r="H54" s="734"/>
      <c r="I54" s="734"/>
      <c r="J54" s="957">
        <v>3.461366959064327</v>
      </c>
      <c r="K54" s="957">
        <v>4.7914546783625731</v>
      </c>
      <c r="L54" s="17"/>
    </row>
    <row r="55" spans="1:12">
      <c r="A55" s="938" t="s">
        <v>413</v>
      </c>
      <c r="B55" s="17"/>
      <c r="C55" s="847">
        <v>47</v>
      </c>
      <c r="D55" s="17"/>
      <c r="E55" s="17"/>
      <c r="F55" s="17"/>
      <c r="G55" s="734"/>
      <c r="H55" s="734"/>
      <c r="I55" s="734"/>
      <c r="J55" s="957">
        <v>5.86</v>
      </c>
      <c r="K55" s="957">
        <v>5.570851063829787</v>
      </c>
      <c r="L55" s="17"/>
    </row>
    <row r="56" spans="1:12">
      <c r="A56" s="938" t="s">
        <v>414</v>
      </c>
      <c r="B56" s="17"/>
      <c r="C56" s="847">
        <v>4132</v>
      </c>
      <c r="D56" s="17"/>
      <c r="E56" s="17"/>
      <c r="F56" s="17"/>
      <c r="G56" s="734"/>
      <c r="H56" s="734"/>
      <c r="I56" s="734"/>
      <c r="J56" s="957">
        <v>2.9603944820909973</v>
      </c>
      <c r="K56" s="957">
        <v>4.3630880929332037</v>
      </c>
      <c r="L56" s="17"/>
    </row>
    <row r="57" spans="1:12">
      <c r="A57" s="512" t="s">
        <v>416</v>
      </c>
      <c r="B57" s="519"/>
      <c r="C57" s="520"/>
      <c r="D57" s="520"/>
      <c r="E57" s="520"/>
      <c r="F57" s="520"/>
      <c r="G57" s="520"/>
      <c r="H57" s="520"/>
      <c r="I57" s="520"/>
      <c r="J57" s="958"/>
      <c r="K57" s="958"/>
      <c r="L57" s="520"/>
    </row>
    <row r="58" spans="1:12">
      <c r="A58" s="933" t="s">
        <v>417</v>
      </c>
      <c r="B58" s="17"/>
      <c r="C58" s="847"/>
      <c r="D58" s="17"/>
      <c r="E58" s="17"/>
      <c r="F58" s="17"/>
      <c r="G58" s="734"/>
      <c r="H58" s="734"/>
      <c r="I58" s="734"/>
      <c r="J58" s="957"/>
      <c r="K58" s="957"/>
      <c r="L58" s="17"/>
    </row>
    <row r="59" spans="1:12">
      <c r="A59" s="933" t="s">
        <v>418</v>
      </c>
      <c r="B59" s="17"/>
      <c r="C59" s="847"/>
      <c r="D59" s="17"/>
      <c r="E59" s="17"/>
      <c r="F59" s="17"/>
      <c r="G59" s="734"/>
      <c r="H59" s="734"/>
      <c r="I59" s="734"/>
      <c r="J59" s="957"/>
      <c r="K59" s="957"/>
      <c r="L59" s="17"/>
    </row>
    <row r="60" spans="1:12" ht="13.5" thickBot="1">
      <c r="A60" s="939" t="s">
        <v>419</v>
      </c>
      <c r="B60" s="944">
        <v>684789.56850000005</v>
      </c>
      <c r="C60" s="849">
        <v>4777</v>
      </c>
      <c r="D60" s="888">
        <f>C60/B60</f>
        <v>6.9758656085603023E-3</v>
      </c>
      <c r="E60" s="102"/>
      <c r="F60" s="102"/>
      <c r="G60" s="735"/>
      <c r="H60" s="735"/>
      <c r="I60" s="735"/>
      <c r="J60" s="959">
        <v>6.3210571488381824</v>
      </c>
      <c r="K60" s="959">
        <v>8.8800188402763229</v>
      </c>
      <c r="L60" s="102"/>
    </row>
    <row r="61" spans="1:12">
      <c r="A61" s="940"/>
    </row>
    <row r="62" spans="1:12" ht="27" customHeight="1">
      <c r="A62" s="1259" t="s">
        <v>665</v>
      </c>
      <c r="B62" s="1257"/>
      <c r="C62" s="1257"/>
      <c r="D62" s="1257"/>
      <c r="E62" s="1257"/>
      <c r="F62" s="1257"/>
      <c r="G62" s="1257"/>
      <c r="H62" s="1257"/>
      <c r="I62" s="1257"/>
      <c r="J62" s="1257"/>
      <c r="K62" s="1257"/>
      <c r="L62" s="1257"/>
    </row>
    <row r="63" spans="1:12">
      <c r="A63" s="1258" t="s">
        <v>420</v>
      </c>
      <c r="B63" s="1258"/>
      <c r="C63" s="1258"/>
      <c r="D63" s="1258"/>
      <c r="E63" s="1258"/>
      <c r="F63" s="1258"/>
      <c r="G63" s="1258"/>
      <c r="H63" s="1258"/>
      <c r="I63" s="1258"/>
      <c r="J63" s="1258"/>
      <c r="K63" s="1258"/>
      <c r="L63" s="1258"/>
    </row>
    <row r="64" spans="1:12">
      <c r="A64" s="1258" t="s">
        <v>421</v>
      </c>
      <c r="B64" s="1258"/>
      <c r="C64" s="1258"/>
      <c r="D64" s="1258"/>
      <c r="E64" s="1258"/>
      <c r="F64" s="1258"/>
      <c r="G64" s="1258"/>
      <c r="H64" s="1258"/>
      <c r="I64" s="1258"/>
      <c r="J64" s="1258"/>
      <c r="K64" s="1258"/>
      <c r="L64" s="1258"/>
    </row>
    <row r="65" spans="1:12">
      <c r="A65" s="1258" t="s">
        <v>422</v>
      </c>
      <c r="B65" s="1258"/>
      <c r="C65" s="1258"/>
      <c r="D65" s="1258"/>
      <c r="E65" s="1258"/>
      <c r="F65" s="1258"/>
      <c r="G65" s="1258"/>
      <c r="H65" s="1258"/>
      <c r="I65" s="1258"/>
      <c r="J65" s="1258"/>
      <c r="K65" s="1258"/>
      <c r="L65" s="1258"/>
    </row>
    <row r="66" spans="1:12">
      <c r="A66" s="1258" t="s">
        <v>423</v>
      </c>
      <c r="B66" s="1258"/>
      <c r="C66" s="1258"/>
      <c r="D66" s="1258"/>
      <c r="E66" s="1258"/>
      <c r="F66" s="1258"/>
      <c r="G66" s="1258"/>
      <c r="H66" s="1258"/>
      <c r="I66" s="1258"/>
      <c r="J66" s="1258"/>
      <c r="K66" s="1258"/>
      <c r="L66" s="1258"/>
    </row>
    <row r="67" spans="1:12">
      <c r="A67" s="1258" t="s">
        <v>424</v>
      </c>
      <c r="B67" s="1258"/>
      <c r="C67" s="1258"/>
      <c r="D67" s="1258"/>
      <c r="E67" s="1258"/>
      <c r="F67" s="1258"/>
      <c r="G67" s="1258"/>
      <c r="H67" s="1258"/>
      <c r="I67" s="1258"/>
      <c r="J67" s="1258"/>
      <c r="K67" s="1258"/>
      <c r="L67" s="1258"/>
    </row>
    <row r="68" spans="1:12" ht="26.25" customHeight="1">
      <c r="A68" s="1259" t="s">
        <v>425</v>
      </c>
      <c r="B68" s="1259"/>
      <c r="C68" s="1259"/>
      <c r="D68" s="1259"/>
      <c r="E68" s="1259"/>
      <c r="F68" s="1259"/>
      <c r="G68" s="1259"/>
      <c r="H68" s="1259"/>
      <c r="I68" s="1259"/>
      <c r="J68" s="1259"/>
      <c r="K68" s="1259"/>
      <c r="L68" s="1259"/>
    </row>
    <row r="69" spans="1:12">
      <c r="A69" s="1258"/>
      <c r="B69" s="1258"/>
      <c r="C69" s="1258"/>
      <c r="D69" s="1258"/>
      <c r="E69" s="1258"/>
      <c r="F69" s="1258"/>
      <c r="G69" s="1258"/>
      <c r="H69" s="1258"/>
      <c r="I69" s="1258"/>
      <c r="J69" s="1258"/>
      <c r="K69" s="1258"/>
      <c r="L69" s="1258"/>
    </row>
    <row r="70" spans="1:12" ht="13.5" thickBot="1">
      <c r="A70" s="941" t="s">
        <v>426</v>
      </c>
    </row>
    <row r="71" spans="1:12" ht="114" customHeight="1" thickBot="1">
      <c r="A71" s="511" t="s">
        <v>369</v>
      </c>
      <c r="B71" s="1262" t="s">
        <v>427</v>
      </c>
      <c r="C71" s="1262" t="s">
        <v>371</v>
      </c>
      <c r="D71" s="1262" t="s">
        <v>372</v>
      </c>
      <c r="E71" s="1262" t="s">
        <v>373</v>
      </c>
      <c r="F71" s="1262" t="s">
        <v>374</v>
      </c>
      <c r="G71" s="1262" t="s">
        <v>375</v>
      </c>
      <c r="H71" s="1262" t="s">
        <v>376</v>
      </c>
      <c r="I71" s="1262" t="s">
        <v>428</v>
      </c>
      <c r="J71" s="1262" t="s">
        <v>378</v>
      </c>
      <c r="K71" s="1262" t="s">
        <v>429</v>
      </c>
      <c r="L71" s="1262" t="s">
        <v>380</v>
      </c>
    </row>
    <row r="72" spans="1:12">
      <c r="A72" s="512" t="s">
        <v>381</v>
      </c>
      <c r="B72" s="930"/>
      <c r="C72" s="930"/>
      <c r="D72" s="930"/>
      <c r="E72" s="930"/>
      <c r="F72" s="740"/>
      <c r="G72" s="739"/>
      <c r="H72" s="739"/>
      <c r="I72" s="739"/>
      <c r="J72" s="739"/>
      <c r="K72" s="739"/>
      <c r="L72" s="739"/>
    </row>
    <row r="73" spans="1:12">
      <c r="A73" s="513" t="s">
        <v>382</v>
      </c>
      <c r="B73" s="17"/>
      <c r="C73" s="17"/>
      <c r="D73" s="514"/>
      <c r="E73" s="17"/>
      <c r="F73" s="736"/>
      <c r="G73" s="746"/>
      <c r="H73" s="746"/>
      <c r="I73" s="746"/>
      <c r="J73" s="744"/>
      <c r="K73" s="744"/>
      <c r="L73" s="744"/>
    </row>
    <row r="74" spans="1:12">
      <c r="A74" s="513" t="s">
        <v>383</v>
      </c>
      <c r="B74" s="17"/>
      <c r="C74" s="17"/>
      <c r="D74" s="514"/>
      <c r="E74" s="17"/>
      <c r="F74" s="736"/>
      <c r="G74" s="746"/>
      <c r="H74" s="746"/>
      <c r="I74" s="746"/>
      <c r="J74" s="744"/>
      <c r="K74" s="744"/>
      <c r="L74" s="744"/>
    </row>
    <row r="75" spans="1:12">
      <c r="A75" s="513" t="s">
        <v>384</v>
      </c>
      <c r="B75" s="518"/>
      <c r="C75" s="518"/>
      <c r="D75" s="522"/>
      <c r="E75" s="518"/>
      <c r="F75" s="737"/>
      <c r="G75" s="746"/>
      <c r="H75" s="746"/>
      <c r="I75" s="746"/>
      <c r="J75" s="744"/>
      <c r="K75" s="744"/>
      <c r="L75" s="744"/>
    </row>
    <row r="76" spans="1:12">
      <c r="A76" s="513" t="s">
        <v>385</v>
      </c>
      <c r="B76" s="518"/>
      <c r="C76" s="518"/>
      <c r="D76" s="522"/>
      <c r="E76" s="518"/>
      <c r="F76" s="737"/>
      <c r="G76" s="746"/>
      <c r="H76" s="746"/>
      <c r="I76" s="746"/>
      <c r="J76" s="744"/>
      <c r="K76" s="744"/>
      <c r="L76" s="744"/>
    </row>
    <row r="77" spans="1:12">
      <c r="A77" s="513" t="s">
        <v>386</v>
      </c>
      <c r="B77" s="518"/>
      <c r="C77" s="518"/>
      <c r="D77" s="522"/>
      <c r="E77" s="518"/>
      <c r="F77" s="737"/>
      <c r="G77" s="746"/>
      <c r="H77" s="746"/>
      <c r="I77" s="746"/>
      <c r="J77" s="744"/>
      <c r="K77" s="744"/>
      <c r="L77" s="744"/>
    </row>
    <row r="78" spans="1:12">
      <c r="A78" s="513" t="s">
        <v>387</v>
      </c>
      <c r="B78" s="518"/>
      <c r="C78" s="518"/>
      <c r="D78" s="522"/>
      <c r="E78" s="518"/>
      <c r="F78" s="737"/>
      <c r="G78" s="746"/>
      <c r="H78" s="746"/>
      <c r="I78" s="746"/>
      <c r="J78" s="744"/>
      <c r="K78" s="744"/>
      <c r="L78" s="744"/>
    </row>
    <row r="79" spans="1:12">
      <c r="A79" s="513" t="s">
        <v>388</v>
      </c>
      <c r="B79" s="515"/>
      <c r="C79" s="515"/>
      <c r="D79" s="515"/>
      <c r="E79" s="515"/>
      <c r="F79" s="738"/>
      <c r="G79" s="746"/>
      <c r="H79" s="746"/>
      <c r="I79" s="746"/>
      <c r="J79" s="744"/>
      <c r="K79" s="744"/>
      <c r="L79" s="744"/>
    </row>
    <row r="80" spans="1:12" ht="25.5">
      <c r="A80" s="513" t="s">
        <v>390</v>
      </c>
      <c r="B80" s="515"/>
      <c r="C80" s="515"/>
      <c r="D80" s="515"/>
      <c r="E80" s="515"/>
      <c r="F80" s="738"/>
      <c r="G80" s="746"/>
      <c r="H80" s="746"/>
      <c r="I80" s="746"/>
      <c r="J80" s="744"/>
      <c r="K80" s="744"/>
      <c r="L80" s="744"/>
    </row>
    <row r="81" spans="1:12">
      <c r="A81" s="513" t="s">
        <v>430</v>
      </c>
      <c r="B81" s="515"/>
      <c r="C81" s="515"/>
      <c r="D81" s="515"/>
      <c r="E81" s="515"/>
      <c r="F81" s="738"/>
      <c r="G81" s="746"/>
      <c r="H81" s="746"/>
      <c r="I81" s="746"/>
      <c r="J81" s="744"/>
      <c r="K81" s="744"/>
      <c r="L81" s="744"/>
    </row>
    <row r="82" spans="1:12">
      <c r="A82" s="513" t="s">
        <v>431</v>
      </c>
      <c r="B82" s="515"/>
      <c r="C82" s="515"/>
      <c r="D82" s="515"/>
      <c r="E82" s="515"/>
      <c r="F82" s="738"/>
      <c r="G82" s="746"/>
      <c r="H82" s="746"/>
      <c r="I82" s="746"/>
      <c r="J82" s="744"/>
      <c r="K82" s="744"/>
      <c r="L82" s="744"/>
    </row>
    <row r="83" spans="1:12">
      <c r="A83" s="513" t="s">
        <v>432</v>
      </c>
      <c r="B83" s="515"/>
      <c r="C83" s="515"/>
      <c r="D83" s="515"/>
      <c r="E83" s="515"/>
      <c r="F83" s="738"/>
      <c r="G83" s="746"/>
      <c r="H83" s="746"/>
      <c r="I83" s="746"/>
      <c r="J83" s="744"/>
      <c r="K83" s="744"/>
      <c r="L83" s="744"/>
    </row>
    <row r="84" spans="1:12">
      <c r="A84" s="513" t="s">
        <v>433</v>
      </c>
      <c r="B84" s="515"/>
      <c r="C84" s="515"/>
      <c r="D84" s="515"/>
      <c r="E84" s="515"/>
      <c r="F84" s="738"/>
      <c r="G84" s="746"/>
      <c r="H84" s="746"/>
      <c r="I84" s="746"/>
      <c r="J84" s="744"/>
      <c r="K84" s="744"/>
      <c r="L84" s="744"/>
    </row>
    <row r="85" spans="1:12">
      <c r="A85" s="512" t="s">
        <v>397</v>
      </c>
      <c r="B85" s="512"/>
      <c r="C85" s="512"/>
      <c r="D85" s="512"/>
      <c r="E85" s="512"/>
      <c r="F85" s="512"/>
      <c r="G85" s="745"/>
      <c r="H85" s="745"/>
      <c r="I85" s="745"/>
      <c r="J85" s="745"/>
      <c r="K85" s="745"/>
      <c r="L85" s="745"/>
    </row>
    <row r="86" spans="1:12">
      <c r="A86" s="932" t="s">
        <v>434</v>
      </c>
      <c r="B86" s="518"/>
      <c r="C86" s="518"/>
      <c r="D86" s="518"/>
      <c r="E86" s="518"/>
      <c r="F86" s="741"/>
      <c r="G86" s="733"/>
      <c r="H86" s="733"/>
      <c r="I86" s="733"/>
      <c r="J86" s="518"/>
      <c r="K86" s="518"/>
      <c r="L86" s="518"/>
    </row>
    <row r="87" spans="1:12">
      <c r="A87" s="933" t="s">
        <v>288</v>
      </c>
      <c r="B87" s="518"/>
      <c r="C87" s="518"/>
      <c r="D87" s="521"/>
      <c r="E87" s="518"/>
      <c r="F87" s="742"/>
      <c r="G87" s="733"/>
      <c r="H87" s="733"/>
      <c r="I87" s="733"/>
      <c r="J87" s="17"/>
      <c r="K87" s="17"/>
      <c r="L87" s="17"/>
    </row>
    <row r="88" spans="1:12">
      <c r="A88" s="933" t="s">
        <v>435</v>
      </c>
      <c r="B88" s="17"/>
      <c r="C88" s="17"/>
      <c r="D88" s="17"/>
      <c r="E88" s="17"/>
      <c r="F88" s="122"/>
      <c r="G88" s="734"/>
      <c r="H88" s="734"/>
      <c r="I88" s="734"/>
      <c r="J88" s="17"/>
      <c r="K88" s="17"/>
      <c r="L88" s="17"/>
    </row>
    <row r="89" spans="1:12">
      <c r="A89" s="933" t="s">
        <v>400</v>
      </c>
      <c r="B89" s="17"/>
      <c r="C89" s="17"/>
      <c r="D89" s="17"/>
      <c r="E89" s="17"/>
      <c r="F89" s="122"/>
      <c r="G89" s="734"/>
      <c r="H89" s="734"/>
      <c r="I89" s="734"/>
      <c r="J89" s="17"/>
      <c r="K89" s="17"/>
      <c r="L89" s="17"/>
    </row>
    <row r="90" spans="1:12">
      <c r="A90" s="933" t="s">
        <v>401</v>
      </c>
      <c r="B90" s="17"/>
      <c r="C90" s="17"/>
      <c r="D90" s="17"/>
      <c r="E90" s="17"/>
      <c r="F90" s="122"/>
      <c r="G90" s="734"/>
      <c r="H90" s="734"/>
      <c r="I90" s="734"/>
      <c r="J90" s="17"/>
      <c r="K90" s="17"/>
      <c r="L90" s="17"/>
    </row>
    <row r="91" spans="1:12" ht="25.5">
      <c r="A91" s="936" t="s">
        <v>436</v>
      </c>
      <c r="B91" s="17"/>
      <c r="C91" s="17"/>
      <c r="D91" s="17"/>
      <c r="E91" s="17"/>
      <c r="F91" s="122"/>
      <c r="G91" s="734"/>
      <c r="H91" s="734"/>
      <c r="I91" s="734"/>
      <c r="J91" s="17"/>
      <c r="K91" s="17"/>
      <c r="L91" s="17"/>
    </row>
    <row r="92" spans="1:12" ht="25.5">
      <c r="A92" s="936" t="s">
        <v>437</v>
      </c>
      <c r="B92" s="17"/>
      <c r="C92" s="17"/>
      <c r="D92" s="17"/>
      <c r="E92" s="17"/>
      <c r="F92" s="122"/>
      <c r="G92" s="734"/>
      <c r="H92" s="734"/>
      <c r="I92" s="734"/>
      <c r="J92" s="17"/>
      <c r="K92" s="17"/>
      <c r="L92" s="17"/>
    </row>
    <row r="93" spans="1:12" ht="25.5">
      <c r="A93" s="936" t="s">
        <v>438</v>
      </c>
      <c r="B93" s="17"/>
      <c r="C93" s="17"/>
      <c r="D93" s="17"/>
      <c r="E93" s="17"/>
      <c r="F93" s="122"/>
      <c r="G93" s="734"/>
      <c r="H93" s="734"/>
      <c r="I93" s="734"/>
      <c r="J93" s="17"/>
      <c r="K93" s="17"/>
      <c r="L93" s="17"/>
    </row>
    <row r="94" spans="1:12" ht="25.5">
      <c r="A94" s="936" t="s">
        <v>439</v>
      </c>
      <c r="B94" s="17"/>
      <c r="C94" s="17"/>
      <c r="D94" s="17"/>
      <c r="E94" s="17"/>
      <c r="F94" s="122"/>
      <c r="G94" s="734"/>
      <c r="H94" s="734"/>
      <c r="I94" s="734"/>
      <c r="J94" s="17"/>
      <c r="K94" s="17"/>
      <c r="L94" s="17"/>
    </row>
    <row r="95" spans="1:12">
      <c r="A95" s="936" t="s">
        <v>440</v>
      </c>
      <c r="B95" s="17"/>
      <c r="C95" s="17"/>
      <c r="D95" s="17"/>
      <c r="E95" s="17"/>
      <c r="F95" s="122"/>
      <c r="G95" s="734"/>
      <c r="H95" s="734"/>
      <c r="I95" s="734"/>
      <c r="J95" s="17"/>
      <c r="K95" s="17"/>
      <c r="L95" s="17"/>
    </row>
    <row r="96" spans="1:12">
      <c r="A96" s="512" t="s">
        <v>404</v>
      </c>
      <c r="B96" s="512"/>
      <c r="C96" s="512"/>
      <c r="D96" s="512"/>
      <c r="E96" s="512"/>
      <c r="F96" s="512"/>
      <c r="G96" s="745"/>
      <c r="H96" s="745"/>
      <c r="I96" s="745"/>
      <c r="J96" s="745"/>
      <c r="K96" s="745"/>
      <c r="L96" s="745"/>
    </row>
    <row r="97" spans="1:12">
      <c r="A97" s="933" t="s">
        <v>405</v>
      </c>
      <c r="B97" s="17"/>
      <c r="C97" s="17"/>
      <c r="D97" s="17"/>
      <c r="E97" s="17"/>
      <c r="F97" s="122"/>
      <c r="G97" s="734"/>
      <c r="H97" s="734"/>
      <c r="I97" s="734"/>
      <c r="J97" s="17"/>
      <c r="K97" s="17"/>
      <c r="L97" s="17"/>
    </row>
    <row r="98" spans="1:12">
      <c r="A98" s="933" t="s">
        <v>441</v>
      </c>
      <c r="B98" s="17"/>
      <c r="C98" s="17"/>
      <c r="D98" s="17"/>
      <c r="E98" s="17"/>
      <c r="F98" s="122"/>
      <c r="G98" s="734"/>
      <c r="H98" s="734"/>
      <c r="I98" s="734"/>
      <c r="J98" s="17"/>
      <c r="K98" s="17"/>
      <c r="L98" s="17"/>
    </row>
    <row r="99" spans="1:12">
      <c r="A99" s="933" t="s">
        <v>442</v>
      </c>
      <c r="B99" s="17"/>
      <c r="C99" s="17"/>
      <c r="D99" s="17"/>
      <c r="E99" s="17"/>
      <c r="F99" s="122"/>
      <c r="G99" s="734"/>
      <c r="H99" s="734"/>
      <c r="I99" s="734"/>
      <c r="J99" s="17"/>
      <c r="K99" s="17"/>
      <c r="L99" s="17"/>
    </row>
    <row r="100" spans="1:12">
      <c r="A100" s="933" t="s">
        <v>443</v>
      </c>
      <c r="B100" s="17"/>
      <c r="C100" s="17"/>
      <c r="D100" s="17"/>
      <c r="E100" s="17"/>
      <c r="F100" s="122"/>
      <c r="G100" s="734"/>
      <c r="H100" s="734"/>
      <c r="I100" s="734"/>
      <c r="J100" s="17"/>
      <c r="K100" s="17"/>
      <c r="L100" s="17"/>
    </row>
    <row r="101" spans="1:12">
      <c r="A101" s="933" t="s">
        <v>444</v>
      </c>
      <c r="B101" s="17"/>
      <c r="C101" s="17"/>
      <c r="D101" s="17"/>
      <c r="E101" s="17"/>
      <c r="F101" s="122"/>
      <c r="G101" s="734"/>
      <c r="H101" s="734"/>
      <c r="I101" s="734"/>
      <c r="J101" s="17"/>
      <c r="K101" s="17"/>
      <c r="L101" s="17"/>
    </row>
    <row r="102" spans="1:12">
      <c r="A102" s="933" t="s">
        <v>445</v>
      </c>
      <c r="B102" s="17"/>
      <c r="C102" s="17"/>
      <c r="D102" s="17"/>
      <c r="E102" s="17"/>
      <c r="F102" s="122"/>
      <c r="G102" s="734"/>
      <c r="H102" s="734"/>
      <c r="I102" s="734"/>
      <c r="J102" s="17"/>
      <c r="K102" s="17"/>
      <c r="L102" s="17"/>
    </row>
    <row r="103" spans="1:12">
      <c r="A103" s="933" t="s">
        <v>415</v>
      </c>
      <c r="B103" s="17"/>
      <c r="C103" s="17"/>
      <c r="D103" s="17"/>
      <c r="E103" s="17"/>
      <c r="F103" s="122"/>
      <c r="G103" s="734"/>
      <c r="H103" s="734"/>
      <c r="I103" s="734"/>
      <c r="J103" s="17"/>
      <c r="K103" s="17"/>
      <c r="L103" s="17"/>
    </row>
    <row r="104" spans="1:12">
      <c r="A104" s="512" t="s">
        <v>416</v>
      </c>
      <c r="B104" s="512"/>
      <c r="C104" s="512"/>
      <c r="D104" s="512"/>
      <c r="E104" s="512"/>
      <c r="F104" s="512"/>
      <c r="G104" s="745"/>
      <c r="H104" s="745"/>
      <c r="I104" s="745"/>
      <c r="J104" s="745"/>
      <c r="K104" s="745"/>
      <c r="L104" s="745"/>
    </row>
    <row r="105" spans="1:12">
      <c r="A105" s="933" t="s">
        <v>446</v>
      </c>
      <c r="B105" s="17"/>
      <c r="C105" s="17"/>
      <c r="D105" s="17"/>
      <c r="E105" s="17"/>
      <c r="F105" s="122"/>
      <c r="G105" s="734"/>
      <c r="H105" s="734"/>
      <c r="I105" s="734"/>
      <c r="J105" s="17"/>
      <c r="K105" s="17"/>
      <c r="L105" s="17"/>
    </row>
    <row r="106" spans="1:12">
      <c r="A106" s="933" t="s">
        <v>447</v>
      </c>
      <c r="B106" s="17"/>
      <c r="C106" s="17"/>
      <c r="D106" s="17"/>
      <c r="E106" s="17"/>
      <c r="F106" s="122"/>
      <c r="G106" s="734"/>
      <c r="H106" s="734"/>
      <c r="I106" s="734"/>
      <c r="J106" s="17"/>
      <c r="K106" s="17"/>
      <c r="L106" s="17"/>
    </row>
    <row r="107" spans="1:12" ht="13.5" thickBot="1">
      <c r="A107" s="939" t="s">
        <v>448</v>
      </c>
      <c r="B107" s="102"/>
      <c r="C107" s="102"/>
      <c r="D107" s="102"/>
      <c r="E107" s="102"/>
      <c r="F107" s="743"/>
      <c r="G107" s="735"/>
      <c r="H107" s="735"/>
      <c r="I107" s="735"/>
      <c r="J107" s="102"/>
      <c r="K107" s="102"/>
      <c r="L107" s="102"/>
    </row>
    <row r="109" spans="1:12">
      <c r="A109" s="74"/>
    </row>
  </sheetData>
  <mergeCells count="11">
    <mergeCell ref="A68:L68"/>
    <mergeCell ref="A69:L69"/>
    <mergeCell ref="A63:L63"/>
    <mergeCell ref="A64:L64"/>
    <mergeCell ref="A65:L65"/>
    <mergeCell ref="A66:L66"/>
    <mergeCell ref="A67:L67"/>
    <mergeCell ref="A1:L1"/>
    <mergeCell ref="A2:L2"/>
    <mergeCell ref="A3:L3"/>
    <mergeCell ref="A62:L62"/>
  </mergeCells>
  <printOptions horizontalCentered="1" verticalCentered="1"/>
  <pageMargins left="0.5" right="0.5" top="0.25" bottom="0.25" header="0.3" footer="0.3"/>
  <pageSetup paperSize="17"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G20"/>
  <sheetViews>
    <sheetView zoomScaleNormal="100" workbookViewId="0">
      <selection activeCell="E23" sqref="E23"/>
    </sheetView>
  </sheetViews>
  <sheetFormatPr defaultColWidth="17.5703125" defaultRowHeight="14.25"/>
  <cols>
    <col min="1" max="1" width="16.85546875" style="386" customWidth="1"/>
    <col min="2" max="2" width="55.140625" style="386" customWidth="1"/>
    <col min="3" max="3" width="11.85546875" style="386" customWidth="1"/>
    <col min="4" max="4" width="11.28515625" style="386" customWidth="1"/>
    <col min="5" max="5" width="13" style="386" customWidth="1"/>
    <col min="6" max="6" width="9.5703125" style="386" customWidth="1"/>
    <col min="7" max="7" width="12" style="386" customWidth="1"/>
    <col min="8" max="16384" width="17.5703125" style="386"/>
  </cols>
  <sheetData>
    <row r="1" spans="1:7" ht="15.75">
      <c r="A1" s="1121" t="s">
        <v>449</v>
      </c>
      <c r="B1" s="1121"/>
      <c r="C1" s="1121"/>
      <c r="D1" s="1121"/>
      <c r="E1" s="1121"/>
      <c r="F1" s="1121"/>
      <c r="G1" s="1121"/>
    </row>
    <row r="2" spans="1:7" ht="15.75">
      <c r="A2" s="1121" t="s">
        <v>1</v>
      </c>
      <c r="B2" s="1121"/>
      <c r="C2" s="1121"/>
      <c r="D2" s="1121"/>
      <c r="E2" s="1121"/>
      <c r="F2" s="1121"/>
    </row>
    <row r="3" spans="1:7" ht="15.75">
      <c r="A3" s="1126" t="s">
        <v>2</v>
      </c>
      <c r="B3" s="1126"/>
      <c r="C3" s="1126"/>
      <c r="D3" s="1126"/>
      <c r="E3" s="1126"/>
      <c r="F3" s="1126"/>
    </row>
    <row r="4" spans="1:7" ht="21" thickBot="1">
      <c r="A4" s="524"/>
      <c r="B4"/>
      <c r="C4" s="385"/>
      <c r="D4" s="523"/>
    </row>
    <row r="5" spans="1:7" ht="41.25" customHeight="1" thickBot="1">
      <c r="A5" s="807" t="s">
        <v>450</v>
      </c>
      <c r="B5" s="808" t="s">
        <v>451</v>
      </c>
      <c r="C5" s="808" t="s">
        <v>452</v>
      </c>
      <c r="D5" s="808" t="s">
        <v>453</v>
      </c>
      <c r="E5" s="808" t="s">
        <v>454</v>
      </c>
      <c r="F5" s="808" t="s">
        <v>455</v>
      </c>
      <c r="G5" s="809" t="s">
        <v>456</v>
      </c>
    </row>
    <row r="6" spans="1:7" ht="20.25">
      <c r="A6" s="804" t="s">
        <v>405</v>
      </c>
      <c r="B6" s="945" t="s">
        <v>660</v>
      </c>
      <c r="C6" s="805"/>
      <c r="D6" s="526"/>
      <c r="E6" s="526"/>
      <c r="F6" s="981">
        <v>9006</v>
      </c>
      <c r="G6" s="806"/>
    </row>
    <row r="7" spans="1:7" ht="25.5">
      <c r="A7" s="799" t="s">
        <v>657</v>
      </c>
      <c r="B7" s="945" t="s">
        <v>457</v>
      </c>
      <c r="C7" s="464"/>
      <c r="D7" s="980" t="s">
        <v>655</v>
      </c>
      <c r="E7" s="461"/>
      <c r="F7" s="461"/>
      <c r="G7" s="978">
        <v>4284</v>
      </c>
    </row>
    <row r="8" spans="1:7" ht="27.75" customHeight="1">
      <c r="A8" s="799" t="s">
        <v>658</v>
      </c>
      <c r="B8" s="945" t="s">
        <v>458</v>
      </c>
      <c r="C8" s="464"/>
      <c r="D8" s="980" t="s">
        <v>656</v>
      </c>
      <c r="E8" s="463"/>
      <c r="F8" s="969"/>
      <c r="G8" s="946">
        <v>755</v>
      </c>
    </row>
    <row r="9" spans="1:7" ht="25.5">
      <c r="A9" s="799" t="s">
        <v>653</v>
      </c>
      <c r="B9" s="945" t="s">
        <v>654</v>
      </c>
      <c r="C9" s="464"/>
      <c r="D9" s="462"/>
      <c r="E9" s="461"/>
      <c r="F9" s="977">
        <v>23</v>
      </c>
      <c r="G9" s="970">
        <v>14</v>
      </c>
    </row>
    <row r="10" spans="1:7" ht="15.75" thickBot="1">
      <c r="A10" s="800"/>
      <c r="B10" s="801"/>
      <c r="C10" s="802"/>
      <c r="D10" s="802"/>
      <c r="E10" s="802"/>
      <c r="F10" s="802"/>
      <c r="G10" s="803"/>
    </row>
    <row r="11" spans="1:7" ht="15">
      <c r="A11" s="387"/>
      <c r="B11" s="387"/>
    </row>
    <row r="12" spans="1:7">
      <c r="A12" s="1219" t="s">
        <v>459</v>
      </c>
      <c r="B12" s="1219"/>
      <c r="C12" s="1219"/>
      <c r="D12" s="1219"/>
      <c r="E12" s="1219"/>
      <c r="F12" s="1219"/>
      <c r="G12" s="1219"/>
    </row>
    <row r="13" spans="1:7" ht="15.75" customHeight="1">
      <c r="A13" s="1219" t="s">
        <v>460</v>
      </c>
      <c r="B13" s="1219"/>
      <c r="C13" s="1219"/>
      <c r="D13" s="1219"/>
      <c r="E13" s="1219"/>
      <c r="F13" s="1219"/>
      <c r="G13" s="1219"/>
    </row>
    <row r="14" spans="1:7" ht="15.75" customHeight="1">
      <c r="A14" s="998" t="s">
        <v>461</v>
      </c>
      <c r="B14" s="998"/>
      <c r="C14" s="998"/>
      <c r="D14" s="998"/>
      <c r="E14" s="998"/>
      <c r="F14" s="998"/>
      <c r="G14" s="998"/>
    </row>
    <row r="15" spans="1:7">
      <c r="A15" s="1222" t="s">
        <v>462</v>
      </c>
      <c r="B15" s="1222"/>
      <c r="C15" s="1222"/>
      <c r="D15" s="1222"/>
      <c r="E15" s="1222"/>
      <c r="F15" s="1222"/>
      <c r="G15" s="1222"/>
    </row>
    <row r="16" spans="1:7" ht="39.75" customHeight="1">
      <c r="A16" s="1263" t="s">
        <v>666</v>
      </c>
      <c r="B16" s="1263"/>
      <c r="C16" s="1263"/>
      <c r="D16" s="1263"/>
      <c r="E16" s="1263"/>
      <c r="F16" s="1263"/>
      <c r="G16" s="1263"/>
    </row>
    <row r="17" spans="1:7" ht="15.75" customHeight="1">
      <c r="A17" s="1222" t="s">
        <v>659</v>
      </c>
      <c r="B17" s="1222"/>
      <c r="C17" s="1222"/>
      <c r="D17" s="1222"/>
      <c r="E17" s="1222"/>
      <c r="F17" s="1222"/>
      <c r="G17" s="1222"/>
    </row>
    <row r="18" spans="1:7" ht="15">
      <c r="A18" s="1124"/>
      <c r="B18" s="1124"/>
      <c r="C18" s="388"/>
    </row>
    <row r="19" spans="1:7" ht="15.75">
      <c r="A19" s="1125"/>
      <c r="B19" s="1125"/>
      <c r="C19" s="388"/>
    </row>
    <row r="20" spans="1:7" ht="15">
      <c r="A20" s="389"/>
      <c r="B20" s="389"/>
      <c r="C20" s="390"/>
    </row>
  </sheetData>
  <mergeCells count="11">
    <mergeCell ref="A1:G1"/>
    <mergeCell ref="A18:B18"/>
    <mergeCell ref="A19:B19"/>
    <mergeCell ref="A14:G14"/>
    <mergeCell ref="A2:F2"/>
    <mergeCell ref="A3:F3"/>
    <mergeCell ref="A16:G16"/>
    <mergeCell ref="A12:G12"/>
    <mergeCell ref="A13:G13"/>
    <mergeCell ref="A15:G15"/>
    <mergeCell ref="A17:G17"/>
  </mergeCells>
  <printOptions horizontalCentered="1" verticalCentered="1"/>
  <pageMargins left="0.5" right="0.5" top="0.25" bottom="0.25" header="0.3" footer="0.3"/>
  <pageSetup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5"/>
  <sheetViews>
    <sheetView zoomScale="85" zoomScaleNormal="85" workbookViewId="0">
      <selection activeCell="C26" sqref="C26"/>
    </sheetView>
  </sheetViews>
  <sheetFormatPr defaultColWidth="9.140625" defaultRowHeight="12.75"/>
  <cols>
    <col min="1" max="1" width="65.5703125" bestFit="1" customWidth="1"/>
    <col min="2" max="2" width="10.140625" customWidth="1"/>
    <col min="3" max="3" width="48" customWidth="1"/>
  </cols>
  <sheetData>
    <row r="1" spans="1:10" ht="15.75">
      <c r="A1" s="1121" t="s">
        <v>463</v>
      </c>
      <c r="B1" s="1121"/>
      <c r="C1" s="1121"/>
      <c r="D1" s="525"/>
      <c r="E1" s="525"/>
      <c r="F1" s="525"/>
      <c r="G1" s="525"/>
      <c r="H1" s="525"/>
      <c r="I1" s="525"/>
      <c r="J1" s="525"/>
    </row>
    <row r="2" spans="1:10" ht="15.75">
      <c r="A2" s="1127" t="s">
        <v>1</v>
      </c>
      <c r="B2" s="1127"/>
      <c r="C2" s="1127"/>
      <c r="D2" s="449"/>
      <c r="E2" s="449"/>
      <c r="F2" s="449"/>
      <c r="G2" s="449"/>
      <c r="H2" s="449"/>
      <c r="I2" s="449"/>
      <c r="J2" s="449"/>
    </row>
    <row r="3" spans="1:10" ht="15.75">
      <c r="A3" s="1128" t="s">
        <v>2</v>
      </c>
      <c r="B3" s="1128"/>
      <c r="C3" s="1128"/>
      <c r="D3" s="449"/>
      <c r="E3" s="449"/>
      <c r="F3" s="449"/>
      <c r="G3" s="449"/>
      <c r="H3" s="449"/>
      <c r="I3" s="449"/>
      <c r="J3" s="449"/>
    </row>
    <row r="4" spans="1:10" ht="17.25" customHeight="1" thickBot="1"/>
    <row r="5" spans="1:10" ht="64.5" thickBot="1">
      <c r="A5" s="600" t="s">
        <v>464</v>
      </c>
      <c r="B5" s="601" t="s">
        <v>465</v>
      </c>
      <c r="C5" s="602" t="s">
        <v>466</v>
      </c>
    </row>
    <row r="6" spans="1:10">
      <c r="A6" s="526"/>
      <c r="B6" s="526"/>
      <c r="C6" s="526"/>
    </row>
    <row r="7" spans="1:10">
      <c r="A7" s="598" t="s">
        <v>467</v>
      </c>
      <c r="B7" s="871">
        <v>0</v>
      </c>
      <c r="C7" s="598" t="s">
        <v>468</v>
      </c>
    </row>
    <row r="8" spans="1:10">
      <c r="A8" s="598" t="s">
        <v>469</v>
      </c>
      <c r="B8" s="871">
        <v>0</v>
      </c>
      <c r="C8" s="598" t="s">
        <v>468</v>
      </c>
    </row>
    <row r="9" spans="1:10">
      <c r="A9" s="598" t="s">
        <v>470</v>
      </c>
      <c r="B9" s="871">
        <v>0</v>
      </c>
      <c r="C9" s="598" t="s">
        <v>468</v>
      </c>
    </row>
    <row r="10" spans="1:10">
      <c r="A10" s="598" t="s">
        <v>471</v>
      </c>
      <c r="B10" s="871">
        <v>0</v>
      </c>
      <c r="C10" s="598" t="s">
        <v>468</v>
      </c>
    </row>
    <row r="11" spans="1:10" ht="25.5">
      <c r="A11" s="599" t="s">
        <v>472</v>
      </c>
      <c r="B11" s="871">
        <v>0</v>
      </c>
      <c r="C11" s="599" t="s">
        <v>473</v>
      </c>
    </row>
    <row r="12" spans="1:10" ht="87.75" customHeight="1">
      <c r="A12" s="870" t="s">
        <v>474</v>
      </c>
      <c r="B12" s="871">
        <v>12</v>
      </c>
      <c r="C12" s="870" t="s">
        <v>475</v>
      </c>
    </row>
    <row r="13" spans="1:10">
      <c r="A13" s="598" t="s">
        <v>476</v>
      </c>
      <c r="B13" s="871">
        <v>0</v>
      </c>
      <c r="C13" s="598" t="s">
        <v>468</v>
      </c>
    </row>
    <row r="15" spans="1:10">
      <c r="A15" s="74"/>
    </row>
  </sheetData>
  <mergeCells count="3">
    <mergeCell ref="A1:C1"/>
    <mergeCell ref="A2:C2"/>
    <mergeCell ref="A3:C3"/>
  </mergeCells>
  <printOptions horizontalCentered="1" verticalCentered="1"/>
  <pageMargins left="0.5" right="0.5" top="0.25" bottom="0.2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1"/>
  <sheetViews>
    <sheetView zoomScale="90" zoomScaleNormal="90" workbookViewId="0">
      <selection activeCell="G42" sqref="G42"/>
    </sheetView>
  </sheetViews>
  <sheetFormatPr defaultColWidth="8.5703125" defaultRowHeight="12.75"/>
  <cols>
    <col min="1" max="1" width="38.140625" customWidth="1"/>
    <col min="2" max="2" width="7.85546875" bestFit="1" customWidth="1"/>
    <col min="3" max="4" width="14.5703125" bestFit="1" customWidth="1"/>
    <col min="5" max="5" width="7.85546875" bestFit="1" customWidth="1"/>
    <col min="6" max="7" width="13.28515625" bestFit="1" customWidth="1"/>
    <col min="8" max="8" width="7.85546875" bestFit="1" customWidth="1"/>
    <col min="9" max="10" width="14.5703125" bestFit="1" customWidth="1"/>
    <col min="11" max="11" width="7.85546875" bestFit="1" customWidth="1"/>
    <col min="12" max="12" width="7.42578125" customWidth="1"/>
    <col min="13" max="13" width="7.7109375" customWidth="1"/>
    <col min="14" max="14" width="12.5703125" customWidth="1"/>
    <col min="15" max="15" width="10.5703125" bestFit="1" customWidth="1"/>
    <col min="16" max="16" width="9.85546875" bestFit="1" customWidth="1"/>
  </cols>
  <sheetData>
    <row r="1" spans="1:14" ht="15.75">
      <c r="A1" s="1012" t="s">
        <v>477</v>
      </c>
      <c r="B1" s="1012"/>
      <c r="C1" s="1012"/>
      <c r="D1" s="1012"/>
      <c r="E1" s="1012"/>
      <c r="F1" s="1012"/>
      <c r="G1" s="1012"/>
      <c r="H1" s="1012"/>
      <c r="I1" s="1012"/>
      <c r="J1" s="1012"/>
      <c r="K1" s="1012"/>
      <c r="L1" s="1012"/>
      <c r="M1" s="1012"/>
    </row>
    <row r="2" spans="1:14" ht="15.75">
      <c r="A2" s="1012" t="s">
        <v>1</v>
      </c>
      <c r="B2" s="1012"/>
      <c r="C2" s="1012"/>
      <c r="D2" s="1012"/>
      <c r="E2" s="1012"/>
      <c r="F2" s="1012"/>
      <c r="G2" s="1012"/>
      <c r="H2" s="1012"/>
      <c r="I2" s="1012"/>
      <c r="J2" s="1012"/>
      <c r="K2" s="1012"/>
      <c r="L2" s="1012"/>
      <c r="M2" s="1012"/>
    </row>
    <row r="3" spans="1:14" ht="15.75">
      <c r="A3" s="1130" t="s">
        <v>2</v>
      </c>
      <c r="B3" s="1131"/>
      <c r="C3" s="1131"/>
      <c r="D3" s="1131"/>
      <c r="E3" s="1131"/>
      <c r="F3" s="1131"/>
      <c r="G3" s="1131"/>
      <c r="H3" s="1131"/>
      <c r="I3" s="1131"/>
      <c r="J3" s="1131"/>
      <c r="K3" s="1131"/>
      <c r="L3" s="1131"/>
      <c r="M3" s="1132"/>
    </row>
    <row r="4" spans="1:14" ht="15.75">
      <c r="A4" s="615"/>
      <c r="B4" s="372"/>
      <c r="C4" s="372"/>
      <c r="D4" s="372"/>
      <c r="E4" s="372"/>
      <c r="F4" s="372"/>
      <c r="G4" s="372"/>
      <c r="H4" s="372"/>
      <c r="I4" s="372"/>
      <c r="J4" s="372"/>
      <c r="K4" s="372"/>
      <c r="L4" s="372"/>
      <c r="M4" s="372"/>
    </row>
    <row r="5" spans="1:14">
      <c r="A5" s="277"/>
      <c r="B5" s="1133" t="s">
        <v>478</v>
      </c>
      <c r="C5" s="1100"/>
      <c r="D5" s="1100"/>
      <c r="E5" s="1100" t="s">
        <v>4</v>
      </c>
      <c r="F5" s="1100"/>
      <c r="G5" s="1100"/>
      <c r="H5" s="1100" t="s">
        <v>5</v>
      </c>
      <c r="I5" s="1100"/>
      <c r="J5" s="1100"/>
      <c r="K5" s="1100" t="s">
        <v>6</v>
      </c>
      <c r="L5" s="1100"/>
      <c r="M5" s="1100"/>
    </row>
    <row r="6" spans="1:14">
      <c r="A6" s="278" t="s">
        <v>479</v>
      </c>
      <c r="B6" s="370" t="s">
        <v>8</v>
      </c>
      <c r="C6" s="370" t="s">
        <v>9</v>
      </c>
      <c r="D6" s="370" t="s">
        <v>10</v>
      </c>
      <c r="E6" s="370" t="s">
        <v>8</v>
      </c>
      <c r="F6" s="370" t="s">
        <v>9</v>
      </c>
      <c r="G6" s="370" t="s">
        <v>10</v>
      </c>
      <c r="H6" s="374" t="s">
        <v>8</v>
      </c>
      <c r="I6" s="370" t="s">
        <v>9</v>
      </c>
      <c r="J6" s="370" t="s">
        <v>10</v>
      </c>
      <c r="K6" s="370" t="s">
        <v>8</v>
      </c>
      <c r="L6" s="370" t="s">
        <v>9</v>
      </c>
      <c r="M6" s="370" t="s">
        <v>10</v>
      </c>
    </row>
    <row r="7" spans="1:14">
      <c r="A7" s="279" t="s">
        <v>480</v>
      </c>
      <c r="B7" s="608" t="s">
        <v>12</v>
      </c>
      <c r="C7" s="126">
        <f>4296431-80000</f>
        <v>4216431</v>
      </c>
      <c r="D7" s="126">
        <f>SUM(B7:C7)</f>
        <v>4216431</v>
      </c>
      <c r="E7" s="608" t="s">
        <v>12</v>
      </c>
      <c r="F7" s="126">
        <v>231671.38999999998</v>
      </c>
      <c r="G7" s="126">
        <f>SUM(E7:F7)</f>
        <v>231671.38999999998</v>
      </c>
      <c r="H7" s="608" t="s">
        <v>12</v>
      </c>
      <c r="I7" s="126">
        <v>2469470.9</v>
      </c>
      <c r="J7" s="126">
        <f>SUM(H7:I7)</f>
        <v>2469470.9</v>
      </c>
      <c r="K7" s="613" t="s">
        <v>12</v>
      </c>
      <c r="L7" s="120">
        <f>I7/C7</f>
        <v>0.58567800587748264</v>
      </c>
      <c r="M7" s="120">
        <f>J7/D7</f>
        <v>0.58567800587748264</v>
      </c>
      <c r="N7" s="280"/>
    </row>
    <row r="8" spans="1:14">
      <c r="A8" s="279" t="s">
        <v>481</v>
      </c>
      <c r="B8" s="608" t="s">
        <v>12</v>
      </c>
      <c r="C8" s="126">
        <v>2184615</v>
      </c>
      <c r="D8" s="126">
        <f t="shared" ref="D8:D16" si="0">SUM(B8:C8)</f>
        <v>2184615</v>
      </c>
      <c r="E8" s="608" t="s">
        <v>12</v>
      </c>
      <c r="F8" s="126">
        <v>137492.30000000002</v>
      </c>
      <c r="G8" s="126">
        <f t="shared" ref="G8:G16" si="1">SUM(E8:F8)</f>
        <v>137492.30000000002</v>
      </c>
      <c r="H8" s="608" t="s">
        <v>12</v>
      </c>
      <c r="I8" s="126">
        <v>994323.9800000001</v>
      </c>
      <c r="J8" s="126">
        <f t="shared" ref="J8:J16" si="2">SUM(H8:I8)</f>
        <v>994323.9800000001</v>
      </c>
      <c r="K8" s="613" t="s">
        <v>12</v>
      </c>
      <c r="L8" s="120">
        <f t="shared" ref="L8:M11" si="3">I8/C8</f>
        <v>0.45514838083598258</v>
      </c>
      <c r="M8" s="120">
        <f t="shared" si="3"/>
        <v>0.45514838083598258</v>
      </c>
      <c r="N8" s="280"/>
    </row>
    <row r="9" spans="1:14">
      <c r="A9" s="279" t="s">
        <v>482</v>
      </c>
      <c r="B9" s="608" t="s">
        <v>12</v>
      </c>
      <c r="C9" s="126">
        <v>241043</v>
      </c>
      <c r="D9" s="126">
        <f t="shared" si="0"/>
        <v>241043</v>
      </c>
      <c r="E9" s="608" t="s">
        <v>12</v>
      </c>
      <c r="F9" s="126">
        <v>8147.4400000000005</v>
      </c>
      <c r="G9" s="126">
        <f t="shared" si="1"/>
        <v>8147.4400000000005</v>
      </c>
      <c r="H9" s="608" t="s">
        <v>12</v>
      </c>
      <c r="I9" s="126">
        <v>119028.14</v>
      </c>
      <c r="J9" s="126">
        <f t="shared" si="2"/>
        <v>119028.14</v>
      </c>
      <c r="K9" s="613" t="s">
        <v>12</v>
      </c>
      <c r="L9" s="120">
        <f t="shared" si="3"/>
        <v>0.49380459088212475</v>
      </c>
      <c r="M9" s="120">
        <f t="shared" si="3"/>
        <v>0.49380459088212475</v>
      </c>
      <c r="N9" s="280"/>
    </row>
    <row r="10" spans="1:14">
      <c r="A10" s="527" t="s">
        <v>483</v>
      </c>
      <c r="B10" s="608" t="s">
        <v>12</v>
      </c>
      <c r="C10" s="126">
        <v>1063935</v>
      </c>
      <c r="D10" s="126">
        <f t="shared" si="0"/>
        <v>1063935</v>
      </c>
      <c r="E10" s="608" t="s">
        <v>12</v>
      </c>
      <c r="F10" s="126">
        <v>79079.950000000012</v>
      </c>
      <c r="G10" s="126">
        <f t="shared" si="1"/>
        <v>79079.950000000012</v>
      </c>
      <c r="H10" s="608" t="s">
        <v>12</v>
      </c>
      <c r="I10" s="126">
        <v>473812.47000000003</v>
      </c>
      <c r="J10" s="126">
        <f t="shared" si="2"/>
        <v>473812.47000000003</v>
      </c>
      <c r="K10" s="613" t="s">
        <v>12</v>
      </c>
      <c r="L10" s="120">
        <f t="shared" si="3"/>
        <v>0.4453396777058749</v>
      </c>
      <c r="M10" s="120">
        <f t="shared" si="3"/>
        <v>0.4453396777058749</v>
      </c>
      <c r="N10" s="280"/>
    </row>
    <row r="11" spans="1:14">
      <c r="A11" s="279" t="s">
        <v>115</v>
      </c>
      <c r="B11" s="608" t="s">
        <v>12</v>
      </c>
      <c r="C11" s="126">
        <v>80000</v>
      </c>
      <c r="D11" s="126">
        <f t="shared" si="0"/>
        <v>80000</v>
      </c>
      <c r="E11" s="608" t="s">
        <v>12</v>
      </c>
      <c r="F11" s="126">
        <v>5437.72</v>
      </c>
      <c r="G11" s="126">
        <f t="shared" si="1"/>
        <v>5437.72</v>
      </c>
      <c r="H11" s="608" t="s">
        <v>12</v>
      </c>
      <c r="I11" s="126">
        <v>8807.380000000001</v>
      </c>
      <c r="J11" s="126">
        <f t="shared" si="2"/>
        <v>8807.380000000001</v>
      </c>
      <c r="K11" s="613" t="s">
        <v>12</v>
      </c>
      <c r="L11" s="120">
        <f t="shared" si="3"/>
        <v>0.11009225000000002</v>
      </c>
      <c r="M11" s="120">
        <f t="shared" si="3"/>
        <v>0.11009225000000002</v>
      </c>
      <c r="N11" s="280"/>
    </row>
    <row r="12" spans="1:14">
      <c r="A12" s="279" t="s">
        <v>484</v>
      </c>
      <c r="B12" s="608" t="s">
        <v>12</v>
      </c>
      <c r="C12" s="126">
        <v>437502</v>
      </c>
      <c r="D12" s="126">
        <f t="shared" si="0"/>
        <v>437502</v>
      </c>
      <c r="E12" s="608" t="s">
        <v>12</v>
      </c>
      <c r="F12" s="126">
        <v>73341.84</v>
      </c>
      <c r="G12" s="126">
        <f t="shared" si="1"/>
        <v>73341.84</v>
      </c>
      <c r="H12" s="608" t="s">
        <v>12</v>
      </c>
      <c r="I12" s="126">
        <v>278887.42999999993</v>
      </c>
      <c r="J12" s="126">
        <f t="shared" si="2"/>
        <v>278887.42999999993</v>
      </c>
      <c r="K12" s="613" t="s">
        <v>12</v>
      </c>
      <c r="L12" s="120">
        <f t="shared" ref="L12:L13" si="4">I12/C12</f>
        <v>0.63745406878139965</v>
      </c>
      <c r="M12" s="120">
        <f t="shared" ref="M12:M13" si="5">J12/D12</f>
        <v>0.63745406878139965</v>
      </c>
      <c r="N12" s="280"/>
    </row>
    <row r="13" spans="1:14">
      <c r="A13" s="279" t="s">
        <v>485</v>
      </c>
      <c r="B13" s="608" t="s">
        <v>12</v>
      </c>
      <c r="C13" s="126">
        <v>62500</v>
      </c>
      <c r="D13" s="126">
        <f t="shared" si="0"/>
        <v>62500</v>
      </c>
      <c r="E13" s="608" t="s">
        <v>12</v>
      </c>
      <c r="F13" s="126">
        <v>0</v>
      </c>
      <c r="G13" s="126">
        <f t="shared" si="1"/>
        <v>0</v>
      </c>
      <c r="H13" s="608" t="s">
        <v>12</v>
      </c>
      <c r="I13" s="126">
        <v>0</v>
      </c>
      <c r="J13" s="126">
        <f t="shared" si="2"/>
        <v>0</v>
      </c>
      <c r="K13" s="613" t="s">
        <v>12</v>
      </c>
      <c r="L13" s="120">
        <f t="shared" si="4"/>
        <v>0</v>
      </c>
      <c r="M13" s="120">
        <f t="shared" si="5"/>
        <v>0</v>
      </c>
      <c r="N13" s="280"/>
    </row>
    <row r="14" spans="1:14">
      <c r="A14" s="279" t="s">
        <v>42</v>
      </c>
      <c r="B14" s="608" t="s">
        <v>12</v>
      </c>
      <c r="C14" s="126">
        <v>610336.80000000005</v>
      </c>
      <c r="D14" s="126">
        <f t="shared" si="0"/>
        <v>610336.80000000005</v>
      </c>
      <c r="E14" s="608" t="s">
        <v>12</v>
      </c>
      <c r="F14" s="126">
        <v>34699.18</v>
      </c>
      <c r="G14" s="126">
        <f t="shared" si="1"/>
        <v>34699.18</v>
      </c>
      <c r="H14" s="608" t="s">
        <v>12</v>
      </c>
      <c r="I14" s="126">
        <v>266462.86000000004</v>
      </c>
      <c r="J14" s="126">
        <f t="shared" si="2"/>
        <v>266462.86000000004</v>
      </c>
      <c r="K14" s="613" t="s">
        <v>12</v>
      </c>
      <c r="L14" s="120">
        <f t="shared" ref="L14:M16" si="6">I14/C14</f>
        <v>0.43658330941211482</v>
      </c>
      <c r="M14" s="120">
        <f t="shared" si="6"/>
        <v>0.43658330941211482</v>
      </c>
      <c r="N14" s="280"/>
    </row>
    <row r="15" spans="1:14">
      <c r="A15" s="279" t="s">
        <v>43</v>
      </c>
      <c r="B15" s="608" t="s">
        <v>12</v>
      </c>
      <c r="C15" s="126">
        <v>1111979.5</v>
      </c>
      <c r="D15" s="126">
        <f t="shared" si="0"/>
        <v>1111979.5</v>
      </c>
      <c r="E15" s="608" t="s">
        <v>12</v>
      </c>
      <c r="F15" s="126">
        <v>120996.31</v>
      </c>
      <c r="G15" s="126">
        <f t="shared" si="1"/>
        <v>120996.31</v>
      </c>
      <c r="H15" s="608" t="s">
        <v>12</v>
      </c>
      <c r="I15" s="126">
        <v>740693.39999999991</v>
      </c>
      <c r="J15" s="126">
        <f t="shared" si="2"/>
        <v>740693.39999999991</v>
      </c>
      <c r="K15" s="613" t="s">
        <v>12</v>
      </c>
      <c r="L15" s="120">
        <f t="shared" si="6"/>
        <v>0.6661034668354946</v>
      </c>
      <c r="M15" s="120">
        <f t="shared" si="6"/>
        <v>0.6661034668354946</v>
      </c>
      <c r="N15" s="280"/>
    </row>
    <row r="16" spans="1:14">
      <c r="A16" s="279" t="s">
        <v>44</v>
      </c>
      <c r="B16" s="608" t="s">
        <v>12</v>
      </c>
      <c r="C16" s="126">
        <v>77250</v>
      </c>
      <c r="D16" s="126">
        <f t="shared" si="0"/>
        <v>77250</v>
      </c>
      <c r="E16" s="608" t="s">
        <v>12</v>
      </c>
      <c r="F16" s="126">
        <v>11730.689999999999</v>
      </c>
      <c r="G16" s="126">
        <f t="shared" si="1"/>
        <v>11730.689999999999</v>
      </c>
      <c r="H16" s="608" t="s">
        <v>12</v>
      </c>
      <c r="I16" s="126">
        <v>49386.7</v>
      </c>
      <c r="J16" s="126">
        <f t="shared" si="2"/>
        <v>49386.7</v>
      </c>
      <c r="K16" s="613" t="s">
        <v>12</v>
      </c>
      <c r="L16" s="120">
        <f t="shared" si="6"/>
        <v>0.63931003236245953</v>
      </c>
      <c r="M16" s="120">
        <f t="shared" si="6"/>
        <v>0.63931003236245953</v>
      </c>
      <c r="N16" s="280"/>
    </row>
    <row r="17" spans="1:16">
      <c r="A17" s="527"/>
      <c r="B17" s="508"/>
      <c r="C17" s="100"/>
      <c r="D17" s="100"/>
      <c r="E17" s="508"/>
      <c r="F17" s="100"/>
      <c r="G17" s="100"/>
      <c r="H17" s="508"/>
      <c r="I17" s="100"/>
      <c r="J17" s="100"/>
      <c r="K17" s="508"/>
      <c r="L17" s="100"/>
      <c r="M17" s="100"/>
      <c r="N17" s="280"/>
    </row>
    <row r="18" spans="1:16">
      <c r="A18" s="281" t="s">
        <v>486</v>
      </c>
      <c r="B18" s="609" t="s">
        <v>12</v>
      </c>
      <c r="C18" s="282">
        <f>SUM(C7:C10,C11:C16)</f>
        <v>10085592.300000001</v>
      </c>
      <c r="D18" s="282">
        <f t="shared" ref="D18" si="7">SUM(B18:C18)</f>
        <v>10085592.300000001</v>
      </c>
      <c r="E18" s="609" t="s">
        <v>12</v>
      </c>
      <c r="F18" s="282">
        <f>SUM(F7:F10,F11:F16)</f>
        <v>702596.82000000007</v>
      </c>
      <c r="G18" s="282">
        <f t="shared" ref="G18" si="8">SUM(E18:F18)</f>
        <v>702596.82000000007</v>
      </c>
      <c r="H18" s="609" t="s">
        <v>12</v>
      </c>
      <c r="I18" s="282">
        <f>SUM(I7:I10,I11:I16)</f>
        <v>5400873.2600000007</v>
      </c>
      <c r="J18" s="282">
        <f t="shared" ref="J18" si="9">SUM(H18:I18)</f>
        <v>5400873.2600000007</v>
      </c>
      <c r="K18" s="614" t="s">
        <v>12</v>
      </c>
      <c r="L18" s="283">
        <f>I18/C18</f>
        <v>0.53550382559088772</v>
      </c>
      <c r="M18" s="283">
        <f>J18/D18</f>
        <v>0.53550382559088772</v>
      </c>
      <c r="N18" s="280"/>
    </row>
    <row r="19" spans="1:16">
      <c r="A19" s="527"/>
      <c r="B19" s="508"/>
      <c r="C19" s="100"/>
      <c r="D19" s="100"/>
      <c r="E19" s="508"/>
      <c r="F19" s="100"/>
      <c r="G19" s="100"/>
      <c r="H19" s="508"/>
      <c r="I19" s="100"/>
      <c r="J19" s="100"/>
      <c r="K19" s="508"/>
      <c r="L19" s="100"/>
      <c r="M19" s="100"/>
      <c r="N19" s="280"/>
    </row>
    <row r="20" spans="1:16">
      <c r="A20" s="279" t="s">
        <v>487</v>
      </c>
      <c r="B20" s="608" t="s">
        <v>12</v>
      </c>
      <c r="C20" s="126">
        <v>139583569</v>
      </c>
      <c r="D20" s="126">
        <f>SUM(B20:C20)</f>
        <v>139583569</v>
      </c>
      <c r="E20" s="608" t="s">
        <v>12</v>
      </c>
      <c r="F20" s="126">
        <v>10227505</v>
      </c>
      <c r="G20" s="126">
        <f>SUM(E20:F20)</f>
        <v>10227505</v>
      </c>
      <c r="H20" s="608" t="s">
        <v>12</v>
      </c>
      <c r="I20" s="126">
        <v>135156711</v>
      </c>
      <c r="J20" s="126">
        <f>SUM(H20:I20)</f>
        <v>135156711</v>
      </c>
      <c r="K20" s="613" t="s">
        <v>12</v>
      </c>
      <c r="L20" s="120">
        <f>I20/C20</f>
        <v>0.96828524996376897</v>
      </c>
      <c r="M20" s="120">
        <f>J20/D20</f>
        <v>0.96828524996376897</v>
      </c>
      <c r="N20" s="280"/>
    </row>
    <row r="21" spans="1:16">
      <c r="A21" s="527"/>
      <c r="B21" s="508"/>
      <c r="C21" s="100"/>
      <c r="D21" s="100"/>
      <c r="E21" s="508"/>
      <c r="F21" s="100"/>
      <c r="G21" s="100"/>
      <c r="H21" s="508"/>
      <c r="I21" s="100"/>
      <c r="J21" s="100"/>
      <c r="K21" s="508"/>
      <c r="L21" s="100"/>
      <c r="M21" s="100"/>
      <c r="N21" s="280"/>
    </row>
    <row r="22" spans="1:16" s="8" customFormat="1" ht="27.75" customHeight="1">
      <c r="A22" s="111" t="s">
        <v>488</v>
      </c>
      <c r="B22" s="609" t="s">
        <v>12</v>
      </c>
      <c r="C22" s="282">
        <f>SUM(C18,C20)</f>
        <v>149669161.30000001</v>
      </c>
      <c r="D22" s="282">
        <f>SUM(D18,D20)</f>
        <v>149669161.30000001</v>
      </c>
      <c r="E22" s="609" t="s">
        <v>12</v>
      </c>
      <c r="F22" s="282">
        <f t="shared" ref="F22:J22" si="10">SUM(F18,F20)</f>
        <v>10930101.82</v>
      </c>
      <c r="G22" s="282">
        <f t="shared" si="10"/>
        <v>10930101.82</v>
      </c>
      <c r="H22" s="609" t="s">
        <v>12</v>
      </c>
      <c r="I22" s="282">
        <f t="shared" si="10"/>
        <v>140557584.25999999</v>
      </c>
      <c r="J22" s="282">
        <f t="shared" si="10"/>
        <v>140557584.25999999</v>
      </c>
      <c r="K22" s="614" t="s">
        <v>12</v>
      </c>
      <c r="L22" s="283">
        <f>I22/C22</f>
        <v>0.93912188081460157</v>
      </c>
      <c r="M22" s="283">
        <f>J22/D22</f>
        <v>0.93912188081460157</v>
      </c>
      <c r="N22" s="280"/>
    </row>
    <row r="23" spans="1:16" s="287" customFormat="1" ht="11.25">
      <c r="A23" s="284"/>
      <c r="B23" s="285"/>
      <c r="C23" s="285"/>
      <c r="D23" s="285"/>
      <c r="E23" s="286"/>
      <c r="F23" s="285"/>
      <c r="G23" s="285"/>
      <c r="H23" s="285"/>
      <c r="I23" s="285"/>
      <c r="J23" s="285"/>
      <c r="K23" s="285"/>
      <c r="L23" s="285"/>
      <c r="M23" s="285"/>
    </row>
    <row r="24" spans="1:16" s="287" customFormat="1">
      <c r="A24" s="288" t="s">
        <v>489</v>
      </c>
      <c r="B24" s="289"/>
      <c r="C24" s="289"/>
      <c r="D24" s="289"/>
      <c r="E24" s="289"/>
      <c r="F24" s="289"/>
      <c r="G24" s="289"/>
      <c r="H24" s="289"/>
      <c r="I24" s="289"/>
      <c r="J24" s="289"/>
      <c r="K24" s="289"/>
      <c r="L24" s="289"/>
      <c r="M24" s="289"/>
    </row>
    <row r="25" spans="1:16" s="287" customFormat="1" ht="12.75" customHeight="1">
      <c r="A25" s="528" t="s">
        <v>490</v>
      </c>
      <c r="B25" s="290" t="s">
        <v>491</v>
      </c>
      <c r="C25" s="290"/>
      <c r="D25" s="290"/>
      <c r="E25" s="610"/>
      <c r="F25" s="363"/>
      <c r="G25" s="610"/>
      <c r="H25" s="610"/>
      <c r="I25" s="291"/>
      <c r="J25" s="610"/>
      <c r="K25" s="292"/>
      <c r="L25" s="290"/>
      <c r="M25" s="292"/>
      <c r="O25" s="293"/>
    </row>
    <row r="26" spans="1:16" s="287" customFormat="1">
      <c r="A26" s="288" t="s">
        <v>492</v>
      </c>
      <c r="B26" s="290"/>
      <c r="C26" s="290"/>
      <c r="D26" s="290"/>
      <c r="E26" s="608" t="s">
        <v>12</v>
      </c>
      <c r="F26" s="126">
        <v>1357232.5302200001</v>
      </c>
      <c r="G26" s="126">
        <f>SUM(E26:F26)</f>
        <v>1357232.5302200001</v>
      </c>
      <c r="H26" s="608" t="s">
        <v>12</v>
      </c>
      <c r="I26" s="126">
        <v>21107479.418250002</v>
      </c>
      <c r="J26" s="126">
        <f>SUM(H26:I26)</f>
        <v>21107479.418250002</v>
      </c>
      <c r="K26" s="292"/>
      <c r="L26" s="290"/>
      <c r="M26" s="292"/>
      <c r="O26" s="293"/>
      <c r="P26" s="293"/>
    </row>
    <row r="27" spans="1:16" s="287" customFormat="1">
      <c r="A27" s="288" t="s">
        <v>493</v>
      </c>
      <c r="B27" s="290"/>
      <c r="C27" s="290"/>
      <c r="D27" s="290"/>
      <c r="E27" s="610"/>
      <c r="F27" s="363"/>
      <c r="G27" s="610"/>
      <c r="H27" s="610"/>
      <c r="I27" s="291"/>
      <c r="J27" s="610"/>
      <c r="K27" s="292"/>
      <c r="L27" s="294"/>
      <c r="M27" s="292"/>
      <c r="O27" s="293"/>
    </row>
    <row r="28" spans="1:16" s="287" customFormat="1" ht="15.75" customHeight="1">
      <c r="A28" s="529" t="s">
        <v>494</v>
      </c>
      <c r="B28" s="290"/>
      <c r="C28" s="290"/>
      <c r="D28" s="290"/>
      <c r="E28" s="610"/>
      <c r="F28" s="363"/>
      <c r="G28" s="610"/>
      <c r="H28" s="610"/>
      <c r="I28" s="291"/>
      <c r="J28" s="610"/>
      <c r="K28" s="292"/>
      <c r="L28" s="290"/>
      <c r="M28" s="292"/>
      <c r="O28" s="293"/>
    </row>
    <row r="29" spans="1:16" s="287" customFormat="1">
      <c r="A29" s="295" t="s">
        <v>495</v>
      </c>
      <c r="B29" s="290"/>
      <c r="C29" s="290"/>
      <c r="D29" s="290"/>
      <c r="E29" s="610"/>
      <c r="F29" s="363"/>
      <c r="G29" s="610"/>
      <c r="H29" s="610"/>
      <c r="I29" s="291"/>
      <c r="J29" s="610"/>
      <c r="K29" s="292"/>
      <c r="L29" s="290"/>
      <c r="M29" s="292"/>
      <c r="O29" s="293"/>
    </row>
    <row r="30" spans="1:16" s="287" customFormat="1">
      <c r="A30" s="295" t="s">
        <v>496</v>
      </c>
      <c r="B30" s="290"/>
      <c r="C30" s="290"/>
      <c r="D30" s="290"/>
      <c r="E30" s="609" t="s">
        <v>12</v>
      </c>
      <c r="F30" s="282">
        <f t="shared" ref="F30:J30" si="11">SUM(F25:F29)</f>
        <v>1357232.5302200001</v>
      </c>
      <c r="G30" s="282">
        <f t="shared" si="11"/>
        <v>1357232.5302200001</v>
      </c>
      <c r="H30" s="609" t="s">
        <v>12</v>
      </c>
      <c r="I30" s="282">
        <f t="shared" si="11"/>
        <v>21107479.418250002</v>
      </c>
      <c r="J30" s="282">
        <f t="shared" si="11"/>
        <v>21107479.418250002</v>
      </c>
      <c r="K30" s="292"/>
      <c r="L30" s="290"/>
      <c r="M30" s="292"/>
      <c r="O30" s="293"/>
    </row>
    <row r="31" spans="1:16" s="287" customFormat="1">
      <c r="A31" s="611"/>
      <c r="B31" s="611"/>
      <c r="C31" s="611"/>
      <c r="D31" s="611"/>
      <c r="E31" s="612"/>
      <c r="F31" s="611"/>
      <c r="G31" s="611"/>
      <c r="H31" s="611"/>
      <c r="I31" s="611"/>
      <c r="J31" s="611"/>
      <c r="K31" s="611"/>
      <c r="L31" s="611"/>
      <c r="M31" s="611"/>
    </row>
    <row r="32" spans="1:16" s="287" customFormat="1" ht="12.75" customHeight="1">
      <c r="A32" s="296" t="s">
        <v>48</v>
      </c>
      <c r="B32" s="290"/>
      <c r="C32" s="290"/>
      <c r="D32" s="290"/>
      <c r="E32" s="608" t="s">
        <v>12</v>
      </c>
      <c r="F32" s="126">
        <v>193317.69999999998</v>
      </c>
      <c r="G32" s="282">
        <f>SUM(E32:F32)</f>
        <v>193317.69999999998</v>
      </c>
      <c r="H32" s="608" t="s">
        <v>12</v>
      </c>
      <c r="I32" s="126">
        <v>1340806.73</v>
      </c>
      <c r="J32" s="282">
        <f>SUM(H32:I32)</f>
        <v>1340806.73</v>
      </c>
      <c r="K32" s="292"/>
      <c r="L32" s="292"/>
      <c r="M32" s="292"/>
      <c r="N32" s="297"/>
      <c r="O32" s="293"/>
    </row>
    <row r="34" spans="1:13" ht="12.75" customHeight="1">
      <c r="A34" s="1264" t="s">
        <v>497</v>
      </c>
      <c r="B34" s="1264"/>
      <c r="C34" s="1264"/>
      <c r="D34" s="1264"/>
      <c r="E34" s="1264"/>
      <c r="F34" s="1264"/>
      <c r="G34" s="1264"/>
      <c r="H34" s="1264"/>
      <c r="I34" s="1264"/>
      <c r="J34" s="1264"/>
      <c r="K34" s="1264"/>
      <c r="L34" s="1264"/>
      <c r="M34" s="1264"/>
    </row>
    <row r="35" spans="1:13" ht="12.75" customHeight="1">
      <c r="A35" s="1129" t="s">
        <v>498</v>
      </c>
      <c r="B35" s="1129"/>
      <c r="C35" s="1129"/>
      <c r="D35" s="1129"/>
      <c r="E35" s="1129"/>
      <c r="F35" s="1129"/>
      <c r="G35" s="1129"/>
      <c r="H35" s="1129"/>
      <c r="I35" s="1129"/>
      <c r="J35" s="1129"/>
      <c r="K35" s="1129"/>
      <c r="L35" s="1129"/>
      <c r="M35" s="1129"/>
    </row>
    <row r="36" spans="1:13" ht="12.75" customHeight="1">
      <c r="A36" s="1129"/>
      <c r="B36" s="1000"/>
      <c r="K36" s="530"/>
    </row>
    <row r="37" spans="1:13" ht="12.75" customHeight="1">
      <c r="A37" s="506"/>
      <c r="K37" s="530"/>
    </row>
    <row r="38" spans="1:13">
      <c r="A38" s="531"/>
      <c r="C38" s="368"/>
      <c r="D38" s="368"/>
      <c r="E38" s="368"/>
      <c r="F38" s="368"/>
      <c r="G38" s="368"/>
      <c r="H38" s="368"/>
      <c r="L38" s="531"/>
    </row>
    <row r="40" spans="1:13" hidden="1"/>
    <row r="41" spans="1:13">
      <c r="B41" s="298"/>
      <c r="C41" s="298"/>
    </row>
  </sheetData>
  <mergeCells count="10">
    <mergeCell ref="A36:B36"/>
    <mergeCell ref="A1:M1"/>
    <mergeCell ref="A2:M2"/>
    <mergeCell ref="A3:M3"/>
    <mergeCell ref="B5:D5"/>
    <mergeCell ref="E5:G5"/>
    <mergeCell ref="H5:J5"/>
    <mergeCell ref="K5:M5"/>
    <mergeCell ref="A34:M34"/>
    <mergeCell ref="A35:M35"/>
  </mergeCells>
  <printOptions horizontalCentered="1" verticalCentered="1"/>
  <pageMargins left="0.5" right="0.5" top="0.25" bottom="0.25" header="0.3" footer="0.3"/>
  <pageSetup scale="76" orientation="landscape" r:id="rId1"/>
  <customProperties>
    <customPr name="_pios_id" r:id="rId2"/>
  </customProperties>
  <ignoredErrors>
    <ignoredError sqref="G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B27"/>
  <sheetViews>
    <sheetView zoomScale="90" zoomScaleNormal="90" workbookViewId="0">
      <selection activeCell="P32" sqref="P32"/>
    </sheetView>
  </sheetViews>
  <sheetFormatPr defaultColWidth="9.42578125" defaultRowHeight="12.75"/>
  <cols>
    <col min="1" max="1" width="14.42578125" customWidth="1"/>
    <col min="2" max="3" width="11.5703125" bestFit="1" customWidth="1"/>
    <col min="4" max="4" width="12" bestFit="1" customWidth="1"/>
    <col min="5" max="5" width="10.28515625" bestFit="1" customWidth="1"/>
    <col min="6" max="8" width="7.140625" bestFit="1" customWidth="1"/>
    <col min="9" max="9" width="10.28515625" bestFit="1" customWidth="1"/>
    <col min="10" max="10" width="10.28515625" style="4" bestFit="1" customWidth="1"/>
    <col min="11" max="11" width="10.85546875" bestFit="1" customWidth="1"/>
    <col min="12" max="12" width="10.7109375" bestFit="1" customWidth="1"/>
    <col min="13" max="13" width="11.7109375" customWidth="1"/>
    <col min="14" max="14" width="10.28515625" bestFit="1" customWidth="1"/>
    <col min="15" max="15" width="14.28515625" bestFit="1" customWidth="1"/>
    <col min="16" max="16" width="10" customWidth="1"/>
    <col min="17" max="17" width="6.7109375" bestFit="1" customWidth="1"/>
    <col min="18" max="18" width="14.28515625" customWidth="1"/>
    <col min="19" max="19" width="7.140625" bestFit="1" customWidth="1"/>
    <col min="20" max="20" width="11" bestFit="1" customWidth="1"/>
    <col min="21" max="21" width="8.28515625" bestFit="1" customWidth="1"/>
    <col min="22" max="22" width="9" bestFit="1" customWidth="1"/>
    <col min="23" max="23" width="12" bestFit="1" customWidth="1"/>
    <col min="24" max="24" width="10.5703125" customWidth="1"/>
    <col min="25" max="25" width="10.7109375" customWidth="1"/>
    <col min="26" max="26" width="11.5703125" customWidth="1"/>
    <col min="27" max="27" width="11.140625" bestFit="1" customWidth="1"/>
    <col min="28" max="28" width="7.85546875" customWidth="1"/>
  </cols>
  <sheetData>
    <row r="1" spans="1:28" ht="15.75">
      <c r="A1" s="1134" t="s">
        <v>499</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row>
    <row r="2" spans="1:28" ht="15.75">
      <c r="A2" s="1135" t="s">
        <v>1</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row>
    <row r="3" spans="1:28" ht="15.75">
      <c r="A3" s="1135" t="s">
        <v>2</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row>
    <row r="4" spans="1:28" ht="16.5" thickBot="1">
      <c r="A4" s="1136"/>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row>
    <row r="5" spans="1:28" ht="15.75" customHeight="1" thickBot="1">
      <c r="A5" s="1137">
        <v>2022</v>
      </c>
      <c r="B5" s="1140" t="s">
        <v>500</v>
      </c>
      <c r="C5" s="1141"/>
      <c r="D5" s="1141"/>
      <c r="E5" s="1141"/>
      <c r="F5" s="1141"/>
      <c r="G5" s="1141"/>
      <c r="H5" s="1141"/>
      <c r="I5" s="1141"/>
      <c r="J5" s="1141"/>
      <c r="K5" s="1142"/>
      <c r="L5" s="1143" t="s">
        <v>501</v>
      </c>
      <c r="M5" s="1144"/>
      <c r="N5" s="1144"/>
      <c r="O5" s="1145"/>
      <c r="P5" s="1146" t="s">
        <v>502</v>
      </c>
      <c r="Q5" s="1147"/>
      <c r="R5" s="1147"/>
      <c r="S5" s="1147"/>
      <c r="T5" s="1147"/>
      <c r="U5" s="1148" t="s">
        <v>503</v>
      </c>
      <c r="V5" s="1149"/>
      <c r="W5" s="1150" t="s">
        <v>504</v>
      </c>
      <c r="X5" s="1153" t="s">
        <v>505</v>
      </c>
      <c r="Y5" s="1153" t="s">
        <v>506</v>
      </c>
      <c r="Z5" s="1161" t="s">
        <v>507</v>
      </c>
      <c r="AA5" s="1161" t="s">
        <v>508</v>
      </c>
      <c r="AB5" s="1167" t="s">
        <v>316</v>
      </c>
    </row>
    <row r="6" spans="1:28" ht="15" customHeight="1">
      <c r="A6" s="1138"/>
      <c r="B6" s="1156" t="s">
        <v>509</v>
      </c>
      <c r="C6" s="1157"/>
      <c r="D6" s="1157"/>
      <c r="E6" s="1158"/>
      <c r="F6" s="1146" t="s">
        <v>510</v>
      </c>
      <c r="G6" s="1147"/>
      <c r="H6" s="1147"/>
      <c r="I6" s="1147"/>
      <c r="J6" s="1159"/>
      <c r="K6" s="1147" t="s">
        <v>511</v>
      </c>
      <c r="L6" s="1156" t="s">
        <v>512</v>
      </c>
      <c r="M6" s="1157" t="s">
        <v>513</v>
      </c>
      <c r="N6" s="1157" t="s">
        <v>514</v>
      </c>
      <c r="O6" s="1175" t="s">
        <v>515</v>
      </c>
      <c r="P6" s="1156" t="s">
        <v>516</v>
      </c>
      <c r="Q6" s="1157" t="s">
        <v>517</v>
      </c>
      <c r="R6" s="1157" t="s">
        <v>518</v>
      </c>
      <c r="S6" s="1153" t="s">
        <v>519</v>
      </c>
      <c r="T6" s="1158" t="s">
        <v>520</v>
      </c>
      <c r="U6" s="1156" t="s">
        <v>521</v>
      </c>
      <c r="V6" s="1171" t="s">
        <v>522</v>
      </c>
      <c r="W6" s="1151"/>
      <c r="X6" s="1154"/>
      <c r="Y6" s="1154"/>
      <c r="Z6" s="1162"/>
      <c r="AA6" s="1162"/>
      <c r="AB6" s="1168"/>
    </row>
    <row r="7" spans="1:28" ht="47.25" customHeight="1" thickBot="1">
      <c r="A7" s="1139"/>
      <c r="B7" s="616" t="s">
        <v>523</v>
      </c>
      <c r="C7" s="617" t="s">
        <v>524</v>
      </c>
      <c r="D7" s="617" t="s">
        <v>525</v>
      </c>
      <c r="E7" s="618" t="s">
        <v>526</v>
      </c>
      <c r="F7" s="616" t="s">
        <v>527</v>
      </c>
      <c r="G7" s="617" t="s">
        <v>528</v>
      </c>
      <c r="H7" s="617" t="s">
        <v>529</v>
      </c>
      <c r="I7" s="619" t="s">
        <v>530</v>
      </c>
      <c r="J7" s="618" t="s">
        <v>531</v>
      </c>
      <c r="K7" s="1177"/>
      <c r="L7" s="1174"/>
      <c r="M7" s="1164"/>
      <c r="N7" s="1164"/>
      <c r="O7" s="1176"/>
      <c r="P7" s="1174"/>
      <c r="Q7" s="1164"/>
      <c r="R7" s="1164"/>
      <c r="S7" s="1165"/>
      <c r="T7" s="1173"/>
      <c r="U7" s="1174"/>
      <c r="V7" s="1172"/>
      <c r="W7" s="1152"/>
      <c r="X7" s="1155"/>
      <c r="Y7" s="1155"/>
      <c r="Z7" s="1163"/>
      <c r="AA7" s="1163"/>
      <c r="AB7" s="1169"/>
    </row>
    <row r="8" spans="1:28">
      <c r="A8" s="620" t="s">
        <v>322</v>
      </c>
      <c r="B8" s="623">
        <v>7552</v>
      </c>
      <c r="C8" s="326">
        <v>1363</v>
      </c>
      <c r="D8" s="326">
        <v>185</v>
      </c>
      <c r="E8" s="624">
        <f>SUM(B8:D8)</f>
        <v>9100</v>
      </c>
      <c r="F8" s="623">
        <v>6845</v>
      </c>
      <c r="G8" s="326">
        <v>5150</v>
      </c>
      <c r="H8" s="326">
        <v>6986</v>
      </c>
      <c r="I8" s="625">
        <v>2</v>
      </c>
      <c r="J8" s="626">
        <f>SUM(F8:I8)</f>
        <v>18983</v>
      </c>
      <c r="K8" s="627">
        <f>E8+J8</f>
        <v>28083</v>
      </c>
      <c r="L8" s="623">
        <v>10309</v>
      </c>
      <c r="M8" s="326">
        <v>46228</v>
      </c>
      <c r="N8" s="628">
        <v>37599</v>
      </c>
      <c r="O8" s="629">
        <f>SUM(L8:N8)</f>
        <v>94136</v>
      </c>
      <c r="P8" s="630">
        <v>19044</v>
      </c>
      <c r="Q8" s="628">
        <v>94</v>
      </c>
      <c r="R8" s="628">
        <v>805</v>
      </c>
      <c r="S8" s="629">
        <v>10142</v>
      </c>
      <c r="T8" s="631">
        <f>SUM(P8:S8)</f>
        <v>30085</v>
      </c>
      <c r="U8" s="630">
        <f>K8+O8</f>
        <v>122219</v>
      </c>
      <c r="V8" s="629">
        <f>K8-T8</f>
        <v>-2002</v>
      </c>
      <c r="W8" s="632">
        <v>1813709</v>
      </c>
      <c r="X8" s="326">
        <v>1601758.0260533444</v>
      </c>
      <c r="Y8" s="633">
        <f>W8/X8</f>
        <v>1.1323239656047754</v>
      </c>
      <c r="Z8" s="812">
        <v>5694444</v>
      </c>
      <c r="AA8" s="812">
        <v>1813709</v>
      </c>
      <c r="AB8" s="815" t="s">
        <v>12</v>
      </c>
    </row>
    <row r="9" spans="1:28">
      <c r="A9" s="621" t="s">
        <v>323</v>
      </c>
      <c r="B9" s="634">
        <v>5886</v>
      </c>
      <c r="C9" s="537">
        <v>1275</v>
      </c>
      <c r="D9" s="537">
        <v>160</v>
      </c>
      <c r="E9" s="624">
        <f>SUM(B9:D9)</f>
        <v>7321</v>
      </c>
      <c r="F9" s="634">
        <v>11073</v>
      </c>
      <c r="G9" s="537">
        <v>6116</v>
      </c>
      <c r="H9" s="537">
        <v>8082</v>
      </c>
      <c r="I9" s="635">
        <v>8</v>
      </c>
      <c r="J9" s="626">
        <v>25279</v>
      </c>
      <c r="K9" s="627">
        <f>E9+J9</f>
        <v>32600</v>
      </c>
      <c r="L9" s="634">
        <v>9225</v>
      </c>
      <c r="M9" s="537">
        <v>42820</v>
      </c>
      <c r="N9" s="636">
        <v>34563</v>
      </c>
      <c r="O9" s="629">
        <f>SUM(L9:N9)</f>
        <v>86608</v>
      </c>
      <c r="P9" s="637">
        <v>19501</v>
      </c>
      <c r="Q9" s="636">
        <v>93</v>
      </c>
      <c r="R9" s="636">
        <v>906</v>
      </c>
      <c r="S9" s="629">
        <v>12073</v>
      </c>
      <c r="T9" s="631">
        <f>SUM(P9:S9)</f>
        <v>32573</v>
      </c>
      <c r="U9" s="630">
        <f>K9+O9</f>
        <v>119208</v>
      </c>
      <c r="V9" s="629">
        <f>K9-T9</f>
        <v>27</v>
      </c>
      <c r="W9" s="634">
        <v>1813736</v>
      </c>
      <c r="X9" s="326">
        <v>1601758.0260533444</v>
      </c>
      <c r="Y9" s="633">
        <f>W9/X9</f>
        <v>1.132340822083445</v>
      </c>
      <c r="Z9" s="812">
        <v>5699822</v>
      </c>
      <c r="AA9" s="812">
        <v>1813736</v>
      </c>
      <c r="AB9" s="816" t="s">
        <v>12</v>
      </c>
    </row>
    <row r="10" spans="1:28">
      <c r="A10" s="621" t="s">
        <v>324</v>
      </c>
      <c r="B10" s="634">
        <v>5731</v>
      </c>
      <c r="C10" s="537">
        <v>1601</v>
      </c>
      <c r="D10" s="537">
        <v>153</v>
      </c>
      <c r="E10" s="624">
        <v>7485</v>
      </c>
      <c r="F10" s="634">
        <v>7798</v>
      </c>
      <c r="G10" s="537">
        <v>6111</v>
      </c>
      <c r="H10" s="537">
        <v>8457</v>
      </c>
      <c r="I10" s="635">
        <v>4</v>
      </c>
      <c r="J10" s="626">
        <v>22370</v>
      </c>
      <c r="K10" s="627">
        <v>29855</v>
      </c>
      <c r="L10" s="634">
        <v>9664</v>
      </c>
      <c r="M10" s="537">
        <v>36992</v>
      </c>
      <c r="N10" s="636">
        <v>46587</v>
      </c>
      <c r="O10" s="629">
        <v>93243</v>
      </c>
      <c r="P10" s="637">
        <v>18084</v>
      </c>
      <c r="Q10" s="636">
        <v>108</v>
      </c>
      <c r="R10" s="636">
        <v>760</v>
      </c>
      <c r="S10" s="629">
        <v>12722</v>
      </c>
      <c r="T10" s="631">
        <v>31674</v>
      </c>
      <c r="U10" s="637">
        <v>123098</v>
      </c>
      <c r="V10" s="813">
        <v>-1819</v>
      </c>
      <c r="W10" s="634">
        <v>1811917</v>
      </c>
      <c r="X10" s="326">
        <v>1601758.0260533444</v>
      </c>
      <c r="Y10" s="633">
        <v>1.131205194872335</v>
      </c>
      <c r="Z10" s="812">
        <v>5703786</v>
      </c>
      <c r="AA10" s="812">
        <v>1811917</v>
      </c>
      <c r="AB10" s="816" t="s">
        <v>12</v>
      </c>
    </row>
    <row r="11" spans="1:28">
      <c r="A11" s="621" t="s">
        <v>325</v>
      </c>
      <c r="B11" s="634">
        <v>4992</v>
      </c>
      <c r="C11" s="537">
        <v>1582</v>
      </c>
      <c r="D11" s="537">
        <v>224</v>
      </c>
      <c r="E11" s="624">
        <v>6798</v>
      </c>
      <c r="F11" s="634">
        <v>7038</v>
      </c>
      <c r="G11" s="537">
        <v>5101</v>
      </c>
      <c r="H11" s="537">
        <v>7625</v>
      </c>
      <c r="I11" s="635">
        <v>6</v>
      </c>
      <c r="J11" s="626">
        <v>19770</v>
      </c>
      <c r="K11" s="627">
        <v>26568</v>
      </c>
      <c r="L11" s="634">
        <v>10975</v>
      </c>
      <c r="M11" s="537">
        <v>39791</v>
      </c>
      <c r="N11" s="636">
        <v>44619</v>
      </c>
      <c r="O11" s="629">
        <v>95385</v>
      </c>
      <c r="P11" s="638">
        <v>17168</v>
      </c>
      <c r="Q11" s="636">
        <v>75</v>
      </c>
      <c r="R11" s="636">
        <v>748</v>
      </c>
      <c r="S11" s="629">
        <v>12704</v>
      </c>
      <c r="T11" s="631">
        <v>30695</v>
      </c>
      <c r="U11" s="630">
        <v>121953</v>
      </c>
      <c r="V11" s="629">
        <v>-4127</v>
      </c>
      <c r="W11" s="623">
        <v>1807790</v>
      </c>
      <c r="X11" s="326">
        <v>1605165.913954285</v>
      </c>
      <c r="Y11" s="633">
        <v>1.1262324874234064</v>
      </c>
      <c r="Z11" s="812">
        <v>5706000</v>
      </c>
      <c r="AA11" s="812">
        <v>1807790</v>
      </c>
      <c r="AB11" s="816" t="s">
        <v>12</v>
      </c>
    </row>
    <row r="12" spans="1:28">
      <c r="A12" s="621" t="s">
        <v>326</v>
      </c>
      <c r="B12" s="634">
        <v>3570</v>
      </c>
      <c r="C12" s="537">
        <v>1405</v>
      </c>
      <c r="D12" s="537">
        <v>235</v>
      </c>
      <c r="E12" s="624">
        <v>5210</v>
      </c>
      <c r="F12" s="634">
        <v>4937</v>
      </c>
      <c r="G12" s="537">
        <v>4881</v>
      </c>
      <c r="H12" s="537">
        <v>7038</v>
      </c>
      <c r="I12" s="635">
        <v>2</v>
      </c>
      <c r="J12" s="626">
        <v>16858</v>
      </c>
      <c r="K12" s="627">
        <v>22068</v>
      </c>
      <c r="L12" s="634">
        <v>12341</v>
      </c>
      <c r="M12" s="537">
        <v>20231</v>
      </c>
      <c r="N12" s="636">
        <v>37261</v>
      </c>
      <c r="O12" s="629">
        <v>69833</v>
      </c>
      <c r="P12" s="637">
        <v>17254</v>
      </c>
      <c r="Q12" s="636">
        <v>108</v>
      </c>
      <c r="R12" s="636">
        <v>961</v>
      </c>
      <c r="S12" s="629">
        <v>10879</v>
      </c>
      <c r="T12" s="631">
        <v>29202</v>
      </c>
      <c r="U12" s="630">
        <v>91901</v>
      </c>
      <c r="V12" s="629">
        <v>-7134</v>
      </c>
      <c r="W12" s="623">
        <v>1800656</v>
      </c>
      <c r="X12" s="326">
        <v>1605165.913954285</v>
      </c>
      <c r="Y12" s="633">
        <v>1.121788087042124</v>
      </c>
      <c r="Z12" s="812">
        <v>5708988</v>
      </c>
      <c r="AA12" s="812">
        <v>1800656</v>
      </c>
      <c r="AB12" s="816" t="s">
        <v>12</v>
      </c>
    </row>
    <row r="13" spans="1:28">
      <c r="A13" s="621" t="s">
        <v>327</v>
      </c>
      <c r="B13" s="634">
        <v>5111</v>
      </c>
      <c r="C13" s="537">
        <v>1486</v>
      </c>
      <c r="D13" s="537">
        <v>268</v>
      </c>
      <c r="E13" s="624">
        <v>6865</v>
      </c>
      <c r="F13" s="634">
        <v>4616</v>
      </c>
      <c r="G13" s="537">
        <v>4014</v>
      </c>
      <c r="H13" s="537">
        <v>6891</v>
      </c>
      <c r="I13" s="635">
        <v>1</v>
      </c>
      <c r="J13" s="626">
        <v>15522</v>
      </c>
      <c r="K13" s="627">
        <v>22387</v>
      </c>
      <c r="L13" s="634">
        <v>14687</v>
      </c>
      <c r="M13" s="537">
        <v>33861</v>
      </c>
      <c r="N13" s="636">
        <v>30294</v>
      </c>
      <c r="O13" s="629">
        <v>78842</v>
      </c>
      <c r="P13" s="637">
        <v>20177</v>
      </c>
      <c r="Q13" s="636">
        <v>60</v>
      </c>
      <c r="R13" s="636">
        <v>773</v>
      </c>
      <c r="S13" s="629">
        <v>11625</v>
      </c>
      <c r="T13" s="631">
        <v>32635</v>
      </c>
      <c r="U13" s="630">
        <v>101229</v>
      </c>
      <c r="V13" s="629">
        <v>-10248</v>
      </c>
      <c r="W13" s="623">
        <v>1790408</v>
      </c>
      <c r="X13" s="326">
        <v>1605165.913954285</v>
      </c>
      <c r="Y13" s="633">
        <v>1.1154037002875148</v>
      </c>
      <c r="Z13" s="812">
        <v>5710421</v>
      </c>
      <c r="AA13" s="812">
        <v>1790408</v>
      </c>
      <c r="AB13" s="816" t="s">
        <v>12</v>
      </c>
    </row>
    <row r="14" spans="1:28">
      <c r="A14" s="621" t="s">
        <v>328</v>
      </c>
      <c r="B14" s="634">
        <v>6518</v>
      </c>
      <c r="C14" s="537">
        <v>1291</v>
      </c>
      <c r="D14" s="537">
        <v>299</v>
      </c>
      <c r="E14" s="624">
        <v>8108</v>
      </c>
      <c r="F14" s="634">
        <v>5710</v>
      </c>
      <c r="G14" s="537">
        <v>4721</v>
      </c>
      <c r="H14" s="537">
        <v>7424</v>
      </c>
      <c r="I14" s="635">
        <v>5</v>
      </c>
      <c r="J14" s="626">
        <v>17860</v>
      </c>
      <c r="K14" s="627">
        <v>25968</v>
      </c>
      <c r="L14" s="634">
        <v>12356</v>
      </c>
      <c r="M14" s="537">
        <v>48457</v>
      </c>
      <c r="N14" s="636">
        <v>15926</v>
      </c>
      <c r="O14" s="629">
        <v>76739</v>
      </c>
      <c r="P14" s="637">
        <v>20023</v>
      </c>
      <c r="Q14" s="636">
        <v>33</v>
      </c>
      <c r="R14" s="636">
        <v>881</v>
      </c>
      <c r="S14" s="629">
        <v>12628</v>
      </c>
      <c r="T14" s="631">
        <v>33565</v>
      </c>
      <c r="U14" s="630">
        <v>102707</v>
      </c>
      <c r="V14" s="629">
        <v>-7597</v>
      </c>
      <c r="W14" s="623">
        <v>1782811</v>
      </c>
      <c r="X14" s="326">
        <v>1606752.6229541176</v>
      </c>
      <c r="Y14" s="633">
        <v>1.1095740405403465</v>
      </c>
      <c r="Z14" s="812">
        <v>5711246</v>
      </c>
      <c r="AA14" s="812">
        <v>1782811</v>
      </c>
      <c r="AB14" s="816" t="s">
        <v>12</v>
      </c>
    </row>
    <row r="15" spans="1:28">
      <c r="A15" s="621" t="s">
        <v>329</v>
      </c>
      <c r="B15" s="634">
        <v>6067</v>
      </c>
      <c r="C15" s="537">
        <v>1285</v>
      </c>
      <c r="D15" s="537">
        <v>235</v>
      </c>
      <c r="E15" s="624">
        <v>7587</v>
      </c>
      <c r="F15" s="634">
        <v>6036</v>
      </c>
      <c r="G15" s="537">
        <v>4845</v>
      </c>
      <c r="H15" s="537">
        <v>8115</v>
      </c>
      <c r="I15" s="635">
        <v>6</v>
      </c>
      <c r="J15" s="626">
        <v>19002</v>
      </c>
      <c r="K15" s="627">
        <v>26589</v>
      </c>
      <c r="L15" s="634">
        <v>14265</v>
      </c>
      <c r="M15" s="537">
        <v>46483</v>
      </c>
      <c r="N15" s="636">
        <v>16499</v>
      </c>
      <c r="O15" s="629">
        <v>77247</v>
      </c>
      <c r="P15" s="637">
        <v>17417</v>
      </c>
      <c r="Q15" s="636">
        <v>32</v>
      </c>
      <c r="R15" s="636">
        <v>904</v>
      </c>
      <c r="S15" s="629">
        <v>15211</v>
      </c>
      <c r="T15" s="631">
        <v>33564</v>
      </c>
      <c r="U15" s="630">
        <v>103836</v>
      </c>
      <c r="V15" s="629">
        <v>-6975</v>
      </c>
      <c r="W15" s="634">
        <v>1777876</v>
      </c>
      <c r="X15" s="326">
        <v>1606752.6229541176</v>
      </c>
      <c r="Y15" s="633">
        <v>1.1065026280967016</v>
      </c>
      <c r="Z15" s="812">
        <v>5716030</v>
      </c>
      <c r="AA15" s="812">
        <v>1777876</v>
      </c>
      <c r="AB15" s="816" t="s">
        <v>12</v>
      </c>
    </row>
    <row r="16" spans="1:28">
      <c r="A16" s="621" t="s">
        <v>330</v>
      </c>
      <c r="B16" s="634"/>
      <c r="C16" s="537"/>
      <c r="D16" s="537"/>
      <c r="E16" s="624"/>
      <c r="F16" s="634"/>
      <c r="G16" s="537"/>
      <c r="H16" s="537"/>
      <c r="I16" s="635"/>
      <c r="J16" s="626"/>
      <c r="K16" s="627"/>
      <c r="L16" s="634"/>
      <c r="M16" s="537"/>
      <c r="N16" s="636"/>
      <c r="O16" s="629"/>
      <c r="P16" s="637"/>
      <c r="Q16" s="636"/>
      <c r="R16" s="636"/>
      <c r="S16" s="629"/>
      <c r="T16" s="631"/>
      <c r="U16" s="630"/>
      <c r="V16" s="629"/>
      <c r="W16" s="634"/>
      <c r="X16" s="326"/>
      <c r="Y16" s="633"/>
      <c r="Z16" s="812"/>
      <c r="AA16" s="812"/>
      <c r="AB16" s="816" t="s">
        <v>12</v>
      </c>
    </row>
    <row r="17" spans="1:28">
      <c r="A17" s="621" t="s">
        <v>331</v>
      </c>
      <c r="B17" s="634"/>
      <c r="C17" s="537"/>
      <c r="D17" s="537"/>
      <c r="E17" s="624"/>
      <c r="F17" s="634"/>
      <c r="G17" s="537"/>
      <c r="H17" s="537"/>
      <c r="I17" s="635"/>
      <c r="J17" s="626"/>
      <c r="K17" s="627"/>
      <c r="L17" s="634"/>
      <c r="M17" s="537"/>
      <c r="N17" s="636"/>
      <c r="O17" s="629"/>
      <c r="P17" s="637"/>
      <c r="Q17" s="636"/>
      <c r="R17" s="636"/>
      <c r="S17" s="629"/>
      <c r="T17" s="631"/>
      <c r="U17" s="630"/>
      <c r="V17" s="629"/>
      <c r="W17" s="634"/>
      <c r="X17" s="326"/>
      <c r="Y17" s="633"/>
      <c r="Z17" s="812"/>
      <c r="AA17" s="812"/>
      <c r="AB17" s="816" t="s">
        <v>12</v>
      </c>
    </row>
    <row r="18" spans="1:28">
      <c r="A18" s="621" t="s">
        <v>332</v>
      </c>
      <c r="B18" s="634"/>
      <c r="C18" s="537"/>
      <c r="D18" s="537"/>
      <c r="E18" s="624"/>
      <c r="F18" s="634"/>
      <c r="G18" s="537"/>
      <c r="H18" s="537"/>
      <c r="I18" s="635"/>
      <c r="J18" s="626"/>
      <c r="K18" s="627"/>
      <c r="L18" s="634"/>
      <c r="M18" s="537"/>
      <c r="N18" s="636"/>
      <c r="O18" s="629"/>
      <c r="P18" s="637"/>
      <c r="Q18" s="636"/>
      <c r="R18" s="636"/>
      <c r="S18" s="629"/>
      <c r="T18" s="631"/>
      <c r="U18" s="630"/>
      <c r="V18" s="629"/>
      <c r="W18" s="634"/>
      <c r="X18" s="326"/>
      <c r="Y18" s="633"/>
      <c r="Z18" s="812"/>
      <c r="AA18" s="812"/>
      <c r="AB18" s="816" t="s">
        <v>12</v>
      </c>
    </row>
    <row r="19" spans="1:28" ht="13.5" thickBot="1">
      <c r="A19" s="621" t="s">
        <v>333</v>
      </c>
      <c r="B19" s="639"/>
      <c r="C19" s="538"/>
      <c r="D19" s="538"/>
      <c r="E19" s="624"/>
      <c r="F19" s="639"/>
      <c r="G19" s="538"/>
      <c r="H19" s="538"/>
      <c r="I19" s="640"/>
      <c r="J19" s="641"/>
      <c r="K19" s="627"/>
      <c r="L19" s="639"/>
      <c r="M19" s="538"/>
      <c r="N19" s="642"/>
      <c r="O19" s="629"/>
      <c r="P19" s="643"/>
      <c r="Q19" s="642"/>
      <c r="R19" s="642"/>
      <c r="S19" s="644"/>
      <c r="T19" s="631"/>
      <c r="U19" s="630"/>
      <c r="V19" s="629"/>
      <c r="W19" s="639"/>
      <c r="X19" s="326"/>
      <c r="Y19" s="633"/>
      <c r="Z19" s="812"/>
      <c r="AA19" s="812"/>
      <c r="AB19" s="817" t="s">
        <v>12</v>
      </c>
    </row>
    <row r="20" spans="1:28" ht="13.5" thickBot="1">
      <c r="A20" s="622" t="s">
        <v>532</v>
      </c>
      <c r="B20" s="645">
        <f t="shared" ref="B20:V20" si="0">SUM(B8:B19)</f>
        <v>45427</v>
      </c>
      <c r="C20" s="317">
        <f t="shared" si="0"/>
        <v>11288</v>
      </c>
      <c r="D20" s="317">
        <f t="shared" si="0"/>
        <v>1759</v>
      </c>
      <c r="E20" s="646">
        <f t="shared" si="0"/>
        <v>58474</v>
      </c>
      <c r="F20" s="645">
        <f t="shared" si="0"/>
        <v>54053</v>
      </c>
      <c r="G20" s="317">
        <f t="shared" si="0"/>
        <v>40939</v>
      </c>
      <c r="H20" s="317">
        <f t="shared" si="0"/>
        <v>60618</v>
      </c>
      <c r="I20" s="317">
        <f t="shared" si="0"/>
        <v>34</v>
      </c>
      <c r="J20" s="646">
        <f t="shared" si="0"/>
        <v>155644</v>
      </c>
      <c r="K20" s="645">
        <f t="shared" si="0"/>
        <v>214118</v>
      </c>
      <c r="L20" s="645">
        <f t="shared" si="0"/>
        <v>93822</v>
      </c>
      <c r="M20" s="317">
        <f t="shared" si="0"/>
        <v>314863</v>
      </c>
      <c r="N20" s="317">
        <f t="shared" si="0"/>
        <v>263348</v>
      </c>
      <c r="O20" s="646">
        <f t="shared" si="0"/>
        <v>672033</v>
      </c>
      <c r="P20" s="645">
        <f t="shared" si="0"/>
        <v>148668</v>
      </c>
      <c r="Q20" s="317">
        <f t="shared" si="0"/>
        <v>603</v>
      </c>
      <c r="R20" s="317">
        <f t="shared" si="0"/>
        <v>6738</v>
      </c>
      <c r="S20" s="317">
        <f t="shared" si="0"/>
        <v>97984</v>
      </c>
      <c r="T20" s="646">
        <f t="shared" si="0"/>
        <v>253993</v>
      </c>
      <c r="U20" s="645">
        <f t="shared" si="0"/>
        <v>886151</v>
      </c>
      <c r="V20" s="814">
        <f t="shared" si="0"/>
        <v>-39875</v>
      </c>
      <c r="W20" s="818">
        <f>W15</f>
        <v>1777876</v>
      </c>
      <c r="X20" s="647">
        <f>X15</f>
        <v>1606752.6229541176</v>
      </c>
      <c r="Y20" s="648">
        <f>Y15</f>
        <v>1.1065026280967016</v>
      </c>
      <c r="Z20" s="810">
        <f>Z15</f>
        <v>5716030</v>
      </c>
      <c r="AA20" s="811">
        <f>AA15</f>
        <v>1777876</v>
      </c>
      <c r="AB20" s="819" t="s">
        <v>12</v>
      </c>
    </row>
    <row r="21" spans="1:28" ht="15">
      <c r="A21" s="299"/>
      <c r="B21" s="300"/>
      <c r="C21" s="300"/>
      <c r="D21" s="300"/>
      <c r="E21" s="300"/>
      <c r="F21" s="300"/>
      <c r="G21" s="300"/>
      <c r="H21" s="300"/>
      <c r="I21" s="300"/>
      <c r="J21" s="301"/>
      <c r="K21" s="300"/>
      <c r="L21" s="300"/>
      <c r="M21" s="300"/>
      <c r="N21" s="300"/>
      <c r="O21" s="300"/>
      <c r="P21" s="352"/>
      <c r="Q21" s="352"/>
      <c r="R21" s="352"/>
      <c r="S21" s="352"/>
      <c r="T21" s="352"/>
      <c r="U21" s="352"/>
      <c r="W21" s="352"/>
    </row>
    <row r="22" spans="1:28" ht="16.5">
      <c r="A22" s="1170" t="s">
        <v>533</v>
      </c>
      <c r="B22" s="1170"/>
      <c r="C22" s="1170"/>
      <c r="D22" s="1170"/>
      <c r="E22" s="1170"/>
      <c r="F22" s="1170"/>
      <c r="G22" s="1170"/>
      <c r="H22" s="1170"/>
      <c r="I22" s="1170"/>
      <c r="J22" s="1170"/>
      <c r="K22" s="1170"/>
      <c r="L22" s="1170"/>
      <c r="M22" s="1170"/>
      <c r="N22" s="1170"/>
      <c r="O22" s="1170"/>
      <c r="P22" s="353"/>
      <c r="Q22" s="353"/>
      <c r="R22" s="353"/>
      <c r="S22" s="353"/>
      <c r="T22" s="353"/>
      <c r="U22" s="353"/>
      <c r="V22" s="1"/>
    </row>
    <row r="23" spans="1:28" ht="16.5">
      <c r="A23" s="1170" t="s">
        <v>534</v>
      </c>
      <c r="B23" s="1170"/>
      <c r="C23" s="1170"/>
      <c r="D23" s="1170"/>
      <c r="E23" s="1170"/>
      <c r="F23" s="1170"/>
      <c r="G23" s="1170"/>
      <c r="H23" s="1170"/>
      <c r="I23" s="1170"/>
      <c r="J23" s="1170"/>
      <c r="K23" s="1170"/>
      <c r="L23" s="1170"/>
      <c r="M23" s="1170"/>
      <c r="N23" s="1170"/>
      <c r="O23" s="1170"/>
      <c r="P23" s="353"/>
      <c r="Q23" s="353"/>
      <c r="R23" s="353"/>
      <c r="S23" s="353"/>
      <c r="T23" s="353"/>
      <c r="U23" s="353"/>
      <c r="W23" s="302"/>
    </row>
    <row r="24" spans="1:28" ht="16.5">
      <c r="A24" s="1170" t="s">
        <v>535</v>
      </c>
      <c r="B24" s="1170"/>
      <c r="C24" s="1170"/>
      <c r="D24" s="1170"/>
      <c r="E24" s="1170"/>
      <c r="F24" s="1170"/>
      <c r="G24" s="1170"/>
      <c r="H24" s="1170"/>
      <c r="I24" s="1170"/>
      <c r="J24" s="1170"/>
      <c r="K24" s="1170"/>
      <c r="L24" s="1170"/>
      <c r="M24" s="1170"/>
      <c r="N24" s="1170"/>
      <c r="O24" s="1170"/>
      <c r="P24" s="353"/>
      <c r="Q24" s="353"/>
      <c r="R24" s="353"/>
      <c r="S24" s="353"/>
      <c r="T24" s="353"/>
      <c r="U24" s="353"/>
    </row>
    <row r="25" spans="1:28">
      <c r="A25" s="1166"/>
      <c r="B25" s="1166"/>
      <c r="C25" s="1166"/>
      <c r="D25" s="1166"/>
      <c r="E25" s="1166"/>
      <c r="F25" s="1166"/>
      <c r="G25" s="1166"/>
      <c r="H25" s="1166"/>
      <c r="I25" s="1166"/>
      <c r="J25" s="1166"/>
      <c r="K25" s="1166"/>
      <c r="L25" s="1166"/>
      <c r="M25" s="1166"/>
      <c r="N25" s="1166"/>
      <c r="O25" s="1166"/>
    </row>
    <row r="26" spans="1:28" ht="15">
      <c r="A26" s="1160" t="s">
        <v>536</v>
      </c>
      <c r="B26" s="1160"/>
      <c r="C26" s="1160"/>
      <c r="D26" s="1160"/>
      <c r="E26" s="1160"/>
      <c r="F26" s="1160"/>
      <c r="G26" s="1160"/>
      <c r="H26" s="1160"/>
      <c r="I26" s="1160"/>
      <c r="J26" s="1160"/>
      <c r="K26" s="1160"/>
      <c r="L26" s="1160"/>
      <c r="M26" s="1160"/>
      <c r="N26" s="1160"/>
      <c r="O26" s="1160"/>
    </row>
    <row r="27" spans="1:28">
      <c r="T27" s="168"/>
    </row>
  </sheetData>
  <mergeCells count="34">
    <mergeCell ref="A3:AB3"/>
    <mergeCell ref="A4:AB4"/>
    <mergeCell ref="AA5:AA7"/>
    <mergeCell ref="AB5:AB7"/>
    <mergeCell ref="A24:O24"/>
    <mergeCell ref="V6:V7"/>
    <mergeCell ref="R6:R7"/>
    <mergeCell ref="T6:T7"/>
    <mergeCell ref="M6:M7"/>
    <mergeCell ref="U6:U7"/>
    <mergeCell ref="A22:O22"/>
    <mergeCell ref="A23:O23"/>
    <mergeCell ref="N6:N7"/>
    <mergeCell ref="O6:O7"/>
    <mergeCell ref="K6:K7"/>
    <mergeCell ref="L6:L7"/>
    <mergeCell ref="P6:P7"/>
    <mergeCell ref="A26:O26"/>
    <mergeCell ref="Z5:Z7"/>
    <mergeCell ref="Q6:Q7"/>
    <mergeCell ref="S6:S7"/>
    <mergeCell ref="A25:O25"/>
    <mergeCell ref="A5:A7"/>
    <mergeCell ref="B5:K5"/>
    <mergeCell ref="L5:O5"/>
    <mergeCell ref="P5:T5"/>
    <mergeCell ref="U5:V5"/>
    <mergeCell ref="W5:W7"/>
    <mergeCell ref="X5:X7"/>
    <mergeCell ref="Y5:Y7"/>
    <mergeCell ref="B6:E6"/>
    <mergeCell ref="F6:J6"/>
    <mergeCell ref="A1:AB1"/>
    <mergeCell ref="A2:AB2"/>
  </mergeCells>
  <printOptions horizontalCentered="1" verticalCentered="1"/>
  <pageMargins left="0.5" right="0.5" top="0.25" bottom="0.25" header="0.3" footer="0.3"/>
  <pageSetup paperSize="5" scale="58"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I46"/>
  <sheetViews>
    <sheetView zoomScaleNormal="100" workbookViewId="0">
      <selection activeCell="F54" sqref="F54"/>
    </sheetView>
  </sheetViews>
  <sheetFormatPr defaultColWidth="9.42578125" defaultRowHeight="12.75"/>
  <cols>
    <col min="1" max="1" width="12.42578125" bestFit="1" customWidth="1"/>
    <col min="2" max="2" width="11.5703125" customWidth="1"/>
    <col min="3" max="4" width="12.5703125" customWidth="1"/>
    <col min="5" max="5" width="12.7109375" customWidth="1"/>
    <col min="6" max="6" width="12.28515625" customWidth="1"/>
    <col min="7" max="7" width="12.42578125" customWidth="1"/>
    <col min="8" max="8" width="14.140625" customWidth="1"/>
    <col min="9" max="9" width="13.5703125" customWidth="1"/>
  </cols>
  <sheetData>
    <row r="1" spans="1:9" ht="15.75">
      <c r="A1" s="1178" t="s">
        <v>537</v>
      </c>
      <c r="B1" s="1134"/>
      <c r="C1" s="1134"/>
      <c r="D1" s="1134"/>
      <c r="E1" s="1134"/>
      <c r="F1" s="1134"/>
      <c r="G1" s="1134"/>
      <c r="H1" s="1134"/>
      <c r="I1" s="1134"/>
    </row>
    <row r="2" spans="1:9" ht="15.75">
      <c r="A2" s="1135" t="s">
        <v>1</v>
      </c>
      <c r="B2" s="1108"/>
      <c r="C2" s="1108"/>
      <c r="D2" s="1108"/>
      <c r="E2" s="1108"/>
      <c r="F2" s="1108"/>
      <c r="G2" s="1108"/>
      <c r="H2" s="1108"/>
      <c r="I2" s="1108"/>
    </row>
    <row r="3" spans="1:9" ht="15.75">
      <c r="A3" s="1135" t="s">
        <v>246</v>
      </c>
      <c r="B3" s="1108"/>
      <c r="C3" s="1108"/>
      <c r="D3" s="1108"/>
      <c r="E3" s="1108"/>
      <c r="F3" s="1108"/>
      <c r="G3" s="1108"/>
      <c r="H3" s="1108"/>
      <c r="I3" s="1108"/>
    </row>
    <row r="4" spans="1:9" ht="16.5" customHeight="1" thickBot="1">
      <c r="A4" s="1179"/>
      <c r="B4" s="1135"/>
      <c r="C4" s="1135"/>
      <c r="D4" s="1135"/>
      <c r="E4" s="1135"/>
      <c r="F4" s="1135"/>
      <c r="G4" s="1135"/>
      <c r="H4" s="1135"/>
      <c r="I4" s="1135"/>
    </row>
    <row r="5" spans="1:9" ht="75" customHeight="1" thickBot="1">
      <c r="A5" s="304" t="s">
        <v>313</v>
      </c>
      <c r="B5" s="305" t="s">
        <v>538</v>
      </c>
      <c r="C5" s="305" t="s">
        <v>539</v>
      </c>
      <c r="D5" s="306" t="s">
        <v>540</v>
      </c>
      <c r="E5" s="305" t="s">
        <v>541</v>
      </c>
      <c r="F5" s="305" t="s">
        <v>542</v>
      </c>
      <c r="G5" s="305" t="s">
        <v>543</v>
      </c>
      <c r="H5" s="306" t="s">
        <v>544</v>
      </c>
      <c r="I5" s="307" t="s">
        <v>545</v>
      </c>
    </row>
    <row r="6" spans="1:9">
      <c r="A6" s="308" t="s">
        <v>322</v>
      </c>
      <c r="B6" s="326">
        <v>1813709</v>
      </c>
      <c r="C6" s="649">
        <v>2898</v>
      </c>
      <c r="D6" s="354">
        <v>1.5978307435205979E-3</v>
      </c>
      <c r="E6" s="650">
        <v>1728</v>
      </c>
      <c r="F6" s="649">
        <v>168</v>
      </c>
      <c r="G6" s="326">
        <v>1896</v>
      </c>
      <c r="H6" s="354">
        <v>0.65424430641821951</v>
      </c>
      <c r="I6" s="355">
        <v>1.0453716665683416E-3</v>
      </c>
    </row>
    <row r="7" spans="1:9">
      <c r="A7" s="312" t="s">
        <v>323</v>
      </c>
      <c r="B7" s="326">
        <v>1813736</v>
      </c>
      <c r="C7" s="649">
        <v>4203</v>
      </c>
      <c r="D7" s="354">
        <v>2.3173163018212132E-3</v>
      </c>
      <c r="E7" s="650">
        <v>2581</v>
      </c>
      <c r="F7" s="649">
        <v>205</v>
      </c>
      <c r="G7" s="326">
        <v>2786</v>
      </c>
      <c r="H7" s="354">
        <v>0.66285986200333091</v>
      </c>
      <c r="I7" s="355">
        <v>1.5360559640432787E-3</v>
      </c>
    </row>
    <row r="8" spans="1:9">
      <c r="A8" s="312" t="s">
        <v>324</v>
      </c>
      <c r="B8" s="326">
        <v>1811917</v>
      </c>
      <c r="C8" s="649">
        <v>4366</v>
      </c>
      <c r="D8" s="354">
        <v>2.4096026473618823E-3</v>
      </c>
      <c r="E8" s="650">
        <v>2586</v>
      </c>
      <c r="F8" s="649">
        <v>229</v>
      </c>
      <c r="G8" s="326">
        <v>2815</v>
      </c>
      <c r="H8" s="354">
        <v>0.6447549244159414</v>
      </c>
      <c r="I8" s="355">
        <v>1.5536031727722628E-3</v>
      </c>
    </row>
    <row r="9" spans="1:9">
      <c r="A9" s="312" t="s">
        <v>325</v>
      </c>
      <c r="B9" s="326">
        <v>1807790</v>
      </c>
      <c r="C9" s="649">
        <v>1357</v>
      </c>
      <c r="D9" s="354">
        <v>7.5064028454632455E-4</v>
      </c>
      <c r="E9" s="650">
        <v>665</v>
      </c>
      <c r="F9" s="649">
        <v>45</v>
      </c>
      <c r="G9" s="326">
        <v>710</v>
      </c>
      <c r="H9" s="354">
        <v>0.52321296978629328</v>
      </c>
      <c r="I9" s="355">
        <v>3.9274473251871067E-4</v>
      </c>
    </row>
    <row r="10" spans="1:9">
      <c r="A10" s="312" t="s">
        <v>326</v>
      </c>
      <c r="B10" s="326">
        <v>1800656</v>
      </c>
      <c r="C10" s="649">
        <v>1418</v>
      </c>
      <c r="D10" s="354">
        <v>7.87490781137541E-4</v>
      </c>
      <c r="E10" s="650">
        <v>516</v>
      </c>
      <c r="F10" s="649">
        <v>33</v>
      </c>
      <c r="G10" s="326">
        <v>549</v>
      </c>
      <c r="H10" s="354">
        <v>0.38716502115655854</v>
      </c>
      <c r="I10" s="355">
        <v>3.0488888493971088E-4</v>
      </c>
    </row>
    <row r="11" spans="1:9">
      <c r="A11" s="312" t="s">
        <v>327</v>
      </c>
      <c r="B11" s="326">
        <v>1790408</v>
      </c>
      <c r="C11" s="649">
        <v>1613</v>
      </c>
      <c r="D11" s="354">
        <v>9.0091197090272162E-4</v>
      </c>
      <c r="E11" s="650">
        <v>3</v>
      </c>
      <c r="F11" s="649">
        <v>40</v>
      </c>
      <c r="G11" s="326">
        <v>43</v>
      </c>
      <c r="H11" s="354">
        <v>2.6658400495970243E-2</v>
      </c>
      <c r="I11" s="355">
        <v>2.4016872131938643E-5</v>
      </c>
    </row>
    <row r="12" spans="1:9">
      <c r="A12" s="312" t="s">
        <v>328</v>
      </c>
      <c r="B12" s="326">
        <v>1782811</v>
      </c>
      <c r="C12" s="649">
        <v>1406</v>
      </c>
      <c r="D12" s="354">
        <v>7.8864220604427506E-4</v>
      </c>
      <c r="E12" s="650">
        <v>1</v>
      </c>
      <c r="F12" s="649">
        <v>33</v>
      </c>
      <c r="G12" s="326">
        <v>34</v>
      </c>
      <c r="H12" s="354">
        <v>2.4182076813655761E-2</v>
      </c>
      <c r="I12" s="355">
        <v>1.9071006405053592E-5</v>
      </c>
    </row>
    <row r="13" spans="1:9">
      <c r="A13" s="312" t="s">
        <v>329</v>
      </c>
      <c r="B13" s="326">
        <v>1777876</v>
      </c>
      <c r="C13" s="649">
        <v>1560</v>
      </c>
      <c r="D13" s="354">
        <v>8.7745152080347566E-4</v>
      </c>
      <c r="E13" s="650">
        <v>0</v>
      </c>
      <c r="F13" s="649">
        <v>10</v>
      </c>
      <c r="G13" s="326">
        <v>10</v>
      </c>
      <c r="H13" s="354">
        <v>6.41025641025641E-3</v>
      </c>
      <c r="I13" s="355">
        <v>5.6246892359197157E-6</v>
      </c>
    </row>
    <row r="14" spans="1:9">
      <c r="A14" s="312" t="s">
        <v>330</v>
      </c>
      <c r="B14" s="326"/>
      <c r="C14" s="649"/>
      <c r="D14" s="354"/>
      <c r="E14" s="650"/>
      <c r="F14" s="649"/>
      <c r="G14" s="326"/>
      <c r="H14" s="354"/>
      <c r="I14" s="355"/>
    </row>
    <row r="15" spans="1:9">
      <c r="A15" s="312" t="s">
        <v>331</v>
      </c>
      <c r="B15" s="326"/>
      <c r="C15" s="649"/>
      <c r="D15" s="354"/>
      <c r="E15" s="650"/>
      <c r="F15" s="649"/>
      <c r="G15" s="326"/>
      <c r="H15" s="354"/>
      <c r="I15" s="355"/>
    </row>
    <row r="16" spans="1:9">
      <c r="A16" s="312" t="s">
        <v>332</v>
      </c>
      <c r="B16" s="326"/>
      <c r="C16" s="649"/>
      <c r="D16" s="354"/>
      <c r="E16" s="650"/>
      <c r="F16" s="649"/>
      <c r="G16" s="326"/>
      <c r="H16" s="354"/>
      <c r="I16" s="355"/>
    </row>
    <row r="17" spans="1:9" ht="13.5" thickBot="1">
      <c r="A17" s="314" t="s">
        <v>333</v>
      </c>
      <c r="B17" s="356"/>
      <c r="C17" s="649"/>
      <c r="D17" s="354"/>
      <c r="E17" s="650"/>
      <c r="F17" s="649"/>
      <c r="G17" s="326"/>
      <c r="H17" s="354"/>
      <c r="I17" s="355"/>
    </row>
    <row r="18" spans="1:9" ht="13.5" thickBot="1">
      <c r="A18" s="316" t="s">
        <v>532</v>
      </c>
      <c r="B18" s="317">
        <f>B13</f>
        <v>1777876</v>
      </c>
      <c r="C18" s="317">
        <f>SUM(C6:C17)</f>
        <v>18821</v>
      </c>
      <c r="D18" s="318">
        <f>C18/B18</f>
        <v>1.0586227610924497E-2</v>
      </c>
      <c r="E18" s="317">
        <f>SUM(E6:E17)</f>
        <v>8080</v>
      </c>
      <c r="F18" s="317">
        <f>SUM(F6:F17)</f>
        <v>763</v>
      </c>
      <c r="G18" s="317">
        <f>SUM(G6:G17)</f>
        <v>8843</v>
      </c>
      <c r="H18" s="318">
        <f>IF(C18=0,0,G18/C18)</f>
        <v>0.46984751075925829</v>
      </c>
      <c r="I18" s="319">
        <f>IF(B18&gt;0,G18/B18,0)</f>
        <v>4.9739126913238042E-3</v>
      </c>
    </row>
    <row r="19" spans="1:9" ht="15" customHeight="1">
      <c r="A19" s="320"/>
      <c r="B19" s="321"/>
      <c r="C19" s="321"/>
      <c r="D19" s="322"/>
      <c r="E19" s="321"/>
      <c r="F19" s="321"/>
      <c r="G19" s="321"/>
      <c r="H19" s="322"/>
      <c r="I19" s="322"/>
    </row>
    <row r="20" spans="1:9" ht="12.75" customHeight="1">
      <c r="A20" s="1180" t="s">
        <v>546</v>
      </c>
      <c r="B20" s="1180"/>
      <c r="C20" s="1180"/>
      <c r="D20" s="1180"/>
      <c r="E20" s="1180"/>
      <c r="F20" s="1180"/>
      <c r="G20" s="1180"/>
      <c r="H20" s="1180"/>
      <c r="I20" s="1180"/>
    </row>
    <row r="21" spans="1:9" ht="12.75" customHeight="1">
      <c r="A21" s="1191" t="s">
        <v>547</v>
      </c>
      <c r="B21" s="1191"/>
      <c r="C21" s="1191"/>
      <c r="D21" s="1191"/>
      <c r="E21" s="1191"/>
      <c r="F21" s="1191"/>
      <c r="G21" s="1191"/>
      <c r="H21" s="1191"/>
      <c r="I21" s="1191"/>
    </row>
    <row r="22" spans="1:9" ht="25.5" customHeight="1">
      <c r="A22" s="1181" t="s">
        <v>548</v>
      </c>
      <c r="B22" s="1181"/>
      <c r="C22" s="1181"/>
      <c r="D22" s="1181"/>
      <c r="E22" s="1181"/>
      <c r="F22" s="1181"/>
      <c r="G22" s="1181"/>
      <c r="H22" s="1181"/>
      <c r="I22" s="1181"/>
    </row>
    <row r="23" spans="1:9" ht="12.75" customHeight="1">
      <c r="A23" s="1182"/>
      <c r="B23" s="1182"/>
      <c r="C23" s="1182"/>
      <c r="D23" s="1182"/>
      <c r="E23" s="1182"/>
      <c r="F23" s="1182"/>
      <c r="G23" s="1182"/>
      <c r="H23" s="1182"/>
      <c r="I23" s="1182"/>
    </row>
    <row r="24" spans="1:9" ht="12.75" customHeight="1">
      <c r="A24" s="1182" t="s">
        <v>549</v>
      </c>
      <c r="B24" s="1182"/>
      <c r="C24" s="1182"/>
      <c r="D24" s="1182"/>
      <c r="E24" s="1182"/>
      <c r="F24" s="1182"/>
      <c r="G24" s="1182"/>
      <c r="H24" s="1182"/>
      <c r="I24" s="1182"/>
    </row>
    <row r="25" spans="1:9" ht="25.5" customHeight="1">
      <c r="A25" s="1265" t="s">
        <v>550</v>
      </c>
      <c r="B25" s="1265"/>
      <c r="C25" s="1265"/>
      <c r="D25" s="1265"/>
      <c r="E25" s="1265"/>
      <c r="F25" s="1265"/>
      <c r="G25" s="1265"/>
      <c r="H25" s="1265"/>
      <c r="I25" s="1265"/>
    </row>
    <row r="26" spans="1:9" ht="13.5" thickBot="1">
      <c r="A26" s="324"/>
      <c r="B26" s="325"/>
      <c r="C26" s="325"/>
      <c r="D26" s="353"/>
      <c r="E26" s="325"/>
      <c r="F26" s="325"/>
      <c r="G26" s="325"/>
      <c r="H26" s="353"/>
      <c r="I26" s="353"/>
    </row>
    <row r="27" spans="1:9" ht="15.75">
      <c r="A27" s="1183" t="s">
        <v>551</v>
      </c>
      <c r="B27" s="1184"/>
      <c r="C27" s="1184"/>
      <c r="D27" s="1184"/>
      <c r="E27" s="1184"/>
      <c r="F27" s="1184"/>
      <c r="G27" s="1184"/>
      <c r="H27" s="1184"/>
      <c r="I27" s="1185"/>
    </row>
    <row r="28" spans="1:9" ht="16.5" customHeight="1">
      <c r="A28" s="1186" t="s">
        <v>1</v>
      </c>
      <c r="B28" s="1108"/>
      <c r="C28" s="1108"/>
      <c r="D28" s="1108"/>
      <c r="E28" s="1108"/>
      <c r="F28" s="1108"/>
      <c r="G28" s="1108"/>
      <c r="H28" s="1108"/>
      <c r="I28" s="1187"/>
    </row>
    <row r="29" spans="1:9" ht="16.5" customHeight="1" thickBot="1">
      <c r="A29" s="1188" t="s">
        <v>552</v>
      </c>
      <c r="B29" s="1189"/>
      <c r="C29" s="1189"/>
      <c r="D29" s="1189"/>
      <c r="E29" s="1189"/>
      <c r="F29" s="1189"/>
      <c r="G29" s="1189"/>
      <c r="H29" s="1189"/>
      <c r="I29" s="1190"/>
    </row>
    <row r="30" spans="1:9" ht="75" customHeight="1" thickBot="1">
      <c r="A30" s="304" t="s">
        <v>313</v>
      </c>
      <c r="B30" s="305" t="s">
        <v>538</v>
      </c>
      <c r="C30" s="305" t="s">
        <v>553</v>
      </c>
      <c r="D30" s="306" t="s">
        <v>540</v>
      </c>
      <c r="E30" s="305" t="s">
        <v>541</v>
      </c>
      <c r="F30" s="305" t="s">
        <v>542</v>
      </c>
      <c r="G30" s="305" t="s">
        <v>554</v>
      </c>
      <c r="H30" s="306" t="s">
        <v>555</v>
      </c>
      <c r="I30" s="307" t="s">
        <v>556</v>
      </c>
    </row>
    <row r="31" spans="1:9">
      <c r="A31" s="308" t="s">
        <v>322</v>
      </c>
      <c r="B31" s="326"/>
      <c r="C31" s="364"/>
      <c r="D31" s="310"/>
      <c r="E31" s="365"/>
      <c r="F31" s="364"/>
      <c r="G31" s="309"/>
      <c r="H31" s="310"/>
      <c r="I31" s="311"/>
    </row>
    <row r="32" spans="1:9">
      <c r="A32" s="312" t="s">
        <v>323</v>
      </c>
      <c r="B32" s="326"/>
      <c r="C32" s="364"/>
      <c r="D32" s="310"/>
      <c r="E32" s="365"/>
      <c r="F32" s="364"/>
      <c r="G32" s="309"/>
      <c r="H32" s="310"/>
      <c r="I32" s="311"/>
    </row>
    <row r="33" spans="1:9">
      <c r="A33" s="312" t="s">
        <v>324</v>
      </c>
      <c r="B33" s="326"/>
      <c r="C33" s="364"/>
      <c r="D33" s="310"/>
      <c r="E33" s="365"/>
      <c r="F33" s="364"/>
      <c r="G33" s="309"/>
      <c r="H33" s="310"/>
      <c r="I33" s="311"/>
    </row>
    <row r="34" spans="1:9">
      <c r="A34" s="312" t="s">
        <v>325</v>
      </c>
      <c r="B34" s="326"/>
      <c r="C34" s="327"/>
      <c r="D34" s="310"/>
      <c r="E34" s="327"/>
      <c r="F34" s="327"/>
      <c r="G34" s="309"/>
      <c r="H34" s="310"/>
      <c r="I34" s="311"/>
    </row>
    <row r="35" spans="1:9">
      <c r="A35" s="312" t="s">
        <v>326</v>
      </c>
      <c r="B35" s="309"/>
      <c r="C35" s="327"/>
      <c r="D35" s="310"/>
      <c r="E35" s="327"/>
      <c r="F35" s="327"/>
      <c r="G35" s="309"/>
      <c r="H35" s="310"/>
      <c r="I35" s="311"/>
    </row>
    <row r="36" spans="1:9">
      <c r="A36" s="312" t="s">
        <v>327</v>
      </c>
      <c r="B36" s="309"/>
      <c r="C36" s="327"/>
      <c r="D36" s="310"/>
      <c r="E36" s="327"/>
      <c r="F36" s="327"/>
      <c r="G36" s="309"/>
      <c r="H36" s="310"/>
      <c r="I36" s="311"/>
    </row>
    <row r="37" spans="1:9">
      <c r="A37" s="312" t="s">
        <v>328</v>
      </c>
      <c r="B37" s="309"/>
      <c r="C37" s="313"/>
      <c r="D37" s="310"/>
      <c r="E37" s="313"/>
      <c r="F37" s="313"/>
      <c r="G37" s="309"/>
      <c r="H37" s="310"/>
      <c r="I37" s="311"/>
    </row>
    <row r="38" spans="1:9">
      <c r="A38" s="312" t="s">
        <v>329</v>
      </c>
      <c r="B38" s="309"/>
      <c r="C38" s="313"/>
      <c r="D38" s="310"/>
      <c r="E38" s="313"/>
      <c r="F38" s="313"/>
      <c r="G38" s="309"/>
      <c r="H38" s="310"/>
      <c r="I38" s="311"/>
    </row>
    <row r="39" spans="1:9">
      <c r="A39" s="312" t="s">
        <v>330</v>
      </c>
      <c r="B39" s="328"/>
      <c r="C39" s="313"/>
      <c r="D39" s="310"/>
      <c r="E39" s="313"/>
      <c r="F39" s="313"/>
      <c r="G39" s="309"/>
      <c r="H39" s="310"/>
      <c r="I39" s="311"/>
    </row>
    <row r="40" spans="1:9">
      <c r="A40" s="312" t="s">
        <v>331</v>
      </c>
      <c r="B40" s="328"/>
      <c r="C40" s="313"/>
      <c r="D40" s="310"/>
      <c r="E40" s="313"/>
      <c r="F40" s="313"/>
      <c r="G40" s="309"/>
      <c r="H40" s="310"/>
      <c r="I40" s="311"/>
    </row>
    <row r="41" spans="1:9">
      <c r="A41" s="312" t="s">
        <v>332</v>
      </c>
      <c r="B41" s="328"/>
      <c r="C41" s="313"/>
      <c r="D41" s="310"/>
      <c r="E41" s="313"/>
      <c r="F41" s="313"/>
      <c r="G41" s="309"/>
      <c r="H41" s="310"/>
      <c r="I41" s="311"/>
    </row>
    <row r="42" spans="1:9" ht="13.5" thickBot="1">
      <c r="A42" s="314" t="s">
        <v>333</v>
      </c>
      <c r="B42" s="328"/>
      <c r="C42" s="315"/>
      <c r="D42" s="310"/>
      <c r="E42" s="315"/>
      <c r="F42" s="315"/>
      <c r="G42" s="309"/>
      <c r="H42" s="310"/>
      <c r="I42" s="311"/>
    </row>
    <row r="43" spans="1:9" ht="13.5" thickBot="1">
      <c r="A43" s="316" t="s">
        <v>532</v>
      </c>
      <c r="B43" s="317" t="e">
        <f>_xlfn.IFS(B42&lt;&gt;"",B42,B41&lt;&gt;"",B41,B40&lt;&gt;"",B40,B39&lt;&gt;"",B39,B38&lt;&gt;"",B38,B37&lt;&gt;"",B37,B36&lt;&gt;"",B36,B35&lt;&gt;"",B35,B34&lt;&gt;"",B34,B33&lt;&gt;"",B33,B32&lt;&gt;"",B32,B31&lt;&gt;"",B31)</f>
        <v>#N/A</v>
      </c>
      <c r="C43" s="317">
        <f>SUM(C31:C42)</f>
        <v>0</v>
      </c>
      <c r="D43" s="318" t="e">
        <f t="shared" ref="D43" si="0">IF(B43&gt;0,(C43/B43),0)</f>
        <v>#N/A</v>
      </c>
      <c r="E43" s="317">
        <f>SUM(E31:E42)</f>
        <v>0</v>
      </c>
      <c r="F43" s="317">
        <f>SUM(F31:F42)</f>
        <v>0</v>
      </c>
      <c r="G43" s="317">
        <f>SUM(G31:G42)</f>
        <v>0</v>
      </c>
      <c r="H43" s="318">
        <f>IF(C43=0,0,G43/C43)</f>
        <v>0</v>
      </c>
      <c r="I43" s="319" t="e">
        <f>IF(B43&gt;0,G43/B43,0)</f>
        <v>#N/A</v>
      </c>
    </row>
    <row r="44" spans="1:9" s="323" customFormat="1" ht="12" customHeight="1">
      <c r="A44" s="329"/>
      <c r="B44" s="329"/>
      <c r="C44" s="329"/>
      <c r="D44" s="329"/>
      <c r="E44" s="329"/>
      <c r="F44" s="329"/>
      <c r="G44" s="329"/>
      <c r="H44" s="329"/>
      <c r="I44" s="329"/>
    </row>
    <row r="45" spans="1:9" ht="25.5" customHeight="1">
      <c r="A45" s="1182" t="s">
        <v>557</v>
      </c>
      <c r="B45" s="1182"/>
      <c r="C45" s="1182"/>
      <c r="D45" s="1182"/>
      <c r="E45" s="1182"/>
      <c r="F45" s="1182"/>
      <c r="G45" s="1182"/>
      <c r="H45" s="1182"/>
      <c r="I45" s="1182"/>
    </row>
    <row r="46" spans="1:9">
      <c r="B46" s="330"/>
    </row>
  </sheetData>
  <mergeCells count="14">
    <mergeCell ref="A45:I45"/>
    <mergeCell ref="A1:I1"/>
    <mergeCell ref="A4:I4"/>
    <mergeCell ref="A20:I20"/>
    <mergeCell ref="A22:I22"/>
    <mergeCell ref="A24:I24"/>
    <mergeCell ref="A27:I27"/>
    <mergeCell ref="A28:I28"/>
    <mergeCell ref="A29:I29"/>
    <mergeCell ref="A2:I2"/>
    <mergeCell ref="A3:I3"/>
    <mergeCell ref="A21:I21"/>
    <mergeCell ref="A23:I23"/>
    <mergeCell ref="A25:I25"/>
  </mergeCells>
  <printOptions horizontalCentered="1" verticalCentered="1"/>
  <pageMargins left="0.5" right="0.5" top="0.25" bottom="0.25" header="0.3" footer="0.3"/>
  <pageSetup scale="85"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31"/>
  <sheetViews>
    <sheetView zoomScaleNormal="100" workbookViewId="0">
      <selection activeCell="I30" sqref="I29:I30"/>
    </sheetView>
  </sheetViews>
  <sheetFormatPr defaultColWidth="8.5703125" defaultRowHeight="12.75"/>
  <cols>
    <col min="1" max="1" width="17.85546875" customWidth="1"/>
    <col min="2" max="10" width="10.5703125" customWidth="1"/>
  </cols>
  <sheetData>
    <row r="1" spans="1:10" ht="15.75">
      <c r="A1" s="1267" t="s">
        <v>558</v>
      </c>
      <c r="B1" s="1268"/>
      <c r="C1" s="1268"/>
      <c r="D1" s="1268"/>
      <c r="E1" s="1268"/>
      <c r="F1" s="1268"/>
      <c r="G1" s="1268"/>
      <c r="H1" s="1268"/>
      <c r="I1" s="1268"/>
      <c r="J1" s="1269"/>
    </row>
    <row r="2" spans="1:10" ht="15.75">
      <c r="A2" s="1270" t="s">
        <v>1</v>
      </c>
      <c r="B2" s="1271"/>
      <c r="C2" s="1271"/>
      <c r="D2" s="1271"/>
      <c r="E2" s="1271"/>
      <c r="F2" s="1271"/>
      <c r="G2" s="1271"/>
      <c r="H2" s="1271"/>
      <c r="I2" s="1271"/>
      <c r="J2" s="1187"/>
    </row>
    <row r="3" spans="1:10" ht="15.75">
      <c r="A3" s="1270" t="s">
        <v>2</v>
      </c>
      <c r="B3" s="1271"/>
      <c r="C3" s="1271"/>
      <c r="D3" s="1271"/>
      <c r="E3" s="1271"/>
      <c r="F3" s="1271"/>
      <c r="G3" s="1271"/>
      <c r="H3" s="1271"/>
      <c r="I3" s="1271"/>
      <c r="J3" s="1187"/>
    </row>
    <row r="4" spans="1:10" ht="16.5" thickBot="1">
      <c r="A4" s="1270"/>
      <c r="B4" s="1271"/>
      <c r="C4" s="1271"/>
      <c r="D4" s="1271"/>
      <c r="E4" s="1271"/>
      <c r="F4" s="1271"/>
      <c r="G4" s="1271"/>
      <c r="H4" s="1271"/>
      <c r="I4" s="1271"/>
      <c r="J4" s="1187"/>
    </row>
    <row r="5" spans="1:10" ht="36" customHeight="1" thickBot="1">
      <c r="A5" s="1192" t="s">
        <v>285</v>
      </c>
      <c r="B5" s="1194" t="s">
        <v>559</v>
      </c>
      <c r="C5" s="1195"/>
      <c r="D5" s="1196"/>
      <c r="E5" s="1194" t="s">
        <v>560</v>
      </c>
      <c r="F5" s="1195"/>
      <c r="G5" s="1196"/>
      <c r="H5" s="1194" t="s">
        <v>561</v>
      </c>
      <c r="I5" s="1195"/>
      <c r="J5" s="1196"/>
    </row>
    <row r="6" spans="1:10" ht="16.5" thickBot="1">
      <c r="A6" s="1193"/>
      <c r="B6" s="331" t="s">
        <v>287</v>
      </c>
      <c r="C6" s="332" t="s">
        <v>562</v>
      </c>
      <c r="D6" s="334" t="s">
        <v>10</v>
      </c>
      <c r="E6" s="331" t="s">
        <v>287</v>
      </c>
      <c r="F6" s="333" t="s">
        <v>288</v>
      </c>
      <c r="G6" s="334" t="s">
        <v>10</v>
      </c>
      <c r="H6" s="331" t="s">
        <v>287</v>
      </c>
      <c r="I6" s="332" t="s">
        <v>288</v>
      </c>
      <c r="J6" s="334" t="s">
        <v>10</v>
      </c>
    </row>
    <row r="7" spans="1:10" ht="14.25">
      <c r="A7" s="335" t="s">
        <v>289</v>
      </c>
      <c r="B7" s="891">
        <v>11208.410496058406</v>
      </c>
      <c r="C7" s="892">
        <v>7.5644952012287998</v>
      </c>
      <c r="D7" s="893">
        <v>11215.974991259634</v>
      </c>
      <c r="E7" s="894">
        <v>13355</v>
      </c>
      <c r="F7" s="895">
        <v>21</v>
      </c>
      <c r="G7" s="896">
        <v>13376</v>
      </c>
      <c r="H7" s="897">
        <v>1.1915159606883128</v>
      </c>
      <c r="I7" s="898">
        <v>2.7761270833496856</v>
      </c>
      <c r="J7" s="899">
        <v>1.1925846848288826</v>
      </c>
    </row>
    <row r="8" spans="1:10" ht="14.25">
      <c r="A8" s="558" t="s">
        <v>290</v>
      </c>
      <c r="B8" s="900">
        <v>0</v>
      </c>
      <c r="C8" s="901">
        <v>17855.127219999998</v>
      </c>
      <c r="D8" s="902">
        <v>17855.127219999998</v>
      </c>
      <c r="E8" s="903">
        <v>1</v>
      </c>
      <c r="F8" s="901">
        <v>15215</v>
      </c>
      <c r="G8" s="904">
        <v>15216</v>
      </c>
      <c r="H8" s="979" t="s">
        <v>12</v>
      </c>
      <c r="I8" s="905">
        <v>0.85213618545138547</v>
      </c>
      <c r="J8" s="906">
        <v>0.85219219177313721</v>
      </c>
    </row>
    <row r="9" spans="1:10" ht="14.25">
      <c r="A9" s="558" t="s">
        <v>291</v>
      </c>
      <c r="B9" s="900">
        <v>13486.483757360535</v>
      </c>
      <c r="C9" s="901">
        <v>30293.961451140087</v>
      </c>
      <c r="D9" s="902">
        <v>43780.44520850062</v>
      </c>
      <c r="E9" s="903">
        <v>17877</v>
      </c>
      <c r="F9" s="901">
        <v>34499</v>
      </c>
      <c r="G9" s="904">
        <v>52376</v>
      </c>
      <c r="H9" s="907">
        <v>1.3255493664346163</v>
      </c>
      <c r="I9" s="905">
        <v>1.1388078134199138</v>
      </c>
      <c r="J9" s="906">
        <v>1.1963331974027169</v>
      </c>
    </row>
    <row r="10" spans="1:10" ht="14.25">
      <c r="A10" s="558" t="s">
        <v>292</v>
      </c>
      <c r="B10" s="900">
        <v>10.23180163806783</v>
      </c>
      <c r="C10" s="901">
        <v>12389.53723601759</v>
      </c>
      <c r="D10" s="902">
        <v>12399.769037655658</v>
      </c>
      <c r="E10" s="903">
        <v>11</v>
      </c>
      <c r="F10" s="901">
        <v>17096</v>
      </c>
      <c r="G10" s="904">
        <v>17107</v>
      </c>
      <c r="H10" s="907">
        <v>1.0750794815132123</v>
      </c>
      <c r="I10" s="905">
        <v>1.3798739754621556</v>
      </c>
      <c r="J10" s="906">
        <v>1.3796224710355014</v>
      </c>
    </row>
    <row r="11" spans="1:10" ht="14.25">
      <c r="A11" s="558" t="s">
        <v>293</v>
      </c>
      <c r="B11" s="900">
        <v>810411.144407438</v>
      </c>
      <c r="C11" s="901">
        <v>2361.4850005192034</v>
      </c>
      <c r="D11" s="902">
        <v>812772.6294079572</v>
      </c>
      <c r="E11" s="903">
        <v>883160</v>
      </c>
      <c r="F11" s="901">
        <v>1799</v>
      </c>
      <c r="G11" s="904">
        <v>884959</v>
      </c>
      <c r="H11" s="907">
        <v>1.0897678370967554</v>
      </c>
      <c r="I11" s="905">
        <v>0.76180877693674376</v>
      </c>
      <c r="J11" s="906">
        <v>1.0888149624878793</v>
      </c>
    </row>
    <row r="12" spans="1:10" ht="14.25">
      <c r="A12" s="558" t="s">
        <v>294</v>
      </c>
      <c r="B12" s="900">
        <v>191391.19855006994</v>
      </c>
      <c r="C12" s="901">
        <v>12.180759232854196</v>
      </c>
      <c r="D12" s="902">
        <v>191403.37930930278</v>
      </c>
      <c r="E12" s="903">
        <v>185042</v>
      </c>
      <c r="F12" s="901">
        <v>23</v>
      </c>
      <c r="G12" s="904">
        <v>185065</v>
      </c>
      <c r="H12" s="907">
        <v>0.96682606829274376</v>
      </c>
      <c r="I12" s="905">
        <v>1.888223842235049</v>
      </c>
      <c r="J12" s="906">
        <v>0.96688470531619963</v>
      </c>
    </row>
    <row r="13" spans="1:10" ht="14.25">
      <c r="A13" s="558" t="s">
        <v>295</v>
      </c>
      <c r="B13" s="900">
        <v>91574.311020112276</v>
      </c>
      <c r="C13" s="901">
        <v>114993.86489911159</v>
      </c>
      <c r="D13" s="902">
        <v>206568.17591922387</v>
      </c>
      <c r="E13" s="903">
        <v>107920</v>
      </c>
      <c r="F13" s="901">
        <v>137204</v>
      </c>
      <c r="G13" s="904">
        <v>245124</v>
      </c>
      <c r="H13" s="907">
        <v>1.1784964451034499</v>
      </c>
      <c r="I13" s="905">
        <v>1.1931419134435928</v>
      </c>
      <c r="J13" s="906">
        <v>1.1866493902519279</v>
      </c>
    </row>
    <row r="14" spans="1:10" ht="14.25">
      <c r="A14" s="558" t="s">
        <v>296</v>
      </c>
      <c r="B14" s="900">
        <v>154556.78482156899</v>
      </c>
      <c r="C14" s="901">
        <v>841.11440653818977</v>
      </c>
      <c r="D14" s="902">
        <v>155397.89922810718</v>
      </c>
      <c r="E14" s="903">
        <v>189345</v>
      </c>
      <c r="F14" s="901">
        <v>750</v>
      </c>
      <c r="G14" s="904">
        <v>190095</v>
      </c>
      <c r="H14" s="907">
        <v>1.2250837141740036</v>
      </c>
      <c r="I14" s="905">
        <v>0.89167418150261724</v>
      </c>
      <c r="J14" s="906">
        <v>1.2232790851371886</v>
      </c>
    </row>
    <row r="15" spans="1:10" ht="14.25">
      <c r="A15" s="558" t="s">
        <v>297</v>
      </c>
      <c r="B15" s="900">
        <v>7676.42344540268</v>
      </c>
      <c r="C15" s="901">
        <v>12822.492432825242</v>
      </c>
      <c r="D15" s="902">
        <v>20498.915878227923</v>
      </c>
      <c r="E15" s="903">
        <v>4060</v>
      </c>
      <c r="F15" s="901">
        <v>12769</v>
      </c>
      <c r="G15" s="904">
        <v>16829</v>
      </c>
      <c r="H15" s="907">
        <v>0.52889213692758008</v>
      </c>
      <c r="I15" s="905">
        <v>0.99582823440095758</v>
      </c>
      <c r="J15" s="906">
        <v>0.82097024544962538</v>
      </c>
    </row>
    <row r="16" spans="1:10" ht="14.25">
      <c r="A16" s="558" t="s">
        <v>298</v>
      </c>
      <c r="B16" s="900">
        <v>29665.339273271347</v>
      </c>
      <c r="C16" s="901">
        <v>975.82310550829925</v>
      </c>
      <c r="D16" s="902">
        <v>30641.162378779645</v>
      </c>
      <c r="E16" s="903">
        <v>33382</v>
      </c>
      <c r="F16" s="901">
        <v>751</v>
      </c>
      <c r="G16" s="904">
        <v>34133</v>
      </c>
      <c r="H16" s="907">
        <v>1.1252863044137638</v>
      </c>
      <c r="I16" s="905">
        <v>0.76960669998565923</v>
      </c>
      <c r="J16" s="906">
        <v>1.1139590456150126</v>
      </c>
    </row>
    <row r="17" spans="1:19" ht="14.25">
      <c r="A17" s="558" t="s">
        <v>299</v>
      </c>
      <c r="B17" s="900">
        <v>10274.06755236579</v>
      </c>
      <c r="C17" s="901">
        <v>38682.355202594241</v>
      </c>
      <c r="D17" s="902">
        <v>48956.422754960033</v>
      </c>
      <c r="E17" s="903">
        <v>13001</v>
      </c>
      <c r="F17" s="901">
        <v>54603</v>
      </c>
      <c r="G17" s="904">
        <v>67604</v>
      </c>
      <c r="H17" s="907">
        <v>1.2654189719636684</v>
      </c>
      <c r="I17" s="905">
        <v>1.411573822587153</v>
      </c>
      <c r="J17" s="906">
        <v>1.380901548676791</v>
      </c>
    </row>
    <row r="18" spans="1:19" ht="15" thickBot="1">
      <c r="A18" s="652" t="s">
        <v>300</v>
      </c>
      <c r="B18" s="900">
        <v>53103.399451001365</v>
      </c>
      <c r="C18" s="901">
        <v>2159.322169141732</v>
      </c>
      <c r="D18" s="908">
        <v>55262.7216201431</v>
      </c>
      <c r="E18" s="909">
        <v>54036</v>
      </c>
      <c r="F18" s="910">
        <v>1956</v>
      </c>
      <c r="G18" s="911">
        <v>55992</v>
      </c>
      <c r="H18" s="912">
        <v>1.0175619745372262</v>
      </c>
      <c r="I18" s="913">
        <v>0.90583981767642074</v>
      </c>
      <c r="J18" s="914">
        <v>1.0131965701014458</v>
      </c>
    </row>
    <row r="19" spans="1:19" ht="13.5" thickBot="1">
      <c r="A19" s="651" t="s">
        <v>10</v>
      </c>
      <c r="B19" s="820">
        <f>SUM(B7:B18)</f>
        <v>1373357.7945762875</v>
      </c>
      <c r="C19" s="821">
        <f>SUM(C7:C18)</f>
        <v>233394.82837783024</v>
      </c>
      <c r="D19" s="822">
        <f t="shared" ref="D19:G19" si="0">SUM(D7:D18)</f>
        <v>1606752.6229541176</v>
      </c>
      <c r="E19" s="823">
        <f t="shared" si="0"/>
        <v>1501190</v>
      </c>
      <c r="F19" s="824">
        <f t="shared" si="0"/>
        <v>276686</v>
      </c>
      <c r="G19" s="822">
        <f t="shared" si="0"/>
        <v>1777876</v>
      </c>
      <c r="H19" s="825">
        <f>E19/B19</f>
        <v>1.0930800450753271</v>
      </c>
      <c r="I19" s="826">
        <f>F19/C19</f>
        <v>1.1854847081362403</v>
      </c>
      <c r="J19" s="827">
        <f>G19/D19</f>
        <v>1.1065026280967016</v>
      </c>
    </row>
    <row r="20" spans="1:19">
      <c r="A20" s="792"/>
      <c r="B20" s="1237"/>
      <c r="C20" s="1237"/>
      <c r="D20" s="1237"/>
      <c r="E20" s="1237"/>
      <c r="F20" s="1237"/>
      <c r="G20" s="1237"/>
      <c r="H20" s="1237"/>
      <c r="I20" s="1237"/>
      <c r="J20" s="1238"/>
    </row>
    <row r="21" spans="1:19" ht="14.25">
      <c r="A21" s="1272" t="s">
        <v>563</v>
      </c>
      <c r="B21" s="1266"/>
      <c r="C21" s="1266"/>
      <c r="D21" s="1266"/>
      <c r="E21" s="1266"/>
      <c r="F21" s="1266"/>
      <c r="G21" s="1266"/>
      <c r="H21" s="1266"/>
      <c r="I21" s="1266"/>
      <c r="J21" s="1273"/>
      <c r="K21" s="353"/>
      <c r="L21" s="353"/>
      <c r="M21" s="353"/>
      <c r="N21" s="353"/>
      <c r="O21" s="353"/>
      <c r="P21" s="353"/>
      <c r="Q21" s="353"/>
      <c r="R21" s="353"/>
      <c r="S21" s="353"/>
    </row>
    <row r="22" spans="1:19" ht="14.25">
      <c r="A22" s="1274" t="s">
        <v>564</v>
      </c>
      <c r="B22" s="1275"/>
      <c r="C22" s="1275"/>
      <c r="D22" s="1275"/>
      <c r="E22" s="1275"/>
      <c r="F22" s="1275"/>
      <c r="G22" s="1275"/>
      <c r="H22" s="1275"/>
      <c r="I22" s="1275"/>
      <c r="J22" s="1276"/>
      <c r="K22" s="353"/>
      <c r="L22" s="353"/>
      <c r="M22" s="353"/>
      <c r="N22" s="353"/>
      <c r="O22" s="353"/>
      <c r="P22" s="353"/>
      <c r="Q22" s="353"/>
      <c r="R22" s="353"/>
      <c r="S22" s="353"/>
    </row>
    <row r="23" spans="1:19" ht="14.25">
      <c r="A23" s="1242" t="s">
        <v>565</v>
      </c>
      <c r="B23" s="1243"/>
      <c r="C23" s="1243"/>
      <c r="D23" s="1243"/>
      <c r="E23" s="1243"/>
      <c r="F23" s="1243"/>
      <c r="G23" s="1243"/>
      <c r="H23" s="1243"/>
      <c r="I23" s="1243"/>
      <c r="J23" s="1244"/>
    </row>
    <row r="24" spans="1:19">
      <c r="A24" s="1242"/>
      <c r="B24" s="1243"/>
      <c r="C24" s="1243"/>
      <c r="D24" s="1243"/>
      <c r="E24" s="1243"/>
      <c r="F24" s="1243"/>
      <c r="G24" s="1243"/>
      <c r="H24" s="1243"/>
      <c r="I24" s="1243"/>
      <c r="J24" s="1244"/>
    </row>
    <row r="25" spans="1:19" ht="26.25" customHeight="1" thickBot="1">
      <c r="A25" s="1277" t="s">
        <v>136</v>
      </c>
      <c r="B25" s="1278"/>
      <c r="C25" s="1278"/>
      <c r="D25" s="1278"/>
      <c r="E25" s="1278"/>
      <c r="F25" s="1278"/>
      <c r="G25" s="1278"/>
      <c r="H25" s="1278"/>
      <c r="I25" s="1278"/>
      <c r="J25" s="1279"/>
    </row>
    <row r="27" spans="1:19">
      <c r="A27" s="1"/>
    </row>
    <row r="31" spans="1:19">
      <c r="H31" t="s">
        <v>566</v>
      </c>
    </row>
  </sheetData>
  <mergeCells count="13">
    <mergeCell ref="A21:J21"/>
    <mergeCell ref="A22:J22"/>
    <mergeCell ref="A25:J25"/>
    <mergeCell ref="A1:J1"/>
    <mergeCell ref="A2:J2"/>
    <mergeCell ref="A4:J4"/>
    <mergeCell ref="A5:A6"/>
    <mergeCell ref="B5:D5"/>
    <mergeCell ref="E5:G5"/>
    <mergeCell ref="H5:J5"/>
    <mergeCell ref="A3:J3"/>
    <mergeCell ref="A23:J23"/>
    <mergeCell ref="A24:J24"/>
  </mergeCells>
  <printOptions horizontalCentered="1" verticalCentered="1"/>
  <pageMargins left="0.5" right="0.5" top="0.25" bottom="0.2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2"/>
  <sheetViews>
    <sheetView zoomScale="85" zoomScaleNormal="85" workbookViewId="0">
      <selection activeCell="A42" sqref="A42:M42"/>
    </sheetView>
  </sheetViews>
  <sheetFormatPr defaultColWidth="8.5703125" defaultRowHeight="12.75"/>
  <cols>
    <col min="1" max="1" width="43.42578125" style="128" bestFit="1" customWidth="1"/>
    <col min="2" max="2" width="14" style="128" bestFit="1" customWidth="1"/>
    <col min="3" max="4" width="15.5703125" style="128" bestFit="1" customWidth="1"/>
    <col min="5" max="7" width="12.42578125" style="128" bestFit="1" customWidth="1"/>
    <col min="8" max="8" width="13.5703125" style="128" customWidth="1"/>
    <col min="9" max="9" width="14.42578125" style="128" customWidth="1"/>
    <col min="10" max="10" width="17.42578125" style="128" customWidth="1"/>
    <col min="11" max="11" width="10.5703125" style="128" customWidth="1"/>
    <col min="12" max="13" width="8.5703125" style="128"/>
    <col min="14" max="14" width="26.42578125" style="128" customWidth="1"/>
    <col min="15" max="19" width="8.5703125" style="128"/>
    <col min="20" max="20" width="35.5703125" style="128" customWidth="1"/>
    <col min="21" max="16384" width="8.5703125" style="128"/>
  </cols>
  <sheetData>
    <row r="1" spans="1:14" ht="15.75">
      <c r="A1" s="987" t="s">
        <v>22</v>
      </c>
      <c r="B1" s="987"/>
      <c r="C1" s="987"/>
      <c r="D1" s="987"/>
      <c r="E1" s="987"/>
      <c r="F1" s="987"/>
      <c r="G1" s="987"/>
      <c r="H1" s="987"/>
      <c r="I1" s="987"/>
      <c r="J1" s="987"/>
      <c r="K1" s="987"/>
      <c r="L1" s="987"/>
      <c r="M1" s="987"/>
    </row>
    <row r="2" spans="1:14" ht="15.75">
      <c r="A2" s="987" t="s">
        <v>1</v>
      </c>
      <c r="B2" s="988"/>
      <c r="C2" s="988"/>
      <c r="D2" s="988"/>
      <c r="E2" s="988"/>
      <c r="F2" s="988"/>
      <c r="G2" s="988"/>
      <c r="H2" s="988"/>
      <c r="I2" s="988"/>
      <c r="J2" s="988"/>
      <c r="K2" s="988"/>
      <c r="L2" s="988"/>
      <c r="M2" s="988"/>
    </row>
    <row r="3" spans="1:14" ht="15.75">
      <c r="A3" s="989" t="s">
        <v>2</v>
      </c>
      <c r="B3" s="990"/>
      <c r="C3" s="990"/>
      <c r="D3" s="990"/>
      <c r="E3" s="990"/>
      <c r="F3" s="990"/>
      <c r="G3" s="990"/>
      <c r="H3" s="990"/>
      <c r="I3" s="990"/>
      <c r="J3" s="990"/>
      <c r="K3" s="990"/>
      <c r="L3" s="990"/>
      <c r="M3" s="990"/>
    </row>
    <row r="4" spans="1:14" ht="16.5" thickBot="1">
      <c r="A4" s="541"/>
      <c r="B4" s="542"/>
      <c r="C4" s="542"/>
      <c r="D4" s="542"/>
      <c r="E4" s="542"/>
      <c r="F4" s="542"/>
      <c r="G4" s="542"/>
      <c r="H4" s="542"/>
      <c r="I4" s="542"/>
      <c r="J4" s="542"/>
      <c r="K4" s="542"/>
      <c r="L4" s="542"/>
      <c r="M4" s="542"/>
    </row>
    <row r="5" spans="1:14" ht="14.25">
      <c r="A5" s="236" t="s">
        <v>23</v>
      </c>
      <c r="B5" s="991" t="s">
        <v>24</v>
      </c>
      <c r="C5" s="992"/>
      <c r="D5" s="993"/>
      <c r="E5" s="991" t="s">
        <v>4</v>
      </c>
      <c r="F5" s="992"/>
      <c r="G5" s="993"/>
      <c r="H5" s="991" t="s">
        <v>5</v>
      </c>
      <c r="I5" s="992"/>
      <c r="J5" s="993"/>
      <c r="K5" s="994" t="s">
        <v>6</v>
      </c>
      <c r="L5" s="992"/>
      <c r="M5" s="993"/>
    </row>
    <row r="6" spans="1:14" ht="13.5" thickBot="1">
      <c r="A6" s="129" t="s">
        <v>7</v>
      </c>
      <c r="B6" s="130" t="s">
        <v>8</v>
      </c>
      <c r="C6" s="131" t="s">
        <v>9</v>
      </c>
      <c r="D6" s="132" t="s">
        <v>10</v>
      </c>
      <c r="E6" s="130" t="s">
        <v>8</v>
      </c>
      <c r="F6" s="131" t="s">
        <v>9</v>
      </c>
      <c r="G6" s="132" t="s">
        <v>10</v>
      </c>
      <c r="H6" s="130" t="s">
        <v>8</v>
      </c>
      <c r="I6" s="131" t="s">
        <v>9</v>
      </c>
      <c r="J6" s="132" t="s">
        <v>10</v>
      </c>
      <c r="K6" s="130" t="s">
        <v>8</v>
      </c>
      <c r="L6" s="131" t="s">
        <v>9</v>
      </c>
      <c r="M6" s="132" t="s">
        <v>10</v>
      </c>
    </row>
    <row r="7" spans="1:14" ht="13.5" thickBot="1">
      <c r="A7" s="129" t="s">
        <v>25</v>
      </c>
      <c r="B7" s="274"/>
      <c r="C7" s="275"/>
      <c r="D7" s="276"/>
      <c r="E7" s="136"/>
      <c r="F7" s="478"/>
      <c r="G7" s="137"/>
      <c r="H7" s="133"/>
      <c r="I7" s="134"/>
      <c r="J7" s="135"/>
      <c r="K7" s="136"/>
      <c r="L7" s="478"/>
      <c r="M7" s="137"/>
    </row>
    <row r="8" spans="1:14">
      <c r="A8" s="138" t="s">
        <v>23</v>
      </c>
      <c r="B8" s="552" t="s">
        <v>12</v>
      </c>
      <c r="C8" s="417">
        <v>0</v>
      </c>
      <c r="D8" s="418">
        <v>0</v>
      </c>
      <c r="E8" s="552" t="s">
        <v>12</v>
      </c>
      <c r="F8" s="417">
        <v>218211.68</v>
      </c>
      <c r="G8" s="418">
        <f>SUM(E8:F8)</f>
        <v>218211.68</v>
      </c>
      <c r="H8" s="552" t="s">
        <v>12</v>
      </c>
      <c r="I8" s="417">
        <v>1749577.8600000003</v>
      </c>
      <c r="J8" s="418">
        <f>SUM(H8:I8)</f>
        <v>1749577.8600000003</v>
      </c>
      <c r="K8" s="552" t="s">
        <v>12</v>
      </c>
      <c r="L8" s="419">
        <v>0</v>
      </c>
      <c r="M8" s="420">
        <v>0</v>
      </c>
    </row>
    <row r="9" spans="1:14">
      <c r="A9" s="139" t="s">
        <v>26</v>
      </c>
      <c r="B9" s="553" t="s">
        <v>12</v>
      </c>
      <c r="C9" s="254">
        <v>0</v>
      </c>
      <c r="D9" s="255">
        <v>0</v>
      </c>
      <c r="E9" s="553" t="s">
        <v>12</v>
      </c>
      <c r="F9" s="254">
        <v>1459177.6400000008</v>
      </c>
      <c r="G9" s="255">
        <f>SUM(E9:F9)</f>
        <v>1459177.6400000008</v>
      </c>
      <c r="H9" s="553" t="s">
        <v>12</v>
      </c>
      <c r="I9" s="254">
        <v>10254977.350000005</v>
      </c>
      <c r="J9" s="255">
        <f>SUM(H9:I9)</f>
        <v>10254977.350000005</v>
      </c>
      <c r="K9" s="553" t="s">
        <v>12</v>
      </c>
      <c r="L9" s="140">
        <v>0</v>
      </c>
      <c r="M9" s="141">
        <v>0</v>
      </c>
      <c r="N9" s="148"/>
    </row>
    <row r="10" spans="1:14">
      <c r="A10" s="138" t="s">
        <v>27</v>
      </c>
      <c r="B10" s="553" t="s">
        <v>12</v>
      </c>
      <c r="C10" s="254">
        <v>0</v>
      </c>
      <c r="D10" s="255">
        <v>0</v>
      </c>
      <c r="E10" s="553" t="s">
        <v>12</v>
      </c>
      <c r="F10" s="254">
        <v>2055592.5599999996</v>
      </c>
      <c r="G10" s="255">
        <f t="shared" ref="G10:G17" si="0">SUM(E10:F10)</f>
        <v>2055592.5599999996</v>
      </c>
      <c r="H10" s="553" t="s">
        <v>12</v>
      </c>
      <c r="I10" s="254">
        <v>15084465.420000002</v>
      </c>
      <c r="J10" s="255">
        <f t="shared" ref="J10:J17" si="1">SUM(H10:I10)</f>
        <v>15084465.420000002</v>
      </c>
      <c r="K10" s="553" t="s">
        <v>12</v>
      </c>
      <c r="L10" s="140">
        <v>0</v>
      </c>
      <c r="M10" s="141">
        <v>0</v>
      </c>
    </row>
    <row r="11" spans="1:14">
      <c r="A11" s="138" t="s">
        <v>28</v>
      </c>
      <c r="B11" s="553" t="s">
        <v>12</v>
      </c>
      <c r="C11" s="254">
        <v>0</v>
      </c>
      <c r="D11" s="255">
        <v>0</v>
      </c>
      <c r="E11" s="553" t="s">
        <v>12</v>
      </c>
      <c r="F11" s="254">
        <v>1803026.6499999994</v>
      </c>
      <c r="G11" s="255">
        <f t="shared" si="0"/>
        <v>1803026.6499999994</v>
      </c>
      <c r="H11" s="553" t="s">
        <v>12</v>
      </c>
      <c r="I11" s="254">
        <v>10407178.320000004</v>
      </c>
      <c r="J11" s="255">
        <f t="shared" si="1"/>
        <v>10407178.320000004</v>
      </c>
      <c r="K11" s="553" t="s">
        <v>12</v>
      </c>
      <c r="L11" s="140">
        <v>0</v>
      </c>
      <c r="M11" s="141">
        <v>0</v>
      </c>
    </row>
    <row r="12" spans="1:14">
      <c r="A12" s="138" t="s">
        <v>29</v>
      </c>
      <c r="B12" s="553" t="s">
        <v>12</v>
      </c>
      <c r="C12" s="254">
        <v>0</v>
      </c>
      <c r="D12" s="255">
        <v>0</v>
      </c>
      <c r="E12" s="553" t="s">
        <v>12</v>
      </c>
      <c r="F12" s="254">
        <v>72321.550000000017</v>
      </c>
      <c r="G12" s="255">
        <f t="shared" si="0"/>
        <v>72321.550000000017</v>
      </c>
      <c r="H12" s="553" t="s">
        <v>12</v>
      </c>
      <c r="I12" s="254">
        <v>536810.39000000036</v>
      </c>
      <c r="J12" s="255">
        <f t="shared" si="1"/>
        <v>536810.39000000036</v>
      </c>
      <c r="K12" s="553" t="s">
        <v>12</v>
      </c>
      <c r="L12" s="140">
        <v>0</v>
      </c>
      <c r="M12" s="141">
        <v>0</v>
      </c>
    </row>
    <row r="13" spans="1:14">
      <c r="A13" s="138" t="s">
        <v>30</v>
      </c>
      <c r="B13" s="553" t="s">
        <v>12</v>
      </c>
      <c r="C13" s="254">
        <v>0</v>
      </c>
      <c r="D13" s="255">
        <v>0</v>
      </c>
      <c r="E13" s="553" t="s">
        <v>12</v>
      </c>
      <c r="F13" s="254">
        <v>0</v>
      </c>
      <c r="G13" s="255">
        <f t="shared" si="0"/>
        <v>0</v>
      </c>
      <c r="H13" s="553" t="s">
        <v>12</v>
      </c>
      <c r="I13" s="254">
        <v>0</v>
      </c>
      <c r="J13" s="255">
        <f t="shared" si="1"/>
        <v>0</v>
      </c>
      <c r="K13" s="553" t="s">
        <v>12</v>
      </c>
      <c r="L13" s="140">
        <v>0</v>
      </c>
      <c r="M13" s="141">
        <v>0</v>
      </c>
    </row>
    <row r="14" spans="1:14">
      <c r="A14" s="138" t="s">
        <v>31</v>
      </c>
      <c r="B14" s="553" t="s">
        <v>12</v>
      </c>
      <c r="C14" s="254">
        <v>0</v>
      </c>
      <c r="D14" s="255">
        <v>0</v>
      </c>
      <c r="E14" s="553" t="s">
        <v>12</v>
      </c>
      <c r="F14" s="254">
        <v>0</v>
      </c>
      <c r="G14" s="255">
        <f t="shared" si="0"/>
        <v>0</v>
      </c>
      <c r="H14" s="553" t="s">
        <v>12</v>
      </c>
      <c r="I14" s="254">
        <v>144579.5</v>
      </c>
      <c r="J14" s="255">
        <f t="shared" si="1"/>
        <v>144579.5</v>
      </c>
      <c r="K14" s="553" t="s">
        <v>12</v>
      </c>
      <c r="L14" s="140">
        <v>0</v>
      </c>
      <c r="M14" s="141">
        <v>0</v>
      </c>
    </row>
    <row r="15" spans="1:14">
      <c r="A15" s="138" t="s">
        <v>32</v>
      </c>
      <c r="B15" s="553" t="s">
        <v>12</v>
      </c>
      <c r="C15" s="254">
        <v>0</v>
      </c>
      <c r="D15" s="255">
        <v>0</v>
      </c>
      <c r="E15" s="553" t="s">
        <v>12</v>
      </c>
      <c r="F15" s="254">
        <v>1967570.7100000009</v>
      </c>
      <c r="G15" s="255">
        <f t="shared" si="0"/>
        <v>1967570.7100000009</v>
      </c>
      <c r="H15" s="553" t="s">
        <v>12</v>
      </c>
      <c r="I15" s="254">
        <v>12348522.010000004</v>
      </c>
      <c r="J15" s="255">
        <f t="shared" si="1"/>
        <v>12348522.010000004</v>
      </c>
      <c r="K15" s="553" t="s">
        <v>12</v>
      </c>
      <c r="L15" s="140">
        <v>0</v>
      </c>
      <c r="M15" s="141">
        <v>0</v>
      </c>
    </row>
    <row r="16" spans="1:14">
      <c r="A16" s="138" t="s">
        <v>33</v>
      </c>
      <c r="B16" s="553" t="s">
        <v>12</v>
      </c>
      <c r="C16" s="254">
        <v>0</v>
      </c>
      <c r="D16" s="255">
        <v>0</v>
      </c>
      <c r="E16" s="553" t="s">
        <v>12</v>
      </c>
      <c r="F16" s="254">
        <v>170584.30000000025</v>
      </c>
      <c r="G16" s="255">
        <f t="shared" si="0"/>
        <v>170584.30000000025</v>
      </c>
      <c r="H16" s="553" t="s">
        <v>12</v>
      </c>
      <c r="I16" s="254">
        <v>962528.67000000039</v>
      </c>
      <c r="J16" s="255">
        <f t="shared" si="1"/>
        <v>962528.67000000039</v>
      </c>
      <c r="K16" s="553" t="s">
        <v>12</v>
      </c>
      <c r="L16" s="140">
        <v>0</v>
      </c>
      <c r="M16" s="141">
        <v>0</v>
      </c>
    </row>
    <row r="17" spans="1:14">
      <c r="A17" s="139" t="s">
        <v>34</v>
      </c>
      <c r="B17" s="553" t="s">
        <v>12</v>
      </c>
      <c r="C17" s="254">
        <v>0</v>
      </c>
      <c r="D17" s="255">
        <v>0</v>
      </c>
      <c r="E17" s="553" t="s">
        <v>12</v>
      </c>
      <c r="F17" s="254">
        <v>0</v>
      </c>
      <c r="G17" s="255">
        <f t="shared" si="0"/>
        <v>0</v>
      </c>
      <c r="H17" s="553" t="s">
        <v>12</v>
      </c>
      <c r="I17" s="254">
        <v>0</v>
      </c>
      <c r="J17" s="255">
        <f t="shared" si="1"/>
        <v>0</v>
      </c>
      <c r="K17" s="553" t="s">
        <v>12</v>
      </c>
      <c r="L17" s="140">
        <v>0</v>
      </c>
      <c r="M17" s="141">
        <v>0</v>
      </c>
    </row>
    <row r="18" spans="1:14">
      <c r="A18" s="139"/>
      <c r="B18" s="553"/>
      <c r="C18" s="254"/>
      <c r="D18" s="255"/>
      <c r="E18" s="553"/>
      <c r="F18" s="254"/>
      <c r="G18" s="255"/>
      <c r="H18" s="553"/>
      <c r="I18" s="254"/>
      <c r="J18" s="255"/>
      <c r="K18" s="553"/>
      <c r="L18" s="140"/>
      <c r="M18" s="141"/>
    </row>
    <row r="19" spans="1:14" ht="13.5" thickBot="1">
      <c r="A19" s="142" t="s">
        <v>35</v>
      </c>
      <c r="B19" s="551" t="s">
        <v>12</v>
      </c>
      <c r="C19" s="256">
        <f>82826162+21605889</f>
        <v>104432051</v>
      </c>
      <c r="D19" s="257">
        <f>SUM(B19:C19)</f>
        <v>104432051</v>
      </c>
      <c r="E19" s="551" t="s">
        <v>12</v>
      </c>
      <c r="F19" s="256">
        <f t="shared" ref="F19:J19" si="2">SUM(F8:F18)</f>
        <v>7746485.0899999999</v>
      </c>
      <c r="G19" s="257">
        <f t="shared" si="2"/>
        <v>7746485.0899999999</v>
      </c>
      <c r="H19" s="551" t="s">
        <v>12</v>
      </c>
      <c r="I19" s="256">
        <f t="shared" si="2"/>
        <v>51488639.520000018</v>
      </c>
      <c r="J19" s="257">
        <f t="shared" si="2"/>
        <v>51488639.520000018</v>
      </c>
      <c r="K19" s="551" t="s">
        <v>12</v>
      </c>
      <c r="L19" s="143">
        <f>I19/C19</f>
        <v>0.49303483965856437</v>
      </c>
      <c r="M19" s="144">
        <f>J19/D19</f>
        <v>0.49303483965856437</v>
      </c>
      <c r="N19" s="148"/>
    </row>
    <row r="20" spans="1:14" ht="13.5" thickBot="1">
      <c r="A20" s="717"/>
      <c r="B20" s="603"/>
      <c r="C20" s="604"/>
      <c r="D20" s="605"/>
      <c r="E20" s="603"/>
      <c r="F20" s="604"/>
      <c r="G20" s="605"/>
      <c r="H20" s="603"/>
      <c r="I20" s="604"/>
      <c r="J20" s="605"/>
      <c r="K20" s="606"/>
      <c r="L20" s="723"/>
      <c r="M20" s="607"/>
    </row>
    <row r="21" spans="1:14">
      <c r="A21" s="147" t="s">
        <v>36</v>
      </c>
      <c r="B21" s="552" t="s">
        <v>12</v>
      </c>
      <c r="C21" s="417">
        <v>1066865</v>
      </c>
      <c r="D21" s="418">
        <f>SUM(B21:C21)</f>
        <v>1066865</v>
      </c>
      <c r="E21" s="552" t="s">
        <v>12</v>
      </c>
      <c r="F21" s="417">
        <v>52748.369999999995</v>
      </c>
      <c r="G21" s="418">
        <f>SUM(E21:F21)</f>
        <v>52748.369999999995</v>
      </c>
      <c r="H21" s="552" t="s">
        <v>12</v>
      </c>
      <c r="I21" s="417">
        <v>399942.29000000004</v>
      </c>
      <c r="J21" s="418">
        <f>SUM(H21:I21)</f>
        <v>399942.29000000004</v>
      </c>
      <c r="K21" s="552" t="s">
        <v>12</v>
      </c>
      <c r="L21" s="419">
        <f t="shared" ref="L21:M24" si="3">I21/C21</f>
        <v>0.3748761933328022</v>
      </c>
      <c r="M21" s="420">
        <f t="shared" si="3"/>
        <v>0.3748761933328022</v>
      </c>
    </row>
    <row r="22" spans="1:14">
      <c r="A22" s="147" t="s">
        <v>37</v>
      </c>
      <c r="B22" s="553" t="s">
        <v>12</v>
      </c>
      <c r="C22" s="254">
        <v>0</v>
      </c>
      <c r="D22" s="255">
        <f>SUM(B22:C22)</f>
        <v>0</v>
      </c>
      <c r="E22" s="553" t="s">
        <v>12</v>
      </c>
      <c r="F22" s="254">
        <v>0</v>
      </c>
      <c r="G22" s="255">
        <f>SUM(E22:F22)</f>
        <v>0</v>
      </c>
      <c r="H22" s="553" t="s">
        <v>12</v>
      </c>
      <c r="I22" s="254">
        <v>0</v>
      </c>
      <c r="J22" s="255">
        <f>SUM(H22:I22)</f>
        <v>0</v>
      </c>
      <c r="K22" s="553" t="s">
        <v>12</v>
      </c>
      <c r="L22" s="140">
        <v>0</v>
      </c>
      <c r="M22" s="141">
        <v>0</v>
      </c>
    </row>
    <row r="23" spans="1:14">
      <c r="A23" s="139" t="s">
        <v>38</v>
      </c>
      <c r="B23" s="553" t="s">
        <v>12</v>
      </c>
      <c r="C23" s="254">
        <v>1606551</v>
      </c>
      <c r="D23" s="255">
        <f t="shared" ref="D23:D29" si="4">SUM(B23:C23)</f>
        <v>1606551</v>
      </c>
      <c r="E23" s="553" t="s">
        <v>12</v>
      </c>
      <c r="F23" s="254">
        <v>146692.06</v>
      </c>
      <c r="G23" s="255">
        <f t="shared" ref="G23:G28" si="5">SUM(E23:F23)</f>
        <v>146692.06</v>
      </c>
      <c r="H23" s="553" t="s">
        <v>12</v>
      </c>
      <c r="I23" s="254">
        <v>1023968.6199999999</v>
      </c>
      <c r="J23" s="255">
        <f t="shared" ref="J23:J28" si="6">SUM(H23:I23)</f>
        <v>1023968.6199999999</v>
      </c>
      <c r="K23" s="553" t="s">
        <v>12</v>
      </c>
      <c r="L23" s="140">
        <f t="shared" si="3"/>
        <v>0.63737075262472209</v>
      </c>
      <c r="M23" s="141">
        <f t="shared" si="3"/>
        <v>0.63737075262472209</v>
      </c>
      <c r="N23" s="148"/>
    </row>
    <row r="24" spans="1:14">
      <c r="A24" s="138" t="s">
        <v>39</v>
      </c>
      <c r="B24" s="553" t="s">
        <v>12</v>
      </c>
      <c r="C24" s="254">
        <v>1383806</v>
      </c>
      <c r="D24" s="255">
        <f t="shared" si="4"/>
        <v>1383806</v>
      </c>
      <c r="E24" s="553" t="s">
        <v>12</v>
      </c>
      <c r="F24" s="254">
        <v>79159.360000000001</v>
      </c>
      <c r="G24" s="255">
        <f t="shared" si="5"/>
        <v>79159.360000000001</v>
      </c>
      <c r="H24" s="553" t="s">
        <v>12</v>
      </c>
      <c r="I24" s="254">
        <v>472083.14</v>
      </c>
      <c r="J24" s="255">
        <f t="shared" si="6"/>
        <v>472083.14</v>
      </c>
      <c r="K24" s="553" t="s">
        <v>12</v>
      </c>
      <c r="L24" s="140">
        <f t="shared" si="3"/>
        <v>0.34114835461040061</v>
      </c>
      <c r="M24" s="141">
        <f t="shared" si="3"/>
        <v>0.34114835461040061</v>
      </c>
    </row>
    <row r="25" spans="1:14">
      <c r="A25" s="138" t="s">
        <v>40</v>
      </c>
      <c r="B25" s="553" t="s">
        <v>12</v>
      </c>
      <c r="C25" s="254">
        <v>0</v>
      </c>
      <c r="D25" s="255">
        <f t="shared" si="4"/>
        <v>0</v>
      </c>
      <c r="E25" s="553" t="s">
        <v>12</v>
      </c>
      <c r="F25" s="254">
        <v>0</v>
      </c>
      <c r="G25" s="255">
        <f t="shared" si="5"/>
        <v>0</v>
      </c>
      <c r="H25" s="553" t="s">
        <v>12</v>
      </c>
      <c r="I25" s="254">
        <v>0</v>
      </c>
      <c r="J25" s="255">
        <f t="shared" si="6"/>
        <v>0</v>
      </c>
      <c r="K25" s="553" t="s">
        <v>12</v>
      </c>
      <c r="L25" s="140">
        <v>0</v>
      </c>
      <c r="M25" s="141">
        <v>0</v>
      </c>
    </row>
    <row r="26" spans="1:14" ht="14.25">
      <c r="A26" s="442" t="s">
        <v>41</v>
      </c>
      <c r="B26" s="553" t="s">
        <v>12</v>
      </c>
      <c r="C26" s="254">
        <v>218750</v>
      </c>
      <c r="D26" s="255">
        <f t="shared" si="4"/>
        <v>218750</v>
      </c>
      <c r="E26" s="553" t="s">
        <v>12</v>
      </c>
      <c r="F26" s="254">
        <v>0</v>
      </c>
      <c r="G26" s="255">
        <f t="shared" si="5"/>
        <v>0</v>
      </c>
      <c r="H26" s="553" t="s">
        <v>12</v>
      </c>
      <c r="I26" s="254">
        <v>42164.160000000003</v>
      </c>
      <c r="J26" s="255">
        <f t="shared" si="6"/>
        <v>42164.160000000003</v>
      </c>
      <c r="K26" s="553" t="s">
        <v>12</v>
      </c>
      <c r="L26" s="140">
        <f>I26/C26</f>
        <v>0.19275044571428573</v>
      </c>
      <c r="M26" s="141">
        <f>J26/D26</f>
        <v>0.19275044571428573</v>
      </c>
      <c r="N26" s="148"/>
    </row>
    <row r="27" spans="1:14">
      <c r="A27" s="138" t="s">
        <v>42</v>
      </c>
      <c r="B27" s="553" t="s">
        <v>12</v>
      </c>
      <c r="C27" s="254">
        <v>495468</v>
      </c>
      <c r="D27" s="255">
        <f t="shared" si="4"/>
        <v>495468</v>
      </c>
      <c r="E27" s="553" t="s">
        <v>12</v>
      </c>
      <c r="F27" s="258">
        <v>34310.46</v>
      </c>
      <c r="G27" s="255">
        <f t="shared" si="5"/>
        <v>34310.46</v>
      </c>
      <c r="H27" s="553" t="s">
        <v>12</v>
      </c>
      <c r="I27" s="254">
        <v>294732.47000000003</v>
      </c>
      <c r="J27" s="255">
        <f t="shared" si="6"/>
        <v>294732.47000000003</v>
      </c>
      <c r="K27" s="553" t="s">
        <v>12</v>
      </c>
      <c r="L27" s="140">
        <f t="shared" ref="L27:L29" si="7">I27/C27</f>
        <v>0.59485672132206324</v>
      </c>
      <c r="M27" s="141">
        <f>J27/D27</f>
        <v>0.59485672132206324</v>
      </c>
    </row>
    <row r="28" spans="1:14">
      <c r="A28" s="138" t="s">
        <v>43</v>
      </c>
      <c r="B28" s="553" t="s">
        <v>12</v>
      </c>
      <c r="C28" s="254">
        <v>6993078</v>
      </c>
      <c r="D28" s="255">
        <f t="shared" si="4"/>
        <v>6993078</v>
      </c>
      <c r="E28" s="553" t="s">
        <v>12</v>
      </c>
      <c r="F28" s="254">
        <v>569986.68000000017</v>
      </c>
      <c r="G28" s="255">
        <f t="shared" si="5"/>
        <v>569986.68000000017</v>
      </c>
      <c r="H28" s="553" t="s">
        <v>12</v>
      </c>
      <c r="I28" s="254">
        <v>4462908.9800000004</v>
      </c>
      <c r="J28" s="255">
        <f t="shared" si="6"/>
        <v>4462908.9800000004</v>
      </c>
      <c r="K28" s="553" t="s">
        <v>12</v>
      </c>
      <c r="L28" s="140">
        <f t="shared" si="7"/>
        <v>0.63818950396377683</v>
      </c>
      <c r="M28" s="141">
        <f>J28/D28</f>
        <v>0.63818950396377683</v>
      </c>
      <c r="N28" s="248"/>
    </row>
    <row r="29" spans="1:14">
      <c r="A29" s="145" t="s">
        <v>44</v>
      </c>
      <c r="B29" s="714" t="s">
        <v>12</v>
      </c>
      <c r="C29" s="259">
        <v>95203</v>
      </c>
      <c r="D29" s="260">
        <f t="shared" si="4"/>
        <v>95203</v>
      </c>
      <c r="E29" s="714" t="s">
        <v>12</v>
      </c>
      <c r="F29" s="259">
        <v>17596.02</v>
      </c>
      <c r="G29" s="260">
        <f>SUM(E29:F29)</f>
        <v>17596.02</v>
      </c>
      <c r="H29" s="714" t="s">
        <v>12</v>
      </c>
      <c r="I29" s="259">
        <v>74080.070000000007</v>
      </c>
      <c r="J29" s="260">
        <f>SUM(H29:I29)</f>
        <v>74080.070000000007</v>
      </c>
      <c r="K29" s="714" t="s">
        <v>12</v>
      </c>
      <c r="L29" s="149">
        <f t="shared" si="7"/>
        <v>0.77812747497452817</v>
      </c>
      <c r="M29" s="150">
        <f>J29/D29</f>
        <v>0.77812747497452817</v>
      </c>
      <c r="N29" s="252"/>
    </row>
    <row r="30" spans="1:14">
      <c r="A30" s="145"/>
      <c r="B30" s="719"/>
      <c r="C30" s="715"/>
      <c r="D30" s="720"/>
      <c r="E30" s="719"/>
      <c r="F30" s="715"/>
      <c r="G30" s="720"/>
      <c r="H30" s="719"/>
      <c r="I30" s="715"/>
      <c r="J30" s="720"/>
      <c r="K30" s="719"/>
      <c r="L30" s="716"/>
      <c r="M30" s="724"/>
      <c r="N30" s="252"/>
    </row>
    <row r="31" spans="1:14" ht="13.5" thickBot="1">
      <c r="A31" s="731" t="s">
        <v>45</v>
      </c>
      <c r="B31" s="728" t="s">
        <v>12</v>
      </c>
      <c r="C31" s="726">
        <f>SUM(C21:C29)</f>
        <v>11859721</v>
      </c>
      <c r="D31" s="727">
        <f>SUM(D21:D29)</f>
        <v>11859721</v>
      </c>
      <c r="E31" s="728" t="s">
        <v>12</v>
      </c>
      <c r="F31" s="726">
        <f>SUM(F21:F29)</f>
        <v>900492.95000000019</v>
      </c>
      <c r="G31" s="727">
        <f>SUM(E31:F31)</f>
        <v>900492.95000000019</v>
      </c>
      <c r="H31" s="728" t="s">
        <v>12</v>
      </c>
      <c r="I31" s="726">
        <f>SUM(I21:I29)</f>
        <v>6769879.7300000004</v>
      </c>
      <c r="J31" s="727">
        <f>SUM(H31:I31)</f>
        <v>6769879.7300000004</v>
      </c>
      <c r="K31" s="728" t="s">
        <v>12</v>
      </c>
      <c r="L31" s="729">
        <f>I31/C31</f>
        <v>0.57082959455791582</v>
      </c>
      <c r="M31" s="730">
        <f>J31/D31</f>
        <v>0.57082959455791582</v>
      </c>
      <c r="N31" s="252"/>
    </row>
    <row r="32" spans="1:14" ht="13.5" thickBot="1">
      <c r="A32" s="718"/>
      <c r="B32" s="554"/>
      <c r="C32" s="391"/>
      <c r="D32" s="392"/>
      <c r="E32" s="554"/>
      <c r="F32" s="393"/>
      <c r="G32" s="394"/>
      <c r="H32" s="554"/>
      <c r="I32" s="393"/>
      <c r="J32" s="394"/>
      <c r="K32" s="554"/>
      <c r="L32" s="393"/>
      <c r="M32" s="394"/>
      <c r="N32" s="148"/>
    </row>
    <row r="33" spans="1:14" ht="13.5" thickBot="1">
      <c r="A33" s="725" t="s">
        <v>46</v>
      </c>
      <c r="B33" s="721" t="s">
        <v>12</v>
      </c>
      <c r="C33" s="261">
        <f>C19+SUM(C21:C29)</f>
        <v>116291772</v>
      </c>
      <c r="D33" s="262">
        <f>SUM(B33:C33)</f>
        <v>116291772</v>
      </c>
      <c r="E33" s="555" t="s">
        <v>12</v>
      </c>
      <c r="F33" s="261">
        <f>F19+SUM(F21:F29)</f>
        <v>8646978.0399999991</v>
      </c>
      <c r="G33" s="722">
        <f>SUM(E33:F33)</f>
        <v>8646978.0399999991</v>
      </c>
      <c r="H33" s="555" t="s">
        <v>12</v>
      </c>
      <c r="I33" s="262">
        <f>I19+SUM(I21:I29)</f>
        <v>58258519.250000015</v>
      </c>
      <c r="J33" s="722">
        <f>SUM(H33:I33)</f>
        <v>58258519.250000015</v>
      </c>
      <c r="K33" s="555" t="s">
        <v>12</v>
      </c>
      <c r="L33" s="151">
        <f>I33/C33</f>
        <v>0.50096854014744929</v>
      </c>
      <c r="M33" s="216">
        <f>J33/D33</f>
        <v>0.50096854014744929</v>
      </c>
      <c r="N33" s="168"/>
    </row>
    <row r="34" spans="1:14" ht="18.75" customHeight="1" thickBot="1">
      <c r="A34" s="995" t="s">
        <v>47</v>
      </c>
      <c r="B34" s="996"/>
      <c r="C34" s="996"/>
      <c r="D34" s="996"/>
      <c r="E34" s="996"/>
      <c r="F34" s="996"/>
      <c r="G34" s="996"/>
      <c r="H34" s="996"/>
      <c r="I34" s="996"/>
      <c r="J34" s="996"/>
      <c r="K34" s="996"/>
      <c r="L34" s="996"/>
      <c r="M34" s="997"/>
    </row>
    <row r="35" spans="1:14" ht="13.5" thickBot="1">
      <c r="A35" s="147" t="s">
        <v>48</v>
      </c>
      <c r="B35" s="265"/>
      <c r="C35" s="266"/>
      <c r="D35" s="267"/>
      <c r="E35" s="556" t="s">
        <v>12</v>
      </c>
      <c r="F35" s="886">
        <v>380639.31</v>
      </c>
      <c r="G35" s="263">
        <f>SUM(E35:F35)</f>
        <v>380639.31</v>
      </c>
      <c r="H35" s="556" t="s">
        <v>12</v>
      </c>
      <c r="I35" s="886">
        <v>2738786.9100000006</v>
      </c>
      <c r="J35" s="263">
        <f>SUM(H35:I35)</f>
        <v>2738786.9100000006</v>
      </c>
      <c r="K35" s="237"/>
      <c r="L35" s="217"/>
      <c r="M35" s="235"/>
    </row>
    <row r="36" spans="1:14" ht="13.5" thickBot="1">
      <c r="A36" s="152" t="s">
        <v>49</v>
      </c>
      <c r="B36" s="268"/>
      <c r="C36" s="781"/>
      <c r="D36" s="782"/>
      <c r="E36" s="269"/>
      <c r="F36" s="887">
        <v>179701.2</v>
      </c>
      <c r="G36" s="264">
        <f>F36</f>
        <v>179701.2</v>
      </c>
      <c r="H36" s="269"/>
      <c r="I36" s="887">
        <v>963131.40000000014</v>
      </c>
      <c r="J36" s="264">
        <f>I36</f>
        <v>963131.40000000014</v>
      </c>
      <c r="K36" s="778"/>
      <c r="L36" s="779"/>
      <c r="M36" s="780"/>
    </row>
    <row r="37" spans="1:14">
      <c r="A37" s="146"/>
      <c r="B37" s="146"/>
      <c r="C37" s="146"/>
      <c r="D37" s="783"/>
      <c r="E37" s="146"/>
      <c r="F37" s="146"/>
      <c r="G37" s="146"/>
      <c r="H37" s="146"/>
      <c r="I37" s="146"/>
      <c r="J37" s="146"/>
      <c r="K37" s="146"/>
      <c r="L37" s="146"/>
      <c r="M37" s="146"/>
    </row>
    <row r="38" spans="1:14" ht="12.75" customHeight="1">
      <c r="A38" s="777"/>
      <c r="B38" s="777"/>
      <c r="C38" s="777"/>
      <c r="D38" s="777"/>
      <c r="E38" s="777"/>
      <c r="F38" s="777"/>
      <c r="G38" s="777"/>
      <c r="H38" s="777"/>
      <c r="I38" s="777"/>
      <c r="J38" s="777"/>
      <c r="K38" s="777"/>
      <c r="L38" s="777"/>
      <c r="M38" s="55"/>
    </row>
    <row r="39" spans="1:14" ht="15.75" customHeight="1">
      <c r="A39" s="1219" t="s">
        <v>50</v>
      </c>
      <c r="B39" s="1219"/>
      <c r="C39" s="1219"/>
      <c r="D39" s="1219"/>
      <c r="E39" s="1219"/>
      <c r="F39" s="1219"/>
      <c r="G39" s="1219"/>
      <c r="H39" s="1219"/>
      <c r="I39" s="1219"/>
      <c r="J39" s="1219"/>
      <c r="K39" s="1219"/>
      <c r="L39" s="1219"/>
      <c r="M39" s="1219"/>
    </row>
    <row r="40" spans="1:14" ht="24.75" customHeight="1">
      <c r="A40" s="998" t="s">
        <v>661</v>
      </c>
      <c r="B40" s="998"/>
      <c r="C40" s="998"/>
      <c r="D40" s="998"/>
      <c r="E40" s="998"/>
      <c r="F40" s="998"/>
      <c r="G40" s="998"/>
      <c r="H40" s="998"/>
      <c r="I40" s="998"/>
      <c r="J40" s="998"/>
      <c r="K40" s="998"/>
      <c r="L40" s="998"/>
      <c r="M40" s="998"/>
    </row>
    <row r="41" spans="1:14" ht="24.75" customHeight="1">
      <c r="A41" s="998" t="s">
        <v>662</v>
      </c>
      <c r="B41" s="998"/>
      <c r="C41" s="998"/>
      <c r="D41" s="998"/>
      <c r="E41" s="998"/>
      <c r="F41" s="998"/>
      <c r="G41" s="998"/>
      <c r="H41" s="998"/>
      <c r="I41" s="998"/>
      <c r="J41" s="998"/>
      <c r="K41" s="998"/>
      <c r="L41" s="998"/>
      <c r="M41" s="998"/>
    </row>
    <row r="42" spans="1:14">
      <c r="A42" s="1219" t="s">
        <v>52</v>
      </c>
      <c r="B42" s="1219"/>
      <c r="C42" s="1219"/>
      <c r="D42" s="1219"/>
      <c r="E42" s="1219"/>
      <c r="F42" s="1219"/>
      <c r="G42" s="1219"/>
      <c r="H42" s="1219"/>
      <c r="I42" s="1219"/>
      <c r="J42" s="1219"/>
      <c r="K42" s="1219"/>
      <c r="L42" s="1219"/>
      <c r="M42" s="1219"/>
    </row>
    <row r="43" spans="1:14">
      <c r="D43" s="153"/>
    </row>
    <row r="49" spans="4:10">
      <c r="D49" s="148"/>
    </row>
    <row r="50" spans="4:10">
      <c r="D50" s="148"/>
      <c r="J50" s="148"/>
    </row>
    <row r="52" spans="4:10">
      <c r="D52" s="153"/>
    </row>
  </sheetData>
  <mergeCells count="12">
    <mergeCell ref="A42:M42"/>
    <mergeCell ref="A39:M39"/>
    <mergeCell ref="A40:M40"/>
    <mergeCell ref="A41:M41"/>
    <mergeCell ref="A34:M34"/>
    <mergeCell ref="A1:M1"/>
    <mergeCell ref="A2:M2"/>
    <mergeCell ref="A3:M3"/>
    <mergeCell ref="B5:D5"/>
    <mergeCell ref="E5:G5"/>
    <mergeCell ref="H5:J5"/>
    <mergeCell ref="K5:M5"/>
  </mergeCells>
  <phoneticPr fontId="43" type="noConversion"/>
  <printOptions horizontalCentered="1" verticalCentered="1"/>
  <pageMargins left="0.5" right="0.5" top="0.25" bottom="0.25" header="0.3" footer="0.3"/>
  <pageSetup scale="65"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6"/>
  <sheetViews>
    <sheetView workbookViewId="0">
      <selection activeCell="E10" sqref="E10"/>
    </sheetView>
  </sheetViews>
  <sheetFormatPr defaultColWidth="8.5703125" defaultRowHeight="12.75"/>
  <cols>
    <col min="1" max="1" width="10.5703125" customWidth="1"/>
    <col min="2" max="2" width="12" customWidth="1"/>
    <col min="3" max="3" width="12.7109375" customWidth="1"/>
    <col min="4" max="4" width="11.85546875" customWidth="1"/>
    <col min="5" max="5" width="13.5703125" customWidth="1"/>
    <col min="6" max="6" width="14.28515625" customWidth="1"/>
    <col min="7" max="7" width="14.28515625" style="280" customWidth="1"/>
    <col min="8" max="8" width="12.5703125" customWidth="1"/>
    <col min="9" max="9" width="12.140625" style="4" bestFit="1" customWidth="1"/>
    <col min="10" max="11" width="8.5703125" style="4"/>
  </cols>
  <sheetData>
    <row r="1" spans="1:11" ht="15.75">
      <c r="A1" s="1267" t="s">
        <v>567</v>
      </c>
      <c r="B1" s="1268"/>
      <c r="C1" s="1268"/>
      <c r="D1" s="1268"/>
      <c r="E1" s="1268"/>
      <c r="F1" s="1268"/>
      <c r="G1" s="1268"/>
      <c r="H1" s="1269"/>
    </row>
    <row r="2" spans="1:11" ht="15.75">
      <c r="A2" s="1270" t="s">
        <v>1</v>
      </c>
      <c r="B2" s="1271"/>
      <c r="C2" s="1271"/>
      <c r="D2" s="1271"/>
      <c r="E2" s="1271"/>
      <c r="F2" s="1271"/>
      <c r="G2" s="1271"/>
      <c r="H2" s="1187"/>
    </row>
    <row r="3" spans="1:11" ht="15.75">
      <c r="A3" s="1270" t="s">
        <v>246</v>
      </c>
      <c r="B3" s="1271"/>
      <c r="C3" s="1271"/>
      <c r="D3" s="1271"/>
      <c r="E3" s="1271"/>
      <c r="F3" s="1271"/>
      <c r="G3" s="1271"/>
      <c r="H3" s="1187"/>
    </row>
    <row r="4" spans="1:11" ht="16.5" thickBot="1">
      <c r="A4" s="1270"/>
      <c r="B4" s="1271"/>
      <c r="C4" s="1271"/>
      <c r="D4" s="1271"/>
      <c r="E4" s="1271"/>
      <c r="F4" s="1271"/>
      <c r="G4" s="1271"/>
      <c r="H4" s="1187"/>
    </row>
    <row r="5" spans="1:11" ht="54.75" customHeight="1">
      <c r="A5" s="429" t="s">
        <v>313</v>
      </c>
      <c r="B5" s="430" t="s">
        <v>568</v>
      </c>
      <c r="C5" s="430" t="s">
        <v>569</v>
      </c>
      <c r="D5" s="430" t="s">
        <v>570</v>
      </c>
      <c r="E5" s="430" t="s">
        <v>571</v>
      </c>
      <c r="F5" s="430" t="s">
        <v>572</v>
      </c>
      <c r="G5" s="431" t="s">
        <v>573</v>
      </c>
      <c r="H5" s="427" t="s">
        <v>574</v>
      </c>
      <c r="I5" s="6"/>
      <c r="J5" s="6"/>
    </row>
    <row r="6" spans="1:11" s="4" customFormat="1">
      <c r="A6" s="337" t="s">
        <v>322</v>
      </c>
      <c r="B6" s="328">
        <v>1813709</v>
      </c>
      <c r="C6" s="328">
        <v>41352</v>
      </c>
      <c r="D6" s="338">
        <v>2.2799688373382941E-2</v>
      </c>
      <c r="E6" s="358">
        <v>24123</v>
      </c>
      <c r="F6" s="358">
        <v>17133</v>
      </c>
      <c r="G6" s="338">
        <v>0.58335751596053398</v>
      </c>
      <c r="H6" s="339">
        <v>9.4463885882465157E-3</v>
      </c>
      <c r="I6" s="359"/>
      <c r="J6" s="340"/>
    </row>
    <row r="7" spans="1:11">
      <c r="A7" s="337" t="s">
        <v>323</v>
      </c>
      <c r="B7" s="328">
        <v>1813736</v>
      </c>
      <c r="C7" s="328">
        <v>39607</v>
      </c>
      <c r="D7" s="338">
        <v>2.1837246434982822E-2</v>
      </c>
      <c r="E7" s="358">
        <v>22948</v>
      </c>
      <c r="F7" s="358">
        <v>16617</v>
      </c>
      <c r="G7" s="338">
        <v>0.57939253162319793</v>
      </c>
      <c r="H7" s="339">
        <v>9.1617523167649532E-3</v>
      </c>
      <c r="I7" s="359"/>
      <c r="J7" s="340"/>
    </row>
    <row r="8" spans="1:11">
      <c r="A8" s="337" t="s">
        <v>324</v>
      </c>
      <c r="B8" s="328">
        <v>1811917</v>
      </c>
      <c r="C8" s="328">
        <v>48203</v>
      </c>
      <c r="D8" s="338">
        <v>2.6603315714792675E-2</v>
      </c>
      <c r="E8" s="358">
        <v>26190</v>
      </c>
      <c r="F8" s="358">
        <v>21880</v>
      </c>
      <c r="G8" s="338">
        <v>0.54332717880629833</v>
      </c>
      <c r="H8" s="339">
        <v>1.2075608319807144E-2</v>
      </c>
      <c r="I8" s="360"/>
      <c r="J8" s="340"/>
    </row>
    <row r="9" spans="1:11">
      <c r="A9" s="337" t="s">
        <v>325</v>
      </c>
      <c r="B9" s="328">
        <v>1807790</v>
      </c>
      <c r="C9" s="328">
        <v>43149</v>
      </c>
      <c r="D9" s="338">
        <v>2.3868369666830772E-2</v>
      </c>
      <c r="E9" s="358">
        <v>24439</v>
      </c>
      <c r="F9" s="358">
        <v>18547</v>
      </c>
      <c r="G9" s="338">
        <v>0.56638624301837814</v>
      </c>
      <c r="H9" s="339">
        <v>1.0259488104259898E-2</v>
      </c>
      <c r="I9" s="360"/>
      <c r="J9" s="340"/>
    </row>
    <row r="10" spans="1:11">
      <c r="A10" s="337" t="s">
        <v>326</v>
      </c>
      <c r="B10" s="341">
        <v>1800656</v>
      </c>
      <c r="C10" s="341">
        <v>43002</v>
      </c>
      <c r="D10" s="338">
        <v>2.3881296594130141E-2</v>
      </c>
      <c r="E10" s="358">
        <v>25127</v>
      </c>
      <c r="F10" s="358">
        <v>14078</v>
      </c>
      <c r="G10" s="338">
        <v>0.58432165945769965</v>
      </c>
      <c r="H10" s="339">
        <v>7.8182617890368844E-3</v>
      </c>
      <c r="I10" s="360"/>
    </row>
    <row r="11" spans="1:11">
      <c r="A11" s="337" t="s">
        <v>327</v>
      </c>
      <c r="B11" s="328">
        <v>1790408</v>
      </c>
      <c r="C11" s="328">
        <v>44941</v>
      </c>
      <c r="D11" s="338">
        <v>2.5100982569336152E-2</v>
      </c>
      <c r="E11" s="328">
        <v>25447</v>
      </c>
      <c r="F11" s="328">
        <v>1039</v>
      </c>
      <c r="G11" s="338">
        <v>0.56623128101288356</v>
      </c>
      <c r="H11" s="339">
        <v>5.8031465453684298E-4</v>
      </c>
      <c r="I11" s="360"/>
    </row>
    <row r="12" spans="1:11">
      <c r="A12" s="337" t="s">
        <v>328</v>
      </c>
      <c r="B12" s="328">
        <v>1782811</v>
      </c>
      <c r="C12" s="328">
        <v>40325</v>
      </c>
      <c r="D12" s="338">
        <v>2.2618774508346651E-2</v>
      </c>
      <c r="E12" s="328">
        <v>15836</v>
      </c>
      <c r="F12" s="328">
        <v>902</v>
      </c>
      <c r="G12" s="338">
        <v>0.39270923744575326</v>
      </c>
      <c r="H12" s="367">
        <v>5.0594258168700998E-4</v>
      </c>
      <c r="I12" s="360"/>
    </row>
    <row r="13" spans="1:11">
      <c r="A13" s="337" t="s">
        <v>329</v>
      </c>
      <c r="B13" s="328">
        <v>1777876</v>
      </c>
      <c r="C13" s="328">
        <v>21514</v>
      </c>
      <c r="D13" s="338">
        <v>1.2100956422157676E-2</v>
      </c>
      <c r="E13" s="328">
        <v>5113</v>
      </c>
      <c r="F13" s="328">
        <v>293</v>
      </c>
      <c r="G13" s="338">
        <v>0.23765919866133681</v>
      </c>
      <c r="H13" s="367">
        <v>1.6480339461244766E-4</v>
      </c>
      <c r="I13" s="360"/>
      <c r="J13" s="362"/>
    </row>
    <row r="14" spans="1:11">
      <c r="A14" s="337" t="s">
        <v>330</v>
      </c>
      <c r="B14" s="328"/>
      <c r="C14" s="328"/>
      <c r="D14" s="338"/>
      <c r="E14" s="328"/>
      <c r="F14" s="328"/>
      <c r="G14" s="338"/>
      <c r="H14" s="367"/>
      <c r="I14" s="366"/>
      <c r="J14" s="362"/>
      <c r="K14" s="362"/>
    </row>
    <row r="15" spans="1:11">
      <c r="A15" s="337" t="s">
        <v>331</v>
      </c>
      <c r="B15" s="328"/>
      <c r="C15" s="328"/>
      <c r="D15" s="338"/>
      <c r="E15" s="328"/>
      <c r="F15" s="328"/>
      <c r="G15" s="338"/>
      <c r="H15" s="339"/>
      <c r="I15" s="361"/>
    </row>
    <row r="16" spans="1:11">
      <c r="A16" s="337" t="s">
        <v>332</v>
      </c>
      <c r="B16" s="328"/>
      <c r="C16" s="328"/>
      <c r="D16" s="338"/>
      <c r="E16" s="328"/>
      <c r="F16" s="328"/>
      <c r="G16" s="338"/>
      <c r="H16" s="339"/>
      <c r="I16" s="361"/>
    </row>
    <row r="17" spans="1:9" ht="13.5" thickBot="1">
      <c r="A17" s="342" t="s">
        <v>333</v>
      </c>
      <c r="B17" s="343"/>
      <c r="C17" s="343"/>
      <c r="D17" s="338"/>
      <c r="E17" s="343"/>
      <c r="F17" s="343"/>
      <c r="G17" s="338"/>
      <c r="H17" s="339"/>
      <c r="I17" s="361"/>
    </row>
    <row r="18" spans="1:9" ht="13.5" thickBot="1">
      <c r="A18" s="344" t="s">
        <v>334</v>
      </c>
      <c r="B18" s="345">
        <f>B13</f>
        <v>1777876</v>
      </c>
      <c r="C18" s="345">
        <f>SUM(C6:C17)</f>
        <v>322093</v>
      </c>
      <c r="D18" s="346">
        <f>C18/B18</f>
        <v>0.18116730300650888</v>
      </c>
      <c r="E18" s="345">
        <f>SUM(E6:E17)</f>
        <v>169223</v>
      </c>
      <c r="F18" s="345">
        <f>SUM(F6:F17)</f>
        <v>90489</v>
      </c>
      <c r="G18" s="346">
        <f>IF(C18=0,0,E18/C18)</f>
        <v>0.52538552529859384</v>
      </c>
      <c r="H18" s="1280">
        <f>IF(B18=0,0,F18/B18)</f>
        <v>5.0897250426913912E-2</v>
      </c>
      <c r="I18" s="360"/>
    </row>
    <row r="19" spans="1:9">
      <c r="A19" s="792"/>
      <c r="B19" s="1237"/>
      <c r="C19" s="1237"/>
      <c r="D19" s="1237"/>
      <c r="E19" s="1237"/>
      <c r="F19" s="1237"/>
      <c r="G19" s="1281"/>
      <c r="H19" s="1238"/>
    </row>
    <row r="20" spans="1:9" ht="12.75" customHeight="1">
      <c r="A20" s="1282" t="s">
        <v>575</v>
      </c>
      <c r="B20" s="1283"/>
      <c r="C20" s="1283"/>
      <c r="D20" s="1283"/>
      <c r="E20" s="1283"/>
      <c r="F20" s="1283"/>
      <c r="G20" s="1283"/>
      <c r="H20" s="1284"/>
      <c r="I20" s="303"/>
    </row>
    <row r="21" spans="1:9" ht="25.5" customHeight="1">
      <c r="A21" s="1282" t="s">
        <v>576</v>
      </c>
      <c r="B21" s="1283"/>
      <c r="C21" s="1283"/>
      <c r="D21" s="1283"/>
      <c r="E21" s="1283"/>
      <c r="F21" s="1283"/>
      <c r="G21" s="1283"/>
      <c r="H21" s="1284"/>
      <c r="I21" s="353"/>
    </row>
    <row r="22" spans="1:9" ht="12.75" customHeight="1">
      <c r="A22" s="1285" t="s">
        <v>577</v>
      </c>
      <c r="B22" s="1249"/>
      <c r="C22" s="1249"/>
      <c r="D22" s="1249"/>
      <c r="E22" s="1249"/>
      <c r="F22" s="1249"/>
      <c r="G22" s="1249"/>
      <c r="H22" s="1250"/>
      <c r="I22"/>
    </row>
    <row r="23" spans="1:9" ht="12.75" customHeight="1">
      <c r="A23" s="1286" t="s">
        <v>578</v>
      </c>
      <c r="B23" s="1249"/>
      <c r="C23" s="1249"/>
      <c r="D23" s="1249"/>
      <c r="E23" s="1249"/>
      <c r="F23" s="1249"/>
      <c r="G23" s="1249"/>
      <c r="H23" s="1250"/>
    </row>
    <row r="24" spans="1:9" ht="27" customHeight="1">
      <c r="A24" s="1287" t="s">
        <v>550</v>
      </c>
      <c r="B24" s="1283"/>
      <c r="C24" s="1283"/>
      <c r="D24" s="1283"/>
      <c r="E24" s="1283"/>
      <c r="F24" s="1283"/>
      <c r="G24" s="1283"/>
      <c r="H24" s="1284"/>
    </row>
    <row r="25" spans="1:9" ht="13.5" customHeight="1">
      <c r="A25" s="1288"/>
      <c r="B25" s="1289"/>
      <c r="C25" s="1289"/>
      <c r="D25" s="1289"/>
      <c r="E25" s="1289"/>
      <c r="F25" s="1289"/>
      <c r="G25" s="1289"/>
      <c r="H25" s="1290"/>
    </row>
    <row r="26" spans="1:9" ht="26.25" customHeight="1" thickBot="1">
      <c r="A26" s="1291" t="s">
        <v>579</v>
      </c>
      <c r="B26" s="1292"/>
      <c r="C26" s="1292"/>
      <c r="D26" s="1292"/>
      <c r="E26" s="1292"/>
      <c r="F26" s="1292"/>
      <c r="G26" s="1292"/>
      <c r="H26" s="1293"/>
    </row>
  </sheetData>
  <mergeCells count="11">
    <mergeCell ref="A23:H23"/>
    <mergeCell ref="A24:H24"/>
    <mergeCell ref="A26:H26"/>
    <mergeCell ref="A1:H1"/>
    <mergeCell ref="A3:H3"/>
    <mergeCell ref="A4:H4"/>
    <mergeCell ref="A20:H20"/>
    <mergeCell ref="A21:H21"/>
    <mergeCell ref="A22:H22"/>
    <mergeCell ref="A25:H25"/>
    <mergeCell ref="A2:H2"/>
  </mergeCells>
  <printOptions horizontalCentered="1" verticalCentered="1"/>
  <pageMargins left="0.5" right="0.5" top="0.25" bottom="0.25" header="0.3" footer="0.3"/>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G37"/>
  <sheetViews>
    <sheetView zoomScale="90" zoomScaleNormal="90" workbookViewId="0">
      <selection activeCell="F24" sqref="F24"/>
    </sheetView>
  </sheetViews>
  <sheetFormatPr defaultColWidth="9.42578125" defaultRowHeight="12.75"/>
  <cols>
    <col min="1" max="1" width="48.5703125" customWidth="1"/>
    <col min="2" max="6" width="9.5703125" customWidth="1"/>
    <col min="7" max="7" width="10" customWidth="1"/>
  </cols>
  <sheetData>
    <row r="1" spans="1:7" ht="15.75">
      <c r="A1" s="1012" t="s">
        <v>580</v>
      </c>
      <c r="B1" s="1012"/>
      <c r="C1" s="1012"/>
      <c r="D1" s="1012"/>
      <c r="E1" s="1012"/>
      <c r="F1" s="1012"/>
      <c r="G1" s="1000"/>
    </row>
    <row r="2" spans="1:7" ht="15.75">
      <c r="A2" s="1062" t="s">
        <v>1</v>
      </c>
      <c r="B2" s="1108"/>
      <c r="C2" s="1108"/>
      <c r="D2" s="1108"/>
      <c r="E2" s="1108"/>
      <c r="F2" s="1108"/>
      <c r="G2" s="1000"/>
    </row>
    <row r="3" spans="1:7" ht="15.75">
      <c r="A3" s="1062" t="s">
        <v>2</v>
      </c>
      <c r="B3" s="1108"/>
      <c r="C3" s="1108"/>
      <c r="D3" s="1108"/>
      <c r="E3" s="1108"/>
      <c r="F3" s="1108"/>
      <c r="G3" s="1000"/>
    </row>
    <row r="4" spans="1:7" ht="16.5" thickBot="1">
      <c r="A4" s="1198"/>
      <c r="B4" s="1199"/>
      <c r="C4" s="1199"/>
      <c r="D4" s="1199"/>
      <c r="E4" s="1199"/>
      <c r="F4" s="1199"/>
      <c r="G4" s="1200"/>
    </row>
    <row r="5" spans="1:7" ht="13.5" customHeight="1">
      <c r="A5" s="1201" t="s">
        <v>581</v>
      </c>
      <c r="B5" s="1203" t="s">
        <v>582</v>
      </c>
      <c r="C5" s="1204"/>
      <c r="D5" s="1204"/>
      <c r="E5" s="1205"/>
      <c r="F5" s="1206" t="s">
        <v>583</v>
      </c>
      <c r="G5" s="1207"/>
    </row>
    <row r="6" spans="1:7" ht="13.5" customHeight="1">
      <c r="A6" s="1202"/>
      <c r="B6" s="1210" t="s">
        <v>584</v>
      </c>
      <c r="C6" s="1211"/>
      <c r="D6" s="1211"/>
      <c r="E6" s="1212"/>
      <c r="F6" s="1208"/>
      <c r="G6" s="1209"/>
    </row>
    <row r="7" spans="1:7" ht="24.75" customHeight="1" thickBot="1">
      <c r="A7" s="1202"/>
      <c r="B7" s="656" t="s">
        <v>585</v>
      </c>
      <c r="C7" s="657" t="s">
        <v>586</v>
      </c>
      <c r="D7" s="657" t="s">
        <v>587</v>
      </c>
      <c r="E7" s="657" t="s">
        <v>588</v>
      </c>
      <c r="F7" s="658" t="s">
        <v>589</v>
      </c>
      <c r="G7" s="659" t="s">
        <v>590</v>
      </c>
    </row>
    <row r="8" spans="1:7" ht="14.25">
      <c r="A8" s="653" t="s">
        <v>591</v>
      </c>
      <c r="B8" s="665"/>
      <c r="C8" s="666" t="s">
        <v>592</v>
      </c>
      <c r="D8" s="667" t="s">
        <v>592</v>
      </c>
      <c r="E8" s="668" t="s">
        <v>592</v>
      </c>
      <c r="F8" s="655"/>
      <c r="G8" s="660"/>
    </row>
    <row r="9" spans="1:7" ht="14.25">
      <c r="A9" s="654" t="s">
        <v>593</v>
      </c>
      <c r="B9" s="669"/>
      <c r="C9" s="666" t="s">
        <v>592</v>
      </c>
      <c r="D9" s="670"/>
      <c r="E9" s="671"/>
      <c r="F9" s="347">
        <v>1</v>
      </c>
      <c r="G9" s="661">
        <v>2</v>
      </c>
    </row>
    <row r="10" spans="1:7" ht="14.25">
      <c r="A10" s="654" t="s">
        <v>594</v>
      </c>
      <c r="B10" s="669"/>
      <c r="C10" s="666" t="s">
        <v>592</v>
      </c>
      <c r="D10" s="670" t="s">
        <v>592</v>
      </c>
      <c r="E10" s="671" t="s">
        <v>592</v>
      </c>
      <c r="F10" s="347"/>
      <c r="G10" s="661"/>
    </row>
    <row r="11" spans="1:7" ht="14.25">
      <c r="A11" s="654" t="s">
        <v>595</v>
      </c>
      <c r="B11" s="669"/>
      <c r="C11" s="666" t="s">
        <v>592</v>
      </c>
      <c r="D11" s="670"/>
      <c r="E11" s="671"/>
      <c r="F11" s="347"/>
      <c r="G11" s="661"/>
    </row>
    <row r="12" spans="1:7" ht="14.25">
      <c r="A12" s="654" t="s">
        <v>596</v>
      </c>
      <c r="B12" s="672"/>
      <c r="C12" s="666" t="s">
        <v>592</v>
      </c>
      <c r="D12" s="673"/>
      <c r="E12" s="674" t="s">
        <v>592</v>
      </c>
      <c r="F12" s="347"/>
      <c r="G12" s="661"/>
    </row>
    <row r="13" spans="1:7" ht="14.25">
      <c r="A13" s="654" t="s">
        <v>597</v>
      </c>
      <c r="B13" s="672"/>
      <c r="C13" s="666" t="s">
        <v>592</v>
      </c>
      <c r="D13" s="673"/>
      <c r="E13" s="674"/>
      <c r="F13" s="347"/>
      <c r="G13" s="661"/>
    </row>
    <row r="14" spans="1:7" ht="14.25">
      <c r="A14" s="654" t="s">
        <v>598</v>
      </c>
      <c r="B14" s="672"/>
      <c r="C14" s="666" t="s">
        <v>592</v>
      </c>
      <c r="D14" s="673"/>
      <c r="E14" s="674"/>
      <c r="F14" s="347"/>
      <c r="G14" s="661"/>
    </row>
    <row r="15" spans="1:7" ht="14.25">
      <c r="A15" s="654" t="s">
        <v>599</v>
      </c>
      <c r="B15" s="672"/>
      <c r="C15" s="666" t="s">
        <v>592</v>
      </c>
      <c r="D15" s="673"/>
      <c r="E15" s="674"/>
      <c r="F15" s="347"/>
      <c r="G15" s="661"/>
    </row>
    <row r="16" spans="1:7" ht="14.25">
      <c r="A16" s="654" t="s">
        <v>600</v>
      </c>
      <c r="B16" s="672"/>
      <c r="C16" s="666" t="s">
        <v>592</v>
      </c>
      <c r="D16" s="673"/>
      <c r="E16" s="674"/>
      <c r="F16" s="347"/>
      <c r="G16" s="661"/>
    </row>
    <row r="17" spans="1:7" ht="14.25">
      <c r="A17" s="654" t="s">
        <v>601</v>
      </c>
      <c r="B17" s="672"/>
      <c r="C17" s="666" t="s">
        <v>592</v>
      </c>
      <c r="D17" s="673"/>
      <c r="E17" s="674"/>
      <c r="F17" s="347"/>
      <c r="G17" s="661"/>
    </row>
    <row r="18" spans="1:7" ht="14.25">
      <c r="A18" s="654" t="s">
        <v>602</v>
      </c>
      <c r="B18" s="672"/>
      <c r="C18" s="666" t="s">
        <v>592</v>
      </c>
      <c r="D18" s="673"/>
      <c r="E18" s="674"/>
      <c r="F18" s="347"/>
      <c r="G18" s="661"/>
    </row>
    <row r="19" spans="1:7" ht="14.25">
      <c r="A19" s="654" t="s">
        <v>603</v>
      </c>
      <c r="B19" s="672"/>
      <c r="C19" s="666" t="s">
        <v>592</v>
      </c>
      <c r="D19" s="673"/>
      <c r="E19" s="674"/>
      <c r="F19" s="347"/>
      <c r="G19" s="661"/>
    </row>
    <row r="20" spans="1:7" ht="14.25">
      <c r="A20" s="654" t="s">
        <v>604</v>
      </c>
      <c r="B20" s="675"/>
      <c r="C20" s="666" t="s">
        <v>592</v>
      </c>
      <c r="D20" s="673"/>
      <c r="E20" s="674"/>
      <c r="F20" s="347"/>
      <c r="G20" s="661"/>
    </row>
    <row r="21" spans="1:7" ht="14.25">
      <c r="A21" s="654" t="s">
        <v>605</v>
      </c>
      <c r="B21" s="675"/>
      <c r="C21" s="666" t="s">
        <v>592</v>
      </c>
      <c r="D21" s="673"/>
      <c r="E21" s="674"/>
      <c r="F21" s="347"/>
      <c r="G21" s="661"/>
    </row>
    <row r="22" spans="1:7" ht="14.25">
      <c r="A22" s="654" t="s">
        <v>606</v>
      </c>
      <c r="B22" s="676"/>
      <c r="C22" s="666" t="s">
        <v>592</v>
      </c>
      <c r="D22" s="677"/>
      <c r="E22" s="678"/>
      <c r="F22" s="347"/>
      <c r="G22" s="661"/>
    </row>
    <row r="23" spans="1:7" ht="14.25">
      <c r="A23" s="654" t="s">
        <v>607</v>
      </c>
      <c r="B23" s="676"/>
      <c r="C23" s="666" t="s">
        <v>592</v>
      </c>
      <c r="D23" s="677"/>
      <c r="E23" s="678"/>
      <c r="F23" s="347"/>
      <c r="G23" s="661"/>
    </row>
    <row r="24" spans="1:7" ht="14.25">
      <c r="A24" s="654" t="s">
        <v>608</v>
      </c>
      <c r="B24" s="676"/>
      <c r="C24" s="666" t="s">
        <v>592</v>
      </c>
      <c r="D24" s="677"/>
      <c r="E24" s="678"/>
      <c r="F24" s="347"/>
      <c r="G24" s="661"/>
    </row>
    <row r="25" spans="1:7" ht="14.25">
      <c r="A25" s="654" t="s">
        <v>609</v>
      </c>
      <c r="B25" s="676"/>
      <c r="C25" s="666" t="s">
        <v>592</v>
      </c>
      <c r="D25" s="677"/>
      <c r="E25" s="678"/>
      <c r="F25" s="347"/>
      <c r="G25" s="661"/>
    </row>
    <row r="26" spans="1:7" ht="14.25">
      <c r="A26" s="654" t="s">
        <v>610</v>
      </c>
      <c r="B26" s="676"/>
      <c r="C26" s="666" t="s">
        <v>592</v>
      </c>
      <c r="D26" s="677"/>
      <c r="E26" s="678"/>
      <c r="F26" s="347"/>
      <c r="G26" s="661"/>
    </row>
    <row r="27" spans="1:7" ht="14.25">
      <c r="A27" s="654" t="s">
        <v>611</v>
      </c>
      <c r="B27" s="676"/>
      <c r="C27" s="666" t="s">
        <v>592</v>
      </c>
      <c r="D27" s="677" t="s">
        <v>592</v>
      </c>
      <c r="E27" s="678" t="s">
        <v>592</v>
      </c>
      <c r="F27" s="347"/>
      <c r="G27" s="661"/>
    </row>
    <row r="28" spans="1:7" ht="14.25">
      <c r="A28" s="654" t="s">
        <v>612</v>
      </c>
      <c r="B28" s="676"/>
      <c r="C28" s="666" t="s">
        <v>592</v>
      </c>
      <c r="D28" s="677" t="s">
        <v>592</v>
      </c>
      <c r="E28" s="678" t="s">
        <v>592</v>
      </c>
      <c r="F28" s="347"/>
      <c r="G28" s="661"/>
    </row>
    <row r="29" spans="1:7" ht="14.25">
      <c r="A29" s="654" t="s">
        <v>613</v>
      </c>
      <c r="B29" s="676"/>
      <c r="C29" s="666" t="s">
        <v>592</v>
      </c>
      <c r="D29" s="677"/>
      <c r="E29" s="678"/>
      <c r="F29" s="347"/>
      <c r="G29" s="661"/>
    </row>
    <row r="30" spans="1:7" ht="14.25">
      <c r="A30" s="654" t="s">
        <v>614</v>
      </c>
      <c r="B30" s="676"/>
      <c r="C30" s="666" t="s">
        <v>592</v>
      </c>
      <c r="D30" s="677"/>
      <c r="E30" s="678"/>
      <c r="F30" s="347"/>
      <c r="G30" s="661"/>
    </row>
    <row r="31" spans="1:7" ht="14.25">
      <c r="A31" s="654" t="s">
        <v>615</v>
      </c>
      <c r="B31" s="676"/>
      <c r="C31" s="666" t="s">
        <v>592</v>
      </c>
      <c r="D31" s="677"/>
      <c r="E31" s="678"/>
      <c r="F31" s="347"/>
      <c r="G31" s="661"/>
    </row>
    <row r="32" spans="1:7" ht="14.25">
      <c r="A32" s="654" t="s">
        <v>616</v>
      </c>
      <c r="B32" s="676"/>
      <c r="C32" s="666" t="s">
        <v>592</v>
      </c>
      <c r="D32" s="677"/>
      <c r="E32" s="678"/>
      <c r="F32" s="347">
        <v>5</v>
      </c>
      <c r="G32" s="661">
        <v>32</v>
      </c>
    </row>
    <row r="33" spans="1:7" ht="15" thickBot="1">
      <c r="A33" s="662" t="s">
        <v>617</v>
      </c>
      <c r="B33" s="679"/>
      <c r="C33" s="680" t="s">
        <v>592</v>
      </c>
      <c r="D33" s="681"/>
      <c r="E33" s="682"/>
      <c r="F33" s="663"/>
      <c r="G33" s="664"/>
    </row>
    <row r="34" spans="1:7" ht="13.5" thickBot="1">
      <c r="A34" s="348" t="s">
        <v>618</v>
      </c>
      <c r="B34" s="683"/>
      <c r="C34" s="684"/>
      <c r="D34" s="684"/>
      <c r="E34" s="684"/>
      <c r="F34" s="828">
        <f>SUM(F8:F33)</f>
        <v>6</v>
      </c>
      <c r="G34" s="829">
        <f>SUM(G8:G33)</f>
        <v>34</v>
      </c>
    </row>
    <row r="35" spans="1:7" ht="18" customHeight="1">
      <c r="A35" s="349"/>
      <c r="B35" s="350"/>
      <c r="C35" s="350"/>
      <c r="D35" s="350"/>
      <c r="E35" s="350"/>
      <c r="F35" s="351"/>
      <c r="G35" s="351"/>
    </row>
    <row r="36" spans="1:7" ht="26.25" customHeight="1">
      <c r="A36" s="1197" t="s">
        <v>619</v>
      </c>
      <c r="B36" s="1197"/>
      <c r="C36" s="1197"/>
      <c r="D36" s="1197"/>
      <c r="E36" s="1197"/>
      <c r="F36" s="1197"/>
      <c r="G36" s="1197"/>
    </row>
    <row r="37" spans="1:7" ht="25.5" customHeight="1">
      <c r="A37" s="1013" t="s">
        <v>136</v>
      </c>
      <c r="B37" s="1013"/>
      <c r="C37" s="1013"/>
      <c r="D37" s="1013"/>
      <c r="E37" s="1013"/>
      <c r="F37" s="1013"/>
      <c r="G37" s="1013"/>
    </row>
  </sheetData>
  <mergeCells count="10">
    <mergeCell ref="A36:G36"/>
    <mergeCell ref="A37:G37"/>
    <mergeCell ref="A1:G1"/>
    <mergeCell ref="A2:G2"/>
    <mergeCell ref="A4:G4"/>
    <mergeCell ref="A5:A7"/>
    <mergeCell ref="B5:E5"/>
    <mergeCell ref="F5:G6"/>
    <mergeCell ref="B6:E6"/>
    <mergeCell ref="A3:G3"/>
  </mergeCells>
  <printOptions horizontalCentered="1" verticalCentered="1"/>
  <pageMargins left="0.5" right="0.5" top="0.25" bottom="0.25" header="0.3" footer="0.3"/>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5"/>
  <sheetViews>
    <sheetView zoomScale="85" zoomScaleNormal="85" workbookViewId="0">
      <selection activeCell="G36" sqref="G36"/>
    </sheetView>
  </sheetViews>
  <sheetFormatPr defaultColWidth="8.5703125" defaultRowHeight="12.75"/>
  <cols>
    <col min="1" max="1" width="57" customWidth="1"/>
    <col min="2" max="2" width="7.85546875" bestFit="1" customWidth="1"/>
    <col min="3" max="4" width="10" bestFit="1" customWidth="1"/>
    <col min="5" max="5" width="7.85546875" bestFit="1" customWidth="1"/>
    <col min="6" max="7" width="8" bestFit="1" customWidth="1"/>
    <col min="8" max="8" width="7.85546875" bestFit="1" customWidth="1"/>
    <col min="9" max="10" width="8" bestFit="1" customWidth="1"/>
    <col min="11" max="11" width="7.85546875" bestFit="1" customWidth="1"/>
    <col min="12" max="13" width="8" bestFit="1" customWidth="1"/>
    <col min="14" max="20" width="9.5703125" customWidth="1"/>
    <col min="21" max="21" width="13.5703125" customWidth="1"/>
  </cols>
  <sheetData>
    <row r="1" spans="1:13" ht="15.75">
      <c r="A1" s="1213" t="s">
        <v>620</v>
      </c>
      <c r="B1" s="1213"/>
      <c r="C1" s="1012"/>
      <c r="D1" s="1012"/>
      <c r="E1" s="1012"/>
      <c r="F1" s="1012"/>
      <c r="G1" s="1012"/>
      <c r="H1" s="1012"/>
      <c r="I1" s="1012"/>
      <c r="J1" s="1012"/>
      <c r="K1" s="1012"/>
      <c r="L1" s="1012"/>
      <c r="M1" s="1012"/>
    </row>
    <row r="2" spans="1:13" ht="15.75">
      <c r="A2" s="1012" t="s">
        <v>1</v>
      </c>
      <c r="B2" s="1012"/>
      <c r="C2" s="1012"/>
      <c r="D2" s="1012"/>
      <c r="E2" s="1012"/>
      <c r="F2" s="1012"/>
      <c r="G2" s="1012"/>
      <c r="H2" s="1012"/>
      <c r="I2" s="1012"/>
      <c r="J2" s="1012"/>
      <c r="K2" s="1012"/>
      <c r="L2" s="1012"/>
      <c r="M2" s="1012"/>
    </row>
    <row r="3" spans="1:13" ht="15.75">
      <c r="A3" s="1062" t="s">
        <v>2</v>
      </c>
      <c r="B3" s="1062"/>
      <c r="C3" s="1062"/>
      <c r="D3" s="1062"/>
      <c r="E3" s="1062"/>
      <c r="F3" s="1062"/>
      <c r="G3" s="1062"/>
      <c r="H3" s="1062"/>
      <c r="I3" s="1062"/>
      <c r="J3" s="1062"/>
      <c r="K3" s="1062"/>
      <c r="L3" s="1062"/>
      <c r="M3" s="1062"/>
    </row>
    <row r="4" spans="1:13" ht="16.5" thickBot="1">
      <c r="A4" s="1214"/>
      <c r="B4" s="1214"/>
      <c r="C4" s="1214"/>
      <c r="D4" s="1214"/>
      <c r="E4" s="1214"/>
      <c r="F4" s="1214"/>
      <c r="G4" s="1214"/>
      <c r="H4" s="1214"/>
      <c r="I4" s="1214"/>
      <c r="J4" s="1214"/>
      <c r="K4" s="1214"/>
      <c r="L4" s="1214"/>
      <c r="M4" s="1214"/>
    </row>
    <row r="5" spans="1:13" ht="20.25" customHeight="1" thickBot="1">
      <c r="A5" s="1301">
        <v>2021</v>
      </c>
      <c r="B5" s="1304" t="s">
        <v>621</v>
      </c>
      <c r="C5" s="1305"/>
      <c r="D5" s="1305"/>
      <c r="E5" s="1304" t="s">
        <v>4</v>
      </c>
      <c r="F5" s="1305"/>
      <c r="G5" s="1310"/>
      <c r="H5" s="1306" t="s">
        <v>5</v>
      </c>
      <c r="I5" s="1307"/>
      <c r="J5" s="1307"/>
      <c r="K5" s="1311" t="s">
        <v>345</v>
      </c>
      <c r="L5" s="1308"/>
      <c r="M5" s="1309"/>
    </row>
    <row r="6" spans="1:13">
      <c r="A6" s="1215"/>
      <c r="B6" s="1302" t="s">
        <v>8</v>
      </c>
      <c r="C6" s="984" t="s">
        <v>9</v>
      </c>
      <c r="D6" s="1303" t="s">
        <v>10</v>
      </c>
      <c r="E6" s="1302" t="s">
        <v>8</v>
      </c>
      <c r="F6" s="984" t="s">
        <v>9</v>
      </c>
      <c r="G6" s="1303" t="s">
        <v>10</v>
      </c>
      <c r="H6" s="1302" t="s">
        <v>8</v>
      </c>
      <c r="I6" s="984" t="s">
        <v>9</v>
      </c>
      <c r="J6" s="984" t="s">
        <v>10</v>
      </c>
      <c r="K6" s="1302" t="s">
        <v>8</v>
      </c>
      <c r="L6" s="984" t="s">
        <v>9</v>
      </c>
      <c r="M6" s="194" t="s">
        <v>121</v>
      </c>
    </row>
    <row r="7" spans="1:13">
      <c r="A7" s="986"/>
      <c r="B7" s="458"/>
      <c r="C7" s="983"/>
      <c r="D7" s="983"/>
      <c r="E7" s="983"/>
      <c r="F7" s="983"/>
      <c r="G7" s="985"/>
      <c r="H7" s="985"/>
      <c r="I7" s="985"/>
      <c r="J7" s="983"/>
      <c r="K7" s="457"/>
      <c r="L7" s="457"/>
      <c r="M7" s="444"/>
    </row>
    <row r="8" spans="1:13">
      <c r="A8" s="1294" t="s">
        <v>115</v>
      </c>
      <c r="B8" s="982"/>
      <c r="C8" s="610"/>
      <c r="D8" s="610"/>
      <c r="E8" s="610"/>
      <c r="F8" s="610"/>
      <c r="G8" s="833"/>
      <c r="H8" s="834"/>
      <c r="I8" s="833"/>
      <c r="J8" s="833"/>
      <c r="K8" s="834"/>
      <c r="L8" s="833"/>
      <c r="M8" s="863"/>
    </row>
    <row r="9" spans="1:13">
      <c r="A9" s="1295" t="s">
        <v>622</v>
      </c>
      <c r="B9" s="763" t="s">
        <v>12</v>
      </c>
      <c r="C9" s="126">
        <v>80000</v>
      </c>
      <c r="D9" s="126">
        <f>SUM(B9:C9)</f>
        <v>80000</v>
      </c>
      <c r="E9" s="608" t="s">
        <v>12</v>
      </c>
      <c r="F9" s="126">
        <v>5437.72</v>
      </c>
      <c r="G9" s="127">
        <f>SUM(E9:F9)</f>
        <v>5437.72</v>
      </c>
      <c r="H9" s="766" t="s">
        <v>12</v>
      </c>
      <c r="I9" s="127">
        <v>8807.380000000001</v>
      </c>
      <c r="J9" s="127">
        <f>SUM(H9:I9)</f>
        <v>8807.380000000001</v>
      </c>
      <c r="K9" s="766" t="s">
        <v>12</v>
      </c>
      <c r="L9" s="127">
        <v>8807.380000000001</v>
      </c>
      <c r="M9" s="164">
        <f>SUM(K9:L9)</f>
        <v>8807.380000000001</v>
      </c>
    </row>
    <row r="10" spans="1:13">
      <c r="A10" s="1295"/>
      <c r="B10" s="763"/>
      <c r="C10" s="126"/>
      <c r="D10" s="126"/>
      <c r="E10" s="608"/>
      <c r="F10" s="126"/>
      <c r="G10" s="127"/>
      <c r="H10" s="766"/>
      <c r="I10" s="127"/>
      <c r="J10" s="127"/>
      <c r="K10" s="766"/>
      <c r="L10" s="127"/>
      <c r="M10" s="121"/>
    </row>
    <row r="11" spans="1:13" s="8" customFormat="1">
      <c r="A11" s="1296" t="s">
        <v>348</v>
      </c>
      <c r="B11" s="830"/>
      <c r="C11" s="282">
        <f>C9</f>
        <v>80000</v>
      </c>
      <c r="D11" s="282">
        <f>D9</f>
        <v>80000</v>
      </c>
      <c r="E11" s="609" t="s">
        <v>12</v>
      </c>
      <c r="F11" s="282">
        <f>F9</f>
        <v>5437.72</v>
      </c>
      <c r="G11" s="831">
        <f>G9</f>
        <v>5437.72</v>
      </c>
      <c r="H11" s="832" t="s">
        <v>12</v>
      </c>
      <c r="I11" s="831">
        <f>I9</f>
        <v>8807.380000000001</v>
      </c>
      <c r="J11" s="831">
        <f>J9</f>
        <v>8807.380000000001</v>
      </c>
      <c r="K11" s="832" t="s">
        <v>12</v>
      </c>
      <c r="L11" s="831">
        <f>L9</f>
        <v>8807.380000000001</v>
      </c>
      <c r="M11" s="1297">
        <f>M9</f>
        <v>8807.380000000001</v>
      </c>
    </row>
    <row r="12" spans="1:13">
      <c r="A12" s="1295"/>
      <c r="B12" s="763"/>
      <c r="C12" s="126"/>
      <c r="D12" s="126"/>
      <c r="E12" s="608"/>
      <c r="F12" s="126"/>
      <c r="G12" s="127"/>
      <c r="H12" s="766"/>
      <c r="I12" s="127"/>
      <c r="J12" s="127"/>
      <c r="K12" s="766"/>
      <c r="L12" s="127"/>
      <c r="M12" s="121"/>
    </row>
    <row r="13" spans="1:13">
      <c r="A13" s="1294" t="s">
        <v>349</v>
      </c>
      <c r="B13" s="982"/>
      <c r="C13" s="610"/>
      <c r="D13" s="610"/>
      <c r="E13" s="836"/>
      <c r="F13" s="610"/>
      <c r="G13" s="833"/>
      <c r="H13" s="834"/>
      <c r="I13" s="833"/>
      <c r="J13" s="833"/>
      <c r="K13" s="834"/>
      <c r="L13" s="833"/>
      <c r="M13" s="863"/>
    </row>
    <row r="14" spans="1:13">
      <c r="A14" s="1298" t="s">
        <v>353</v>
      </c>
      <c r="B14" s="764" t="s">
        <v>12</v>
      </c>
      <c r="C14" s="126">
        <v>62500</v>
      </c>
      <c r="D14" s="126">
        <f>SUM(B14:C14)</f>
        <v>62500</v>
      </c>
      <c r="E14" s="608" t="s">
        <v>12</v>
      </c>
      <c r="F14" s="126">
        <v>0</v>
      </c>
      <c r="G14" s="127">
        <f>SUM(E14:F14)</f>
        <v>0</v>
      </c>
      <c r="H14" s="766" t="s">
        <v>12</v>
      </c>
      <c r="I14" s="127">
        <v>0</v>
      </c>
      <c r="J14" s="127">
        <f>SUM(H14:I14)</f>
        <v>0</v>
      </c>
      <c r="K14" s="766" t="s">
        <v>12</v>
      </c>
      <c r="L14" s="127">
        <v>0</v>
      </c>
      <c r="M14" s="164">
        <f>SUM(K14:L14)</f>
        <v>0</v>
      </c>
    </row>
    <row r="15" spans="1:13">
      <c r="A15" s="1299" t="s">
        <v>354</v>
      </c>
      <c r="B15" s="764" t="s">
        <v>12</v>
      </c>
      <c r="C15" s="126">
        <v>62500</v>
      </c>
      <c r="D15" s="126">
        <f t="shared" ref="D15:D17" si="0">SUM(B15:C15)</f>
        <v>62500</v>
      </c>
      <c r="E15" s="608" t="s">
        <v>12</v>
      </c>
      <c r="F15" s="126">
        <v>0</v>
      </c>
      <c r="G15" s="127">
        <f t="shared" ref="G15:G17" si="1">SUM(E15:F15)</f>
        <v>0</v>
      </c>
      <c r="H15" s="766" t="s">
        <v>12</v>
      </c>
      <c r="I15" s="127">
        <v>0</v>
      </c>
      <c r="J15" s="127">
        <f t="shared" ref="J15:J17" si="2">SUM(H15:I15)</f>
        <v>0</v>
      </c>
      <c r="K15" s="766" t="s">
        <v>12</v>
      </c>
      <c r="L15" s="127">
        <v>0</v>
      </c>
      <c r="M15" s="164">
        <f t="shared" ref="M15:M17" si="3">SUM(K15:L15)</f>
        <v>0</v>
      </c>
    </row>
    <row r="16" spans="1:13">
      <c r="A16" s="1299" t="s">
        <v>355</v>
      </c>
      <c r="B16" s="764" t="s">
        <v>12</v>
      </c>
      <c r="C16" s="126"/>
      <c r="D16" s="126">
        <f t="shared" si="0"/>
        <v>0</v>
      </c>
      <c r="E16" s="608" t="s">
        <v>12</v>
      </c>
      <c r="F16" s="126">
        <v>0</v>
      </c>
      <c r="G16" s="127">
        <f t="shared" si="1"/>
        <v>0</v>
      </c>
      <c r="H16" s="766" t="s">
        <v>12</v>
      </c>
      <c r="I16" s="127">
        <v>0</v>
      </c>
      <c r="J16" s="127">
        <f t="shared" si="2"/>
        <v>0</v>
      </c>
      <c r="K16" s="766" t="s">
        <v>12</v>
      </c>
      <c r="L16" s="127">
        <v>0</v>
      </c>
      <c r="M16" s="164">
        <f t="shared" si="3"/>
        <v>0</v>
      </c>
    </row>
    <row r="17" spans="1:22">
      <c r="A17" s="104" t="s">
        <v>623</v>
      </c>
      <c r="B17" s="764" t="s">
        <v>12</v>
      </c>
      <c r="C17" s="126">
        <v>18750</v>
      </c>
      <c r="D17" s="126">
        <f t="shared" si="0"/>
        <v>18750</v>
      </c>
      <c r="E17" s="608" t="s">
        <v>12</v>
      </c>
      <c r="F17" s="126">
        <v>0</v>
      </c>
      <c r="G17" s="127">
        <f t="shared" si="1"/>
        <v>0</v>
      </c>
      <c r="H17" s="766" t="s">
        <v>12</v>
      </c>
      <c r="I17" s="127">
        <v>0</v>
      </c>
      <c r="J17" s="127">
        <f t="shared" si="2"/>
        <v>0</v>
      </c>
      <c r="K17" s="766" t="s">
        <v>12</v>
      </c>
      <c r="L17" s="127">
        <v>0</v>
      </c>
      <c r="M17" s="164">
        <f t="shared" si="3"/>
        <v>0</v>
      </c>
    </row>
    <row r="18" spans="1:22">
      <c r="A18" s="104"/>
      <c r="B18" s="765"/>
      <c r="C18" s="126"/>
      <c r="D18" s="126"/>
      <c r="E18" s="608"/>
      <c r="F18" s="126"/>
      <c r="G18" s="127"/>
      <c r="H18" s="766"/>
      <c r="I18" s="127"/>
      <c r="J18" s="127"/>
      <c r="K18" s="766"/>
      <c r="L18" s="127"/>
      <c r="M18" s="121"/>
    </row>
    <row r="19" spans="1:22" s="8" customFormat="1">
      <c r="A19" s="1300" t="s">
        <v>624</v>
      </c>
      <c r="B19" s="762" t="s">
        <v>12</v>
      </c>
      <c r="C19" s="282">
        <f>SUM(C14:C17)</f>
        <v>143750</v>
      </c>
      <c r="D19" s="282">
        <f>SUM(D14:D17)</f>
        <v>143750</v>
      </c>
      <c r="E19" s="609" t="s">
        <v>12</v>
      </c>
      <c r="F19" s="282">
        <f>SUM(F14:F17)</f>
        <v>0</v>
      </c>
      <c r="G19" s="831">
        <f>SUM(G14:G17)</f>
        <v>0</v>
      </c>
      <c r="H19" s="832" t="s">
        <v>12</v>
      </c>
      <c r="I19" s="831">
        <f>-SUM(I14:I17)</f>
        <v>0</v>
      </c>
      <c r="J19" s="831">
        <f>SUM(J14:J17)</f>
        <v>0</v>
      </c>
      <c r="K19" s="832" t="s">
        <v>12</v>
      </c>
      <c r="L19" s="831">
        <f>SUM(L14:L17)</f>
        <v>0</v>
      </c>
      <c r="M19" s="1297">
        <f>SUM(M14:M17)</f>
        <v>0</v>
      </c>
    </row>
    <row r="20" spans="1:22">
      <c r="A20" s="104"/>
      <c r="B20" s="765"/>
      <c r="C20" s="126"/>
      <c r="D20" s="126"/>
      <c r="E20" s="608"/>
      <c r="F20" s="126"/>
      <c r="G20" s="127"/>
      <c r="H20" s="766"/>
      <c r="I20" s="127"/>
      <c r="J20" s="127"/>
      <c r="K20" s="766"/>
      <c r="L20" s="127"/>
      <c r="M20" s="121"/>
    </row>
    <row r="21" spans="1:22">
      <c r="A21" s="792"/>
      <c r="B21" s="1237"/>
      <c r="C21" s="1237"/>
      <c r="D21" s="1237"/>
      <c r="E21" s="1237"/>
      <c r="F21" s="1237"/>
      <c r="G21" s="1237"/>
      <c r="H21" s="1237"/>
      <c r="I21" s="1237"/>
      <c r="J21" s="1237"/>
      <c r="K21" s="1237"/>
      <c r="L21" s="1237"/>
      <c r="M21" s="1238"/>
    </row>
    <row r="22" spans="1:22" ht="14.25">
      <c r="A22" s="1242" t="s">
        <v>20</v>
      </c>
      <c r="B22" s="1243"/>
      <c r="C22" s="1243"/>
      <c r="D22" s="1243"/>
      <c r="E22" s="1243"/>
      <c r="F22" s="1243"/>
      <c r="G22" s="1243"/>
      <c r="H22" s="1243"/>
      <c r="I22" s="1243"/>
      <c r="J22" s="1243"/>
      <c r="K22" s="1243"/>
      <c r="L22" s="1243"/>
      <c r="M22" s="1244"/>
    </row>
    <row r="23" spans="1:22" ht="13.5" thickBot="1">
      <c r="A23" s="1312" t="s">
        <v>625</v>
      </c>
      <c r="B23" s="1313"/>
      <c r="C23" s="1313"/>
      <c r="D23" s="1313"/>
      <c r="E23" s="1313"/>
      <c r="F23" s="1313"/>
      <c r="G23" s="1313"/>
      <c r="H23" s="1313"/>
      <c r="I23" s="1313"/>
      <c r="J23" s="1313"/>
      <c r="K23" s="1313"/>
      <c r="L23" s="1313"/>
      <c r="M23" s="1314"/>
      <c r="N23" s="2"/>
      <c r="O23" s="2"/>
      <c r="P23" s="2"/>
      <c r="Q23" s="2"/>
      <c r="R23" s="2"/>
      <c r="S23" s="2"/>
      <c r="T23" s="2"/>
      <c r="U23" s="2"/>
      <c r="V23" s="2"/>
    </row>
    <row r="24" spans="1:22">
      <c r="C24" s="1"/>
      <c r="D24" s="1"/>
      <c r="E24" s="1"/>
      <c r="F24" s="1"/>
    </row>
    <row r="25" spans="1:22">
      <c r="C25" s="1"/>
      <c r="D25" s="1"/>
      <c r="E25" s="1"/>
      <c r="F25" s="1"/>
    </row>
  </sheetData>
  <mergeCells count="11">
    <mergeCell ref="A22:M22"/>
    <mergeCell ref="A23:M23"/>
    <mergeCell ref="A1:M1"/>
    <mergeCell ref="A3:M3"/>
    <mergeCell ref="A4:M4"/>
    <mergeCell ref="A5:A6"/>
    <mergeCell ref="E5:G5"/>
    <mergeCell ref="B5:D5"/>
    <mergeCell ref="H5:J5"/>
    <mergeCell ref="K5:M5"/>
    <mergeCell ref="A2:M2"/>
  </mergeCells>
  <printOptions horizontalCentered="1" verticalCentered="1"/>
  <pageMargins left="0.5" right="0.5" top="0.25" bottom="0.25" header="0.3" footer="0.3"/>
  <pageSetup scale="83"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zoomScaleNormal="100" workbookViewId="0">
      <selection activeCell="G6" sqref="G6"/>
    </sheetView>
  </sheetViews>
  <sheetFormatPr defaultRowHeight="12.75"/>
  <cols>
    <col min="1" max="1" width="17.85546875" customWidth="1"/>
    <col min="2" max="2" width="17.5703125" customWidth="1"/>
    <col min="3" max="3" width="16.5703125" customWidth="1"/>
    <col min="4" max="4" width="17.28515625" customWidth="1"/>
    <col min="5" max="5" width="19.42578125" customWidth="1"/>
  </cols>
  <sheetData>
    <row r="1" spans="1:8" ht="15.75">
      <c r="A1" s="1267" t="s">
        <v>626</v>
      </c>
      <c r="B1" s="1268"/>
      <c r="C1" s="1268"/>
      <c r="D1" s="1268"/>
      <c r="E1" s="1269"/>
      <c r="F1" s="501"/>
      <c r="G1" s="501"/>
      <c r="H1" s="501"/>
    </row>
    <row r="2" spans="1:8" ht="15.75">
      <c r="A2" s="1315" t="s">
        <v>627</v>
      </c>
      <c r="B2" s="1316"/>
      <c r="C2" s="1316"/>
      <c r="D2" s="1316"/>
      <c r="E2" s="1317"/>
      <c r="F2" s="501"/>
      <c r="G2" s="501"/>
      <c r="H2" s="501"/>
    </row>
    <row r="3" spans="1:8" ht="15.75">
      <c r="A3" s="1270" t="s">
        <v>1</v>
      </c>
      <c r="B3" s="1318"/>
      <c r="C3" s="1318"/>
      <c r="D3" s="1318"/>
      <c r="E3" s="1319"/>
      <c r="F3" s="532"/>
      <c r="G3" s="532"/>
      <c r="H3" s="532"/>
    </row>
    <row r="4" spans="1:8" ht="15.75">
      <c r="A4" s="1270" t="s">
        <v>246</v>
      </c>
      <c r="B4" s="1318"/>
      <c r="C4" s="1318"/>
      <c r="D4" s="1318"/>
      <c r="E4" s="1319"/>
      <c r="F4" s="532"/>
      <c r="G4" s="532"/>
      <c r="H4" s="532"/>
    </row>
    <row r="5" spans="1:8" ht="13.5" thickBot="1">
      <c r="A5" s="792"/>
      <c r="B5" s="1237"/>
      <c r="C5" s="1237"/>
      <c r="D5" s="1237"/>
      <c r="E5" s="1238"/>
    </row>
    <row r="6" spans="1:8" ht="16.5" thickBot="1">
      <c r="A6" s="1216" t="s">
        <v>538</v>
      </c>
      <c r="B6" s="1217"/>
      <c r="C6" s="1217"/>
      <c r="D6" s="1217"/>
      <c r="E6" s="1218"/>
    </row>
    <row r="7" spans="1:8" ht="111" customHeight="1" thickBot="1">
      <c r="A7" s="1262" t="s">
        <v>313</v>
      </c>
      <c r="B7" s="1262" t="s">
        <v>628</v>
      </c>
      <c r="C7" s="1262" t="s">
        <v>629</v>
      </c>
      <c r="D7" s="1262" t="s">
        <v>630</v>
      </c>
      <c r="E7" s="1262" t="s">
        <v>631</v>
      </c>
      <c r="F7" s="368"/>
      <c r="G7" s="368"/>
    </row>
    <row r="8" spans="1:8">
      <c r="A8" s="533" t="s">
        <v>322</v>
      </c>
      <c r="B8" s="526" t="s">
        <v>12</v>
      </c>
      <c r="C8" s="526" t="s">
        <v>12</v>
      </c>
      <c r="D8" s="526" t="s">
        <v>12</v>
      </c>
      <c r="E8" s="1320" t="s">
        <v>12</v>
      </c>
    </row>
    <row r="9" spans="1:8">
      <c r="A9" s="337" t="s">
        <v>323</v>
      </c>
      <c r="B9" s="526" t="s">
        <v>12</v>
      </c>
      <c r="C9" s="526" t="s">
        <v>12</v>
      </c>
      <c r="D9" s="526" t="s">
        <v>12</v>
      </c>
      <c r="E9" s="1320" t="s">
        <v>12</v>
      </c>
    </row>
    <row r="10" spans="1:8">
      <c r="A10" s="337" t="s">
        <v>324</v>
      </c>
      <c r="B10" s="526" t="s">
        <v>12</v>
      </c>
      <c r="C10" s="526" t="s">
        <v>12</v>
      </c>
      <c r="D10" s="526" t="s">
        <v>12</v>
      </c>
      <c r="E10" s="1320" t="s">
        <v>12</v>
      </c>
    </row>
    <row r="11" spans="1:8">
      <c r="A11" s="337" t="s">
        <v>325</v>
      </c>
      <c r="B11" s="526" t="s">
        <v>12</v>
      </c>
      <c r="C11" s="526" t="s">
        <v>12</v>
      </c>
      <c r="D11" s="526" t="s">
        <v>12</v>
      </c>
      <c r="E11" s="1320" t="s">
        <v>12</v>
      </c>
    </row>
    <row r="12" spans="1:8">
      <c r="A12" s="337" t="s">
        <v>326</v>
      </c>
      <c r="B12" s="526" t="s">
        <v>12</v>
      </c>
      <c r="C12" s="526" t="s">
        <v>12</v>
      </c>
      <c r="D12" s="526" t="s">
        <v>12</v>
      </c>
      <c r="E12" s="1320" t="s">
        <v>12</v>
      </c>
    </row>
    <row r="13" spans="1:8">
      <c r="A13" s="337" t="s">
        <v>327</v>
      </c>
      <c r="B13" s="100" t="s">
        <v>12</v>
      </c>
      <c r="C13" s="100" t="s">
        <v>12</v>
      </c>
      <c r="D13" s="100" t="s">
        <v>12</v>
      </c>
      <c r="E13" s="99" t="s">
        <v>12</v>
      </c>
    </row>
    <row r="14" spans="1:8">
      <c r="A14" s="337" t="s">
        <v>328</v>
      </c>
      <c r="B14" s="100" t="s">
        <v>12</v>
      </c>
      <c r="C14" s="949">
        <v>0.94500930375941583</v>
      </c>
      <c r="D14" s="949">
        <v>0.50601542425193236</v>
      </c>
      <c r="E14" s="1321">
        <v>0.65249529622466684</v>
      </c>
    </row>
    <row r="15" spans="1:8">
      <c r="A15" s="337" t="s">
        <v>329</v>
      </c>
      <c r="B15" s="100"/>
      <c r="C15" s="947">
        <v>0.9497191290354059</v>
      </c>
      <c r="D15" s="947">
        <v>0.46700000000000003</v>
      </c>
      <c r="E15" s="948">
        <v>0.64700000000000002</v>
      </c>
    </row>
    <row r="16" spans="1:8">
      <c r="A16" s="337" t="s">
        <v>330</v>
      </c>
      <c r="B16" s="100"/>
      <c r="C16" s="100"/>
      <c r="D16" s="100"/>
      <c r="E16" s="99"/>
    </row>
    <row r="17" spans="1:5">
      <c r="A17" s="337" t="s">
        <v>331</v>
      </c>
      <c r="B17" s="100"/>
      <c r="C17" s="100"/>
      <c r="D17" s="100"/>
      <c r="E17" s="99"/>
    </row>
    <row r="18" spans="1:5">
      <c r="A18" s="337" t="s">
        <v>332</v>
      </c>
      <c r="B18" s="100"/>
      <c r="C18" s="100"/>
      <c r="D18" s="100"/>
      <c r="E18" s="99"/>
    </row>
    <row r="19" spans="1:5" ht="13.5" thickBot="1">
      <c r="A19" s="342" t="s">
        <v>333</v>
      </c>
      <c r="B19" s="534"/>
      <c r="C19" s="534"/>
      <c r="D19" s="534"/>
      <c r="E19" s="535"/>
    </row>
    <row r="20" spans="1:5" ht="13.5" thickBot="1">
      <c r="A20" s="344" t="s">
        <v>334</v>
      </c>
      <c r="B20" s="536"/>
      <c r="C20" s="950">
        <f>AVERAGE(C14:C19)</f>
        <v>0.94736421639741086</v>
      </c>
      <c r="D20" s="950">
        <f t="shared" ref="D20:E20" si="0">AVERAGE(D14:D19)</f>
        <v>0.48650771212596622</v>
      </c>
      <c r="E20" s="1322">
        <f t="shared" si="0"/>
        <v>0.64974764811233343</v>
      </c>
    </row>
    <row r="21" spans="1:5">
      <c r="A21" s="792"/>
      <c r="B21" s="1237"/>
      <c r="C21" s="1237"/>
      <c r="D21" s="1237"/>
      <c r="E21" s="1238"/>
    </row>
    <row r="22" spans="1:5">
      <c r="A22" s="1323" t="s">
        <v>632</v>
      </c>
      <c r="B22" s="1324"/>
      <c r="C22" s="1324"/>
      <c r="D22" s="1324"/>
      <c r="E22" s="1325"/>
    </row>
    <row r="23" spans="1:5">
      <c r="A23" s="1326" t="s">
        <v>633</v>
      </c>
      <c r="B23" s="1327"/>
      <c r="C23" s="1327"/>
      <c r="D23" s="1327"/>
      <c r="E23" s="1328"/>
    </row>
    <row r="24" spans="1:5">
      <c r="A24" s="1242" t="s">
        <v>634</v>
      </c>
      <c r="B24" s="1243"/>
      <c r="C24" s="1243"/>
      <c r="D24" s="1243"/>
      <c r="E24" s="1244"/>
    </row>
    <row r="25" spans="1:5" ht="27" customHeight="1">
      <c r="A25" s="1288" t="s">
        <v>635</v>
      </c>
      <c r="B25" s="1289"/>
      <c r="C25" s="1289"/>
      <c r="D25" s="1289"/>
      <c r="E25" s="1290"/>
    </row>
    <row r="26" spans="1:5" ht="29.25" customHeight="1" thickBot="1">
      <c r="A26" s="1329" t="s">
        <v>51</v>
      </c>
      <c r="B26" s="1330"/>
      <c r="C26" s="1330"/>
      <c r="D26" s="1330"/>
      <c r="E26" s="1331"/>
    </row>
  </sheetData>
  <mergeCells count="10">
    <mergeCell ref="A26:E26"/>
    <mergeCell ref="A25:E25"/>
    <mergeCell ref="A1:E1"/>
    <mergeCell ref="A2:E2"/>
    <mergeCell ref="A3:E3"/>
    <mergeCell ref="A4:E4"/>
    <mergeCell ref="A6:E6"/>
    <mergeCell ref="A22:E22"/>
    <mergeCell ref="A23:E23"/>
    <mergeCell ref="A24:E24"/>
  </mergeCells>
  <printOptions horizontalCentered="1" verticalCentered="1"/>
  <pageMargins left="0.5" right="0.5" top="0.25" bottom="0.25" header="0.3" footer="0.3"/>
  <pageSetup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1"/>
  <sheetViews>
    <sheetView workbookViewId="0">
      <selection activeCell="E26" sqref="E26"/>
    </sheetView>
  </sheetViews>
  <sheetFormatPr defaultRowHeight="12.75"/>
  <cols>
    <col min="1" max="1" width="12.140625" customWidth="1"/>
    <col min="2" max="2" width="21.5703125" customWidth="1"/>
    <col min="3" max="3" width="11.42578125" customWidth="1"/>
    <col min="5" max="5" width="23" customWidth="1"/>
    <col min="6" max="6" width="12.42578125" customWidth="1"/>
    <col min="8" max="8" width="23.140625" customWidth="1"/>
  </cols>
  <sheetData>
    <row r="1" spans="1:10" ht="15.75">
      <c r="A1" s="1012" t="s">
        <v>636</v>
      </c>
      <c r="B1" s="1012"/>
      <c r="C1" s="1012"/>
      <c r="D1" s="1012"/>
      <c r="E1" s="1012"/>
      <c r="F1" s="1012"/>
      <c r="G1" s="1012"/>
      <c r="H1" s="1012"/>
      <c r="I1" s="459"/>
      <c r="J1" s="459"/>
    </row>
    <row r="2" spans="1:10" ht="15.75">
      <c r="A2" s="1034" t="s">
        <v>637</v>
      </c>
      <c r="B2" s="1034"/>
      <c r="C2" s="1034"/>
      <c r="D2" s="1034"/>
      <c r="E2" s="1034"/>
      <c r="F2" s="1034"/>
      <c r="G2" s="1034"/>
      <c r="H2" s="1034"/>
      <c r="I2" s="460"/>
      <c r="J2" s="460"/>
    </row>
    <row r="3" spans="1:10" ht="15.75">
      <c r="A3" s="1062" t="s">
        <v>1</v>
      </c>
      <c r="B3" s="1062"/>
      <c r="C3" s="1062"/>
      <c r="D3" s="1062"/>
      <c r="E3" s="1062"/>
      <c r="F3" s="1062"/>
      <c r="G3" s="1062"/>
      <c r="H3" s="1062"/>
      <c r="I3" s="372"/>
      <c r="J3" s="372"/>
    </row>
    <row r="4" spans="1:10" ht="15.75">
      <c r="A4" s="1062" t="s">
        <v>2</v>
      </c>
      <c r="B4" s="1062"/>
      <c r="C4" s="1062"/>
      <c r="D4" s="1062"/>
      <c r="E4" s="1062"/>
      <c r="F4" s="1062"/>
      <c r="G4" s="1062"/>
      <c r="H4" s="1062"/>
      <c r="I4" s="372"/>
      <c r="J4" s="372"/>
    </row>
    <row r="5" spans="1:10" ht="13.5" thickBot="1"/>
    <row r="6" spans="1:10" ht="70.5" customHeight="1" thickBot="1">
      <c r="A6" s="539" t="s">
        <v>638</v>
      </c>
      <c r="B6" s="1262" t="s">
        <v>639</v>
      </c>
      <c r="D6" s="539" t="s">
        <v>638</v>
      </c>
      <c r="E6" s="1262" t="s">
        <v>640</v>
      </c>
      <c r="G6" s="539" t="s">
        <v>638</v>
      </c>
      <c r="H6" s="1262" t="s">
        <v>641</v>
      </c>
    </row>
    <row r="7" spans="1:10">
      <c r="A7" s="540" t="s">
        <v>642</v>
      </c>
      <c r="B7" s="915" t="s">
        <v>12</v>
      </c>
      <c r="D7" s="540">
        <v>92617</v>
      </c>
      <c r="E7" s="951">
        <v>2.7623644855015641E-2</v>
      </c>
      <c r="G7" s="540">
        <v>90007</v>
      </c>
      <c r="H7" s="951">
        <v>0.62670226173229993</v>
      </c>
    </row>
    <row r="8" spans="1:10">
      <c r="A8" s="17" t="s">
        <v>643</v>
      </c>
      <c r="B8" s="916" t="s">
        <v>12</v>
      </c>
      <c r="D8" s="17">
        <v>92341</v>
      </c>
      <c r="E8" s="952">
        <v>0.14759222159847382</v>
      </c>
      <c r="G8" s="17">
        <v>92254</v>
      </c>
      <c r="H8" s="952">
        <v>0.66713927352285662</v>
      </c>
    </row>
    <row r="9" spans="1:10">
      <c r="A9" s="17" t="s">
        <v>644</v>
      </c>
      <c r="B9" s="916" t="s">
        <v>12</v>
      </c>
      <c r="D9" s="17">
        <v>92321</v>
      </c>
      <c r="E9" s="952">
        <v>0.4306776641643803</v>
      </c>
      <c r="G9" s="17">
        <v>90017</v>
      </c>
      <c r="H9" s="952">
        <v>0.76826139853227071</v>
      </c>
    </row>
    <row r="10" spans="1:10">
      <c r="A10" s="17" t="s">
        <v>645</v>
      </c>
      <c r="B10" s="916" t="s">
        <v>12</v>
      </c>
      <c r="D10" s="17">
        <v>93265</v>
      </c>
      <c r="E10" s="952">
        <v>0.43585429749773485</v>
      </c>
      <c r="G10" s="17">
        <v>90015</v>
      </c>
      <c r="H10" s="952">
        <v>0.77368501883918073</v>
      </c>
    </row>
    <row r="11" spans="1:10">
      <c r="A11" s="17" t="s">
        <v>646</v>
      </c>
      <c r="B11" s="916" t="s">
        <v>12</v>
      </c>
      <c r="D11" s="17">
        <v>93243</v>
      </c>
      <c r="E11" s="952">
        <v>0.60986552808407535</v>
      </c>
      <c r="G11" s="17">
        <v>93267</v>
      </c>
      <c r="H11" s="952">
        <v>0.94463224660444922</v>
      </c>
    </row>
    <row r="12" spans="1:10">
      <c r="A12" s="17" t="s">
        <v>647</v>
      </c>
      <c r="B12" s="916" t="s">
        <v>12</v>
      </c>
      <c r="D12" s="17">
        <v>90007</v>
      </c>
      <c r="E12" s="952">
        <v>0.62670226173229993</v>
      </c>
      <c r="G12" s="17">
        <v>93249</v>
      </c>
      <c r="H12" s="952">
        <v>0.94800509353463236</v>
      </c>
    </row>
    <row r="13" spans="1:10">
      <c r="A13" s="17" t="s">
        <v>648</v>
      </c>
      <c r="B13" s="916" t="s">
        <v>12</v>
      </c>
      <c r="D13" s="17">
        <v>92274</v>
      </c>
      <c r="E13" s="952">
        <v>0.62844238131798302</v>
      </c>
      <c r="G13" s="17">
        <v>90058</v>
      </c>
      <c r="H13" s="952">
        <v>0.95423038076578781</v>
      </c>
    </row>
    <row r="14" spans="1:10">
      <c r="A14" s="17" t="s">
        <v>649</v>
      </c>
      <c r="B14" s="916" t="s">
        <v>12</v>
      </c>
      <c r="D14" s="17">
        <v>93225</v>
      </c>
      <c r="E14" s="952">
        <v>0.62845530638664648</v>
      </c>
      <c r="G14" s="17">
        <v>90057</v>
      </c>
      <c r="H14" s="952">
        <v>0.95603310275009945</v>
      </c>
    </row>
    <row r="15" spans="1:10">
      <c r="A15" s="17" t="s">
        <v>650</v>
      </c>
      <c r="B15" s="916" t="s">
        <v>12</v>
      </c>
      <c r="D15" s="17">
        <v>92254</v>
      </c>
      <c r="E15" s="952">
        <v>0.66713927352285662</v>
      </c>
      <c r="G15" s="17">
        <v>93307</v>
      </c>
      <c r="H15" s="952">
        <v>0.9687734242403121</v>
      </c>
    </row>
    <row r="16" spans="1:10" ht="13.5" thickBot="1">
      <c r="A16" s="102" t="s">
        <v>651</v>
      </c>
      <c r="B16" s="917" t="s">
        <v>12</v>
      </c>
      <c r="D16" s="102">
        <v>90017</v>
      </c>
      <c r="E16" s="953">
        <v>0.76826139853227071</v>
      </c>
      <c r="G16" s="102">
        <v>93242</v>
      </c>
      <c r="H16" s="953">
        <v>0.9973171794346174</v>
      </c>
    </row>
    <row r="19" spans="1:8">
      <c r="A19" s="1219" t="s">
        <v>633</v>
      </c>
      <c r="B19" s="1219"/>
      <c r="C19" s="1219"/>
      <c r="D19" s="1219"/>
      <c r="E19" s="1219"/>
      <c r="F19" s="1219"/>
      <c r="G19" s="1219"/>
      <c r="H19" s="1219"/>
    </row>
    <row r="20" spans="1:8">
      <c r="A20" s="1219" t="s">
        <v>652</v>
      </c>
      <c r="B20" s="1219"/>
      <c r="C20" s="1219"/>
      <c r="D20" s="1219"/>
      <c r="E20" s="1219"/>
      <c r="F20" s="1219"/>
      <c r="G20" s="1219"/>
      <c r="H20" s="1219"/>
    </row>
    <row r="21" spans="1:8" ht="29.45" customHeight="1">
      <c r="A21" s="1013" t="s">
        <v>635</v>
      </c>
      <c r="B21" s="1013"/>
      <c r="C21" s="1013"/>
      <c r="D21" s="1013"/>
      <c r="E21" s="1013"/>
      <c r="F21" s="1013"/>
      <c r="G21" s="1013"/>
      <c r="H21" s="1013"/>
    </row>
  </sheetData>
  <mergeCells count="7">
    <mergeCell ref="A4:H4"/>
    <mergeCell ref="A1:H1"/>
    <mergeCell ref="A2:H2"/>
    <mergeCell ref="A3:H3"/>
    <mergeCell ref="A21:H21"/>
    <mergeCell ref="A19:H19"/>
    <mergeCell ref="A20:H20"/>
  </mergeCells>
  <phoneticPr fontId="43" type="noConversion"/>
  <printOptions horizontalCentered="1" verticalCentered="1"/>
  <pageMargins left="0.5" right="0.5" top="0.25" bottom="0.2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100"/>
  <sheetViews>
    <sheetView topLeftCell="A67" zoomScale="85" zoomScaleNormal="85" workbookViewId="0">
      <selection activeCell="C103" sqref="C103"/>
    </sheetView>
  </sheetViews>
  <sheetFormatPr defaultColWidth="9.42578125" defaultRowHeight="12.75"/>
  <cols>
    <col min="1" max="1" width="51.42578125" bestFit="1" customWidth="1"/>
    <col min="2" max="2" width="6.5703125" customWidth="1"/>
    <col min="3" max="3" width="9.85546875" customWidth="1"/>
    <col min="4" max="4" width="11" customWidth="1"/>
    <col min="5" max="5" width="9.85546875" customWidth="1"/>
    <col min="6" max="6" width="11.5703125" customWidth="1"/>
    <col min="7" max="7" width="15" bestFit="1" customWidth="1"/>
    <col min="8" max="8" width="12" customWidth="1"/>
  </cols>
  <sheetData>
    <row r="1" spans="1:8" ht="15.75">
      <c r="A1" s="1012" t="s">
        <v>53</v>
      </c>
      <c r="B1" s="1012"/>
      <c r="C1" s="1012"/>
      <c r="D1" s="1012"/>
      <c r="E1" s="1012"/>
      <c r="F1" s="1012"/>
      <c r="G1" s="1012"/>
      <c r="H1" s="1012"/>
    </row>
    <row r="2" spans="1:8" ht="15.75" customHeight="1">
      <c r="A2" s="987" t="s">
        <v>1</v>
      </c>
      <c r="B2" s="987"/>
      <c r="C2" s="987"/>
      <c r="D2" s="987"/>
      <c r="E2" s="987"/>
      <c r="F2" s="987"/>
      <c r="G2" s="987"/>
      <c r="H2" s="987"/>
    </row>
    <row r="3" spans="1:8" ht="15.75" customHeight="1">
      <c r="A3" s="989" t="s">
        <v>2</v>
      </c>
      <c r="B3" s="989"/>
      <c r="C3" s="989"/>
      <c r="D3" s="989"/>
      <c r="E3" s="989"/>
      <c r="F3" s="989"/>
      <c r="G3" s="989"/>
      <c r="H3" s="989"/>
    </row>
    <row r="4" spans="1:8" ht="15.75" customHeight="1" thickBot="1">
      <c r="A4" s="65"/>
      <c r="B4" s="65"/>
      <c r="C4" s="66"/>
      <c r="D4" s="66"/>
      <c r="E4" s="66"/>
      <c r="F4" s="66"/>
      <c r="G4" s="66"/>
      <c r="H4" s="66"/>
    </row>
    <row r="5" spans="1:8" ht="15.75" customHeight="1" thickBot="1">
      <c r="A5" s="67"/>
      <c r="B5" s="1001" t="s">
        <v>54</v>
      </c>
      <c r="C5" s="1002"/>
      <c r="D5" s="1002"/>
      <c r="E5" s="1002"/>
      <c r="F5" s="1002"/>
      <c r="G5" s="1002"/>
      <c r="H5" s="1002"/>
    </row>
    <row r="6" spans="1:8" ht="12.75" customHeight="1" thickBot="1">
      <c r="A6" s="238"/>
      <c r="B6" s="238"/>
      <c r="C6" s="1006" t="s">
        <v>55</v>
      </c>
      <c r="D6" s="1007"/>
      <c r="E6" s="1007"/>
      <c r="F6" s="1007"/>
      <c r="G6" s="1007"/>
      <c r="H6" s="1008"/>
    </row>
    <row r="7" spans="1:8" ht="38.25" customHeight="1">
      <c r="A7" s="68" t="s">
        <v>56</v>
      </c>
      <c r="B7" s="69" t="s">
        <v>57</v>
      </c>
      <c r="C7" s="422" t="s">
        <v>58</v>
      </c>
      <c r="D7" s="422" t="s">
        <v>59</v>
      </c>
      <c r="E7" s="422" t="s">
        <v>60</v>
      </c>
      <c r="F7" s="422" t="s">
        <v>61</v>
      </c>
      <c r="G7" s="423" t="s">
        <v>62</v>
      </c>
      <c r="H7" s="422" t="s">
        <v>63</v>
      </c>
    </row>
    <row r="8" spans="1:8" ht="12.75" customHeight="1">
      <c r="A8" s="70" t="s">
        <v>23</v>
      </c>
      <c r="B8" s="73"/>
      <c r="C8" s="173"/>
      <c r="D8" s="173"/>
      <c r="E8" s="173"/>
      <c r="F8" s="173"/>
      <c r="G8" s="173"/>
      <c r="H8" s="173"/>
    </row>
    <row r="9" spans="1:8">
      <c r="A9" s="378" t="s">
        <v>64</v>
      </c>
      <c r="B9" s="378" t="s">
        <v>65</v>
      </c>
      <c r="C9" s="174">
        <v>2279</v>
      </c>
      <c r="D9" s="174">
        <v>0</v>
      </c>
      <c r="E9" s="174">
        <v>0</v>
      </c>
      <c r="F9" s="174">
        <v>45369.23</v>
      </c>
      <c r="G9" s="843">
        <v>2024522.86</v>
      </c>
      <c r="H9" s="185">
        <f>G9/$G$69</f>
        <v>3.9384050444273053E-2</v>
      </c>
    </row>
    <row r="10" spans="1:8" ht="12.75" customHeight="1">
      <c r="A10" s="378" t="s">
        <v>66</v>
      </c>
      <c r="B10" s="378" t="s">
        <v>67</v>
      </c>
      <c r="C10" s="174">
        <v>0</v>
      </c>
      <c r="D10" s="174">
        <v>0</v>
      </c>
      <c r="E10" s="174">
        <v>0</v>
      </c>
      <c r="F10" s="174">
        <v>0</v>
      </c>
      <c r="G10" s="843">
        <v>0</v>
      </c>
      <c r="H10" s="185">
        <f t="shared" ref="H10:H13" si="0">G10/$G$69</f>
        <v>0</v>
      </c>
    </row>
    <row r="11" spans="1:8" ht="12.75" customHeight="1">
      <c r="A11" s="378" t="s">
        <v>68</v>
      </c>
      <c r="B11" s="378" t="s">
        <v>67</v>
      </c>
      <c r="C11" s="174">
        <v>0</v>
      </c>
      <c r="D11" s="174">
        <v>0</v>
      </c>
      <c r="E11" s="174">
        <v>0</v>
      </c>
      <c r="F11" s="174">
        <v>0</v>
      </c>
      <c r="G11" s="843">
        <v>0</v>
      </c>
      <c r="H11" s="185">
        <f t="shared" si="0"/>
        <v>0</v>
      </c>
    </row>
    <row r="12" spans="1:8" ht="12.75" customHeight="1">
      <c r="A12" s="378" t="s">
        <v>69</v>
      </c>
      <c r="B12" s="378" t="s">
        <v>67</v>
      </c>
      <c r="C12" s="174">
        <v>0</v>
      </c>
      <c r="D12" s="174">
        <v>0</v>
      </c>
      <c r="E12" s="174">
        <v>0</v>
      </c>
      <c r="F12" s="174">
        <v>0</v>
      </c>
      <c r="G12" s="843">
        <v>0</v>
      </c>
      <c r="H12" s="185">
        <f t="shared" si="0"/>
        <v>0</v>
      </c>
    </row>
    <row r="13" spans="1:8" ht="12.75" customHeight="1">
      <c r="A13" s="378" t="s">
        <v>70</v>
      </c>
      <c r="B13" s="378" t="s">
        <v>67</v>
      </c>
      <c r="C13" s="174">
        <v>0</v>
      </c>
      <c r="D13" s="174">
        <v>0</v>
      </c>
      <c r="E13" s="174">
        <v>0</v>
      </c>
      <c r="F13" s="174">
        <v>0</v>
      </c>
      <c r="G13" s="843">
        <v>0</v>
      </c>
      <c r="H13" s="185">
        <f t="shared" si="0"/>
        <v>0</v>
      </c>
    </row>
    <row r="14" spans="1:8">
      <c r="A14" s="71" t="s">
        <v>26</v>
      </c>
      <c r="B14" s="76"/>
      <c r="C14" s="76"/>
      <c r="D14" s="76"/>
      <c r="E14" s="76"/>
      <c r="F14" s="76"/>
      <c r="G14" s="76"/>
      <c r="H14" s="76"/>
    </row>
    <row r="15" spans="1:8">
      <c r="A15" s="378" t="s">
        <v>71</v>
      </c>
      <c r="B15" s="378" t="s">
        <v>65</v>
      </c>
      <c r="C15" s="174">
        <v>56391</v>
      </c>
      <c r="D15" s="174">
        <v>0</v>
      </c>
      <c r="E15" s="174">
        <v>0</v>
      </c>
      <c r="F15" s="174">
        <v>178195.56</v>
      </c>
      <c r="G15" s="843">
        <v>2808751.84</v>
      </c>
      <c r="H15" s="185">
        <f>G15/$G$69</f>
        <v>5.4640046964944983E-2</v>
      </c>
    </row>
    <row r="16" spans="1:8">
      <c r="A16" s="378" t="s">
        <v>72</v>
      </c>
      <c r="B16" s="378" t="s">
        <v>65</v>
      </c>
      <c r="C16" s="174">
        <v>536</v>
      </c>
      <c r="D16" s="174">
        <v>0</v>
      </c>
      <c r="E16" s="174">
        <v>0</v>
      </c>
      <c r="F16" s="174">
        <v>3403.6</v>
      </c>
      <c r="G16" s="843">
        <v>21630.19</v>
      </c>
      <c r="H16" s="185">
        <f t="shared" ref="H16:H22" si="1">G16/$G$69</f>
        <v>4.2078284760845345E-4</v>
      </c>
    </row>
    <row r="17" spans="1:8">
      <c r="A17" s="378" t="s">
        <v>73</v>
      </c>
      <c r="B17" s="378" t="s">
        <v>65</v>
      </c>
      <c r="C17" s="174">
        <v>2431</v>
      </c>
      <c r="D17" s="174">
        <v>0</v>
      </c>
      <c r="E17" s="174">
        <v>0</v>
      </c>
      <c r="F17" s="174">
        <v>5810.09</v>
      </c>
      <c r="G17" s="843">
        <v>5649859.4400000004</v>
      </c>
      <c r="H17" s="185">
        <f t="shared" si="1"/>
        <v>0.10990952662693683</v>
      </c>
    </row>
    <row r="18" spans="1:8">
      <c r="A18" s="378" t="s">
        <v>74</v>
      </c>
      <c r="B18" s="378" t="s">
        <v>67</v>
      </c>
      <c r="C18" s="174">
        <v>29407</v>
      </c>
      <c r="D18" s="174">
        <v>0</v>
      </c>
      <c r="E18" s="174">
        <v>0</v>
      </c>
      <c r="F18" s="174">
        <v>47933.41</v>
      </c>
      <c r="G18" s="843">
        <v>1458177.24</v>
      </c>
      <c r="H18" s="185">
        <f t="shared" si="1"/>
        <v>2.8366647327879937E-2</v>
      </c>
    </row>
    <row r="19" spans="1:8">
      <c r="A19" s="378" t="s">
        <v>75</v>
      </c>
      <c r="B19" s="378" t="s">
        <v>67</v>
      </c>
      <c r="C19" s="174">
        <v>0</v>
      </c>
      <c r="D19" s="174">
        <v>0</v>
      </c>
      <c r="E19" s="174">
        <v>0</v>
      </c>
      <c r="F19" s="174">
        <v>0</v>
      </c>
      <c r="G19" s="843">
        <v>0</v>
      </c>
      <c r="H19" s="185">
        <f t="shared" si="1"/>
        <v>0</v>
      </c>
    </row>
    <row r="20" spans="1:8">
      <c r="A20" s="378" t="s">
        <v>76</v>
      </c>
      <c r="B20" s="378" t="s">
        <v>67</v>
      </c>
      <c r="C20" s="174">
        <v>0</v>
      </c>
      <c r="D20" s="174">
        <v>0</v>
      </c>
      <c r="E20" s="174">
        <v>0</v>
      </c>
      <c r="F20" s="174">
        <v>0</v>
      </c>
      <c r="G20" s="843">
        <v>0</v>
      </c>
      <c r="H20" s="185">
        <f t="shared" si="1"/>
        <v>0</v>
      </c>
    </row>
    <row r="21" spans="1:8">
      <c r="A21" s="378" t="s">
        <v>77</v>
      </c>
      <c r="B21" s="378" t="s">
        <v>67</v>
      </c>
      <c r="C21" s="174">
        <v>1597</v>
      </c>
      <c r="D21" s="174">
        <v>0</v>
      </c>
      <c r="E21" s="174">
        <v>0</v>
      </c>
      <c r="F21" s="174">
        <v>8975.14</v>
      </c>
      <c r="G21" s="843">
        <v>194397.08</v>
      </c>
      <c r="H21" s="185">
        <f t="shared" si="1"/>
        <v>3.7817031144510675E-3</v>
      </c>
    </row>
    <row r="22" spans="1:8">
      <c r="A22" s="378" t="s">
        <v>78</v>
      </c>
      <c r="B22" s="378" t="s">
        <v>65</v>
      </c>
      <c r="C22" s="174">
        <v>0</v>
      </c>
      <c r="D22" s="174">
        <v>0</v>
      </c>
      <c r="E22" s="174">
        <v>0</v>
      </c>
      <c r="F22" s="174">
        <v>0</v>
      </c>
      <c r="G22" s="843">
        <v>0</v>
      </c>
      <c r="H22" s="185">
        <f t="shared" si="1"/>
        <v>0</v>
      </c>
    </row>
    <row r="23" spans="1:8">
      <c r="A23" s="71" t="s">
        <v>27</v>
      </c>
      <c r="B23" s="76"/>
      <c r="C23" s="76"/>
      <c r="D23" s="76"/>
      <c r="E23" s="76"/>
      <c r="F23" s="76"/>
      <c r="G23" s="76"/>
      <c r="H23" s="76"/>
    </row>
    <row r="24" spans="1:8">
      <c r="A24" s="378" t="s">
        <v>79</v>
      </c>
      <c r="B24" s="378" t="s">
        <v>65</v>
      </c>
      <c r="C24" s="174">
        <v>59707</v>
      </c>
      <c r="D24" s="174">
        <v>0</v>
      </c>
      <c r="E24" s="174">
        <v>0</v>
      </c>
      <c r="F24" s="174">
        <v>26318.560000000001</v>
      </c>
      <c r="G24" s="843">
        <v>10066947.199999999</v>
      </c>
      <c r="H24" s="185">
        <f>G24/$G$69</f>
        <v>0.19583733242934748</v>
      </c>
    </row>
    <row r="25" spans="1:8">
      <c r="A25" s="378" t="s">
        <v>80</v>
      </c>
      <c r="B25" s="378" t="s">
        <v>65</v>
      </c>
      <c r="C25" s="174">
        <v>0</v>
      </c>
      <c r="D25" s="174">
        <v>0</v>
      </c>
      <c r="E25" s="174">
        <v>0</v>
      </c>
      <c r="F25" s="174">
        <v>0</v>
      </c>
      <c r="G25" s="843">
        <v>0</v>
      </c>
      <c r="H25" s="185">
        <f t="shared" ref="H25:H27" si="2">G25/$G$69</f>
        <v>0</v>
      </c>
    </row>
    <row r="26" spans="1:8" s="3" customFormat="1">
      <c r="A26" s="378" t="s">
        <v>81</v>
      </c>
      <c r="B26" s="784" t="s">
        <v>65</v>
      </c>
      <c r="C26" s="174">
        <v>2369</v>
      </c>
      <c r="D26" s="174">
        <v>0</v>
      </c>
      <c r="E26" s="174">
        <v>0</v>
      </c>
      <c r="F26" s="174">
        <v>68892.789999999994</v>
      </c>
      <c r="G26" s="843">
        <v>5172590.3899999997</v>
      </c>
      <c r="H26" s="185">
        <f t="shared" si="2"/>
        <v>0.10062497434448431</v>
      </c>
    </row>
    <row r="27" spans="1:8" s="3" customFormat="1">
      <c r="A27" s="378" t="s">
        <v>82</v>
      </c>
      <c r="B27" s="784" t="s">
        <v>65</v>
      </c>
      <c r="C27" s="174">
        <v>0</v>
      </c>
      <c r="D27" s="174">
        <v>0</v>
      </c>
      <c r="E27" s="174">
        <v>0</v>
      </c>
      <c r="F27" s="174">
        <v>0</v>
      </c>
      <c r="G27" s="843">
        <v>0</v>
      </c>
      <c r="H27" s="185">
        <f t="shared" si="2"/>
        <v>0</v>
      </c>
    </row>
    <row r="28" spans="1:8">
      <c r="A28" s="71" t="s">
        <v>28</v>
      </c>
      <c r="B28" s="76"/>
      <c r="C28" s="76"/>
      <c r="D28" s="76"/>
      <c r="E28" s="76"/>
      <c r="F28" s="76"/>
      <c r="G28" s="76"/>
      <c r="H28" s="76"/>
    </row>
    <row r="29" spans="1:8">
      <c r="A29" s="378" t="s">
        <v>83</v>
      </c>
      <c r="B29" s="378" t="s">
        <v>65</v>
      </c>
      <c r="C29" s="174">
        <v>4225</v>
      </c>
      <c r="D29" s="174">
        <v>0</v>
      </c>
      <c r="E29" s="174">
        <v>0</v>
      </c>
      <c r="F29" s="174">
        <v>-140715.4</v>
      </c>
      <c r="G29" s="843">
        <v>5726319.2300000004</v>
      </c>
      <c r="H29" s="185">
        <f>G29/$G$69</f>
        <v>0.11139693696238669</v>
      </c>
    </row>
    <row r="30" spans="1:8">
      <c r="A30" s="378" t="s">
        <v>84</v>
      </c>
      <c r="B30" s="378" t="s">
        <v>65</v>
      </c>
      <c r="C30" s="174">
        <v>0</v>
      </c>
      <c r="D30" s="174">
        <v>0</v>
      </c>
      <c r="E30" s="174">
        <v>0</v>
      </c>
      <c r="F30" s="174">
        <v>0</v>
      </c>
      <c r="G30" s="843">
        <v>0</v>
      </c>
      <c r="H30" s="185">
        <f t="shared" ref="H30:H42" si="3">G30/$G$69</f>
        <v>0</v>
      </c>
    </row>
    <row r="31" spans="1:8">
      <c r="A31" s="378" t="s">
        <v>85</v>
      </c>
      <c r="B31" s="378" t="s">
        <v>65</v>
      </c>
      <c r="C31" s="174">
        <v>0</v>
      </c>
      <c r="D31" s="174">
        <v>0</v>
      </c>
      <c r="E31" s="174">
        <v>0</v>
      </c>
      <c r="F31" s="174">
        <v>0</v>
      </c>
      <c r="G31" s="843">
        <v>0</v>
      </c>
      <c r="H31" s="185">
        <f t="shared" si="3"/>
        <v>0</v>
      </c>
    </row>
    <row r="32" spans="1:8">
      <c r="A32" s="378" t="s">
        <v>86</v>
      </c>
      <c r="B32" s="378" t="s">
        <v>65</v>
      </c>
      <c r="C32" s="174">
        <v>0</v>
      </c>
      <c r="D32" s="174">
        <v>0</v>
      </c>
      <c r="E32" s="174">
        <v>0</v>
      </c>
      <c r="F32" s="174">
        <v>0</v>
      </c>
      <c r="G32" s="843">
        <v>0</v>
      </c>
      <c r="H32" s="185">
        <f t="shared" si="3"/>
        <v>0</v>
      </c>
    </row>
    <row r="33" spans="1:8">
      <c r="A33" s="378" t="s">
        <v>87</v>
      </c>
      <c r="B33" s="378" t="s">
        <v>65</v>
      </c>
      <c r="C33" s="174">
        <v>0</v>
      </c>
      <c r="D33" s="174">
        <v>0</v>
      </c>
      <c r="E33" s="174">
        <v>0</v>
      </c>
      <c r="F33" s="174">
        <v>0</v>
      </c>
      <c r="G33" s="843">
        <v>0</v>
      </c>
      <c r="H33" s="185">
        <f t="shared" si="3"/>
        <v>0</v>
      </c>
    </row>
    <row r="34" spans="1:8">
      <c r="A34" s="378" t="s">
        <v>88</v>
      </c>
      <c r="B34" s="378" t="s">
        <v>65</v>
      </c>
      <c r="C34" s="174">
        <v>909</v>
      </c>
      <c r="D34" s="174">
        <v>0</v>
      </c>
      <c r="E34" s="174">
        <v>0</v>
      </c>
      <c r="F34" s="174">
        <v>10098.99</v>
      </c>
      <c r="G34" s="843">
        <v>393727.95</v>
      </c>
      <c r="H34" s="185">
        <f t="shared" si="3"/>
        <v>7.6593857004510274E-3</v>
      </c>
    </row>
    <row r="35" spans="1:8">
      <c r="A35" s="378" t="s">
        <v>89</v>
      </c>
      <c r="B35" s="378" t="s">
        <v>65</v>
      </c>
      <c r="C35" s="174">
        <v>0</v>
      </c>
      <c r="D35" s="174">
        <v>0</v>
      </c>
      <c r="E35" s="174">
        <v>0</v>
      </c>
      <c r="F35" s="174">
        <v>0</v>
      </c>
      <c r="G35" s="843">
        <v>0</v>
      </c>
      <c r="H35" s="185">
        <f t="shared" si="3"/>
        <v>0</v>
      </c>
    </row>
    <row r="36" spans="1:8">
      <c r="A36" s="378" t="s">
        <v>90</v>
      </c>
      <c r="B36" s="378" t="s">
        <v>65</v>
      </c>
      <c r="C36" s="174">
        <v>0</v>
      </c>
      <c r="D36" s="174">
        <v>0</v>
      </c>
      <c r="E36" s="174">
        <v>0</v>
      </c>
      <c r="F36" s="174">
        <v>0</v>
      </c>
      <c r="G36" s="843">
        <v>0</v>
      </c>
      <c r="H36" s="185">
        <f t="shared" si="3"/>
        <v>0</v>
      </c>
    </row>
    <row r="37" spans="1:8">
      <c r="A37" s="378" t="s">
        <v>91</v>
      </c>
      <c r="B37" s="378" t="s">
        <v>65</v>
      </c>
      <c r="C37" s="174">
        <v>6587</v>
      </c>
      <c r="D37" s="174">
        <v>0</v>
      </c>
      <c r="E37" s="174">
        <v>0</v>
      </c>
      <c r="F37" s="174">
        <v>73181.570000000007</v>
      </c>
      <c r="G37" s="843">
        <v>719301.55</v>
      </c>
      <c r="H37" s="185">
        <f t="shared" si="3"/>
        <v>1.3992930921927844E-2</v>
      </c>
    </row>
    <row r="38" spans="1:8">
      <c r="A38" s="378" t="s">
        <v>92</v>
      </c>
      <c r="B38" s="378" t="s">
        <v>65</v>
      </c>
      <c r="C38" s="174">
        <v>628</v>
      </c>
      <c r="D38" s="174">
        <v>0</v>
      </c>
      <c r="E38" s="174">
        <v>0</v>
      </c>
      <c r="F38" s="174">
        <v>9700.2900000000009</v>
      </c>
      <c r="G38" s="843">
        <v>2262372.7999999998</v>
      </c>
      <c r="H38" s="185">
        <f t="shared" si="3"/>
        <v>4.4011063663144438E-2</v>
      </c>
    </row>
    <row r="39" spans="1:8">
      <c r="A39" s="378" t="s">
        <v>93</v>
      </c>
      <c r="B39" s="378" t="s">
        <v>65</v>
      </c>
      <c r="C39" s="174">
        <v>4836</v>
      </c>
      <c r="D39" s="174">
        <v>0</v>
      </c>
      <c r="E39" s="174">
        <v>0</v>
      </c>
      <c r="F39" s="174">
        <v>10376.687610000001</v>
      </c>
      <c r="G39" s="843">
        <v>1299539.5</v>
      </c>
      <c r="H39" s="185">
        <f t="shared" si="3"/>
        <v>2.5280588445578418E-2</v>
      </c>
    </row>
    <row r="40" spans="1:8">
      <c r="A40" s="75" t="s">
        <v>94</v>
      </c>
      <c r="B40" s="378" t="s">
        <v>67</v>
      </c>
      <c r="C40" s="174">
        <v>0</v>
      </c>
      <c r="D40" s="174">
        <v>0</v>
      </c>
      <c r="E40" s="174">
        <v>0</v>
      </c>
      <c r="F40" s="174">
        <v>0</v>
      </c>
      <c r="G40" s="843">
        <v>0</v>
      </c>
      <c r="H40" s="185">
        <f t="shared" si="3"/>
        <v>0</v>
      </c>
    </row>
    <row r="41" spans="1:8">
      <c r="A41" s="378" t="s">
        <v>95</v>
      </c>
      <c r="B41" s="378" t="s">
        <v>65</v>
      </c>
      <c r="C41" s="174">
        <v>0</v>
      </c>
      <c r="D41" s="174">
        <v>0</v>
      </c>
      <c r="E41" s="174">
        <v>0</v>
      </c>
      <c r="F41" s="174">
        <v>0</v>
      </c>
      <c r="G41" s="843">
        <v>0</v>
      </c>
      <c r="H41" s="185">
        <f t="shared" si="3"/>
        <v>0</v>
      </c>
    </row>
    <row r="42" spans="1:8">
      <c r="A42" s="378" t="s">
        <v>96</v>
      </c>
      <c r="B42" s="378" t="s">
        <v>65</v>
      </c>
      <c r="C42" s="174">
        <v>0</v>
      </c>
      <c r="D42" s="174">
        <v>0</v>
      </c>
      <c r="E42" s="174">
        <v>0</v>
      </c>
      <c r="F42" s="174">
        <v>0</v>
      </c>
      <c r="G42" s="843">
        <v>0</v>
      </c>
      <c r="H42" s="185">
        <f t="shared" si="3"/>
        <v>0</v>
      </c>
    </row>
    <row r="43" spans="1:8">
      <c r="A43" s="71" t="s">
        <v>29</v>
      </c>
      <c r="B43" s="76"/>
      <c r="C43" s="76"/>
      <c r="D43" s="76"/>
      <c r="E43" s="76"/>
      <c r="F43" s="76"/>
      <c r="G43" s="76"/>
      <c r="H43" s="76"/>
    </row>
    <row r="44" spans="1:8">
      <c r="A44" s="378" t="s">
        <v>97</v>
      </c>
      <c r="B44" s="378" t="s">
        <v>65</v>
      </c>
      <c r="C44" s="174">
        <v>8942</v>
      </c>
      <c r="D44" s="174">
        <v>0</v>
      </c>
      <c r="E44" s="174">
        <v>0</v>
      </c>
      <c r="F44" s="174">
        <v>-10998.66</v>
      </c>
      <c r="G44" s="843">
        <v>532475.28</v>
      </c>
      <c r="H44" s="185">
        <f>G44/$G$69</f>
        <v>1.0358506541066381E-2</v>
      </c>
    </row>
    <row r="45" spans="1:8">
      <c r="A45" s="378" t="s">
        <v>98</v>
      </c>
      <c r="B45" s="378" t="s">
        <v>65</v>
      </c>
      <c r="C45" s="174">
        <v>0</v>
      </c>
      <c r="D45" s="174">
        <v>0</v>
      </c>
      <c r="E45" s="174">
        <v>0</v>
      </c>
      <c r="F45" s="174">
        <v>0</v>
      </c>
      <c r="G45" s="843">
        <v>0</v>
      </c>
      <c r="H45" s="185">
        <f t="shared" ref="H45:H46" si="4">G45/$G$69</f>
        <v>0</v>
      </c>
    </row>
    <row r="46" spans="1:8">
      <c r="A46" s="378" t="s">
        <v>99</v>
      </c>
      <c r="B46" s="378" t="s">
        <v>65</v>
      </c>
      <c r="C46" s="174">
        <v>0</v>
      </c>
      <c r="D46" s="174">
        <v>0</v>
      </c>
      <c r="E46" s="174">
        <v>0</v>
      </c>
      <c r="F46" s="174">
        <v>0</v>
      </c>
      <c r="G46" s="843">
        <v>0</v>
      </c>
      <c r="H46" s="185">
        <f t="shared" si="4"/>
        <v>0</v>
      </c>
    </row>
    <row r="47" spans="1:8">
      <c r="A47" s="71" t="s">
        <v>100</v>
      </c>
      <c r="B47" s="76"/>
      <c r="C47" s="76"/>
      <c r="D47" s="76"/>
      <c r="E47" s="76"/>
      <c r="F47" s="76"/>
      <c r="G47" s="76"/>
      <c r="H47" s="76"/>
    </row>
    <row r="48" spans="1:8">
      <c r="A48" s="378" t="s">
        <v>101</v>
      </c>
      <c r="B48" s="378" t="s">
        <v>67</v>
      </c>
      <c r="C48" s="174">
        <v>0</v>
      </c>
      <c r="D48" s="174">
        <v>0</v>
      </c>
      <c r="E48" s="174">
        <v>0</v>
      </c>
      <c r="F48" s="174">
        <v>0</v>
      </c>
      <c r="G48" s="843">
        <v>0</v>
      </c>
      <c r="H48" s="185">
        <f>G48/$G$69</f>
        <v>0</v>
      </c>
    </row>
    <row r="49" spans="1:8">
      <c r="A49" s="378" t="s">
        <v>102</v>
      </c>
      <c r="B49" s="378" t="s">
        <v>67</v>
      </c>
      <c r="C49" s="174">
        <v>0</v>
      </c>
      <c r="D49" s="174">
        <v>0</v>
      </c>
      <c r="E49" s="174">
        <v>0</v>
      </c>
      <c r="F49" s="174">
        <v>0</v>
      </c>
      <c r="G49" s="843">
        <v>0</v>
      </c>
      <c r="H49" s="185">
        <f t="shared" ref="H49:H54" si="5">G49/$G$69</f>
        <v>0</v>
      </c>
    </row>
    <row r="50" spans="1:8">
      <c r="A50" s="378" t="s">
        <v>103</v>
      </c>
      <c r="B50" s="378" t="s">
        <v>67</v>
      </c>
      <c r="C50" s="174">
        <v>0</v>
      </c>
      <c r="D50" s="174">
        <v>0</v>
      </c>
      <c r="E50" s="174">
        <v>0</v>
      </c>
      <c r="F50" s="174">
        <v>0</v>
      </c>
      <c r="G50" s="843">
        <v>0</v>
      </c>
      <c r="H50" s="185">
        <f t="shared" si="5"/>
        <v>0</v>
      </c>
    </row>
    <row r="51" spans="1:8">
      <c r="A51" s="378" t="s">
        <v>104</v>
      </c>
      <c r="B51" s="378" t="s">
        <v>67</v>
      </c>
      <c r="C51" s="174">
        <v>0</v>
      </c>
      <c r="D51" s="174">
        <v>0</v>
      </c>
      <c r="E51" s="174">
        <v>0</v>
      </c>
      <c r="F51" s="174">
        <v>0</v>
      </c>
      <c r="G51" s="843">
        <v>0</v>
      </c>
      <c r="H51" s="185">
        <f t="shared" si="5"/>
        <v>0</v>
      </c>
    </row>
    <row r="52" spans="1:8">
      <c r="A52" s="378" t="s">
        <v>105</v>
      </c>
      <c r="B52" s="378" t="s">
        <v>67</v>
      </c>
      <c r="C52" s="174">
        <v>0</v>
      </c>
      <c r="D52" s="174">
        <v>0</v>
      </c>
      <c r="E52" s="174">
        <v>0</v>
      </c>
      <c r="F52" s="174">
        <v>0</v>
      </c>
      <c r="G52" s="843">
        <v>0</v>
      </c>
      <c r="H52" s="185">
        <f t="shared" si="5"/>
        <v>0</v>
      </c>
    </row>
    <row r="53" spans="1:8">
      <c r="A53" s="378" t="s">
        <v>106</v>
      </c>
      <c r="B53" s="378" t="s">
        <v>67</v>
      </c>
      <c r="C53" s="174">
        <v>0</v>
      </c>
      <c r="D53" s="174">
        <v>0</v>
      </c>
      <c r="E53" s="174">
        <v>0</v>
      </c>
      <c r="F53" s="174">
        <v>0</v>
      </c>
      <c r="G53" s="843">
        <v>0</v>
      </c>
      <c r="H53" s="185">
        <f t="shared" si="5"/>
        <v>0</v>
      </c>
    </row>
    <row r="54" spans="1:8">
      <c r="A54" s="378" t="s">
        <v>107</v>
      </c>
      <c r="B54" s="378" t="s">
        <v>67</v>
      </c>
      <c r="C54" s="174">
        <v>0</v>
      </c>
      <c r="D54" s="174">
        <v>0</v>
      </c>
      <c r="E54" s="174">
        <v>0</v>
      </c>
      <c r="F54" s="174">
        <v>0</v>
      </c>
      <c r="G54" s="843">
        <v>0</v>
      </c>
      <c r="H54" s="185">
        <f t="shared" si="5"/>
        <v>0</v>
      </c>
    </row>
    <row r="55" spans="1:8">
      <c r="A55" s="71" t="s">
        <v>31</v>
      </c>
      <c r="B55" s="76"/>
      <c r="C55" s="76"/>
      <c r="D55" s="76"/>
      <c r="E55" s="76"/>
      <c r="F55" s="76"/>
      <c r="G55" s="76"/>
      <c r="H55" s="76"/>
    </row>
    <row r="56" spans="1:8">
      <c r="A56" s="378" t="s">
        <v>108</v>
      </c>
      <c r="B56" s="378" t="s">
        <v>65</v>
      </c>
      <c r="C56" s="174">
        <v>0</v>
      </c>
      <c r="D56" s="174">
        <v>0</v>
      </c>
      <c r="E56" s="174">
        <v>0</v>
      </c>
      <c r="F56" s="174">
        <v>0</v>
      </c>
      <c r="G56" s="843">
        <v>0</v>
      </c>
      <c r="H56" s="185">
        <f>G56/$G$69</f>
        <v>0</v>
      </c>
    </row>
    <row r="57" spans="1:8">
      <c r="A57" s="378" t="s">
        <v>109</v>
      </c>
      <c r="B57" s="378" t="s">
        <v>65</v>
      </c>
      <c r="C57" s="174">
        <v>0</v>
      </c>
      <c r="D57" s="174">
        <v>0</v>
      </c>
      <c r="E57" s="174">
        <v>0</v>
      </c>
      <c r="F57" s="174">
        <v>0</v>
      </c>
      <c r="G57" s="843">
        <v>0</v>
      </c>
      <c r="H57" s="185">
        <f t="shared" ref="H57:H62" si="6">G57/$G$69</f>
        <v>0</v>
      </c>
    </row>
    <row r="58" spans="1:8">
      <c r="A58" s="378" t="s">
        <v>110</v>
      </c>
      <c r="B58" s="378" t="s">
        <v>67</v>
      </c>
      <c r="C58" s="174">
        <v>0</v>
      </c>
      <c r="D58" s="174">
        <v>0</v>
      </c>
      <c r="E58" s="174">
        <v>0</v>
      </c>
      <c r="F58" s="174">
        <v>0</v>
      </c>
      <c r="G58" s="843">
        <v>0</v>
      </c>
      <c r="H58" s="185">
        <f t="shared" si="6"/>
        <v>0</v>
      </c>
    </row>
    <row r="59" spans="1:8">
      <c r="A59" s="378" t="s">
        <v>111</v>
      </c>
      <c r="B59" s="378" t="s">
        <v>65</v>
      </c>
      <c r="C59" s="174">
        <v>0</v>
      </c>
      <c r="D59" s="174">
        <v>0</v>
      </c>
      <c r="E59" s="174">
        <v>0</v>
      </c>
      <c r="F59" s="174">
        <v>0</v>
      </c>
      <c r="G59" s="843">
        <v>0</v>
      </c>
      <c r="H59" s="185">
        <f t="shared" si="6"/>
        <v>0</v>
      </c>
    </row>
    <row r="60" spans="1:8">
      <c r="A60" s="378" t="s">
        <v>112</v>
      </c>
      <c r="B60" s="378" t="s">
        <v>67</v>
      </c>
      <c r="C60" s="174">
        <v>0</v>
      </c>
      <c r="D60" s="174">
        <v>0</v>
      </c>
      <c r="E60" s="174">
        <v>0</v>
      </c>
      <c r="F60" s="174">
        <v>0</v>
      </c>
      <c r="G60" s="843">
        <v>0</v>
      </c>
      <c r="H60" s="185">
        <f t="shared" si="6"/>
        <v>0</v>
      </c>
    </row>
    <row r="61" spans="1:8">
      <c r="A61" s="378" t="s">
        <v>113</v>
      </c>
      <c r="B61" s="378" t="s">
        <v>65</v>
      </c>
      <c r="C61" s="174">
        <v>0</v>
      </c>
      <c r="D61" s="174">
        <v>0</v>
      </c>
      <c r="E61" s="174">
        <v>0</v>
      </c>
      <c r="F61" s="174">
        <v>0</v>
      </c>
      <c r="G61" s="843">
        <v>0</v>
      </c>
      <c r="H61" s="185">
        <f t="shared" si="6"/>
        <v>0</v>
      </c>
    </row>
    <row r="62" spans="1:8">
      <c r="A62" s="378" t="s">
        <v>114</v>
      </c>
      <c r="B62" s="378" t="s">
        <v>67</v>
      </c>
      <c r="C62" s="174">
        <v>0</v>
      </c>
      <c r="D62" s="174">
        <v>0</v>
      </c>
      <c r="E62" s="174">
        <v>0</v>
      </c>
      <c r="F62" s="174">
        <v>0</v>
      </c>
      <c r="G62" s="843">
        <v>0</v>
      </c>
      <c r="H62" s="185">
        <f t="shared" si="6"/>
        <v>0</v>
      </c>
    </row>
    <row r="63" spans="1:8">
      <c r="A63" s="71" t="s">
        <v>115</v>
      </c>
      <c r="B63" s="76"/>
      <c r="C63" s="76"/>
      <c r="D63" s="76"/>
      <c r="E63" s="76"/>
      <c r="F63" s="76"/>
      <c r="G63" s="76"/>
      <c r="H63" s="76"/>
    </row>
    <row r="64" spans="1:8">
      <c r="A64" s="767"/>
      <c r="B64" s="384"/>
      <c r="C64" s="174"/>
      <c r="D64" s="187"/>
      <c r="E64" s="187"/>
      <c r="F64" s="187"/>
      <c r="G64" s="187"/>
      <c r="H64" s="185"/>
    </row>
    <row r="65" spans="1:8">
      <c r="A65" s="71" t="s">
        <v>32</v>
      </c>
      <c r="B65" s="76"/>
      <c r="C65" s="76"/>
      <c r="D65" s="76"/>
      <c r="E65" s="76"/>
      <c r="F65" s="76"/>
      <c r="G65" s="76"/>
      <c r="H65" s="76"/>
    </row>
    <row r="66" spans="1:8">
      <c r="A66" s="75" t="s">
        <v>116</v>
      </c>
      <c r="B66" s="75" t="s">
        <v>65</v>
      </c>
      <c r="C66" s="174">
        <v>74475</v>
      </c>
      <c r="D66" s="186"/>
      <c r="E66" s="186"/>
      <c r="F66" s="186"/>
      <c r="G66" s="177">
        <v>12215443.4</v>
      </c>
      <c r="H66" s="185">
        <f>G66/$G$69</f>
        <v>0.23763309793635143</v>
      </c>
    </row>
    <row r="67" spans="1:8">
      <c r="A67" s="75" t="s">
        <v>117</v>
      </c>
      <c r="B67" s="75" t="s">
        <v>65</v>
      </c>
      <c r="C67" s="174">
        <v>53604</v>
      </c>
      <c r="D67" s="186"/>
      <c r="E67" s="186"/>
      <c r="F67" s="186"/>
      <c r="G67" s="177">
        <v>858582.15</v>
      </c>
      <c r="H67" s="185">
        <f>G67/$G$69</f>
        <v>1.6702425729167816E-2</v>
      </c>
    </row>
    <row r="68" spans="1:8">
      <c r="A68" s="76"/>
      <c r="B68" s="76"/>
      <c r="C68" s="76"/>
      <c r="D68" s="76"/>
      <c r="E68" s="186"/>
      <c r="F68" s="76"/>
      <c r="G68" s="76"/>
      <c r="H68" s="76"/>
    </row>
    <row r="69" spans="1:8">
      <c r="A69" s="72" t="s">
        <v>118</v>
      </c>
      <c r="B69" s="75"/>
      <c r="C69" s="75"/>
      <c r="D69" s="187">
        <v>0</v>
      </c>
      <c r="E69" s="187">
        <v>0</v>
      </c>
      <c r="F69" s="873">
        <f>SUM(F9:F68)</f>
        <v>336541.85761000006</v>
      </c>
      <c r="G69" s="177">
        <f>SUM(G9:G68)</f>
        <v>51404638.099999994</v>
      </c>
      <c r="H69" s="76"/>
    </row>
    <row r="70" spans="1:8">
      <c r="A70" s="73"/>
      <c r="B70" s="73"/>
      <c r="C70" s="73"/>
      <c r="D70" s="187"/>
      <c r="E70" s="187"/>
      <c r="F70" s="187"/>
      <c r="G70" s="178"/>
      <c r="H70" s="242"/>
    </row>
    <row r="71" spans="1:8" ht="13.5" thickBot="1">
      <c r="A71" s="180" t="s">
        <v>119</v>
      </c>
      <c r="B71" s="87"/>
      <c r="C71" s="174">
        <f>C77</f>
        <v>58680</v>
      </c>
      <c r="D71" s="175"/>
      <c r="E71" s="175"/>
      <c r="F71" s="175"/>
      <c r="G71" s="175"/>
      <c r="H71" s="243"/>
    </row>
    <row r="72" spans="1:8">
      <c r="A72" s="239"/>
      <c r="B72" s="421"/>
      <c r="C72" s="421"/>
      <c r="D72" s="1003"/>
      <c r="E72" s="1003"/>
      <c r="F72" s="1004"/>
      <c r="G72" s="1005"/>
      <c r="H72" s="1003"/>
    </row>
    <row r="73" spans="1:8">
      <c r="A73" s="181" t="s">
        <v>120</v>
      </c>
      <c r="B73" s="76" t="s">
        <v>121</v>
      </c>
      <c r="C73" s="76"/>
      <c r="D73" s="172"/>
      <c r="E73" s="81"/>
      <c r="F73" s="81"/>
      <c r="G73" s="81"/>
      <c r="H73" s="81"/>
    </row>
    <row r="74" spans="1:8">
      <c r="A74" s="182" t="s">
        <v>122</v>
      </c>
      <c r="B74" s="75" t="s">
        <v>65</v>
      </c>
      <c r="C74" s="174">
        <v>38416</v>
      </c>
      <c r="D74" s="74"/>
      <c r="E74" s="74"/>
      <c r="F74" s="74"/>
      <c r="G74" s="74"/>
      <c r="H74" s="77"/>
    </row>
    <row r="75" spans="1:8">
      <c r="A75" s="557" t="s">
        <v>123</v>
      </c>
      <c r="B75" s="378" t="s">
        <v>65</v>
      </c>
      <c r="C75" s="379">
        <v>17664</v>
      </c>
      <c r="D75" s="74"/>
      <c r="E75" s="74"/>
      <c r="F75" s="74"/>
      <c r="G75" s="244"/>
      <c r="H75" s="77"/>
    </row>
    <row r="76" spans="1:8">
      <c r="A76" s="182" t="s">
        <v>124</v>
      </c>
      <c r="B76" s="75" t="s">
        <v>65</v>
      </c>
      <c r="C76" s="174">
        <v>2600</v>
      </c>
      <c r="D76" s="74"/>
      <c r="E76" s="74"/>
      <c r="F76" s="74"/>
      <c r="G76" s="74"/>
      <c r="H76" s="77"/>
    </row>
    <row r="77" spans="1:8">
      <c r="A77" s="183" t="s">
        <v>125</v>
      </c>
      <c r="B77" s="75" t="s">
        <v>65</v>
      </c>
      <c r="C77" s="174">
        <f>C74+C75+C76</f>
        <v>58680</v>
      </c>
      <c r="D77" s="74"/>
      <c r="E77" s="74"/>
      <c r="F77" s="74"/>
      <c r="G77" s="74"/>
      <c r="H77" s="77"/>
    </row>
    <row r="78" spans="1:8">
      <c r="A78" s="183" t="s">
        <v>126</v>
      </c>
      <c r="B78" s="75" t="s">
        <v>65</v>
      </c>
      <c r="C78" s="174">
        <v>94600</v>
      </c>
      <c r="D78" s="74"/>
      <c r="E78" s="61"/>
      <c r="F78" s="74"/>
      <c r="G78" s="74"/>
      <c r="H78" s="62"/>
    </row>
    <row r="79" spans="1:8">
      <c r="A79" s="183" t="s">
        <v>127</v>
      </c>
      <c r="B79" s="75" t="s">
        <v>128</v>
      </c>
      <c r="C79" s="184">
        <f>C77/C78</f>
        <v>0.62029598308668077</v>
      </c>
      <c r="D79" s="74"/>
      <c r="E79" s="61"/>
      <c r="F79" s="74"/>
      <c r="G79" s="74"/>
      <c r="H79" s="62"/>
    </row>
    <row r="80" spans="1:8" ht="13.5" thickBot="1">
      <c r="A80" s="180" t="s">
        <v>129</v>
      </c>
      <c r="B80" s="87" t="s">
        <v>65</v>
      </c>
      <c r="C80" s="179">
        <v>3506</v>
      </c>
      <c r="D80" s="78"/>
      <c r="E80" s="63"/>
      <c r="F80" s="78"/>
      <c r="G80" s="78"/>
      <c r="H80" s="64"/>
    </row>
    <row r="81" spans="1:8">
      <c r="A81" s="74"/>
      <c r="B81" s="74"/>
      <c r="C81" s="5"/>
      <c r="D81" s="74"/>
      <c r="E81" s="61"/>
      <c r="F81" s="74"/>
      <c r="G81" s="74"/>
      <c r="H81" s="61"/>
    </row>
    <row r="82" spans="1:8">
      <c r="A82" s="1220" t="s">
        <v>130</v>
      </c>
      <c r="B82" s="1220"/>
      <c r="C82" s="1220"/>
      <c r="D82" s="1220"/>
      <c r="E82" s="1220"/>
      <c r="F82" s="1220"/>
      <c r="G82" s="1220"/>
      <c r="H82" s="1220"/>
    </row>
    <row r="83" spans="1:8">
      <c r="A83" s="1221" t="s">
        <v>131</v>
      </c>
      <c r="B83" s="1221"/>
      <c r="C83" s="1221"/>
      <c r="D83" s="1221"/>
      <c r="E83" s="1221"/>
      <c r="F83" s="1221"/>
      <c r="G83" s="1221"/>
      <c r="H83" s="1221"/>
    </row>
    <row r="84" spans="1:8" ht="12.75" customHeight="1">
      <c r="A84" s="1009" t="s">
        <v>132</v>
      </c>
      <c r="B84" s="1009"/>
      <c r="C84" s="1009"/>
      <c r="D84" s="1009"/>
      <c r="E84" s="1009"/>
      <c r="F84" s="1009"/>
      <c r="G84" s="1009"/>
      <c r="H84" s="1009"/>
    </row>
    <row r="85" spans="1:8">
      <c r="A85" s="1009" t="s">
        <v>133</v>
      </c>
      <c r="B85" s="1009"/>
      <c r="C85" s="1009"/>
      <c r="D85" s="1009"/>
      <c r="E85" s="1009"/>
      <c r="F85" s="1009"/>
      <c r="G85" s="1009"/>
      <c r="H85" s="1009"/>
    </row>
    <row r="86" spans="1:8" ht="12.75" customHeight="1">
      <c r="A86" s="1009" t="s">
        <v>134</v>
      </c>
      <c r="B86" s="1009"/>
      <c r="C86" s="1009"/>
      <c r="D86" s="1009"/>
      <c r="E86" s="1009"/>
      <c r="F86" s="1009"/>
      <c r="G86" s="1009"/>
      <c r="H86" s="1009"/>
    </row>
    <row r="87" spans="1:8" ht="24.75" customHeight="1">
      <c r="A87" s="1010" t="s">
        <v>663</v>
      </c>
      <c r="B87" s="1010"/>
      <c r="C87" s="1010"/>
      <c r="D87" s="1010"/>
      <c r="E87" s="1010"/>
      <c r="F87" s="1010"/>
      <c r="G87" s="1010"/>
      <c r="H87" s="1010"/>
    </row>
    <row r="88" spans="1:8">
      <c r="A88" s="1223" t="s">
        <v>135</v>
      </c>
      <c r="B88" s="1223"/>
      <c r="C88" s="1223"/>
      <c r="D88" s="1223"/>
      <c r="E88" s="1223"/>
      <c r="F88" s="1223"/>
      <c r="G88" s="1223"/>
      <c r="H88" s="1223"/>
    </row>
    <row r="89" spans="1:8">
      <c r="A89" s="1219"/>
      <c r="B89" s="1219"/>
      <c r="C89" s="1219"/>
      <c r="D89" s="1219"/>
      <c r="E89" s="1219"/>
      <c r="F89" s="1219"/>
      <c r="G89" s="1219"/>
      <c r="H89" s="1219"/>
    </row>
    <row r="90" spans="1:8">
      <c r="A90" s="1222" t="s">
        <v>136</v>
      </c>
      <c r="B90" s="1222"/>
      <c r="C90" s="1222"/>
      <c r="D90" s="1222"/>
      <c r="E90" s="1222"/>
      <c r="F90" s="1222"/>
      <c r="G90" s="1222"/>
      <c r="H90" s="1222"/>
    </row>
    <row r="91" spans="1:8">
      <c r="A91" s="1000" t="s">
        <v>137</v>
      </c>
      <c r="B91" s="1000"/>
      <c r="C91" s="1000"/>
      <c r="D91" s="1000"/>
      <c r="E91" s="1000"/>
      <c r="F91" s="1000"/>
      <c r="G91" s="1000"/>
      <c r="H91" s="1000"/>
    </row>
    <row r="92" spans="1:8" ht="12.75" customHeight="1">
      <c r="A92" s="998" t="s">
        <v>138</v>
      </c>
      <c r="B92" s="998"/>
      <c r="C92" s="998"/>
      <c r="D92" s="998"/>
      <c r="E92" s="998"/>
      <c r="F92" s="998"/>
      <c r="G92" s="998"/>
      <c r="H92" s="998"/>
    </row>
    <row r="93" spans="1:8" ht="12.75" customHeight="1">
      <c r="A93" s="998"/>
      <c r="B93" s="998"/>
      <c r="C93" s="998"/>
      <c r="D93" s="998"/>
      <c r="E93" s="998"/>
      <c r="F93" s="998"/>
      <c r="G93" s="998"/>
    </row>
    <row r="94" spans="1:8" ht="12.75" customHeight="1">
      <c r="A94" s="998"/>
      <c r="B94" s="998"/>
      <c r="C94" s="998"/>
      <c r="D94" s="998"/>
      <c r="E94" s="998"/>
      <c r="F94" s="998"/>
      <c r="G94" s="998"/>
      <c r="H94" s="998"/>
    </row>
    <row r="97" spans="1:8" ht="27" customHeight="1">
      <c r="A97" s="999"/>
      <c r="B97" s="999"/>
      <c r="C97" s="999"/>
      <c r="D97" s="999"/>
      <c r="E97" s="999"/>
      <c r="F97" s="999"/>
      <c r="G97" s="999"/>
      <c r="H97" s="999"/>
    </row>
    <row r="100" spans="1:8" ht="12.75" customHeight="1"/>
  </sheetData>
  <mergeCells count="21">
    <mergeCell ref="A1:H1"/>
    <mergeCell ref="A93:G93"/>
    <mergeCell ref="A82:H82"/>
    <mergeCell ref="A83:H83"/>
    <mergeCell ref="A84:H84"/>
    <mergeCell ref="A88:H88"/>
    <mergeCell ref="A89:H89"/>
    <mergeCell ref="A90:H90"/>
    <mergeCell ref="A92:H92"/>
    <mergeCell ref="A94:H94"/>
    <mergeCell ref="A97:H97"/>
    <mergeCell ref="A91:H91"/>
    <mergeCell ref="A2:H2"/>
    <mergeCell ref="A3:H3"/>
    <mergeCell ref="B5:H5"/>
    <mergeCell ref="D72:F72"/>
    <mergeCell ref="G72:H72"/>
    <mergeCell ref="C6:H6"/>
    <mergeCell ref="A87:H87"/>
    <mergeCell ref="A85:H85"/>
    <mergeCell ref="A86:H86"/>
  </mergeCells>
  <printOptions horizontalCentered="1" verticalCentered="1" gridLines="1"/>
  <pageMargins left="0.5" right="0.5" top="0.25" bottom="0.25" header="0.3" footer="0.3"/>
  <pageSetup paperSize="5" scale="76"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89"/>
  <sheetViews>
    <sheetView topLeftCell="A40" zoomScaleNormal="100" workbookViewId="0">
      <selection activeCell="D89" sqref="D89"/>
    </sheetView>
  </sheetViews>
  <sheetFormatPr defaultColWidth="8.5703125" defaultRowHeight="12.75"/>
  <cols>
    <col min="1" max="1" width="49.28515625" bestFit="1" customWidth="1"/>
    <col min="2" max="2" width="7.85546875" customWidth="1"/>
    <col min="6" max="6" width="10" customWidth="1"/>
    <col min="7" max="7" width="11.42578125" customWidth="1"/>
    <col min="8" max="8" width="12.5703125" customWidth="1"/>
  </cols>
  <sheetData>
    <row r="1" spans="1:8" ht="15.75" customHeight="1">
      <c r="A1" s="1012" t="s">
        <v>139</v>
      </c>
      <c r="B1" s="1012"/>
      <c r="C1" s="1012"/>
      <c r="D1" s="1012"/>
      <c r="E1" s="1012"/>
      <c r="F1" s="1012"/>
      <c r="G1" s="1012"/>
      <c r="H1" s="1012"/>
    </row>
    <row r="2" spans="1:8" ht="15.75" customHeight="1">
      <c r="A2" s="987" t="s">
        <v>1</v>
      </c>
      <c r="B2" s="987"/>
      <c r="C2" s="987"/>
      <c r="D2" s="987"/>
      <c r="E2" s="987"/>
      <c r="F2" s="987"/>
      <c r="G2" s="987"/>
      <c r="H2" s="987"/>
    </row>
    <row r="3" spans="1:8" ht="15.75" customHeight="1">
      <c r="A3" s="989" t="s">
        <v>2</v>
      </c>
      <c r="B3" s="989"/>
      <c r="C3" s="989"/>
      <c r="D3" s="989"/>
      <c r="E3" s="989"/>
      <c r="F3" s="989"/>
      <c r="G3" s="989"/>
      <c r="H3" s="989"/>
    </row>
    <row r="4" spans="1:8" ht="28.5" customHeight="1" thickBot="1">
      <c r="A4" s="171"/>
      <c r="B4" s="171"/>
      <c r="C4" s="171"/>
      <c r="D4" s="171"/>
      <c r="E4" s="171"/>
      <c r="F4" s="171"/>
      <c r="G4" s="171"/>
      <c r="H4" s="171"/>
    </row>
    <row r="5" spans="1:8" ht="16.5" thickBot="1">
      <c r="A5" s="372"/>
      <c r="B5" s="371"/>
      <c r="C5" s="1014" t="s">
        <v>140</v>
      </c>
      <c r="D5" s="1015"/>
      <c r="E5" s="1015"/>
      <c r="F5" s="1015"/>
      <c r="G5" s="1015"/>
      <c r="H5" s="1016"/>
    </row>
    <row r="6" spans="1:8">
      <c r="A6" s="240"/>
      <c r="B6" s="240"/>
      <c r="C6" s="1017" t="s">
        <v>55</v>
      </c>
      <c r="D6" s="1018"/>
      <c r="E6" s="1018"/>
      <c r="F6" s="1018"/>
      <c r="G6" s="1018"/>
      <c r="H6" s="1019"/>
    </row>
    <row r="7" spans="1:8" ht="38.25">
      <c r="A7" s="16" t="s">
        <v>56</v>
      </c>
      <c r="B7" s="18" t="s">
        <v>57</v>
      </c>
      <c r="C7" s="377" t="s">
        <v>58</v>
      </c>
      <c r="D7" s="89" t="s">
        <v>141</v>
      </c>
      <c r="E7" s="89" t="s">
        <v>142</v>
      </c>
      <c r="F7" s="89" t="s">
        <v>143</v>
      </c>
      <c r="G7" s="89" t="s">
        <v>62</v>
      </c>
      <c r="H7" s="90" t="s">
        <v>63</v>
      </c>
    </row>
    <row r="8" spans="1:8">
      <c r="A8" s="15" t="s">
        <v>23</v>
      </c>
      <c r="B8" s="22"/>
      <c r="C8" s="91"/>
      <c r="D8" s="92"/>
      <c r="E8" s="92"/>
      <c r="F8" s="92"/>
      <c r="G8" s="92"/>
      <c r="H8" s="93"/>
    </row>
    <row r="9" spans="1:8">
      <c r="A9" s="378" t="s">
        <v>64</v>
      </c>
      <c r="B9" s="378" t="s">
        <v>65</v>
      </c>
      <c r="C9" s="94">
        <v>0</v>
      </c>
      <c r="D9" s="95">
        <v>0</v>
      </c>
      <c r="E9" s="95">
        <v>0</v>
      </c>
      <c r="F9" s="95">
        <v>0</v>
      </c>
      <c r="G9" s="96">
        <v>0</v>
      </c>
      <c r="H9" s="82">
        <f>IF($G$69&lt;&gt;0,G9/$G$69,0)</f>
        <v>0</v>
      </c>
    </row>
    <row r="10" spans="1:8">
      <c r="A10" s="378" t="s">
        <v>66</v>
      </c>
      <c r="B10" s="378" t="s">
        <v>67</v>
      </c>
      <c r="C10" s="94">
        <v>0</v>
      </c>
      <c r="D10" s="95">
        <v>0</v>
      </c>
      <c r="E10" s="95">
        <v>0</v>
      </c>
      <c r="F10" s="95">
        <v>0</v>
      </c>
      <c r="G10" s="96">
        <v>0</v>
      </c>
      <c r="H10" s="82">
        <f>IF($G$69&lt;&gt;0,G10/$G$69,0)</f>
        <v>0</v>
      </c>
    </row>
    <row r="11" spans="1:8">
      <c r="A11" s="378" t="s">
        <v>68</v>
      </c>
      <c r="B11" s="378" t="s">
        <v>67</v>
      </c>
      <c r="C11" s="94">
        <v>0</v>
      </c>
      <c r="D11" s="95">
        <v>0</v>
      </c>
      <c r="E11" s="95">
        <v>0</v>
      </c>
      <c r="F11" s="95">
        <v>0</v>
      </c>
      <c r="G11" s="96">
        <v>0</v>
      </c>
      <c r="H11" s="82">
        <v>0</v>
      </c>
    </row>
    <row r="12" spans="1:8">
      <c r="A12" s="378" t="s">
        <v>69</v>
      </c>
      <c r="B12" s="378" t="s">
        <v>67</v>
      </c>
      <c r="C12" s="94">
        <v>0</v>
      </c>
      <c r="D12" s="95">
        <v>0</v>
      </c>
      <c r="E12" s="95">
        <v>0</v>
      </c>
      <c r="F12" s="95">
        <v>0</v>
      </c>
      <c r="G12" s="96">
        <v>0</v>
      </c>
      <c r="H12" s="82">
        <v>0</v>
      </c>
    </row>
    <row r="13" spans="1:8">
      <c r="A13" s="378" t="s">
        <v>70</v>
      </c>
      <c r="B13" s="378" t="s">
        <v>67</v>
      </c>
      <c r="C13" s="94">
        <v>0</v>
      </c>
      <c r="D13" s="95">
        <v>0</v>
      </c>
      <c r="E13" s="95">
        <v>0</v>
      </c>
      <c r="F13" s="95">
        <v>0</v>
      </c>
      <c r="G13" s="96">
        <v>0</v>
      </c>
      <c r="H13" s="82">
        <v>0</v>
      </c>
    </row>
    <row r="14" spans="1:8">
      <c r="A14" s="14" t="s">
        <v>26</v>
      </c>
      <c r="B14" s="21"/>
      <c r="C14" s="176"/>
      <c r="D14" s="83"/>
      <c r="E14" s="83"/>
      <c r="F14" s="83"/>
      <c r="G14" s="83"/>
      <c r="H14" s="93"/>
    </row>
    <row r="15" spans="1:8">
      <c r="A15" s="378" t="s">
        <v>71</v>
      </c>
      <c r="B15" s="378" t="s">
        <v>65</v>
      </c>
      <c r="C15" s="94">
        <v>0</v>
      </c>
      <c r="D15" s="95">
        <v>0</v>
      </c>
      <c r="E15" s="95">
        <v>0</v>
      </c>
      <c r="F15" s="95">
        <v>0</v>
      </c>
      <c r="G15" s="96">
        <v>0</v>
      </c>
      <c r="H15" s="82">
        <f>IF($G$69&lt;&gt;0,G15/$G$69,0)</f>
        <v>0</v>
      </c>
    </row>
    <row r="16" spans="1:8">
      <c r="A16" s="378" t="s">
        <v>72</v>
      </c>
      <c r="B16" s="378" t="s">
        <v>65</v>
      </c>
      <c r="C16" s="94">
        <v>0</v>
      </c>
      <c r="D16" s="95">
        <v>0</v>
      </c>
      <c r="E16" s="95">
        <v>0</v>
      </c>
      <c r="F16" s="95">
        <v>0</v>
      </c>
      <c r="G16" s="96">
        <v>0</v>
      </c>
      <c r="H16" s="82">
        <f>IF($G$69&lt;&gt;0,G16/$G$69,0)</f>
        <v>0</v>
      </c>
    </row>
    <row r="17" spans="1:8">
      <c r="A17" s="378" t="s">
        <v>73</v>
      </c>
      <c r="B17" s="378" t="s">
        <v>65</v>
      </c>
      <c r="C17" s="94">
        <v>0</v>
      </c>
      <c r="D17" s="95">
        <v>0</v>
      </c>
      <c r="E17" s="95">
        <v>0</v>
      </c>
      <c r="F17" s="95">
        <v>0</v>
      </c>
      <c r="G17" s="96">
        <v>0</v>
      </c>
      <c r="H17" s="82">
        <f>IF($G$69&lt;&gt;0,G17/$G$69,0)</f>
        <v>0</v>
      </c>
    </row>
    <row r="18" spans="1:8">
      <c r="A18" s="378" t="s">
        <v>74</v>
      </c>
      <c r="B18" s="378" t="s">
        <v>67</v>
      </c>
      <c r="C18" s="94">
        <v>0</v>
      </c>
      <c r="D18" s="95">
        <v>0</v>
      </c>
      <c r="E18" s="95">
        <v>0</v>
      </c>
      <c r="F18" s="95">
        <v>0</v>
      </c>
      <c r="G18" s="96">
        <v>0</v>
      </c>
      <c r="H18" s="82">
        <f>IF($G$69&lt;&gt;0,G18/$G$69,0)</f>
        <v>0</v>
      </c>
    </row>
    <row r="19" spans="1:8">
      <c r="A19" s="378" t="s">
        <v>75</v>
      </c>
      <c r="B19" s="378" t="s">
        <v>67</v>
      </c>
      <c r="C19" s="94">
        <v>0</v>
      </c>
      <c r="D19" s="95">
        <v>0</v>
      </c>
      <c r="E19" s="95">
        <v>0</v>
      </c>
      <c r="F19" s="95">
        <v>0</v>
      </c>
      <c r="G19" s="96">
        <v>0</v>
      </c>
      <c r="H19" s="82">
        <f>IF($G$69&lt;&gt;0,G19/$G$69,0)</f>
        <v>0</v>
      </c>
    </row>
    <row r="20" spans="1:8">
      <c r="A20" s="378" t="s">
        <v>76</v>
      </c>
      <c r="B20" s="378" t="s">
        <v>67</v>
      </c>
      <c r="C20" s="94">
        <v>0</v>
      </c>
      <c r="D20" s="95">
        <v>0</v>
      </c>
      <c r="E20" s="95">
        <v>0</v>
      </c>
      <c r="F20" s="95">
        <v>0</v>
      </c>
      <c r="G20" s="96">
        <v>0</v>
      </c>
      <c r="H20" s="82">
        <v>0</v>
      </c>
    </row>
    <row r="21" spans="1:8">
      <c r="A21" s="378" t="s">
        <v>77</v>
      </c>
      <c r="B21" s="378" t="s">
        <v>67</v>
      </c>
      <c r="C21" s="94">
        <v>0</v>
      </c>
      <c r="D21" s="95">
        <v>0</v>
      </c>
      <c r="E21" s="95">
        <v>0</v>
      </c>
      <c r="F21" s="95">
        <v>0</v>
      </c>
      <c r="G21" s="96">
        <v>0</v>
      </c>
      <c r="H21" s="82">
        <f>IF($G$69&lt;&gt;0,G21/$G$69,0)</f>
        <v>0</v>
      </c>
    </row>
    <row r="22" spans="1:8">
      <c r="A22" s="378" t="s">
        <v>78</v>
      </c>
      <c r="B22" s="378" t="s">
        <v>65</v>
      </c>
      <c r="C22" s="94">
        <v>0</v>
      </c>
      <c r="D22" s="95">
        <v>0</v>
      </c>
      <c r="E22" s="95">
        <v>0</v>
      </c>
      <c r="F22" s="95">
        <v>0</v>
      </c>
      <c r="G22" s="96">
        <v>0</v>
      </c>
      <c r="H22" s="82">
        <f>IF($G$69&lt;&gt;0,G22/$G$69,0)</f>
        <v>0</v>
      </c>
    </row>
    <row r="23" spans="1:8">
      <c r="A23" s="14" t="s">
        <v>27</v>
      </c>
      <c r="B23" s="21"/>
      <c r="C23" s="176"/>
      <c r="D23" s="83"/>
      <c r="E23" s="83"/>
      <c r="F23" s="83"/>
      <c r="G23" s="83"/>
      <c r="H23" s="93"/>
    </row>
    <row r="24" spans="1:8">
      <c r="A24" s="378" t="s">
        <v>79</v>
      </c>
      <c r="B24" s="378" t="s">
        <v>65</v>
      </c>
      <c r="C24" s="94">
        <v>0</v>
      </c>
      <c r="D24" s="95">
        <v>0</v>
      </c>
      <c r="E24" s="95">
        <v>0</v>
      </c>
      <c r="F24" s="95">
        <v>0</v>
      </c>
      <c r="G24" s="96">
        <v>0</v>
      </c>
      <c r="H24" s="82">
        <f>IF($G$69&lt;&gt;0,G24/$G$69,0)</f>
        <v>0</v>
      </c>
    </row>
    <row r="25" spans="1:8">
      <c r="A25" s="378" t="s">
        <v>80</v>
      </c>
      <c r="B25" s="378" t="s">
        <v>65</v>
      </c>
      <c r="C25" s="94">
        <v>0</v>
      </c>
      <c r="D25" s="95">
        <v>0</v>
      </c>
      <c r="E25" s="95">
        <v>0</v>
      </c>
      <c r="F25" s="95">
        <v>0</v>
      </c>
      <c r="G25" s="96">
        <v>0</v>
      </c>
      <c r="H25" s="82">
        <v>0</v>
      </c>
    </row>
    <row r="26" spans="1:8">
      <c r="A26" s="378" t="s">
        <v>81</v>
      </c>
      <c r="B26" s="784" t="s">
        <v>65</v>
      </c>
      <c r="C26" s="94">
        <v>0</v>
      </c>
      <c r="D26" s="95">
        <v>0</v>
      </c>
      <c r="E26" s="95">
        <v>0</v>
      </c>
      <c r="F26" s="95">
        <v>0</v>
      </c>
      <c r="G26" s="96">
        <v>0</v>
      </c>
      <c r="H26" s="82">
        <v>0</v>
      </c>
    </row>
    <row r="27" spans="1:8">
      <c r="A27" s="378" t="s">
        <v>82</v>
      </c>
      <c r="B27" s="784" t="s">
        <v>65</v>
      </c>
      <c r="C27" s="94">
        <v>0</v>
      </c>
      <c r="D27" s="95">
        <v>0</v>
      </c>
      <c r="E27" s="95">
        <v>0</v>
      </c>
      <c r="F27" s="95">
        <v>0</v>
      </c>
      <c r="G27" s="96">
        <v>0</v>
      </c>
      <c r="H27" s="82">
        <f>IF($G$69&lt;&gt;0,G27/$G$69,0)</f>
        <v>0</v>
      </c>
    </row>
    <row r="28" spans="1:8">
      <c r="A28" s="14" t="s">
        <v>28</v>
      </c>
      <c r="B28" s="21"/>
      <c r="C28" s="176"/>
      <c r="D28" s="83"/>
      <c r="E28" s="83"/>
      <c r="F28" s="83"/>
      <c r="G28" s="83"/>
      <c r="H28" s="93"/>
    </row>
    <row r="29" spans="1:8">
      <c r="A29" s="378" t="s">
        <v>83</v>
      </c>
      <c r="B29" s="378" t="s">
        <v>65</v>
      </c>
      <c r="C29" s="94">
        <v>0</v>
      </c>
      <c r="D29" s="95">
        <v>0</v>
      </c>
      <c r="E29" s="95">
        <v>0</v>
      </c>
      <c r="F29" s="95">
        <v>0</v>
      </c>
      <c r="G29" s="96">
        <v>0</v>
      </c>
      <c r="H29" s="82">
        <f t="shared" ref="H29:H37" si="0">IF($G$69&lt;&gt;0,G29/$G$69,0)</f>
        <v>0</v>
      </c>
    </row>
    <row r="30" spans="1:8">
      <c r="A30" s="378" t="s">
        <v>84</v>
      </c>
      <c r="B30" s="378" t="s">
        <v>65</v>
      </c>
      <c r="C30" s="94">
        <v>0</v>
      </c>
      <c r="D30" s="95">
        <v>0</v>
      </c>
      <c r="E30" s="95">
        <v>0</v>
      </c>
      <c r="F30" s="95">
        <v>0</v>
      </c>
      <c r="G30" s="96">
        <v>0</v>
      </c>
      <c r="H30" s="82">
        <f t="shared" si="0"/>
        <v>0</v>
      </c>
    </row>
    <row r="31" spans="1:8">
      <c r="A31" s="378" t="s">
        <v>85</v>
      </c>
      <c r="B31" s="378" t="s">
        <v>65</v>
      </c>
      <c r="C31" s="94">
        <v>0</v>
      </c>
      <c r="D31" s="95">
        <v>0</v>
      </c>
      <c r="E31" s="95">
        <v>0</v>
      </c>
      <c r="F31" s="95">
        <v>0</v>
      </c>
      <c r="G31" s="96">
        <v>0</v>
      </c>
      <c r="H31" s="82">
        <f t="shared" si="0"/>
        <v>0</v>
      </c>
    </row>
    <row r="32" spans="1:8">
      <c r="A32" s="378" t="s">
        <v>86</v>
      </c>
      <c r="B32" s="378" t="s">
        <v>65</v>
      </c>
      <c r="C32" s="94">
        <v>0</v>
      </c>
      <c r="D32" s="95">
        <v>0</v>
      </c>
      <c r="E32" s="95">
        <v>0</v>
      </c>
      <c r="F32" s="95">
        <v>0</v>
      </c>
      <c r="G32" s="96">
        <v>0</v>
      </c>
      <c r="H32" s="82">
        <f t="shared" si="0"/>
        <v>0</v>
      </c>
    </row>
    <row r="33" spans="1:8">
      <c r="A33" s="378" t="s">
        <v>87</v>
      </c>
      <c r="B33" s="378" t="s">
        <v>65</v>
      </c>
      <c r="C33" s="94">
        <v>0</v>
      </c>
      <c r="D33" s="95">
        <v>0</v>
      </c>
      <c r="E33" s="95">
        <v>0</v>
      </c>
      <c r="F33" s="95">
        <v>0</v>
      </c>
      <c r="G33" s="96">
        <v>0</v>
      </c>
      <c r="H33" s="82">
        <f t="shared" si="0"/>
        <v>0</v>
      </c>
    </row>
    <row r="34" spans="1:8">
      <c r="A34" s="378" t="s">
        <v>88</v>
      </c>
      <c r="B34" s="378" t="s">
        <v>65</v>
      </c>
      <c r="C34" s="94">
        <v>0</v>
      </c>
      <c r="D34" s="95">
        <v>0</v>
      </c>
      <c r="E34" s="95">
        <v>0</v>
      </c>
      <c r="F34" s="95">
        <v>0</v>
      </c>
      <c r="G34" s="96">
        <v>0</v>
      </c>
      <c r="H34" s="82">
        <f t="shared" si="0"/>
        <v>0</v>
      </c>
    </row>
    <row r="35" spans="1:8">
      <c r="A35" s="378" t="s">
        <v>89</v>
      </c>
      <c r="B35" s="378" t="s">
        <v>65</v>
      </c>
      <c r="C35" s="94">
        <v>0</v>
      </c>
      <c r="D35" s="95">
        <v>0</v>
      </c>
      <c r="E35" s="95">
        <v>0</v>
      </c>
      <c r="F35" s="95">
        <v>0</v>
      </c>
      <c r="G35" s="96">
        <v>0</v>
      </c>
      <c r="H35" s="82">
        <f t="shared" si="0"/>
        <v>0</v>
      </c>
    </row>
    <row r="36" spans="1:8">
      <c r="A36" s="378" t="s">
        <v>90</v>
      </c>
      <c r="B36" s="378" t="s">
        <v>65</v>
      </c>
      <c r="C36" s="94">
        <v>0</v>
      </c>
      <c r="D36" s="95">
        <v>0</v>
      </c>
      <c r="E36" s="95">
        <v>0</v>
      </c>
      <c r="F36" s="95">
        <v>0</v>
      </c>
      <c r="G36" s="96">
        <v>0</v>
      </c>
      <c r="H36" s="82">
        <f t="shared" si="0"/>
        <v>0</v>
      </c>
    </row>
    <row r="37" spans="1:8">
      <c r="A37" s="378" t="s">
        <v>91</v>
      </c>
      <c r="B37" s="378" t="s">
        <v>65</v>
      </c>
      <c r="C37" s="94">
        <v>0</v>
      </c>
      <c r="D37" s="95">
        <v>0</v>
      </c>
      <c r="E37" s="95">
        <v>0</v>
      </c>
      <c r="F37" s="95">
        <v>0</v>
      </c>
      <c r="G37" s="96">
        <v>0</v>
      </c>
      <c r="H37" s="82">
        <f t="shared" si="0"/>
        <v>0</v>
      </c>
    </row>
    <row r="38" spans="1:8">
      <c r="A38" s="378" t="s">
        <v>92</v>
      </c>
      <c r="B38" s="378" t="s">
        <v>65</v>
      </c>
      <c r="C38" s="94">
        <v>0</v>
      </c>
      <c r="D38" s="95">
        <v>0</v>
      </c>
      <c r="E38" s="95">
        <v>0</v>
      </c>
      <c r="F38" s="95">
        <v>0</v>
      </c>
      <c r="G38" s="96">
        <v>0</v>
      </c>
      <c r="H38" s="82">
        <v>0</v>
      </c>
    </row>
    <row r="39" spans="1:8">
      <c r="A39" s="378" t="s">
        <v>93</v>
      </c>
      <c r="B39" s="378" t="s">
        <v>67</v>
      </c>
      <c r="C39" s="94">
        <v>0</v>
      </c>
      <c r="D39" s="95">
        <v>0</v>
      </c>
      <c r="E39" s="95">
        <v>0</v>
      </c>
      <c r="F39" s="95">
        <v>0</v>
      </c>
      <c r="G39" s="96">
        <v>0</v>
      </c>
      <c r="H39" s="82">
        <v>0</v>
      </c>
    </row>
    <row r="40" spans="1:8">
      <c r="A40" s="75" t="s">
        <v>94</v>
      </c>
      <c r="B40" s="378" t="s">
        <v>67</v>
      </c>
      <c r="C40" s="94">
        <v>0</v>
      </c>
      <c r="D40" s="95">
        <v>0</v>
      </c>
      <c r="E40" s="95">
        <v>0</v>
      </c>
      <c r="F40" s="95">
        <v>0</v>
      </c>
      <c r="G40" s="96">
        <v>0</v>
      </c>
      <c r="H40" s="82">
        <v>0</v>
      </c>
    </row>
    <row r="41" spans="1:8">
      <c r="A41" s="378" t="s">
        <v>95</v>
      </c>
      <c r="B41" s="378" t="s">
        <v>65</v>
      </c>
      <c r="C41" s="94">
        <v>0</v>
      </c>
      <c r="D41" s="95">
        <v>0</v>
      </c>
      <c r="E41" s="95">
        <v>0</v>
      </c>
      <c r="F41" s="95">
        <v>0</v>
      </c>
      <c r="G41" s="96">
        <v>0</v>
      </c>
      <c r="H41" s="82">
        <v>0</v>
      </c>
    </row>
    <row r="42" spans="1:8">
      <c r="A42" s="378" t="s">
        <v>96</v>
      </c>
      <c r="B42" s="378" t="s">
        <v>65</v>
      </c>
      <c r="C42" s="94">
        <v>0</v>
      </c>
      <c r="D42" s="95">
        <v>0</v>
      </c>
      <c r="E42" s="95">
        <v>0</v>
      </c>
      <c r="F42" s="95">
        <v>0</v>
      </c>
      <c r="G42" s="96">
        <v>0</v>
      </c>
      <c r="H42" s="82">
        <f>IF($G$69&lt;&gt;0,G42/$G$69,0)</f>
        <v>0</v>
      </c>
    </row>
    <row r="43" spans="1:8">
      <c r="A43" s="14" t="s">
        <v>29</v>
      </c>
      <c r="B43" s="21"/>
      <c r="C43" s="176"/>
      <c r="D43" s="83"/>
      <c r="E43" s="83"/>
      <c r="F43" s="83"/>
      <c r="G43" s="85"/>
      <c r="H43" s="93"/>
    </row>
    <row r="44" spans="1:8">
      <c r="A44" s="378" t="s">
        <v>97</v>
      </c>
      <c r="B44" s="378" t="s">
        <v>65</v>
      </c>
      <c r="C44" s="94">
        <v>0</v>
      </c>
      <c r="D44" s="95">
        <v>0</v>
      </c>
      <c r="E44" s="95">
        <v>0</v>
      </c>
      <c r="F44" s="95">
        <v>0</v>
      </c>
      <c r="G44" s="96">
        <v>0</v>
      </c>
      <c r="H44" s="82">
        <f>IF($G$69&lt;&gt;0,G44/$G$69,0)</f>
        <v>0</v>
      </c>
    </row>
    <row r="45" spans="1:8">
      <c r="A45" s="378" t="s">
        <v>98</v>
      </c>
      <c r="B45" s="378" t="s">
        <v>65</v>
      </c>
      <c r="C45" s="94">
        <v>0</v>
      </c>
      <c r="D45" s="95">
        <v>0</v>
      </c>
      <c r="E45" s="95">
        <v>0</v>
      </c>
      <c r="F45" s="95">
        <v>0</v>
      </c>
      <c r="G45" s="96">
        <v>0</v>
      </c>
      <c r="H45" s="82">
        <f>IF($G$69&lt;&gt;0,G45/$G$69,0)</f>
        <v>0</v>
      </c>
    </row>
    <row r="46" spans="1:8">
      <c r="A46" s="378" t="s">
        <v>99</v>
      </c>
      <c r="B46" s="378" t="s">
        <v>65</v>
      </c>
      <c r="C46" s="94">
        <v>0</v>
      </c>
      <c r="D46" s="95">
        <v>0</v>
      </c>
      <c r="E46" s="95">
        <v>0</v>
      </c>
      <c r="F46" s="95">
        <v>0</v>
      </c>
      <c r="G46" s="96">
        <v>0</v>
      </c>
      <c r="H46" s="82">
        <v>0</v>
      </c>
    </row>
    <row r="47" spans="1:8">
      <c r="A47" s="14" t="s">
        <v>100</v>
      </c>
      <c r="B47" s="21"/>
      <c r="C47" s="176"/>
      <c r="D47" s="83"/>
      <c r="E47" s="83"/>
      <c r="F47" s="83"/>
      <c r="G47" s="83"/>
      <c r="H47" s="93"/>
    </row>
    <row r="48" spans="1:8">
      <c r="A48" s="378" t="s">
        <v>101</v>
      </c>
      <c r="B48" s="378" t="s">
        <v>67</v>
      </c>
      <c r="C48" s="94">
        <v>0</v>
      </c>
      <c r="D48" s="95">
        <v>0</v>
      </c>
      <c r="E48" s="95">
        <v>0</v>
      </c>
      <c r="F48" s="95">
        <v>0</v>
      </c>
      <c r="G48" s="96">
        <v>0</v>
      </c>
      <c r="H48" s="82">
        <f t="shared" ref="H48:H54" si="1">IF($G$69&lt;&gt;0,G48/$G$69,0)</f>
        <v>0</v>
      </c>
    </row>
    <row r="49" spans="1:8">
      <c r="A49" s="378" t="s">
        <v>102</v>
      </c>
      <c r="B49" s="378" t="s">
        <v>67</v>
      </c>
      <c r="C49" s="94">
        <v>0</v>
      </c>
      <c r="D49" s="95">
        <v>0</v>
      </c>
      <c r="E49" s="95">
        <v>0</v>
      </c>
      <c r="F49" s="95">
        <v>0</v>
      </c>
      <c r="G49" s="96">
        <v>0</v>
      </c>
      <c r="H49" s="82">
        <f t="shared" si="1"/>
        <v>0</v>
      </c>
    </row>
    <row r="50" spans="1:8">
      <c r="A50" s="378" t="s">
        <v>103</v>
      </c>
      <c r="B50" s="378" t="s">
        <v>67</v>
      </c>
      <c r="C50" s="94">
        <v>0</v>
      </c>
      <c r="D50" s="95">
        <v>0</v>
      </c>
      <c r="E50" s="95">
        <v>0</v>
      </c>
      <c r="F50" s="95">
        <v>0</v>
      </c>
      <c r="G50" s="96">
        <v>0</v>
      </c>
      <c r="H50" s="82">
        <f t="shared" si="1"/>
        <v>0</v>
      </c>
    </row>
    <row r="51" spans="1:8">
      <c r="A51" s="378" t="s">
        <v>104</v>
      </c>
      <c r="B51" s="378" t="s">
        <v>67</v>
      </c>
      <c r="C51" s="94">
        <v>0</v>
      </c>
      <c r="D51" s="95">
        <v>0</v>
      </c>
      <c r="E51" s="95">
        <v>0</v>
      </c>
      <c r="F51" s="95">
        <v>0</v>
      </c>
      <c r="G51" s="96">
        <v>0</v>
      </c>
      <c r="H51" s="82">
        <f t="shared" si="1"/>
        <v>0</v>
      </c>
    </row>
    <row r="52" spans="1:8">
      <c r="A52" s="378" t="s">
        <v>105</v>
      </c>
      <c r="B52" s="378" t="s">
        <v>67</v>
      </c>
      <c r="C52" s="94">
        <v>0</v>
      </c>
      <c r="D52" s="95">
        <v>0</v>
      </c>
      <c r="E52" s="95">
        <v>0</v>
      </c>
      <c r="F52" s="95">
        <v>0</v>
      </c>
      <c r="G52" s="96">
        <v>0</v>
      </c>
      <c r="H52" s="82">
        <f t="shared" si="1"/>
        <v>0</v>
      </c>
    </row>
    <row r="53" spans="1:8">
      <c r="A53" s="378" t="s">
        <v>106</v>
      </c>
      <c r="B53" s="378" t="s">
        <v>67</v>
      </c>
      <c r="C53" s="94">
        <v>0</v>
      </c>
      <c r="D53" s="95">
        <v>0</v>
      </c>
      <c r="E53" s="95">
        <v>0</v>
      </c>
      <c r="F53" s="95">
        <v>0</v>
      </c>
      <c r="G53" s="96">
        <v>0</v>
      </c>
      <c r="H53" s="82">
        <f t="shared" si="1"/>
        <v>0</v>
      </c>
    </row>
    <row r="54" spans="1:8">
      <c r="A54" s="378" t="s">
        <v>107</v>
      </c>
      <c r="B54" s="378" t="s">
        <v>67</v>
      </c>
      <c r="C54" s="94">
        <v>0</v>
      </c>
      <c r="D54" s="95">
        <v>0</v>
      </c>
      <c r="E54" s="95">
        <v>0</v>
      </c>
      <c r="F54" s="95">
        <v>0</v>
      </c>
      <c r="G54" s="96">
        <v>0</v>
      </c>
      <c r="H54" s="82">
        <f t="shared" si="1"/>
        <v>0</v>
      </c>
    </row>
    <row r="55" spans="1:8">
      <c r="A55" s="14" t="s">
        <v>31</v>
      </c>
      <c r="B55" s="21"/>
      <c r="C55" s="176"/>
      <c r="D55" s="83"/>
      <c r="E55" s="83"/>
      <c r="F55" s="83"/>
      <c r="G55" s="83"/>
      <c r="H55" s="93"/>
    </row>
    <row r="56" spans="1:8">
      <c r="A56" s="378" t="s">
        <v>108</v>
      </c>
      <c r="B56" s="378" t="s">
        <v>65</v>
      </c>
      <c r="C56" s="94">
        <v>0</v>
      </c>
      <c r="D56" s="95">
        <v>0</v>
      </c>
      <c r="E56" s="95">
        <v>0</v>
      </c>
      <c r="F56" s="95">
        <v>0</v>
      </c>
      <c r="G56" s="96">
        <v>0</v>
      </c>
      <c r="H56" s="82">
        <f>IF($G$69&lt;&gt;0,G56/$G$69,0)</f>
        <v>0</v>
      </c>
    </row>
    <row r="57" spans="1:8">
      <c r="A57" s="378" t="s">
        <v>109</v>
      </c>
      <c r="B57" s="378" t="s">
        <v>65</v>
      </c>
      <c r="C57" s="94">
        <v>0</v>
      </c>
      <c r="D57" s="95">
        <v>0</v>
      </c>
      <c r="E57" s="95">
        <v>0</v>
      </c>
      <c r="F57" s="95">
        <v>0</v>
      </c>
      <c r="G57" s="96">
        <v>0</v>
      </c>
      <c r="H57" s="82">
        <f>IF($G$69&lt;&gt;0,G57/$G$69,0)</f>
        <v>0</v>
      </c>
    </row>
    <row r="58" spans="1:8">
      <c r="A58" s="378" t="s">
        <v>110</v>
      </c>
      <c r="B58" s="378" t="s">
        <v>67</v>
      </c>
      <c r="C58" s="94">
        <v>0</v>
      </c>
      <c r="D58" s="95">
        <v>0</v>
      </c>
      <c r="E58" s="95">
        <v>0</v>
      </c>
      <c r="F58" s="95">
        <v>0</v>
      </c>
      <c r="G58" s="96">
        <v>0</v>
      </c>
      <c r="H58" s="82">
        <v>0</v>
      </c>
    </row>
    <row r="59" spans="1:8">
      <c r="A59" s="378" t="s">
        <v>111</v>
      </c>
      <c r="B59" s="378" t="s">
        <v>65</v>
      </c>
      <c r="C59" s="94">
        <v>0</v>
      </c>
      <c r="D59" s="95">
        <v>0</v>
      </c>
      <c r="E59" s="95">
        <v>0</v>
      </c>
      <c r="F59" s="95">
        <v>0</v>
      </c>
      <c r="G59" s="96">
        <v>0</v>
      </c>
      <c r="H59" s="82">
        <v>0</v>
      </c>
    </row>
    <row r="60" spans="1:8">
      <c r="A60" s="378" t="s">
        <v>112</v>
      </c>
      <c r="B60" s="378" t="s">
        <v>67</v>
      </c>
      <c r="C60" s="94">
        <v>0</v>
      </c>
      <c r="D60" s="95">
        <v>0</v>
      </c>
      <c r="E60" s="95">
        <v>0</v>
      </c>
      <c r="F60" s="95">
        <v>0</v>
      </c>
      <c r="G60" s="96">
        <v>0</v>
      </c>
      <c r="H60" s="82">
        <v>0</v>
      </c>
    </row>
    <row r="61" spans="1:8">
      <c r="A61" s="378" t="s">
        <v>113</v>
      </c>
      <c r="B61" s="378" t="s">
        <v>65</v>
      </c>
      <c r="C61" s="94"/>
      <c r="D61" s="95">
        <v>0</v>
      </c>
      <c r="E61" s="95">
        <v>0</v>
      </c>
      <c r="F61" s="95">
        <v>0</v>
      </c>
      <c r="G61" s="96">
        <v>0</v>
      </c>
      <c r="H61" s="82">
        <v>0</v>
      </c>
    </row>
    <row r="62" spans="1:8">
      <c r="A62" s="378" t="s">
        <v>114</v>
      </c>
      <c r="B62" s="378" t="s">
        <v>67</v>
      </c>
      <c r="C62" s="94">
        <v>0</v>
      </c>
      <c r="D62" s="95">
        <v>0</v>
      </c>
      <c r="E62" s="95">
        <v>0</v>
      </c>
      <c r="F62" s="95">
        <v>0</v>
      </c>
      <c r="G62" s="96">
        <v>0</v>
      </c>
      <c r="H62" s="82">
        <f>IF($G$69&lt;&gt;0,G62/$G$69,0)</f>
        <v>0</v>
      </c>
    </row>
    <row r="63" spans="1:8">
      <c r="A63" s="14" t="s">
        <v>115</v>
      </c>
      <c r="B63" s="21"/>
      <c r="C63" s="176"/>
      <c r="D63" s="83"/>
      <c r="E63" s="83"/>
      <c r="F63" s="83"/>
      <c r="G63" s="83"/>
      <c r="H63" s="93"/>
    </row>
    <row r="64" spans="1:8">
      <c r="A64" s="768"/>
      <c r="B64" s="380"/>
      <c r="C64" s="155"/>
      <c r="D64" s="84"/>
      <c r="E64" s="84"/>
      <c r="F64" s="84"/>
      <c r="G64" s="84"/>
      <c r="H64" s="99"/>
    </row>
    <row r="65" spans="1:8">
      <c r="A65" s="14" t="s">
        <v>32</v>
      </c>
      <c r="B65" s="21"/>
      <c r="C65" s="176"/>
      <c r="D65" s="83"/>
      <c r="E65" s="83"/>
      <c r="F65" s="83"/>
      <c r="G65" s="83"/>
      <c r="H65" s="93"/>
    </row>
    <row r="66" spans="1:8">
      <c r="A66" s="17" t="s">
        <v>116</v>
      </c>
      <c r="B66" s="17" t="s">
        <v>65</v>
      </c>
      <c r="C66" s="94">
        <v>0</v>
      </c>
      <c r="D66" s="83"/>
      <c r="E66" s="83"/>
      <c r="F66" s="83"/>
      <c r="G66" s="96">
        <v>0</v>
      </c>
      <c r="H66" s="82">
        <f t="shared" ref="H66:H67" si="2">IF($G$69&lt;&gt;0,G66/$G$69,0)</f>
        <v>0</v>
      </c>
    </row>
    <row r="67" spans="1:8">
      <c r="A67" s="17" t="s">
        <v>144</v>
      </c>
      <c r="B67" s="17" t="s">
        <v>65</v>
      </c>
      <c r="C67" s="94">
        <v>0</v>
      </c>
      <c r="D67" s="83"/>
      <c r="E67" s="83"/>
      <c r="F67" s="83"/>
      <c r="G67" s="96">
        <v>0</v>
      </c>
      <c r="H67" s="82">
        <f t="shared" si="2"/>
        <v>0</v>
      </c>
    </row>
    <row r="68" spans="1:8">
      <c r="A68" s="21"/>
      <c r="B68" s="21"/>
      <c r="C68" s="92"/>
      <c r="D68" s="92"/>
      <c r="E68" s="83"/>
      <c r="F68" s="92"/>
      <c r="G68" s="92"/>
      <c r="H68" s="93"/>
    </row>
    <row r="69" spans="1:8">
      <c r="A69" s="13" t="s">
        <v>118</v>
      </c>
      <c r="B69" s="17"/>
      <c r="C69" s="100"/>
      <c r="D69" s="84">
        <f>SUM(D9:D68)</f>
        <v>0</v>
      </c>
      <c r="E69" s="84">
        <f t="shared" ref="E69:G69" si="3">SUM(E9:E68)</f>
        <v>0</v>
      </c>
      <c r="F69" s="84">
        <f t="shared" si="3"/>
        <v>0</v>
      </c>
      <c r="G69" s="86">
        <f t="shared" si="3"/>
        <v>0</v>
      </c>
      <c r="H69" s="82">
        <f>IF($G$69&lt;&gt;0,G69/$G$69,0)</f>
        <v>0</v>
      </c>
    </row>
    <row r="70" spans="1:8">
      <c r="A70" s="22"/>
      <c r="B70" s="21"/>
      <c r="C70" s="92" t="s">
        <v>145</v>
      </c>
      <c r="D70" s="92"/>
      <c r="E70" s="92"/>
      <c r="F70" s="92"/>
      <c r="G70" s="92"/>
      <c r="H70" s="101"/>
    </row>
    <row r="71" spans="1:8" ht="13.5" thickBot="1">
      <c r="A71" s="102" t="s">
        <v>119</v>
      </c>
      <c r="B71" s="17"/>
      <c r="C71" s="95"/>
      <c r="D71" s="100"/>
      <c r="E71" s="100"/>
      <c r="F71" s="100"/>
      <c r="G71" s="100"/>
      <c r="H71" s="99"/>
    </row>
    <row r="72" spans="1:8" ht="13.5" thickBot="1">
      <c r="A72" s="220"/>
      <c r="B72" s="103"/>
      <c r="C72" s="38"/>
      <c r="D72" s="38"/>
      <c r="E72" s="39"/>
      <c r="F72" s="39"/>
      <c r="G72" s="38"/>
      <c r="H72" s="40"/>
    </row>
    <row r="73" spans="1:8">
      <c r="A73" s="424" t="s">
        <v>146</v>
      </c>
      <c r="B73" s="425"/>
      <c r="C73" s="425"/>
      <c r="D73" s="426" t="s">
        <v>10</v>
      </c>
      <c r="E73" s="8"/>
      <c r="F73" s="8"/>
      <c r="G73" s="20"/>
      <c r="H73" s="20"/>
    </row>
    <row r="74" spans="1:8">
      <c r="A74" s="104"/>
      <c r="B74" s="100"/>
      <c r="C74" s="95"/>
      <c r="D74" s="88"/>
      <c r="E74" s="5"/>
      <c r="F74" s="20"/>
      <c r="G74" s="20"/>
      <c r="H74" s="20"/>
    </row>
    <row r="75" spans="1:8" ht="13.5" thickBot="1">
      <c r="A75" s="105"/>
      <c r="B75" s="41"/>
      <c r="C75" s="41"/>
      <c r="D75" s="154">
        <v>0</v>
      </c>
      <c r="E75" s="23"/>
      <c r="F75" s="20"/>
      <c r="G75" s="20"/>
      <c r="H75" s="20"/>
    </row>
    <row r="76" spans="1:8">
      <c r="A76" s="376"/>
      <c r="B76" s="23"/>
      <c r="C76" s="23"/>
      <c r="D76" s="5"/>
      <c r="E76" s="23"/>
      <c r="F76" s="20"/>
      <c r="G76" s="20"/>
      <c r="H76" s="20"/>
    </row>
    <row r="77" spans="1:8">
      <c r="A77" s="1220" t="s">
        <v>147</v>
      </c>
      <c r="B77" s="1220"/>
      <c r="C77" s="1220"/>
      <c r="D77" s="1220"/>
      <c r="E77" s="1220"/>
      <c r="F77" s="1220"/>
      <c r="G77" s="1220"/>
      <c r="H77" s="1220"/>
    </row>
    <row r="78" spans="1:8">
      <c r="A78" s="1021" t="s">
        <v>148</v>
      </c>
      <c r="B78" s="1021"/>
      <c r="C78" s="1021"/>
      <c r="D78" s="1021"/>
      <c r="E78" s="1021"/>
      <c r="F78" s="1021"/>
      <c r="G78" s="1021"/>
      <c r="H78" s="1021"/>
    </row>
    <row r="79" spans="1:8">
      <c r="A79" s="1021" t="s">
        <v>149</v>
      </c>
      <c r="B79" s="1021"/>
      <c r="C79" s="1021"/>
      <c r="D79" s="1021"/>
      <c r="E79" s="1021"/>
      <c r="F79" s="1021"/>
      <c r="G79" s="1021"/>
      <c r="H79" s="1021"/>
    </row>
    <row r="80" spans="1:8">
      <c r="A80" s="1021" t="s">
        <v>133</v>
      </c>
      <c r="B80" s="1021"/>
      <c r="C80" s="1021"/>
      <c r="D80" s="1021"/>
      <c r="E80" s="1021"/>
      <c r="F80" s="1021"/>
      <c r="G80" s="1021"/>
      <c r="H80" s="1021"/>
    </row>
    <row r="81" spans="1:8">
      <c r="A81" s="1021" t="s">
        <v>134</v>
      </c>
      <c r="B81" s="1021"/>
      <c r="C81" s="1021"/>
      <c r="D81" s="1021"/>
      <c r="E81" s="1021"/>
      <c r="F81" s="1021"/>
      <c r="G81" s="1021"/>
      <c r="H81" s="1021"/>
    </row>
    <row r="82" spans="1:8" ht="38.25" customHeight="1">
      <c r="A82" s="1010" t="s">
        <v>663</v>
      </c>
      <c r="B82" s="1011"/>
      <c r="C82" s="1011"/>
      <c r="D82" s="1011"/>
      <c r="E82" s="1011"/>
      <c r="F82" s="1011"/>
      <c r="G82" s="1011"/>
      <c r="H82" s="1011"/>
    </row>
    <row r="83" spans="1:8" ht="24" customHeight="1">
      <c r="A83" s="1223" t="s">
        <v>150</v>
      </c>
      <c r="B83" s="1223"/>
      <c r="C83" s="1223"/>
      <c r="D83" s="1223"/>
      <c r="E83" s="1223"/>
      <c r="F83" s="1223"/>
      <c r="G83" s="1223"/>
      <c r="H83" s="1223"/>
    </row>
    <row r="84" spans="1:8">
      <c r="A84" s="1224"/>
      <c r="B84" s="1224"/>
      <c r="C84" s="1224"/>
      <c r="D84" s="1224"/>
      <c r="E84" s="1224"/>
      <c r="F84" s="1224"/>
      <c r="G84" s="1224"/>
      <c r="H84" s="1224"/>
    </row>
    <row r="85" spans="1:8" ht="25.5" customHeight="1">
      <c r="A85" s="1013" t="s">
        <v>136</v>
      </c>
      <c r="B85" s="1013"/>
      <c r="C85" s="1013"/>
      <c r="D85" s="1013"/>
      <c r="E85" s="1013"/>
      <c r="F85" s="1013"/>
      <c r="G85" s="1013"/>
      <c r="H85" s="1013"/>
    </row>
    <row r="89" spans="1:8">
      <c r="A89" s="369"/>
      <c r="B89" s="369"/>
      <c r="D89" s="34"/>
    </row>
  </sheetData>
  <mergeCells count="14">
    <mergeCell ref="A77:H77"/>
    <mergeCell ref="A79:H79"/>
    <mergeCell ref="A80:H80"/>
    <mergeCell ref="A81:H81"/>
    <mergeCell ref="A82:H82"/>
    <mergeCell ref="A83:H83"/>
    <mergeCell ref="A84:H84"/>
    <mergeCell ref="A1:H1"/>
    <mergeCell ref="A2:H2"/>
    <mergeCell ref="C5:H5"/>
    <mergeCell ref="C6:H6"/>
    <mergeCell ref="A85:H85"/>
    <mergeCell ref="A3:H3"/>
    <mergeCell ref="A78:H78"/>
  </mergeCells>
  <printOptions horizontalCentered="1" verticalCentered="1"/>
  <pageMargins left="0.5" right="0.5" top="0.25" bottom="0.25" header="0.3" footer="0.3"/>
  <pageSetup paperSize="5" scale="83"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01"/>
  <sheetViews>
    <sheetView zoomScale="85" zoomScaleNormal="85" workbookViewId="0">
      <selection activeCell="H92" sqref="H92"/>
    </sheetView>
  </sheetViews>
  <sheetFormatPr defaultColWidth="8.5703125" defaultRowHeight="12.75"/>
  <cols>
    <col min="1" max="1" width="45.42578125" customWidth="1"/>
    <col min="2" max="2" width="12" customWidth="1"/>
    <col min="3" max="3" width="11.5703125" bestFit="1" customWidth="1"/>
    <col min="4" max="4" width="13" customWidth="1"/>
    <col min="5" max="5" width="9.140625" customWidth="1"/>
    <col min="6" max="6" width="8.85546875" customWidth="1"/>
    <col min="7" max="7" width="9.28515625" customWidth="1"/>
    <col min="8" max="8" width="11.7109375" customWidth="1"/>
    <col min="9" max="9" width="12.42578125" customWidth="1"/>
  </cols>
  <sheetData>
    <row r="1" spans="1:9" ht="15.75" customHeight="1">
      <c r="A1" s="1012" t="s">
        <v>151</v>
      </c>
      <c r="B1" s="1012"/>
      <c r="C1" s="1012"/>
      <c r="D1" s="1012"/>
      <c r="E1" s="1012"/>
      <c r="F1" s="1012"/>
      <c r="G1" s="1012"/>
      <c r="H1" s="1012"/>
      <c r="I1" s="1012"/>
    </row>
    <row r="2" spans="1:9" ht="15.75" customHeight="1">
      <c r="A2" s="987" t="s">
        <v>1</v>
      </c>
      <c r="B2" s="987"/>
      <c r="C2" s="987"/>
      <c r="D2" s="987"/>
      <c r="E2" s="987"/>
      <c r="F2" s="987"/>
      <c r="G2" s="987"/>
      <c r="H2" s="987"/>
      <c r="I2" s="987"/>
    </row>
    <row r="3" spans="1:9" ht="15.75" customHeight="1">
      <c r="A3" s="989" t="s">
        <v>2</v>
      </c>
      <c r="B3" s="989"/>
      <c r="C3" s="989"/>
      <c r="D3" s="989"/>
      <c r="E3" s="989"/>
      <c r="F3" s="989"/>
      <c r="G3" s="989"/>
      <c r="H3" s="989"/>
      <c r="I3" s="989"/>
    </row>
    <row r="4" spans="1:9" ht="14.25" customHeight="1" thickBot="1">
      <c r="A4" s="1024"/>
      <c r="B4" s="1024"/>
      <c r="C4" s="1024"/>
      <c r="D4" s="1024"/>
      <c r="E4" s="1024"/>
      <c r="F4" s="1024"/>
      <c r="G4" s="1024"/>
      <c r="H4" s="1024"/>
      <c r="I4" s="60"/>
    </row>
    <row r="5" spans="1:9" ht="20.25" customHeight="1" thickBot="1">
      <c r="A5" s="788"/>
      <c r="B5" s="1028" t="s">
        <v>152</v>
      </c>
      <c r="C5" s="1029"/>
      <c r="D5" s="1029"/>
      <c r="E5" s="1029"/>
      <c r="F5" s="1029"/>
      <c r="G5" s="1029"/>
      <c r="H5" s="1029"/>
      <c r="I5" s="1030"/>
    </row>
    <row r="6" spans="1:9" ht="20.25" customHeight="1" thickBot="1">
      <c r="A6" s="789"/>
      <c r="B6" s="1031" t="s">
        <v>55</v>
      </c>
      <c r="C6" s="1032"/>
      <c r="D6" s="1032"/>
      <c r="E6" s="1032"/>
      <c r="F6" s="1032"/>
      <c r="G6" s="1032"/>
      <c r="H6" s="1032"/>
      <c r="I6" s="1033"/>
    </row>
    <row r="7" spans="1:9" ht="51.75" customHeight="1">
      <c r="A7" s="789" t="s">
        <v>153</v>
      </c>
      <c r="B7" s="795" t="s">
        <v>154</v>
      </c>
      <c r="C7" s="796" t="s">
        <v>58</v>
      </c>
      <c r="D7" s="797" t="s">
        <v>155</v>
      </c>
      <c r="E7" s="796" t="s">
        <v>156</v>
      </c>
      <c r="F7" s="796" t="s">
        <v>157</v>
      </c>
      <c r="G7" s="796" t="s">
        <v>158</v>
      </c>
      <c r="H7" s="796" t="s">
        <v>159</v>
      </c>
      <c r="I7" s="798" t="s">
        <v>63</v>
      </c>
    </row>
    <row r="8" spans="1:9">
      <c r="A8" s="118" t="s">
        <v>23</v>
      </c>
      <c r="B8" s="791"/>
      <c r="C8" s="106"/>
      <c r="D8" s="106"/>
      <c r="E8" s="106"/>
      <c r="F8" s="106"/>
      <c r="G8" s="106"/>
      <c r="H8" s="106"/>
      <c r="I8" s="107"/>
    </row>
    <row r="9" spans="1:9">
      <c r="A9" s="785" t="s">
        <v>160</v>
      </c>
      <c r="B9" s="104" t="s">
        <v>65</v>
      </c>
      <c r="C9" s="250">
        <v>0</v>
      </c>
      <c r="D9" s="250">
        <v>0</v>
      </c>
      <c r="E9" s="250">
        <v>0</v>
      </c>
      <c r="F9" s="250">
        <v>0</v>
      </c>
      <c r="G9" s="250">
        <v>0</v>
      </c>
      <c r="H9" s="249">
        <v>0</v>
      </c>
      <c r="I9" s="108">
        <v>0</v>
      </c>
    </row>
    <row r="10" spans="1:9">
      <c r="A10" s="563"/>
      <c r="B10" s="562"/>
      <c r="C10" s="250"/>
      <c r="D10" s="250"/>
      <c r="E10" s="250"/>
      <c r="F10" s="250"/>
      <c r="G10" s="250"/>
      <c r="H10" s="249"/>
      <c r="I10" s="108"/>
    </row>
    <row r="11" spans="1:9" ht="12.75" customHeight="1">
      <c r="A11" s="118" t="s">
        <v>26</v>
      </c>
      <c r="B11" s="791"/>
      <c r="C11" s="109"/>
      <c r="D11" s="109"/>
      <c r="E11" s="109"/>
      <c r="F11" s="109"/>
      <c r="G11" s="109"/>
      <c r="H11" s="109"/>
      <c r="I11" s="107"/>
    </row>
    <row r="12" spans="1:9" s="3" customFormat="1" ht="12.75" customHeight="1">
      <c r="A12" s="785" t="s">
        <v>161</v>
      </c>
      <c r="B12" s="104" t="s">
        <v>65</v>
      </c>
      <c r="C12" s="960">
        <v>0</v>
      </c>
      <c r="D12" s="960">
        <v>0</v>
      </c>
      <c r="E12" s="960">
        <v>0</v>
      </c>
      <c r="F12" s="960">
        <v>0</v>
      </c>
      <c r="G12" s="960">
        <v>0</v>
      </c>
      <c r="H12" s="961">
        <v>0</v>
      </c>
      <c r="I12" s="108">
        <v>0</v>
      </c>
    </row>
    <row r="13" spans="1:9" ht="15">
      <c r="A13" s="122" t="s">
        <v>162</v>
      </c>
      <c r="B13" s="104" t="s">
        <v>65</v>
      </c>
      <c r="C13" s="960">
        <v>0</v>
      </c>
      <c r="D13" s="960">
        <v>0</v>
      </c>
      <c r="E13" s="960">
        <v>0</v>
      </c>
      <c r="F13" s="960">
        <v>0</v>
      </c>
      <c r="G13" s="960">
        <v>0</v>
      </c>
      <c r="H13" s="961">
        <v>0</v>
      </c>
      <c r="I13" s="108">
        <v>0</v>
      </c>
    </row>
    <row r="14" spans="1:9" ht="12.75" customHeight="1">
      <c r="A14" s="122" t="s">
        <v>163</v>
      </c>
      <c r="B14" s="104" t="s">
        <v>164</v>
      </c>
      <c r="C14" s="960">
        <v>0</v>
      </c>
      <c r="D14" s="960">
        <v>0</v>
      </c>
      <c r="E14" s="960">
        <v>0</v>
      </c>
      <c r="F14" s="960">
        <v>0</v>
      </c>
      <c r="G14" s="960">
        <v>0</v>
      </c>
      <c r="H14" s="961">
        <v>0</v>
      </c>
      <c r="I14" s="108">
        <v>0</v>
      </c>
    </row>
    <row r="15" spans="1:9" ht="12.75" customHeight="1">
      <c r="A15" s="122" t="s">
        <v>165</v>
      </c>
      <c r="B15" s="104" t="s">
        <v>164</v>
      </c>
      <c r="C15" s="960">
        <v>25</v>
      </c>
      <c r="D15" s="960">
        <v>0</v>
      </c>
      <c r="E15" s="960">
        <v>0</v>
      </c>
      <c r="F15" s="960">
        <v>0</v>
      </c>
      <c r="G15" s="960">
        <v>85495</v>
      </c>
      <c r="H15" s="961">
        <f>C54</f>
        <v>1808274.27</v>
      </c>
      <c r="I15" s="108">
        <f>H15/H42</f>
        <v>1</v>
      </c>
    </row>
    <row r="16" spans="1:9" ht="12.75" customHeight="1">
      <c r="A16" s="118" t="s">
        <v>166</v>
      </c>
      <c r="B16" s="91"/>
      <c r="C16" s="83"/>
      <c r="D16" s="83"/>
      <c r="E16" s="83"/>
      <c r="F16" s="83"/>
      <c r="G16" s="83"/>
      <c r="H16" s="83"/>
      <c r="I16" s="93"/>
    </row>
    <row r="17" spans="1:9" ht="12.75" customHeight="1">
      <c r="A17" s="785" t="s">
        <v>167</v>
      </c>
      <c r="B17" s="104" t="s">
        <v>65</v>
      </c>
      <c r="C17" s="960">
        <v>0</v>
      </c>
      <c r="D17" s="960">
        <v>0</v>
      </c>
      <c r="E17" s="960">
        <v>0</v>
      </c>
      <c r="F17" s="960">
        <v>0</v>
      </c>
      <c r="G17" s="960">
        <v>0</v>
      </c>
      <c r="H17" s="961">
        <v>0</v>
      </c>
      <c r="I17" s="108">
        <v>0</v>
      </c>
    </row>
    <row r="18" spans="1:9" ht="15">
      <c r="A18" s="785" t="s">
        <v>81</v>
      </c>
      <c r="B18" s="104" t="s">
        <v>65</v>
      </c>
      <c r="C18" s="960">
        <v>0</v>
      </c>
      <c r="D18" s="960">
        <v>0</v>
      </c>
      <c r="E18" s="960">
        <v>0</v>
      </c>
      <c r="F18" s="960">
        <v>0</v>
      </c>
      <c r="G18" s="960">
        <v>0</v>
      </c>
      <c r="H18" s="961">
        <v>0</v>
      </c>
      <c r="I18" s="108">
        <v>0</v>
      </c>
    </row>
    <row r="19" spans="1:9" ht="12.75" customHeight="1">
      <c r="A19" s="118" t="s">
        <v>28</v>
      </c>
      <c r="B19" s="91"/>
      <c r="C19" s="83"/>
      <c r="D19" s="83"/>
      <c r="E19" s="83"/>
      <c r="F19" s="83"/>
      <c r="G19" s="83"/>
      <c r="H19" s="83"/>
      <c r="I19" s="93"/>
    </row>
    <row r="20" spans="1:9" ht="12.75" customHeight="1">
      <c r="A20" t="s">
        <v>168</v>
      </c>
      <c r="B20" s="792" t="s">
        <v>169</v>
      </c>
      <c r="C20" s="960">
        <v>0</v>
      </c>
      <c r="D20" s="960">
        <v>0</v>
      </c>
      <c r="E20" s="960">
        <v>0</v>
      </c>
      <c r="F20" s="960">
        <v>0</v>
      </c>
      <c r="G20" s="960">
        <v>0</v>
      </c>
      <c r="H20" s="961">
        <v>0</v>
      </c>
      <c r="I20" s="108">
        <v>0</v>
      </c>
    </row>
    <row r="21" spans="1:9" ht="12.75" customHeight="1">
      <c r="A21" s="122" t="s">
        <v>170</v>
      </c>
      <c r="B21" s="104" t="s">
        <v>164</v>
      </c>
      <c r="C21" s="960">
        <v>0</v>
      </c>
      <c r="D21" s="960">
        <v>0</v>
      </c>
      <c r="E21" s="960">
        <v>0</v>
      </c>
      <c r="F21" s="960">
        <v>0</v>
      </c>
      <c r="G21" s="960">
        <v>0</v>
      </c>
      <c r="H21" s="961">
        <v>0</v>
      </c>
      <c r="I21" s="108">
        <v>0</v>
      </c>
    </row>
    <row r="22" spans="1:9" ht="15">
      <c r="A22" s="122" t="s">
        <v>171</v>
      </c>
      <c r="B22" s="792" t="s">
        <v>169</v>
      </c>
      <c r="C22" s="960">
        <v>0</v>
      </c>
      <c r="D22" s="960">
        <v>0</v>
      </c>
      <c r="E22" s="960">
        <v>0</v>
      </c>
      <c r="F22" s="960">
        <v>0</v>
      </c>
      <c r="G22" s="960">
        <v>0</v>
      </c>
      <c r="H22" s="961">
        <v>0</v>
      </c>
      <c r="I22" s="108">
        <v>0</v>
      </c>
    </row>
    <row r="23" spans="1:9" ht="15">
      <c r="A23" s="122" t="s">
        <v>172</v>
      </c>
      <c r="B23" s="104" t="s">
        <v>67</v>
      </c>
      <c r="C23" s="960">
        <v>0</v>
      </c>
      <c r="D23" s="960">
        <v>0</v>
      </c>
      <c r="E23" s="960">
        <v>0</v>
      </c>
      <c r="F23" s="960">
        <v>0</v>
      </c>
      <c r="G23" s="960">
        <v>0</v>
      </c>
      <c r="H23" s="961">
        <v>0</v>
      </c>
      <c r="I23" s="108">
        <v>0</v>
      </c>
    </row>
    <row r="24" spans="1:9" ht="15">
      <c r="A24" s="122"/>
      <c r="B24" s="793"/>
      <c r="C24" s="960">
        <v>0</v>
      </c>
      <c r="D24" s="960">
        <v>0</v>
      </c>
      <c r="E24" s="960">
        <v>0</v>
      </c>
      <c r="F24" s="960">
        <v>0</v>
      </c>
      <c r="G24" s="960">
        <v>0</v>
      </c>
      <c r="H24" s="961">
        <v>0</v>
      </c>
      <c r="I24" s="108">
        <v>0</v>
      </c>
    </row>
    <row r="25" spans="1:9">
      <c r="A25" s="118" t="s">
        <v>100</v>
      </c>
      <c r="B25" s="91"/>
      <c r="C25" s="83"/>
      <c r="D25" s="83"/>
      <c r="E25" s="83"/>
      <c r="F25" s="83"/>
      <c r="G25" s="83"/>
      <c r="H25" s="83"/>
      <c r="I25" s="93"/>
    </row>
    <row r="26" spans="1:9" ht="15">
      <c r="A26" s="122" t="s">
        <v>173</v>
      </c>
      <c r="B26" s="104" t="s">
        <v>174</v>
      </c>
      <c r="C26" s="960">
        <v>0</v>
      </c>
      <c r="D26" s="960">
        <v>0</v>
      </c>
      <c r="E26" s="960">
        <v>0</v>
      </c>
      <c r="F26" s="960">
        <v>0</v>
      </c>
      <c r="G26" s="960">
        <v>0</v>
      </c>
      <c r="H26" s="961">
        <v>0</v>
      </c>
      <c r="I26" s="108">
        <v>0</v>
      </c>
    </row>
    <row r="27" spans="1:9" ht="15">
      <c r="A27" s="122" t="s">
        <v>175</v>
      </c>
      <c r="B27" s="104" t="s">
        <v>176</v>
      </c>
      <c r="C27" s="960">
        <v>0</v>
      </c>
      <c r="D27" s="960">
        <v>0</v>
      </c>
      <c r="E27" s="960">
        <v>0</v>
      </c>
      <c r="F27" s="960">
        <v>0</v>
      </c>
      <c r="G27" s="960">
        <v>0</v>
      </c>
      <c r="H27" s="961">
        <v>0</v>
      </c>
      <c r="I27" s="108">
        <v>0</v>
      </c>
    </row>
    <row r="28" spans="1:9" ht="15">
      <c r="A28" s="122" t="s">
        <v>177</v>
      </c>
      <c r="B28" s="104" t="s">
        <v>174</v>
      </c>
      <c r="C28" s="960">
        <v>0</v>
      </c>
      <c r="D28" s="960">
        <v>0</v>
      </c>
      <c r="E28" s="960">
        <v>0</v>
      </c>
      <c r="F28" s="960">
        <v>0</v>
      </c>
      <c r="G28" s="960">
        <v>0</v>
      </c>
      <c r="H28" s="961">
        <v>0</v>
      </c>
      <c r="I28" s="108">
        <v>0</v>
      </c>
    </row>
    <row r="29" spans="1:9" ht="15">
      <c r="A29" s="122" t="s">
        <v>178</v>
      </c>
      <c r="B29" s="104" t="s">
        <v>174</v>
      </c>
      <c r="C29" s="960">
        <v>0</v>
      </c>
      <c r="D29" s="960">
        <v>0</v>
      </c>
      <c r="E29" s="960">
        <v>0</v>
      </c>
      <c r="F29" s="960">
        <v>0</v>
      </c>
      <c r="G29" s="960">
        <v>0</v>
      </c>
      <c r="H29" s="961">
        <v>0</v>
      </c>
      <c r="I29" s="108">
        <v>0</v>
      </c>
    </row>
    <row r="30" spans="1:9" ht="15">
      <c r="A30" s="122" t="s">
        <v>179</v>
      </c>
      <c r="B30" s="104" t="s">
        <v>180</v>
      </c>
      <c r="C30" s="960">
        <v>0</v>
      </c>
      <c r="D30" s="960">
        <v>0</v>
      </c>
      <c r="E30" s="960">
        <v>0</v>
      </c>
      <c r="F30" s="960">
        <v>0</v>
      </c>
      <c r="G30" s="960">
        <v>0</v>
      </c>
      <c r="H30" s="961">
        <v>0</v>
      </c>
      <c r="I30" s="108">
        <v>0</v>
      </c>
    </row>
    <row r="31" spans="1:9" ht="15">
      <c r="A31" s="122" t="s">
        <v>181</v>
      </c>
      <c r="B31" s="104" t="s">
        <v>176</v>
      </c>
      <c r="C31" s="960">
        <v>0</v>
      </c>
      <c r="D31" s="960">
        <v>0</v>
      </c>
      <c r="E31" s="960">
        <v>0</v>
      </c>
      <c r="F31" s="960">
        <v>0</v>
      </c>
      <c r="G31" s="960">
        <v>0</v>
      </c>
      <c r="H31" s="961">
        <v>0</v>
      </c>
      <c r="I31" s="108">
        <v>0</v>
      </c>
    </row>
    <row r="32" spans="1:9" ht="15">
      <c r="A32" s="122" t="s">
        <v>182</v>
      </c>
      <c r="B32" s="104" t="s">
        <v>176</v>
      </c>
      <c r="C32" s="960">
        <v>0</v>
      </c>
      <c r="D32" s="960">
        <v>0</v>
      </c>
      <c r="E32" s="960">
        <v>0</v>
      </c>
      <c r="F32" s="960">
        <v>0</v>
      </c>
      <c r="G32" s="960">
        <v>0</v>
      </c>
      <c r="H32" s="961">
        <v>0</v>
      </c>
      <c r="I32" s="108">
        <v>0</v>
      </c>
    </row>
    <row r="33" spans="1:9" ht="15">
      <c r="A33" s="122" t="s">
        <v>183</v>
      </c>
      <c r="B33" s="104" t="s">
        <v>176</v>
      </c>
      <c r="C33" s="960">
        <v>0</v>
      </c>
      <c r="D33" s="960">
        <v>0</v>
      </c>
      <c r="E33" s="960">
        <v>0</v>
      </c>
      <c r="F33" s="960">
        <v>0</v>
      </c>
      <c r="G33" s="960">
        <v>0</v>
      </c>
      <c r="H33" s="961">
        <v>0</v>
      </c>
      <c r="I33" s="82">
        <v>0</v>
      </c>
    </row>
    <row r="34" spans="1:9">
      <c r="A34" s="118" t="s">
        <v>31</v>
      </c>
      <c r="B34" s="91"/>
      <c r="C34" s="83"/>
      <c r="D34" s="83"/>
      <c r="E34" s="83"/>
      <c r="F34" s="83"/>
      <c r="G34" s="83"/>
      <c r="H34" s="83"/>
      <c r="I34" s="93"/>
    </row>
    <row r="35" spans="1:9" ht="15">
      <c r="A35" s="122" t="s">
        <v>184</v>
      </c>
      <c r="B35" s="104" t="s">
        <v>67</v>
      </c>
      <c r="C35" s="960">
        <v>0</v>
      </c>
      <c r="D35" s="960">
        <v>0</v>
      </c>
      <c r="E35" s="960">
        <v>0</v>
      </c>
      <c r="F35" s="960">
        <v>0</v>
      </c>
      <c r="G35" s="960">
        <v>0</v>
      </c>
      <c r="H35" s="961">
        <v>0</v>
      </c>
      <c r="I35" s="108">
        <v>0</v>
      </c>
    </row>
    <row r="36" spans="1:9" ht="15">
      <c r="A36" s="122" t="s">
        <v>185</v>
      </c>
      <c r="B36" s="104" t="s">
        <v>67</v>
      </c>
      <c r="C36" s="960">
        <v>0</v>
      </c>
      <c r="D36" s="960">
        <v>0</v>
      </c>
      <c r="E36" s="960">
        <v>0</v>
      </c>
      <c r="F36" s="960">
        <v>0</v>
      </c>
      <c r="G36" s="960">
        <v>0</v>
      </c>
      <c r="H36" s="961">
        <v>0</v>
      </c>
      <c r="I36" s="108">
        <v>0</v>
      </c>
    </row>
    <row r="37" spans="1:9">
      <c r="A37" s="118" t="s">
        <v>186</v>
      </c>
      <c r="B37" s="91"/>
      <c r="C37" s="83"/>
      <c r="D37" s="83"/>
      <c r="E37" s="83"/>
      <c r="F37" s="83"/>
      <c r="G37" s="83"/>
      <c r="H37" s="83"/>
      <c r="I37" s="110"/>
    </row>
    <row r="38" spans="1:9" ht="15">
      <c r="A38" s="565" t="s">
        <v>187</v>
      </c>
      <c r="B38" s="786" t="s">
        <v>65</v>
      </c>
      <c r="C38" s="962">
        <v>0</v>
      </c>
      <c r="D38" s="960">
        <v>0</v>
      </c>
      <c r="E38" s="960">
        <v>0</v>
      </c>
      <c r="F38" s="960">
        <v>0</v>
      </c>
      <c r="G38" s="960">
        <v>0</v>
      </c>
      <c r="H38" s="963">
        <v>0</v>
      </c>
      <c r="I38" s="108">
        <v>0</v>
      </c>
    </row>
    <row r="39" spans="1:9" ht="15">
      <c r="A39" s="486" t="s">
        <v>188</v>
      </c>
      <c r="B39" s="786" t="s">
        <v>65</v>
      </c>
      <c r="C39" s="964">
        <v>0</v>
      </c>
      <c r="D39" s="965">
        <v>0</v>
      </c>
      <c r="E39" s="965">
        <v>0</v>
      </c>
      <c r="F39" s="965">
        <v>0</v>
      </c>
      <c r="G39" s="965">
        <v>0</v>
      </c>
      <c r="H39" s="966">
        <v>0</v>
      </c>
      <c r="I39" s="564">
        <v>0</v>
      </c>
    </row>
    <row r="40" spans="1:9" ht="15">
      <c r="A40" s="486" t="s">
        <v>189</v>
      </c>
      <c r="B40" s="786" t="s">
        <v>65</v>
      </c>
      <c r="C40" s="964">
        <v>0</v>
      </c>
      <c r="D40" s="965">
        <v>0</v>
      </c>
      <c r="E40" s="965">
        <v>0</v>
      </c>
      <c r="F40" s="965">
        <v>0</v>
      </c>
      <c r="G40" s="965">
        <v>0</v>
      </c>
      <c r="H40" s="966">
        <v>0</v>
      </c>
      <c r="I40" s="564">
        <v>0</v>
      </c>
    </row>
    <row r="41" spans="1:9" ht="13.5" thickBot="1">
      <c r="A41" s="790"/>
      <c r="B41" s="794"/>
      <c r="C41" s="50"/>
      <c r="D41" s="50"/>
      <c r="E41" s="51"/>
      <c r="F41" s="52"/>
      <c r="G41" s="51"/>
      <c r="H41" s="53"/>
      <c r="I41" s="54"/>
    </row>
    <row r="42" spans="1:9" ht="15.75" thickBot="1">
      <c r="A42" s="221" t="s">
        <v>10</v>
      </c>
      <c r="B42" s="222" t="s">
        <v>190</v>
      </c>
      <c r="C42" s="967">
        <f t="shared" ref="C42:H42" si="0">SUM(C12:C36)</f>
        <v>25</v>
      </c>
      <c r="D42" s="967">
        <f t="shared" si="0"/>
        <v>0</v>
      </c>
      <c r="E42" s="967">
        <f t="shared" si="0"/>
        <v>0</v>
      </c>
      <c r="F42" s="967">
        <f t="shared" si="0"/>
        <v>0</v>
      </c>
      <c r="G42" s="967">
        <f t="shared" si="0"/>
        <v>85495</v>
      </c>
      <c r="H42" s="968">
        <f t="shared" si="0"/>
        <v>1808274.27</v>
      </c>
      <c r="I42" s="223"/>
    </row>
    <row r="43" spans="1:9" ht="13.5" thickBot="1">
      <c r="A43" s="43"/>
      <c r="B43" s="3"/>
      <c r="C43" s="44"/>
      <c r="D43" s="44"/>
      <c r="E43" s="44"/>
      <c r="F43" s="44"/>
      <c r="G43" s="44"/>
      <c r="H43" s="3"/>
    </row>
    <row r="44" spans="1:9" ht="13.5" thickBot="1">
      <c r="A44" s="224" t="s">
        <v>191</v>
      </c>
      <c r="B44" s="225" t="s">
        <v>192</v>
      </c>
      <c r="H44" s="45"/>
    </row>
    <row r="45" spans="1:9" ht="25.5">
      <c r="A45" s="46" t="s">
        <v>193</v>
      </c>
      <c r="B45" s="566">
        <v>14</v>
      </c>
      <c r="G45" s="168"/>
      <c r="H45" s="271"/>
    </row>
    <row r="46" spans="1:9" ht="25.5">
      <c r="A46" s="49" t="s">
        <v>194</v>
      </c>
      <c r="B46" s="566">
        <v>14</v>
      </c>
      <c r="H46" s="271"/>
    </row>
    <row r="47" spans="1:9" ht="25.5">
      <c r="A47" s="111" t="s">
        <v>195</v>
      </c>
      <c r="B47" s="885">
        <v>1284</v>
      </c>
      <c r="H47" s="271"/>
    </row>
    <row r="48" spans="1:9" ht="25.5">
      <c r="A48" s="111" t="s">
        <v>196</v>
      </c>
      <c r="B48" s="567">
        <v>20</v>
      </c>
    </row>
    <row r="49" spans="1:9" ht="13.5" thickBot="1"/>
    <row r="50" spans="1:9" s="357" customFormat="1" ht="15" customHeight="1">
      <c r="A50" s="469"/>
      <c r="B50" s="1025" t="s">
        <v>5</v>
      </c>
      <c r="C50" s="1026"/>
      <c r="D50" s="1027"/>
      <c r="E50" s="1"/>
      <c r="F50" s="271"/>
      <c r="G50" s="395"/>
      <c r="H50" s="396"/>
    </row>
    <row r="51" spans="1:9" s="357" customFormat="1" ht="13.5" thickBot="1">
      <c r="A51" s="470" t="s">
        <v>197</v>
      </c>
      <c r="B51" s="471" t="s">
        <v>8</v>
      </c>
      <c r="C51" s="472" t="s">
        <v>9</v>
      </c>
      <c r="D51" s="473" t="s">
        <v>10</v>
      </c>
      <c r="E51" s="1"/>
      <c r="F51" s="271"/>
      <c r="G51" s="271"/>
      <c r="H51" s="396"/>
    </row>
    <row r="52" spans="1:9" s="357" customFormat="1" ht="13.5" thickBot="1">
      <c r="A52" s="465" t="s">
        <v>198</v>
      </c>
      <c r="B52" s="466"/>
      <c r="C52" s="467"/>
      <c r="D52" s="468">
        <f>B52+C52</f>
        <v>0</v>
      </c>
      <c r="E52" s="271"/>
      <c r="F52" s="396"/>
      <c r="G52" s="396"/>
      <c r="H52" s="396"/>
    </row>
    <row r="53" spans="1:9" s="357" customFormat="1" ht="13.5" thickBot="1">
      <c r="A53" s="433" t="s">
        <v>199</v>
      </c>
      <c r="B53" s="397"/>
      <c r="C53" s="398">
        <v>0</v>
      </c>
      <c r="D53" s="468">
        <f t="shared" ref="D53:D54" si="1">B53+C53</f>
        <v>0</v>
      </c>
      <c r="E53" s="271"/>
      <c r="F53" s="396"/>
      <c r="G53" s="396"/>
      <c r="H53" s="396"/>
    </row>
    <row r="54" spans="1:9" s="357" customFormat="1" ht="13.5" thickBot="1">
      <c r="A54" s="434" t="s">
        <v>200</v>
      </c>
      <c r="B54" s="397"/>
      <c r="C54" s="398">
        <v>1808274.27</v>
      </c>
      <c r="D54" s="468">
        <f t="shared" si="1"/>
        <v>1808274.27</v>
      </c>
      <c r="E54" s="399" t="s">
        <v>201</v>
      </c>
      <c r="F54" s="396"/>
      <c r="G54" s="396"/>
      <c r="H54" s="400"/>
    </row>
    <row r="55" spans="1:9" s="357" customFormat="1" ht="15.75" thickBot="1">
      <c r="A55" s="401"/>
      <c r="B55" s="402"/>
      <c r="C55" s="403"/>
      <c r="D55" s="404"/>
      <c r="E55" s="271"/>
      <c r="F55" s="396"/>
      <c r="G55" s="396"/>
      <c r="H55" s="396"/>
    </row>
    <row r="56" spans="1:9" s="357" customFormat="1" ht="15.75" thickBot="1">
      <c r="A56" s="432" t="s">
        <v>202</v>
      </c>
      <c r="B56" s="559">
        <f>SUM(B52:B54)</f>
        <v>0</v>
      </c>
      <c r="C56" s="560">
        <f>SUM(C52:C54)</f>
        <v>1808274.27</v>
      </c>
      <c r="D56" s="561">
        <f>SUM(D52:D54)</f>
        <v>1808274.27</v>
      </c>
      <c r="E56" s="1"/>
      <c r="H56" s="396"/>
    </row>
    <row r="57" spans="1:9" s="357" customFormat="1" ht="15">
      <c r="A57" s="405"/>
      <c r="B57" s="406"/>
      <c r="C57" s="407"/>
      <c r="D57" s="407"/>
      <c r="E57" s="1"/>
      <c r="H57" s="396"/>
    </row>
    <row r="58" spans="1:9" s="357" customFormat="1" ht="15">
      <c r="A58" s="74"/>
      <c r="B58" s="406"/>
      <c r="C58" s="407"/>
      <c r="D58" s="407"/>
      <c r="E58" s="1"/>
      <c r="H58" s="396"/>
    </row>
    <row r="59" spans="1:9" ht="26.25" customHeight="1">
      <c r="A59" s="1022" t="s">
        <v>203</v>
      </c>
      <c r="B59" s="1022"/>
      <c r="C59" s="1022"/>
      <c r="D59" s="1022"/>
      <c r="E59" s="1022"/>
      <c r="F59" s="1022"/>
      <c r="G59" s="1022"/>
      <c r="H59" s="1022"/>
      <c r="I59" s="1022"/>
    </row>
    <row r="60" spans="1:9" ht="39" customHeight="1">
      <c r="A60" s="1009" t="s">
        <v>204</v>
      </c>
      <c r="B60" s="1009"/>
      <c r="C60" s="1009"/>
      <c r="D60" s="1009"/>
      <c r="E60" s="1009"/>
      <c r="F60" s="1009"/>
      <c r="G60" s="1009"/>
      <c r="H60" s="1009"/>
      <c r="I60" s="1009"/>
    </row>
    <row r="61" spans="1:9">
      <c r="A61" s="1225" t="s">
        <v>205</v>
      </c>
      <c r="B61" s="1225"/>
      <c r="C61" s="1225"/>
      <c r="D61" s="1225"/>
      <c r="E61" s="1225"/>
      <c r="F61" s="1225"/>
      <c r="G61" s="1225"/>
      <c r="H61" s="1225"/>
      <c r="I61" s="1225"/>
    </row>
    <row r="62" spans="1:9" ht="24.75" customHeight="1">
      <c r="A62" s="998" t="s">
        <v>206</v>
      </c>
      <c r="B62" s="998"/>
      <c r="C62" s="998"/>
      <c r="D62" s="998"/>
      <c r="E62" s="998"/>
      <c r="F62" s="998"/>
      <c r="G62" s="998"/>
      <c r="H62" s="998"/>
      <c r="I62" s="998"/>
    </row>
    <row r="63" spans="1:9" ht="12.75" customHeight="1">
      <c r="A63" s="1220" t="s">
        <v>207</v>
      </c>
      <c r="B63" s="1220"/>
      <c r="C63" s="1220"/>
      <c r="D63" s="1220"/>
      <c r="E63" s="1220"/>
      <c r="F63" s="1220"/>
      <c r="G63" s="1220"/>
      <c r="H63" s="1220"/>
      <c r="I63" s="1220"/>
    </row>
    <row r="64" spans="1:9">
      <c r="A64" s="1021" t="s">
        <v>208</v>
      </c>
      <c r="B64" s="1021"/>
      <c r="C64" s="1021"/>
      <c r="D64" s="1021"/>
      <c r="E64" s="1021"/>
      <c r="F64" s="1021"/>
      <c r="G64" s="1021"/>
      <c r="H64" s="1021"/>
      <c r="I64" s="1021"/>
    </row>
    <row r="65" spans="1:9" ht="12.75" customHeight="1">
      <c r="A65" s="1009" t="s">
        <v>209</v>
      </c>
      <c r="B65" s="1009"/>
      <c r="C65" s="1009"/>
      <c r="D65" s="1009"/>
      <c r="E65" s="1009"/>
      <c r="F65" s="1009"/>
      <c r="G65" s="1009"/>
      <c r="H65" s="1009"/>
      <c r="I65" s="1009"/>
    </row>
    <row r="66" spans="1:9" ht="25.5" customHeight="1">
      <c r="A66" s="1009" t="s">
        <v>210</v>
      </c>
      <c r="B66" s="1009"/>
      <c r="C66" s="1009"/>
      <c r="D66" s="1009"/>
      <c r="E66" s="1009"/>
      <c r="F66" s="1009"/>
      <c r="G66" s="1009"/>
      <c r="H66" s="1009"/>
      <c r="I66" s="1009"/>
    </row>
    <row r="67" spans="1:9" ht="14.25" customHeight="1">
      <c r="A67" s="1023" t="s">
        <v>211</v>
      </c>
      <c r="B67" s="1023"/>
      <c r="C67" s="1023"/>
      <c r="D67" s="1023"/>
      <c r="E67" s="1023"/>
      <c r="F67" s="1023"/>
      <c r="G67" s="1023"/>
      <c r="H67" s="1023"/>
      <c r="I67" s="1023"/>
    </row>
    <row r="68" spans="1:9" ht="12.75" customHeight="1">
      <c r="A68" s="1022" t="s">
        <v>212</v>
      </c>
      <c r="B68" s="1022"/>
      <c r="C68" s="1022"/>
      <c r="D68" s="1022"/>
      <c r="E68" s="1022"/>
      <c r="F68" s="1022"/>
      <c r="G68" s="1022"/>
      <c r="H68" s="1022"/>
      <c r="I68" s="1022"/>
    </row>
    <row r="69" spans="1:9" ht="25.5" customHeight="1">
      <c r="A69" s="1023" t="s">
        <v>213</v>
      </c>
      <c r="B69" s="1023"/>
      <c r="C69" s="1023"/>
      <c r="D69" s="1023"/>
      <c r="E69" s="1023"/>
      <c r="F69" s="1023"/>
      <c r="G69" s="1023"/>
      <c r="H69" s="1023"/>
      <c r="I69" s="1023"/>
    </row>
    <row r="70" spans="1:9" ht="12.75" customHeight="1">
      <c r="A70" s="1022" t="s">
        <v>214</v>
      </c>
      <c r="B70" s="1022"/>
      <c r="C70" s="1022"/>
      <c r="D70" s="1022"/>
      <c r="E70" s="1022"/>
      <c r="F70" s="1022"/>
      <c r="G70" s="1022"/>
      <c r="H70" s="1022"/>
      <c r="I70" s="1022"/>
    </row>
    <row r="71" spans="1:9" ht="12.75" customHeight="1">
      <c r="A71" s="1023" t="s">
        <v>215</v>
      </c>
      <c r="B71" s="1023"/>
      <c r="C71" s="1023"/>
      <c r="D71" s="1023"/>
      <c r="E71" s="1023"/>
      <c r="F71" s="1023"/>
      <c r="G71" s="1023"/>
      <c r="H71" s="1023"/>
      <c r="I71" s="1023"/>
    </row>
    <row r="72" spans="1:9" ht="12.75" customHeight="1">
      <c r="A72" s="1226" t="s">
        <v>216</v>
      </c>
      <c r="B72" s="1226"/>
      <c r="C72" s="1226"/>
      <c r="D72" s="1226"/>
      <c r="E72" s="1226"/>
      <c r="F72" s="1226"/>
      <c r="G72" s="1226"/>
      <c r="H72" s="1226"/>
      <c r="I72" s="1226"/>
    </row>
    <row r="73" spans="1:9" ht="12.75" customHeight="1">
      <c r="A73" s="1013" t="s">
        <v>217</v>
      </c>
      <c r="B73" s="1013"/>
      <c r="C73" s="1013"/>
      <c r="D73" s="1013"/>
      <c r="E73" s="1013"/>
      <c r="F73" s="1013"/>
      <c r="G73" s="1013"/>
      <c r="H73" s="1013"/>
      <c r="I73" s="1013"/>
    </row>
    <row r="74" spans="1:9" ht="12.75" customHeight="1">
      <c r="A74" s="1009"/>
      <c r="B74" s="1009"/>
      <c r="C74" s="1009"/>
      <c r="D74" s="1009"/>
      <c r="E74" s="1009"/>
      <c r="F74" s="1009"/>
      <c r="G74" s="1009"/>
      <c r="H74" s="1009"/>
      <c r="I74" s="1009"/>
    </row>
    <row r="75" spans="1:9" ht="24.75" customHeight="1">
      <c r="A75" s="998" t="s">
        <v>218</v>
      </c>
      <c r="B75" s="998"/>
      <c r="C75" s="998"/>
      <c r="D75" s="998"/>
      <c r="E75" s="998"/>
      <c r="F75" s="998"/>
      <c r="G75" s="998"/>
      <c r="H75" s="998"/>
      <c r="I75" s="998"/>
    </row>
    <row r="76" spans="1:9" ht="12.75" customHeight="1">
      <c r="A76" s="998" t="s">
        <v>136</v>
      </c>
      <c r="B76" s="998"/>
      <c r="C76" s="998"/>
      <c r="D76" s="998"/>
      <c r="E76" s="998"/>
      <c r="F76" s="998"/>
      <c r="G76" s="998"/>
      <c r="H76" s="998"/>
      <c r="I76" s="998"/>
    </row>
    <row r="77" spans="1:9" ht="12.75" customHeight="1">
      <c r="A77" s="998" t="s">
        <v>219</v>
      </c>
      <c r="B77" s="998"/>
      <c r="C77" s="998"/>
      <c r="D77" s="998"/>
      <c r="E77" s="998"/>
      <c r="F77" s="998"/>
      <c r="G77" s="998"/>
      <c r="H77" s="998"/>
      <c r="I77" s="998"/>
    </row>
    <row r="78" spans="1:9">
      <c r="A78" s="1219" t="s">
        <v>220</v>
      </c>
      <c r="B78" s="1219"/>
      <c r="C78" s="1219"/>
      <c r="D78" s="1219"/>
      <c r="E78" s="1219"/>
      <c r="F78" s="1219"/>
      <c r="G78" s="1219"/>
      <c r="H78" s="1219"/>
      <c r="I78" s="1219"/>
    </row>
    <row r="93" ht="12.75" customHeight="1"/>
    <row r="94" ht="18.75" customHeight="1"/>
    <row r="95" ht="28.5" customHeight="1"/>
    <row r="96" ht="18.75" customHeight="1"/>
    <row r="97" ht="18.75" customHeight="1"/>
    <row r="98" ht="18.75" customHeight="1"/>
    <row r="99" ht="27.75" customHeight="1"/>
    <row r="100" ht="18.75" customHeight="1"/>
    <row r="101" ht="18" customHeight="1"/>
  </sheetData>
  <mergeCells count="27">
    <mergeCell ref="A78:I78"/>
    <mergeCell ref="A74:I74"/>
    <mergeCell ref="A75:I75"/>
    <mergeCell ref="A76:I76"/>
    <mergeCell ref="A77:I77"/>
    <mergeCell ref="A69:I69"/>
    <mergeCell ref="A70:I70"/>
    <mergeCell ref="A71:I71"/>
    <mergeCell ref="A72:I72"/>
    <mergeCell ref="A73:I73"/>
    <mergeCell ref="A64:I64"/>
    <mergeCell ref="A65:I65"/>
    <mergeCell ref="A66:I66"/>
    <mergeCell ref="A67:I67"/>
    <mergeCell ref="A68:I68"/>
    <mergeCell ref="A4:H4"/>
    <mergeCell ref="B50:D50"/>
    <mergeCell ref="B5:I5"/>
    <mergeCell ref="B6:I6"/>
    <mergeCell ref="A1:I1"/>
    <mergeCell ref="A2:I2"/>
    <mergeCell ref="A3:I3"/>
    <mergeCell ref="A59:I59"/>
    <mergeCell ref="A60:I60"/>
    <mergeCell ref="A61:I61"/>
    <mergeCell ref="A63:I63"/>
    <mergeCell ref="A62:I62"/>
  </mergeCells>
  <printOptions horizontalCentered="1" verticalCentered="1"/>
  <pageMargins left="0.5" right="0.5" top="0.25" bottom="0.25" header="0.3" footer="0.3"/>
  <pageSetup paperSize="5" scale="73"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4"/>
  <sheetViews>
    <sheetView topLeftCell="A36" workbookViewId="0">
      <selection activeCell="E53" sqref="E53"/>
    </sheetView>
  </sheetViews>
  <sheetFormatPr defaultColWidth="8.5703125" defaultRowHeight="12.75"/>
  <cols>
    <col min="1" max="1" width="40" customWidth="1"/>
    <col min="2" max="3" width="13" customWidth="1"/>
    <col min="4" max="4" width="17.28515625" customWidth="1"/>
  </cols>
  <sheetData>
    <row r="1" spans="1:4" ht="31.5" customHeight="1">
      <c r="A1" s="1227" t="s">
        <v>221</v>
      </c>
      <c r="B1" s="1228"/>
      <c r="C1" s="1228"/>
      <c r="D1" s="1229"/>
    </row>
    <row r="2" spans="1:4" ht="15.75">
      <c r="A2" s="1230" t="s">
        <v>1</v>
      </c>
      <c r="B2" s="1231"/>
      <c r="C2" s="1231"/>
      <c r="D2" s="1232"/>
    </row>
    <row r="3" spans="1:4" ht="15.75">
      <c r="A3" s="1233" t="s">
        <v>2</v>
      </c>
      <c r="B3" s="1234"/>
      <c r="C3" s="1234"/>
      <c r="D3" s="1235"/>
    </row>
    <row r="4" spans="1:4" ht="13.5" thickBot="1">
      <c r="A4" s="1236"/>
      <c r="B4" s="1237"/>
      <c r="C4" s="1237"/>
      <c r="D4" s="1238"/>
    </row>
    <row r="5" spans="1:4" s="48" customFormat="1" ht="34.5" customHeight="1" thickBot="1">
      <c r="A5" s="226" t="s">
        <v>222</v>
      </c>
      <c r="B5" s="226" t="s">
        <v>223</v>
      </c>
      <c r="C5" s="226" t="s">
        <v>224</v>
      </c>
      <c r="D5" s="226" t="s">
        <v>225</v>
      </c>
    </row>
    <row r="6" spans="1:4" s="47" customFormat="1">
      <c r="A6" s="771" t="s">
        <v>23</v>
      </c>
      <c r="B6" s="772"/>
      <c r="C6" s="772"/>
      <c r="D6" s="773"/>
    </row>
    <row r="7" spans="1:4" s="47" customFormat="1">
      <c r="A7" s="1239" t="s">
        <v>64</v>
      </c>
      <c r="B7" s="769">
        <v>42684</v>
      </c>
      <c r="C7" s="770" t="s">
        <v>12</v>
      </c>
      <c r="D7" s="1240" t="s">
        <v>226</v>
      </c>
    </row>
    <row r="8" spans="1:4" s="47" customFormat="1">
      <c r="A8" s="188"/>
      <c r="B8" s="100"/>
      <c r="C8" s="100"/>
      <c r="D8" s="99"/>
    </row>
    <row r="9" spans="1:4" s="47" customFormat="1">
      <c r="A9" s="188"/>
      <c r="B9" s="100"/>
      <c r="C9" s="100"/>
      <c r="D9" s="99"/>
    </row>
    <row r="10" spans="1:4" s="47" customFormat="1">
      <c r="A10" s="188"/>
      <c r="B10" s="100"/>
      <c r="C10" s="100"/>
      <c r="D10" s="99"/>
    </row>
    <row r="11" spans="1:4" s="47" customFormat="1">
      <c r="A11" s="188"/>
      <c r="B11" s="100"/>
      <c r="C11" s="100"/>
      <c r="D11" s="99"/>
    </row>
    <row r="12" spans="1:4" s="47" customFormat="1">
      <c r="A12" s="774" t="s">
        <v>26</v>
      </c>
      <c r="B12" s="775"/>
      <c r="C12" s="775"/>
      <c r="D12" s="776"/>
    </row>
    <row r="13" spans="1:4" s="47" customFormat="1">
      <c r="A13" s="1239" t="s">
        <v>227</v>
      </c>
      <c r="B13" s="769">
        <v>42684</v>
      </c>
      <c r="C13" s="770" t="s">
        <v>12</v>
      </c>
      <c r="D13" s="1240" t="s">
        <v>226</v>
      </c>
    </row>
    <row r="14" spans="1:4" s="47" customFormat="1">
      <c r="A14" s="1239" t="s">
        <v>228</v>
      </c>
      <c r="B14" s="769">
        <v>42684</v>
      </c>
      <c r="C14" s="770" t="s">
        <v>12</v>
      </c>
      <c r="D14" s="1240" t="s">
        <v>226</v>
      </c>
    </row>
    <row r="15" spans="1:4" s="47" customFormat="1">
      <c r="A15" s="1239" t="s">
        <v>229</v>
      </c>
      <c r="B15" s="769">
        <v>42684</v>
      </c>
      <c r="C15" s="770" t="s">
        <v>12</v>
      </c>
      <c r="D15" s="1240" t="s">
        <v>226</v>
      </c>
    </row>
    <row r="16" spans="1:4" s="47" customFormat="1">
      <c r="A16" s="1239" t="s">
        <v>230</v>
      </c>
      <c r="B16" s="769">
        <v>42684</v>
      </c>
      <c r="C16" s="770" t="s">
        <v>12</v>
      </c>
      <c r="D16" s="1240" t="s">
        <v>226</v>
      </c>
    </row>
    <row r="17" spans="1:4" s="47" customFormat="1">
      <c r="A17" s="1239" t="s">
        <v>73</v>
      </c>
      <c r="B17" s="769">
        <v>42684</v>
      </c>
      <c r="C17" s="770" t="s">
        <v>12</v>
      </c>
      <c r="D17" s="1240" t="s">
        <v>226</v>
      </c>
    </row>
    <row r="18" spans="1:4" s="47" customFormat="1">
      <c r="A18" s="1239" t="s">
        <v>74</v>
      </c>
      <c r="B18" s="769">
        <v>42684</v>
      </c>
      <c r="C18" s="770" t="s">
        <v>12</v>
      </c>
      <c r="D18" s="1240" t="s">
        <v>226</v>
      </c>
    </row>
    <row r="19" spans="1:4" s="47" customFormat="1">
      <c r="A19" s="1239" t="s">
        <v>231</v>
      </c>
      <c r="B19" s="769">
        <v>43083</v>
      </c>
      <c r="C19" s="770" t="s">
        <v>12</v>
      </c>
      <c r="D19" s="1240" t="s">
        <v>226</v>
      </c>
    </row>
    <row r="20" spans="1:4" s="47" customFormat="1">
      <c r="A20" s="1239" t="s">
        <v>232</v>
      </c>
      <c r="B20" s="769">
        <v>42684</v>
      </c>
      <c r="C20" s="770" t="s">
        <v>12</v>
      </c>
      <c r="D20" s="1240" t="s">
        <v>226</v>
      </c>
    </row>
    <row r="21" spans="1:4" s="47" customFormat="1">
      <c r="A21" s="1239" t="s">
        <v>233</v>
      </c>
      <c r="B21" s="769">
        <v>42684</v>
      </c>
      <c r="C21" s="770" t="s">
        <v>12</v>
      </c>
      <c r="D21" s="1240" t="s">
        <v>226</v>
      </c>
    </row>
    <row r="22" spans="1:4" s="47" customFormat="1">
      <c r="A22" s="774" t="s">
        <v>166</v>
      </c>
      <c r="B22" s="775"/>
      <c r="C22" s="775"/>
      <c r="D22" s="776"/>
    </row>
    <row r="23" spans="1:4" s="47" customFormat="1">
      <c r="A23" s="1239" t="s">
        <v>234</v>
      </c>
      <c r="B23" s="769">
        <v>42684</v>
      </c>
      <c r="C23" s="770" t="s">
        <v>12</v>
      </c>
      <c r="D23" s="1240" t="s">
        <v>235</v>
      </c>
    </row>
    <row r="24" spans="1:4" s="47" customFormat="1">
      <c r="A24" s="1239" t="s">
        <v>236</v>
      </c>
      <c r="B24" s="769">
        <v>42684</v>
      </c>
      <c r="C24" s="770" t="s">
        <v>12</v>
      </c>
      <c r="D24" s="1240" t="s">
        <v>226</v>
      </c>
    </row>
    <row r="25" spans="1:4" s="47" customFormat="1">
      <c r="A25" s="1241" t="s">
        <v>81</v>
      </c>
      <c r="B25" s="769">
        <v>42684</v>
      </c>
      <c r="C25" s="770" t="s">
        <v>12</v>
      </c>
      <c r="D25" s="1240" t="s">
        <v>226</v>
      </c>
    </row>
    <row r="26" spans="1:4" s="47" customFormat="1">
      <c r="A26" s="774" t="s">
        <v>28</v>
      </c>
      <c r="B26" s="775"/>
      <c r="C26" s="775"/>
      <c r="D26" s="776"/>
    </row>
    <row r="27" spans="1:4" s="47" customFormat="1">
      <c r="A27" s="1239" t="s">
        <v>237</v>
      </c>
      <c r="B27" s="769">
        <v>42684</v>
      </c>
      <c r="C27" s="770" t="s">
        <v>12</v>
      </c>
      <c r="D27" s="1240" t="s">
        <v>226</v>
      </c>
    </row>
    <row r="28" spans="1:4" s="47" customFormat="1">
      <c r="A28" s="1239" t="s">
        <v>83</v>
      </c>
      <c r="B28" s="769">
        <v>42684</v>
      </c>
      <c r="C28" s="770" t="s">
        <v>12</v>
      </c>
      <c r="D28" s="1240" t="s">
        <v>226</v>
      </c>
    </row>
    <row r="29" spans="1:4" s="47" customFormat="1">
      <c r="A29" s="1239" t="s">
        <v>238</v>
      </c>
      <c r="B29" s="769">
        <v>42684</v>
      </c>
      <c r="C29" s="770" t="s">
        <v>12</v>
      </c>
      <c r="D29" s="1240" t="s">
        <v>226</v>
      </c>
    </row>
    <row r="30" spans="1:4" s="47" customFormat="1">
      <c r="A30" s="786" t="s">
        <v>93</v>
      </c>
      <c r="B30" s="769">
        <v>43453</v>
      </c>
      <c r="C30" s="770" t="s">
        <v>12</v>
      </c>
      <c r="D30" s="1240" t="s">
        <v>226</v>
      </c>
    </row>
    <row r="31" spans="1:4" s="47" customFormat="1">
      <c r="A31" s="786" t="s">
        <v>239</v>
      </c>
      <c r="B31" s="787" t="s">
        <v>12</v>
      </c>
      <c r="C31" s="100"/>
      <c r="D31" s="211"/>
    </row>
    <row r="32" spans="1:4" s="47" customFormat="1">
      <c r="A32" s="786" t="s">
        <v>240</v>
      </c>
      <c r="B32" s="508" t="s">
        <v>12</v>
      </c>
      <c r="C32" s="100"/>
      <c r="D32" s="99"/>
    </row>
    <row r="33" spans="1:4" s="47" customFormat="1">
      <c r="A33" s="188"/>
      <c r="B33" s="100"/>
      <c r="C33" s="100"/>
      <c r="D33" s="99"/>
    </row>
    <row r="34" spans="1:4" s="47" customFormat="1">
      <c r="A34" s="188"/>
      <c r="B34" s="100"/>
      <c r="C34" s="100"/>
      <c r="D34" s="99"/>
    </row>
    <row r="35" spans="1:4" s="47" customFormat="1">
      <c r="A35" s="774" t="s">
        <v>30</v>
      </c>
      <c r="B35" s="775"/>
      <c r="C35" s="775"/>
      <c r="D35" s="776"/>
    </row>
    <row r="36" spans="1:4" s="47" customFormat="1">
      <c r="A36" s="122" t="s">
        <v>173</v>
      </c>
      <c r="B36" s="508" t="s">
        <v>12</v>
      </c>
      <c r="C36" s="100"/>
      <c r="D36" s="211"/>
    </row>
    <row r="37" spans="1:4" s="47" customFormat="1">
      <c r="A37" s="122" t="s">
        <v>175</v>
      </c>
      <c r="B37" s="508" t="s">
        <v>12</v>
      </c>
      <c r="C37" s="100"/>
      <c r="D37" s="211"/>
    </row>
    <row r="38" spans="1:4" s="47" customFormat="1">
      <c r="A38" s="122" t="s">
        <v>177</v>
      </c>
      <c r="B38" s="508" t="s">
        <v>12</v>
      </c>
      <c r="C38" s="100"/>
      <c r="D38" s="211"/>
    </row>
    <row r="39" spans="1:4" s="47" customFormat="1">
      <c r="A39" s="122" t="s">
        <v>178</v>
      </c>
      <c r="B39" s="508" t="s">
        <v>12</v>
      </c>
      <c r="C39" s="100"/>
      <c r="D39" s="211"/>
    </row>
    <row r="40" spans="1:4" s="47" customFormat="1">
      <c r="A40" s="122" t="s">
        <v>179</v>
      </c>
      <c r="B40" s="508" t="s">
        <v>12</v>
      </c>
      <c r="C40" s="100"/>
      <c r="D40" s="211"/>
    </row>
    <row r="41" spans="1:4" s="47" customFormat="1">
      <c r="A41" s="122" t="s">
        <v>181</v>
      </c>
      <c r="B41" s="508" t="s">
        <v>12</v>
      </c>
      <c r="C41" s="100"/>
      <c r="D41" s="211"/>
    </row>
    <row r="42" spans="1:4" s="47" customFormat="1">
      <c r="A42" s="122" t="s">
        <v>182</v>
      </c>
      <c r="B42" s="508" t="s">
        <v>12</v>
      </c>
      <c r="C42" s="100"/>
      <c r="D42" s="211"/>
    </row>
    <row r="43" spans="1:4" s="47" customFormat="1">
      <c r="A43" s="122" t="s">
        <v>183</v>
      </c>
      <c r="B43" s="508" t="s">
        <v>12</v>
      </c>
      <c r="C43" s="100"/>
      <c r="D43" s="211"/>
    </row>
    <row r="44" spans="1:4" s="47" customFormat="1">
      <c r="A44" s="188"/>
      <c r="B44" s="112"/>
      <c r="C44" s="100"/>
      <c r="D44" s="211"/>
    </row>
    <row r="45" spans="1:4" s="47" customFormat="1">
      <c r="A45" s="188"/>
      <c r="B45" s="100"/>
      <c r="C45" s="100"/>
      <c r="D45" s="99"/>
    </row>
    <row r="46" spans="1:4" s="47" customFormat="1">
      <c r="A46" s="774" t="s">
        <v>31</v>
      </c>
      <c r="B46" s="775"/>
      <c r="C46" s="775"/>
      <c r="D46" s="776"/>
    </row>
    <row r="47" spans="1:4" s="47" customFormat="1">
      <c r="A47" s="104" t="s">
        <v>184</v>
      </c>
      <c r="B47" s="787" t="s">
        <v>12</v>
      </c>
      <c r="C47" s="100"/>
      <c r="D47" s="211"/>
    </row>
    <row r="48" spans="1:4" s="47" customFormat="1">
      <c r="A48" s="104" t="s">
        <v>185</v>
      </c>
      <c r="B48" s="787" t="s">
        <v>12</v>
      </c>
      <c r="C48" s="100"/>
      <c r="D48" s="211"/>
    </row>
    <row r="49" spans="1:4" s="47" customFormat="1" ht="13.5" thickBot="1">
      <c r="A49" s="212"/>
      <c r="B49" s="12"/>
      <c r="C49" s="12"/>
      <c r="D49" s="213"/>
    </row>
    <row r="50" spans="1:4" s="47" customFormat="1">
      <c r="A50" s="792"/>
      <c r="B50" s="1237"/>
      <c r="C50" s="1237"/>
      <c r="D50" s="1238"/>
    </row>
    <row r="51" spans="1:4" s="47" customFormat="1" ht="14.25" customHeight="1">
      <c r="A51" s="1242" t="s">
        <v>241</v>
      </c>
      <c r="B51" s="1243"/>
      <c r="C51" s="1243"/>
      <c r="D51" s="1244"/>
    </row>
    <row r="52" spans="1:4" s="47" customFormat="1" ht="66.75" customHeight="1">
      <c r="A52" s="1245" t="s">
        <v>242</v>
      </c>
      <c r="B52" s="1246"/>
      <c r="C52" s="1246"/>
      <c r="D52" s="1247"/>
    </row>
    <row r="53" spans="1:4" s="47" customFormat="1" ht="12.75" customHeight="1">
      <c r="A53" s="1248" t="s">
        <v>243</v>
      </c>
      <c r="B53" s="1249"/>
      <c r="C53" s="1249"/>
      <c r="D53" s="1250"/>
    </row>
    <row r="54" spans="1:4" ht="26.25" customHeight="1" thickBot="1">
      <c r="A54" s="1251" t="s">
        <v>244</v>
      </c>
      <c r="B54" s="1252"/>
      <c r="C54" s="1252"/>
      <c r="D54" s="1253"/>
    </row>
  </sheetData>
  <mergeCells count="7">
    <mergeCell ref="A1:D1"/>
    <mergeCell ref="A53:D53"/>
    <mergeCell ref="A54:D54"/>
    <mergeCell ref="A2:D2"/>
    <mergeCell ref="A3:D3"/>
    <mergeCell ref="A52:D52"/>
    <mergeCell ref="A51:D51"/>
  </mergeCells>
  <printOptions horizontalCentered="1" verticalCentered="1"/>
  <pageMargins left="0.5" right="0.5" top="0.25" bottom="0.25" header="0.3" footer="0.3"/>
  <pageSetup scale="95"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59"/>
  <sheetViews>
    <sheetView topLeftCell="A30" zoomScale="90" zoomScaleNormal="90" workbookViewId="0">
      <selection activeCell="L65" sqref="L65"/>
    </sheetView>
  </sheetViews>
  <sheetFormatPr defaultColWidth="8.5703125" defaultRowHeight="12.75"/>
  <cols>
    <col min="1" max="1" width="36" customWidth="1"/>
    <col min="2" max="2" width="6.5703125" customWidth="1"/>
    <col min="6" max="6" width="10" customWidth="1"/>
    <col min="7" max="7" width="9.5703125" customWidth="1"/>
    <col min="8" max="8" width="12.5703125" customWidth="1"/>
    <col min="9" max="9" width="8.140625" customWidth="1"/>
    <col min="10" max="10" width="34.5703125" customWidth="1"/>
    <col min="11" max="11" width="6.42578125" bestFit="1" customWidth="1"/>
    <col min="15" max="15" width="10.140625" customWidth="1"/>
    <col min="16" max="16" width="9.85546875" customWidth="1"/>
    <col min="17" max="17" width="12.140625" customWidth="1"/>
  </cols>
  <sheetData>
    <row r="1" spans="1:17" ht="15.75" customHeight="1">
      <c r="A1" s="1012" t="s">
        <v>245</v>
      </c>
      <c r="B1" s="1012"/>
      <c r="C1" s="1012"/>
      <c r="D1" s="1012"/>
      <c r="E1" s="1012"/>
      <c r="F1" s="1012"/>
      <c r="G1" s="1012"/>
      <c r="H1" s="1012"/>
      <c r="I1" s="1012"/>
      <c r="J1" s="1012"/>
      <c r="K1" s="1012"/>
      <c r="L1" s="1012"/>
      <c r="M1" s="1012"/>
      <c r="N1" s="1012"/>
      <c r="O1" s="1012"/>
      <c r="P1" s="1012"/>
      <c r="Q1" s="1012"/>
    </row>
    <row r="2" spans="1:17" ht="15.75" customHeight="1">
      <c r="A2" s="987" t="s">
        <v>1</v>
      </c>
      <c r="B2" s="987"/>
      <c r="C2" s="987"/>
      <c r="D2" s="987"/>
      <c r="E2" s="987"/>
      <c r="F2" s="987"/>
      <c r="G2" s="987"/>
      <c r="H2" s="987"/>
      <c r="I2" s="987"/>
      <c r="J2" s="987"/>
      <c r="K2" s="987"/>
      <c r="L2" s="987"/>
      <c r="M2" s="987"/>
      <c r="N2" s="987"/>
      <c r="O2" s="987"/>
      <c r="P2" s="987"/>
      <c r="Q2" s="987"/>
    </row>
    <row r="3" spans="1:17" ht="15.75" customHeight="1">
      <c r="A3" s="989" t="s">
        <v>246</v>
      </c>
      <c r="B3" s="989"/>
      <c r="C3" s="989"/>
      <c r="D3" s="989"/>
      <c r="E3" s="989"/>
      <c r="F3" s="989"/>
      <c r="G3" s="989"/>
      <c r="H3" s="989"/>
      <c r="I3" s="989"/>
      <c r="J3" s="989"/>
      <c r="K3" s="989"/>
      <c r="L3" s="989"/>
      <c r="M3" s="989"/>
      <c r="N3" s="989"/>
      <c r="O3" s="989"/>
      <c r="P3" s="989"/>
      <c r="Q3" s="989"/>
    </row>
    <row r="4" spans="1:17" ht="18" customHeight="1" thickBot="1">
      <c r="A4" s="490"/>
      <c r="B4" s="490"/>
      <c r="C4" s="490"/>
      <c r="D4" s="490"/>
      <c r="E4" s="490"/>
      <c r="F4" s="490"/>
      <c r="G4" s="490"/>
      <c r="H4" s="490"/>
      <c r="I4" s="490"/>
      <c r="J4" s="490"/>
      <c r="K4" s="490"/>
      <c r="L4" s="490"/>
      <c r="M4" s="490"/>
      <c r="N4" s="490"/>
    </row>
    <row r="5" spans="1:17" ht="16.5" thickBot="1">
      <c r="A5" s="1038" t="s">
        <v>56</v>
      </c>
      <c r="B5" s="1041" t="s">
        <v>57</v>
      </c>
      <c r="C5" s="1045" t="s">
        <v>247</v>
      </c>
      <c r="D5" s="1046"/>
      <c r="E5" s="1046"/>
      <c r="F5" s="1046"/>
      <c r="G5" s="1046"/>
      <c r="H5" s="1047"/>
      <c r="I5" s="1035"/>
      <c r="J5" s="1038" t="s">
        <v>56</v>
      </c>
      <c r="K5" s="1041" t="s">
        <v>57</v>
      </c>
      <c r="L5" s="1052" t="s">
        <v>248</v>
      </c>
      <c r="M5" s="1053"/>
      <c r="N5" s="1053"/>
      <c r="O5" s="1053"/>
      <c r="P5" s="1053"/>
      <c r="Q5" s="1054"/>
    </row>
    <row r="6" spans="1:17">
      <c r="A6" s="1039"/>
      <c r="B6" s="1042"/>
      <c r="C6" s="1048" t="s">
        <v>55</v>
      </c>
      <c r="D6" s="1049"/>
      <c r="E6" s="1049"/>
      <c r="F6" s="1049"/>
      <c r="G6" s="1049"/>
      <c r="H6" s="1050"/>
      <c r="I6" s="1036"/>
      <c r="J6" s="1039"/>
      <c r="K6" s="1042"/>
      <c r="L6" s="1055" t="s">
        <v>55</v>
      </c>
      <c r="M6" s="1056"/>
      <c r="N6" s="1056"/>
      <c r="O6" s="1056"/>
      <c r="P6" s="1056"/>
      <c r="Q6" s="1057"/>
    </row>
    <row r="7" spans="1:17" ht="39" thickBot="1">
      <c r="A7" s="1040" t="s">
        <v>56</v>
      </c>
      <c r="B7" s="1043" t="s">
        <v>57</v>
      </c>
      <c r="C7" s="491" t="s">
        <v>58</v>
      </c>
      <c r="D7" s="492" t="s">
        <v>249</v>
      </c>
      <c r="E7" s="492" t="s">
        <v>250</v>
      </c>
      <c r="F7" s="492" t="s">
        <v>251</v>
      </c>
      <c r="G7" s="492" t="s">
        <v>62</v>
      </c>
      <c r="H7" s="493" t="s">
        <v>63</v>
      </c>
      <c r="I7" s="1036"/>
      <c r="J7" s="1040"/>
      <c r="K7" s="1043"/>
      <c r="L7" s="494" t="s">
        <v>58</v>
      </c>
      <c r="M7" s="495" t="s">
        <v>249</v>
      </c>
      <c r="N7" s="495" t="s">
        <v>250</v>
      </c>
      <c r="O7" s="495" t="s">
        <v>251</v>
      </c>
      <c r="P7" s="495" t="s">
        <v>62</v>
      </c>
      <c r="Q7" s="496" t="s">
        <v>63</v>
      </c>
    </row>
    <row r="8" spans="1:17">
      <c r="A8" s="70" t="s">
        <v>23</v>
      </c>
      <c r="B8" s="22"/>
      <c r="C8" s="91"/>
      <c r="D8" s="92"/>
      <c r="E8" s="92"/>
      <c r="F8" s="92"/>
      <c r="G8" s="92"/>
      <c r="H8" s="93"/>
      <c r="I8" s="1036"/>
      <c r="J8" s="70" t="s">
        <v>23</v>
      </c>
      <c r="K8" s="22"/>
      <c r="L8" s="497"/>
      <c r="M8" s="498"/>
      <c r="N8" s="498"/>
      <c r="O8" s="498"/>
      <c r="P8" s="498"/>
      <c r="Q8" s="499"/>
    </row>
    <row r="9" spans="1:17">
      <c r="A9" s="17"/>
      <c r="B9" s="17" t="s">
        <v>67</v>
      </c>
      <c r="C9" s="94">
        <v>0</v>
      </c>
      <c r="D9" s="95">
        <v>0</v>
      </c>
      <c r="E9" s="95">
        <v>0</v>
      </c>
      <c r="F9" s="95">
        <v>0</v>
      </c>
      <c r="G9" s="96">
        <v>0</v>
      </c>
      <c r="H9" s="82">
        <f>IF($G$44&lt;&gt;0,G9/$G$44,0)</f>
        <v>0</v>
      </c>
      <c r="I9" s="1036"/>
      <c r="J9" s="17"/>
      <c r="K9" s="17" t="s">
        <v>67</v>
      </c>
      <c r="L9" s="94">
        <v>0</v>
      </c>
      <c r="M9" s="95">
        <v>0</v>
      </c>
      <c r="N9" s="95">
        <v>0</v>
      </c>
      <c r="O9" s="95">
        <v>0</v>
      </c>
      <c r="P9" s="96">
        <v>0</v>
      </c>
      <c r="Q9" s="82">
        <f>IF($G$44&lt;&gt;0,P9/$G$44,0)</f>
        <v>0</v>
      </c>
    </row>
    <row r="10" spans="1:17">
      <c r="A10" s="17"/>
      <c r="B10" s="17" t="s">
        <v>67</v>
      </c>
      <c r="C10" s="94">
        <v>0</v>
      </c>
      <c r="D10" s="95">
        <v>0</v>
      </c>
      <c r="E10" s="95">
        <v>0</v>
      </c>
      <c r="F10" s="95">
        <v>0</v>
      </c>
      <c r="G10" s="96">
        <v>0</v>
      </c>
      <c r="H10" s="82">
        <f>IF($G$44&lt;&gt;0,G10/$G$44,0)</f>
        <v>0</v>
      </c>
      <c r="I10" s="1036"/>
      <c r="J10" s="17"/>
      <c r="K10" s="17" t="s">
        <v>67</v>
      </c>
      <c r="L10" s="94">
        <v>0</v>
      </c>
      <c r="M10" s="95">
        <v>0</v>
      </c>
      <c r="N10" s="95">
        <v>0</v>
      </c>
      <c r="O10" s="95">
        <v>0</v>
      </c>
      <c r="P10" s="96">
        <v>0</v>
      </c>
      <c r="Q10" s="82">
        <f>IF($G$44&lt;&gt;0,P10/$G$44,0)</f>
        <v>0</v>
      </c>
    </row>
    <row r="11" spans="1:17">
      <c r="A11" s="17"/>
      <c r="B11" s="17" t="s">
        <v>67</v>
      </c>
      <c r="C11" s="94">
        <v>0</v>
      </c>
      <c r="D11" s="95">
        <v>0</v>
      </c>
      <c r="E11" s="95">
        <v>0</v>
      </c>
      <c r="F11" s="95">
        <v>0</v>
      </c>
      <c r="G11" s="96">
        <v>0</v>
      </c>
      <c r="H11" s="82">
        <f>IF($G$44&lt;&gt;0,G11/$G$44,0)</f>
        <v>0</v>
      </c>
      <c r="I11" s="1036"/>
      <c r="J11" s="17"/>
      <c r="K11" s="17" t="s">
        <v>67</v>
      </c>
      <c r="L11" s="94">
        <v>0</v>
      </c>
      <c r="M11" s="95">
        <v>0</v>
      </c>
      <c r="N11" s="95">
        <v>0</v>
      </c>
      <c r="O11" s="95">
        <v>0</v>
      </c>
      <c r="P11" s="96">
        <v>0</v>
      </c>
      <c r="Q11" s="82">
        <f>IF($G$44&lt;&gt;0,P11/$G$44,0)</f>
        <v>0</v>
      </c>
    </row>
    <row r="12" spans="1:17">
      <c r="A12" s="71" t="s">
        <v>26</v>
      </c>
      <c r="B12" s="21"/>
      <c r="C12" s="176"/>
      <c r="D12" s="83"/>
      <c r="E12" s="83"/>
      <c r="F12" s="83"/>
      <c r="G12" s="83"/>
      <c r="H12" s="93"/>
      <c r="I12" s="1036"/>
      <c r="J12" s="71" t="s">
        <v>26</v>
      </c>
      <c r="K12" s="21"/>
      <c r="L12" s="176"/>
      <c r="M12" s="83"/>
      <c r="N12" s="83"/>
      <c r="O12" s="83"/>
      <c r="P12" s="83"/>
      <c r="Q12" s="93"/>
    </row>
    <row r="13" spans="1:17">
      <c r="A13" s="17"/>
      <c r="B13" s="17" t="s">
        <v>65</v>
      </c>
      <c r="C13" s="94">
        <v>0</v>
      </c>
      <c r="D13" s="95">
        <v>0</v>
      </c>
      <c r="E13" s="95">
        <v>0</v>
      </c>
      <c r="F13" s="95">
        <v>0</v>
      </c>
      <c r="G13" s="96">
        <v>0</v>
      </c>
      <c r="H13" s="82">
        <f>IF($G$44&lt;&gt;0,G13/$G$44,0)</f>
        <v>0</v>
      </c>
      <c r="I13" s="1036"/>
      <c r="J13" s="17"/>
      <c r="K13" s="17" t="s">
        <v>65</v>
      </c>
      <c r="L13" s="94">
        <v>0</v>
      </c>
      <c r="M13" s="95">
        <v>0</v>
      </c>
      <c r="N13" s="95">
        <v>0</v>
      </c>
      <c r="O13" s="95">
        <v>0</v>
      </c>
      <c r="P13" s="96">
        <v>0</v>
      </c>
      <c r="Q13" s="82">
        <f>IF($G$44&lt;&gt;0,P13/$G$44,0)</f>
        <v>0</v>
      </c>
    </row>
    <row r="14" spans="1:17">
      <c r="A14" s="17"/>
      <c r="B14" s="17" t="s">
        <v>67</v>
      </c>
      <c r="C14" s="94">
        <v>0</v>
      </c>
      <c r="D14" s="95">
        <v>0</v>
      </c>
      <c r="E14" s="95">
        <v>0</v>
      </c>
      <c r="F14" s="95">
        <v>0</v>
      </c>
      <c r="G14" s="96">
        <v>0</v>
      </c>
      <c r="H14" s="82">
        <f>IF($G$44&lt;&gt;0,G14/$G$44,0)</f>
        <v>0</v>
      </c>
      <c r="I14" s="1036"/>
      <c r="J14" s="17"/>
      <c r="K14" s="17" t="s">
        <v>67</v>
      </c>
      <c r="L14" s="94">
        <v>0</v>
      </c>
      <c r="M14" s="95">
        <v>0</v>
      </c>
      <c r="N14" s="95">
        <v>0</v>
      </c>
      <c r="O14" s="95">
        <v>0</v>
      </c>
      <c r="P14" s="96">
        <v>0</v>
      </c>
      <c r="Q14" s="82">
        <f>IF($G$44&lt;&gt;0,P14/$G$44,0)</f>
        <v>0</v>
      </c>
    </row>
    <row r="15" spans="1:17">
      <c r="A15" s="17"/>
      <c r="B15" s="17" t="s">
        <v>67</v>
      </c>
      <c r="C15" s="94">
        <v>0</v>
      </c>
      <c r="D15" s="95">
        <v>0</v>
      </c>
      <c r="E15" s="95">
        <v>0</v>
      </c>
      <c r="F15" s="95">
        <v>0</v>
      </c>
      <c r="G15" s="96">
        <v>0</v>
      </c>
      <c r="H15" s="82">
        <f>IF($G$44&lt;&gt;0,G15/$G$44,0)</f>
        <v>0</v>
      </c>
      <c r="I15" s="1036"/>
      <c r="J15" s="17"/>
      <c r="K15" s="17" t="s">
        <v>67</v>
      </c>
      <c r="L15" s="94">
        <v>0</v>
      </c>
      <c r="M15" s="95">
        <v>0</v>
      </c>
      <c r="N15" s="95">
        <v>0</v>
      </c>
      <c r="O15" s="95">
        <v>0</v>
      </c>
      <c r="P15" s="96">
        <v>0</v>
      </c>
      <c r="Q15" s="82">
        <f>IF($G$44&lt;&gt;0,P15/$G$44,0)</f>
        <v>0</v>
      </c>
    </row>
    <row r="16" spans="1:17">
      <c r="A16" s="17"/>
      <c r="B16" s="17" t="s">
        <v>67</v>
      </c>
      <c r="C16" s="94">
        <v>0</v>
      </c>
      <c r="D16" s="95">
        <v>0</v>
      </c>
      <c r="E16" s="95">
        <v>0</v>
      </c>
      <c r="F16" s="95">
        <v>0</v>
      </c>
      <c r="G16" s="96">
        <v>0</v>
      </c>
      <c r="H16" s="82">
        <f>IF($G$44&lt;&gt;0,G16/$G$44,0)</f>
        <v>0</v>
      </c>
      <c r="I16" s="1036"/>
      <c r="J16" s="17"/>
      <c r="K16" s="17" t="s">
        <v>67</v>
      </c>
      <c r="L16" s="94">
        <v>0</v>
      </c>
      <c r="M16" s="95">
        <v>0</v>
      </c>
      <c r="N16" s="95">
        <v>0</v>
      </c>
      <c r="O16" s="95">
        <v>0</v>
      </c>
      <c r="P16" s="96">
        <v>0</v>
      </c>
      <c r="Q16" s="82">
        <f>IF($G$44&lt;&gt;0,P16/$G$44,0)</f>
        <v>0</v>
      </c>
    </row>
    <row r="17" spans="1:17">
      <c r="A17" s="71" t="s">
        <v>252</v>
      </c>
      <c r="B17" s="21"/>
      <c r="C17" s="176"/>
      <c r="D17" s="83"/>
      <c r="E17" s="83"/>
      <c r="F17" s="83"/>
      <c r="G17" s="83"/>
      <c r="H17" s="93"/>
      <c r="I17" s="1036"/>
      <c r="J17" s="71" t="s">
        <v>252</v>
      </c>
      <c r="K17" s="21"/>
      <c r="L17" s="176"/>
      <c r="M17" s="83"/>
      <c r="N17" s="83"/>
      <c r="O17" s="83"/>
      <c r="P17" s="83"/>
      <c r="Q17" s="93"/>
    </row>
    <row r="18" spans="1:17">
      <c r="A18" s="17"/>
      <c r="B18" s="17" t="s">
        <v>65</v>
      </c>
      <c r="C18" s="94">
        <v>0</v>
      </c>
      <c r="D18" s="95">
        <v>0</v>
      </c>
      <c r="E18" s="95">
        <v>0</v>
      </c>
      <c r="F18" s="95">
        <v>0</v>
      </c>
      <c r="G18" s="96">
        <v>0</v>
      </c>
      <c r="H18" s="82">
        <f>IF($G$44&lt;&gt;0,G18/$G$44,0)</f>
        <v>0</v>
      </c>
      <c r="I18" s="1036"/>
      <c r="J18" s="17"/>
      <c r="K18" s="17" t="s">
        <v>65</v>
      </c>
      <c r="L18" s="94">
        <v>0</v>
      </c>
      <c r="M18" s="95">
        <v>0</v>
      </c>
      <c r="N18" s="95">
        <v>0</v>
      </c>
      <c r="O18" s="95">
        <v>0</v>
      </c>
      <c r="P18" s="96">
        <v>0</v>
      </c>
      <c r="Q18" s="82">
        <f>IF($G$44&lt;&gt;0,P18/$G$44,0)</f>
        <v>0</v>
      </c>
    </row>
    <row r="19" spans="1:17">
      <c r="A19" s="17"/>
      <c r="B19" s="17" t="s">
        <v>65</v>
      </c>
      <c r="C19" s="97">
        <v>0</v>
      </c>
      <c r="D19" s="98">
        <v>0</v>
      </c>
      <c r="E19" s="98">
        <v>0</v>
      </c>
      <c r="F19" s="98">
        <v>0</v>
      </c>
      <c r="G19" s="253">
        <v>0</v>
      </c>
      <c r="H19" s="82">
        <f>IF($G$44&lt;&gt;0,G19/$G$44,0)</f>
        <v>0</v>
      </c>
      <c r="I19" s="1036"/>
      <c r="J19" s="17"/>
      <c r="K19" s="17" t="s">
        <v>65</v>
      </c>
      <c r="L19" s="97">
        <v>0</v>
      </c>
      <c r="M19" s="98">
        <v>0</v>
      </c>
      <c r="N19" s="98">
        <v>0</v>
      </c>
      <c r="O19" s="98">
        <v>0</v>
      </c>
      <c r="P19" s="253">
        <v>0</v>
      </c>
      <c r="Q19" s="82">
        <f>IF($G$44&lt;&gt;0,P19/$G$44,0)</f>
        <v>0</v>
      </c>
    </row>
    <row r="20" spans="1:17">
      <c r="A20" s="500"/>
      <c r="B20" s="500" t="s">
        <v>65</v>
      </c>
      <c r="C20" s="94">
        <v>0</v>
      </c>
      <c r="D20" s="95">
        <v>0</v>
      </c>
      <c r="E20" s="95">
        <v>0</v>
      </c>
      <c r="F20" s="95">
        <v>0</v>
      </c>
      <c r="G20" s="96">
        <v>0</v>
      </c>
      <c r="H20" s="82">
        <f>IF($G$44&lt;&gt;0,G20/$G$44,0)</f>
        <v>0</v>
      </c>
      <c r="I20" s="1036"/>
      <c r="J20" s="500"/>
      <c r="K20" s="500" t="s">
        <v>65</v>
      </c>
      <c r="L20" s="94">
        <v>0</v>
      </c>
      <c r="M20" s="95">
        <v>0</v>
      </c>
      <c r="N20" s="95">
        <v>0</v>
      </c>
      <c r="O20" s="95">
        <v>0</v>
      </c>
      <c r="P20" s="96">
        <v>0</v>
      </c>
      <c r="Q20" s="82">
        <f>IF($G$44&lt;&gt;0,P20/$G$44,0)</f>
        <v>0</v>
      </c>
    </row>
    <row r="21" spans="1:17">
      <c r="A21" s="71" t="s">
        <v>28</v>
      </c>
      <c r="B21" s="21"/>
      <c r="C21" s="176"/>
      <c r="D21" s="83"/>
      <c r="E21" s="83"/>
      <c r="F21" s="83"/>
      <c r="G21" s="83"/>
      <c r="H21" s="93"/>
      <c r="I21" s="1036"/>
      <c r="J21" s="71" t="s">
        <v>28</v>
      </c>
      <c r="K21" s="21"/>
      <c r="L21" s="176"/>
      <c r="M21" s="83"/>
      <c r="N21" s="83"/>
      <c r="O21" s="83"/>
      <c r="P21" s="83"/>
      <c r="Q21" s="93"/>
    </row>
    <row r="22" spans="1:17">
      <c r="A22" s="17"/>
      <c r="B22" s="17" t="s">
        <v>67</v>
      </c>
      <c r="C22" s="94">
        <v>0</v>
      </c>
      <c r="D22" s="95">
        <v>0</v>
      </c>
      <c r="E22" s="95">
        <v>0</v>
      </c>
      <c r="F22" s="95">
        <v>0</v>
      </c>
      <c r="G22" s="96">
        <v>0</v>
      </c>
      <c r="H22" s="82">
        <f>IF($G$44&lt;&gt;0,G22/$G$44,0)</f>
        <v>0</v>
      </c>
      <c r="I22" s="1036"/>
      <c r="J22" s="17"/>
      <c r="K22" s="17" t="s">
        <v>67</v>
      </c>
      <c r="L22" s="94">
        <v>0</v>
      </c>
      <c r="M22" s="95">
        <v>0</v>
      </c>
      <c r="N22" s="95">
        <v>0</v>
      </c>
      <c r="O22" s="95">
        <v>0</v>
      </c>
      <c r="P22" s="96">
        <v>0</v>
      </c>
      <c r="Q22" s="82">
        <f>IF($G$44&lt;&gt;0,P22/$G$44,0)</f>
        <v>0</v>
      </c>
    </row>
    <row r="23" spans="1:17">
      <c r="A23" s="17"/>
      <c r="B23" s="17" t="s">
        <v>67</v>
      </c>
      <c r="C23" s="94">
        <v>0</v>
      </c>
      <c r="D23" s="95">
        <v>0</v>
      </c>
      <c r="E23" s="95">
        <v>0</v>
      </c>
      <c r="F23" s="95">
        <v>0</v>
      </c>
      <c r="G23" s="96">
        <v>0</v>
      </c>
      <c r="H23" s="82">
        <f>IF($G$44&lt;&gt;0,G23/$G$44,0)</f>
        <v>0</v>
      </c>
      <c r="I23" s="1036"/>
      <c r="J23" s="17"/>
      <c r="K23" s="17" t="s">
        <v>67</v>
      </c>
      <c r="L23" s="94">
        <v>0</v>
      </c>
      <c r="M23" s="95">
        <v>0</v>
      </c>
      <c r="N23" s="95">
        <v>0</v>
      </c>
      <c r="O23" s="95">
        <v>0</v>
      </c>
      <c r="P23" s="96">
        <v>0</v>
      </c>
      <c r="Q23" s="82">
        <f>IF($G$44&lt;&gt;0,P23/$G$44,0)</f>
        <v>0</v>
      </c>
    </row>
    <row r="24" spans="1:17">
      <c r="A24" s="17"/>
      <c r="B24" s="17" t="s">
        <v>65</v>
      </c>
      <c r="C24" s="94">
        <v>0</v>
      </c>
      <c r="D24" s="95">
        <v>0</v>
      </c>
      <c r="E24" s="95">
        <v>0</v>
      </c>
      <c r="F24" s="95">
        <v>0</v>
      </c>
      <c r="G24" s="96">
        <v>0</v>
      </c>
      <c r="H24" s="82">
        <f>IF($G$44&lt;&gt;0,G24/$G$44,0)</f>
        <v>0</v>
      </c>
      <c r="I24" s="1036"/>
      <c r="J24" s="17"/>
      <c r="K24" s="17" t="s">
        <v>65</v>
      </c>
      <c r="L24" s="94">
        <v>0</v>
      </c>
      <c r="M24" s="95">
        <v>0</v>
      </c>
      <c r="N24" s="95">
        <v>0</v>
      </c>
      <c r="O24" s="95">
        <v>0</v>
      </c>
      <c r="P24" s="96">
        <v>0</v>
      </c>
      <c r="Q24" s="82">
        <f>IF($G$44&lt;&gt;0,P24/$G$44,0)</f>
        <v>0</v>
      </c>
    </row>
    <row r="25" spans="1:17">
      <c r="A25" s="17"/>
      <c r="B25" s="17" t="s">
        <v>65</v>
      </c>
      <c r="C25" s="94">
        <v>0</v>
      </c>
      <c r="D25" s="95">
        <v>0</v>
      </c>
      <c r="E25" s="95">
        <v>0</v>
      </c>
      <c r="F25" s="95">
        <v>0</v>
      </c>
      <c r="G25" s="96">
        <v>0</v>
      </c>
      <c r="H25" s="82">
        <f>IF($G$44&lt;&gt;0,G25/$G$44,0)</f>
        <v>0</v>
      </c>
      <c r="I25" s="1036"/>
      <c r="J25" s="17"/>
      <c r="K25" s="17" t="s">
        <v>65</v>
      </c>
      <c r="L25" s="94">
        <v>0</v>
      </c>
      <c r="M25" s="95">
        <v>0</v>
      </c>
      <c r="N25" s="95">
        <v>0</v>
      </c>
      <c r="O25" s="95">
        <v>0</v>
      </c>
      <c r="P25" s="96">
        <v>0</v>
      </c>
      <c r="Q25" s="82">
        <f>IF($G$44&lt;&gt;0,P25/$G$44,0)</f>
        <v>0</v>
      </c>
    </row>
    <row r="26" spans="1:17">
      <c r="A26" s="17"/>
      <c r="B26" s="17" t="s">
        <v>65</v>
      </c>
      <c r="C26" s="94">
        <v>0</v>
      </c>
      <c r="D26" s="95">
        <v>0</v>
      </c>
      <c r="E26" s="95">
        <v>0</v>
      </c>
      <c r="F26" s="95">
        <v>0</v>
      </c>
      <c r="G26" s="96">
        <v>0</v>
      </c>
      <c r="H26" s="82">
        <f>IF($G$44&lt;&gt;0,G26/$G$44,0)</f>
        <v>0</v>
      </c>
      <c r="I26" s="1036"/>
      <c r="J26" s="17"/>
      <c r="K26" s="17" t="s">
        <v>65</v>
      </c>
      <c r="L26" s="94">
        <v>0</v>
      </c>
      <c r="M26" s="95">
        <v>0</v>
      </c>
      <c r="N26" s="95">
        <v>0</v>
      </c>
      <c r="O26" s="95">
        <v>0</v>
      </c>
      <c r="P26" s="96">
        <v>0</v>
      </c>
      <c r="Q26" s="82">
        <f>IF($G$44&lt;&gt;0,P26/$G$44,0)</f>
        <v>0</v>
      </c>
    </row>
    <row r="27" spans="1:17">
      <c r="A27" s="71" t="s">
        <v>29</v>
      </c>
      <c r="B27" s="21"/>
      <c r="C27" s="176"/>
      <c r="D27" s="83"/>
      <c r="E27" s="83"/>
      <c r="F27" s="83"/>
      <c r="G27" s="85"/>
      <c r="H27" s="93"/>
      <c r="I27" s="1036"/>
      <c r="J27" s="71" t="s">
        <v>29</v>
      </c>
      <c r="K27" s="21"/>
      <c r="L27" s="176"/>
      <c r="M27" s="83"/>
      <c r="N27" s="83"/>
      <c r="O27" s="83"/>
      <c r="P27" s="85"/>
      <c r="Q27" s="93"/>
    </row>
    <row r="28" spans="1:17">
      <c r="A28" s="17"/>
      <c r="B28" s="17" t="s">
        <v>65</v>
      </c>
      <c r="C28" s="94">
        <v>0</v>
      </c>
      <c r="D28" s="95">
        <v>0</v>
      </c>
      <c r="E28" s="95">
        <v>0</v>
      </c>
      <c r="F28" s="95">
        <v>0</v>
      </c>
      <c r="G28" s="96">
        <v>0</v>
      </c>
      <c r="H28" s="82">
        <f>IF($G$44&lt;&gt;0,G28/$G$44,0)</f>
        <v>0</v>
      </c>
      <c r="I28" s="1036"/>
      <c r="J28" s="17"/>
      <c r="K28" s="17" t="s">
        <v>65</v>
      </c>
      <c r="L28" s="94">
        <v>0</v>
      </c>
      <c r="M28" s="95">
        <v>0</v>
      </c>
      <c r="N28" s="95">
        <v>0</v>
      </c>
      <c r="O28" s="95">
        <v>0</v>
      </c>
      <c r="P28" s="96">
        <v>0</v>
      </c>
      <c r="Q28" s="82">
        <f>IF($G$44&lt;&gt;0,P28/$G$44,0)</f>
        <v>0</v>
      </c>
    </row>
    <row r="29" spans="1:17">
      <c r="A29" s="17"/>
      <c r="B29" s="17" t="s">
        <v>65</v>
      </c>
      <c r="C29" s="94">
        <v>0</v>
      </c>
      <c r="D29" s="95">
        <v>0</v>
      </c>
      <c r="E29" s="95">
        <v>0</v>
      </c>
      <c r="F29" s="95">
        <v>0</v>
      </c>
      <c r="G29" s="96">
        <v>0</v>
      </c>
      <c r="H29" s="82">
        <f>IF($G$44&lt;&gt;0,G29/$G$44,0)</f>
        <v>0</v>
      </c>
      <c r="I29" s="1036"/>
      <c r="J29" s="17"/>
      <c r="K29" s="17" t="s">
        <v>65</v>
      </c>
      <c r="L29" s="94">
        <v>0</v>
      </c>
      <c r="M29" s="95">
        <v>0</v>
      </c>
      <c r="N29" s="95">
        <v>0</v>
      </c>
      <c r="O29" s="95">
        <v>0</v>
      </c>
      <c r="P29" s="96">
        <v>0</v>
      </c>
      <c r="Q29" s="82">
        <f>IF($G$44&lt;&gt;0,P29/$G$44,0)</f>
        <v>0</v>
      </c>
    </row>
    <row r="30" spans="1:17">
      <c r="A30" s="71" t="s">
        <v>100</v>
      </c>
      <c r="B30" s="21"/>
      <c r="C30" s="176"/>
      <c r="D30" s="83"/>
      <c r="E30" s="83"/>
      <c r="F30" s="83"/>
      <c r="G30" s="83"/>
      <c r="H30" s="93"/>
      <c r="I30" s="1036"/>
      <c r="J30" s="71" t="s">
        <v>100</v>
      </c>
      <c r="K30" s="21"/>
      <c r="L30" s="176"/>
      <c r="M30" s="83"/>
      <c r="N30" s="83"/>
      <c r="O30" s="83"/>
      <c r="P30" s="83"/>
      <c r="Q30" s="93"/>
    </row>
    <row r="31" spans="1:17">
      <c r="A31" s="17"/>
      <c r="B31" s="17" t="s">
        <v>67</v>
      </c>
      <c r="C31" s="94">
        <v>0</v>
      </c>
      <c r="D31" s="95">
        <v>0</v>
      </c>
      <c r="E31" s="95">
        <v>0</v>
      </c>
      <c r="F31" s="95">
        <v>0</v>
      </c>
      <c r="G31" s="96">
        <v>0</v>
      </c>
      <c r="H31" s="82">
        <f t="shared" ref="H31:H36" si="0">IF($G$44&lt;&gt;0,G31/$G$44,0)</f>
        <v>0</v>
      </c>
      <c r="I31" s="1036"/>
      <c r="J31" s="17"/>
      <c r="K31" s="17" t="s">
        <v>67</v>
      </c>
      <c r="L31" s="94">
        <v>0</v>
      </c>
      <c r="M31" s="95">
        <v>0</v>
      </c>
      <c r="N31" s="95">
        <v>0</v>
      </c>
      <c r="O31" s="95">
        <v>0</v>
      </c>
      <c r="P31" s="96">
        <v>0</v>
      </c>
      <c r="Q31" s="82">
        <f t="shared" ref="Q31:Q36" si="1">IF($G$44&lt;&gt;0,P31/$G$44,0)</f>
        <v>0</v>
      </c>
    </row>
    <row r="32" spans="1:17">
      <c r="A32" s="17"/>
      <c r="B32" s="17" t="s">
        <v>67</v>
      </c>
      <c r="C32" s="94">
        <v>0</v>
      </c>
      <c r="D32" s="95">
        <v>0</v>
      </c>
      <c r="E32" s="95">
        <v>0</v>
      </c>
      <c r="F32" s="95">
        <v>0</v>
      </c>
      <c r="G32" s="96">
        <v>0</v>
      </c>
      <c r="H32" s="82">
        <f t="shared" si="0"/>
        <v>0</v>
      </c>
      <c r="I32" s="1036"/>
      <c r="J32" s="17"/>
      <c r="K32" s="17" t="s">
        <v>67</v>
      </c>
      <c r="L32" s="94">
        <v>0</v>
      </c>
      <c r="M32" s="95">
        <v>0</v>
      </c>
      <c r="N32" s="95">
        <v>0</v>
      </c>
      <c r="O32" s="95">
        <v>0</v>
      </c>
      <c r="P32" s="96">
        <v>0</v>
      </c>
      <c r="Q32" s="82">
        <f t="shared" si="1"/>
        <v>0</v>
      </c>
    </row>
    <row r="33" spans="1:17">
      <c r="A33" s="17"/>
      <c r="B33" s="17" t="s">
        <v>67</v>
      </c>
      <c r="C33" s="94">
        <v>0</v>
      </c>
      <c r="D33" s="95">
        <v>0</v>
      </c>
      <c r="E33" s="95">
        <v>0</v>
      </c>
      <c r="F33" s="95">
        <v>0</v>
      </c>
      <c r="G33" s="96">
        <v>0</v>
      </c>
      <c r="H33" s="82">
        <f t="shared" si="0"/>
        <v>0</v>
      </c>
      <c r="I33" s="1036"/>
      <c r="J33" s="17"/>
      <c r="K33" s="17" t="s">
        <v>67</v>
      </c>
      <c r="L33" s="94">
        <v>0</v>
      </c>
      <c r="M33" s="95">
        <v>0</v>
      </c>
      <c r="N33" s="95">
        <v>0</v>
      </c>
      <c r="O33" s="95">
        <v>0</v>
      </c>
      <c r="P33" s="96">
        <v>0</v>
      </c>
      <c r="Q33" s="82">
        <f t="shared" si="1"/>
        <v>0</v>
      </c>
    </row>
    <row r="34" spans="1:17">
      <c r="A34" s="17"/>
      <c r="B34" s="17" t="s">
        <v>67</v>
      </c>
      <c r="C34" s="94">
        <v>0</v>
      </c>
      <c r="D34" s="95">
        <v>0</v>
      </c>
      <c r="E34" s="95">
        <v>0</v>
      </c>
      <c r="F34" s="95">
        <v>0</v>
      </c>
      <c r="G34" s="96">
        <v>0</v>
      </c>
      <c r="H34" s="82">
        <f t="shared" si="0"/>
        <v>0</v>
      </c>
      <c r="I34" s="1036"/>
      <c r="J34" s="17"/>
      <c r="K34" s="17" t="s">
        <v>67</v>
      </c>
      <c r="L34" s="94">
        <v>0</v>
      </c>
      <c r="M34" s="95">
        <v>0</v>
      </c>
      <c r="N34" s="95">
        <v>0</v>
      </c>
      <c r="O34" s="95">
        <v>0</v>
      </c>
      <c r="P34" s="96">
        <v>0</v>
      </c>
      <c r="Q34" s="82">
        <f t="shared" si="1"/>
        <v>0</v>
      </c>
    </row>
    <row r="35" spans="1:17">
      <c r="A35" s="17"/>
      <c r="B35" s="17" t="s">
        <v>67</v>
      </c>
      <c r="C35" s="94">
        <v>0</v>
      </c>
      <c r="D35" s="95">
        <v>0</v>
      </c>
      <c r="E35" s="95">
        <v>0</v>
      </c>
      <c r="F35" s="95">
        <v>0</v>
      </c>
      <c r="G35" s="96">
        <v>0</v>
      </c>
      <c r="H35" s="82">
        <f t="shared" si="0"/>
        <v>0</v>
      </c>
      <c r="I35" s="1036"/>
      <c r="J35" s="17"/>
      <c r="K35" s="17" t="s">
        <v>67</v>
      </c>
      <c r="L35" s="94">
        <v>0</v>
      </c>
      <c r="M35" s="95">
        <v>0</v>
      </c>
      <c r="N35" s="95">
        <v>0</v>
      </c>
      <c r="O35" s="95">
        <v>0</v>
      </c>
      <c r="P35" s="96">
        <v>0</v>
      </c>
      <c r="Q35" s="82">
        <f t="shared" si="1"/>
        <v>0</v>
      </c>
    </row>
    <row r="36" spans="1:17">
      <c r="A36" s="17"/>
      <c r="B36" s="17" t="s">
        <v>67</v>
      </c>
      <c r="C36" s="94">
        <v>0</v>
      </c>
      <c r="D36" s="95">
        <v>0</v>
      </c>
      <c r="E36" s="95">
        <v>0</v>
      </c>
      <c r="F36" s="95">
        <v>0</v>
      </c>
      <c r="G36" s="96">
        <v>0</v>
      </c>
      <c r="H36" s="82">
        <f t="shared" si="0"/>
        <v>0</v>
      </c>
      <c r="I36" s="1036"/>
      <c r="J36" s="17"/>
      <c r="K36" s="17" t="s">
        <v>67</v>
      </c>
      <c r="L36" s="94">
        <v>0</v>
      </c>
      <c r="M36" s="95">
        <v>0</v>
      </c>
      <c r="N36" s="95">
        <v>0</v>
      </c>
      <c r="O36" s="95">
        <v>0</v>
      </c>
      <c r="P36" s="96">
        <v>0</v>
      </c>
      <c r="Q36" s="82">
        <f t="shared" si="1"/>
        <v>0</v>
      </c>
    </row>
    <row r="37" spans="1:17">
      <c r="A37" s="71" t="s">
        <v>31</v>
      </c>
      <c r="B37" s="21"/>
      <c r="C37" s="176"/>
      <c r="D37" s="83"/>
      <c r="E37" s="83"/>
      <c r="F37" s="83"/>
      <c r="G37" s="83"/>
      <c r="H37" s="93"/>
      <c r="I37" s="1036"/>
      <c r="J37" s="71" t="s">
        <v>31</v>
      </c>
      <c r="K37" s="21"/>
      <c r="L37" s="176"/>
      <c r="M37" s="83"/>
      <c r="N37" s="83"/>
      <c r="O37" s="83"/>
      <c r="P37" s="83"/>
      <c r="Q37" s="93"/>
    </row>
    <row r="38" spans="1:17">
      <c r="A38" s="17"/>
      <c r="B38" s="17" t="s">
        <v>67</v>
      </c>
      <c r="C38" s="94">
        <v>0</v>
      </c>
      <c r="D38" s="95">
        <v>0</v>
      </c>
      <c r="E38" s="95">
        <v>0</v>
      </c>
      <c r="F38" s="95">
        <v>0</v>
      </c>
      <c r="G38" s="96">
        <v>0</v>
      </c>
      <c r="H38" s="82">
        <f>IF($G$44&lt;&gt;0,G38/$G$44,0)</f>
        <v>0</v>
      </c>
      <c r="I38" s="1036"/>
      <c r="J38" s="17"/>
      <c r="K38" s="17" t="s">
        <v>67</v>
      </c>
      <c r="L38" s="94">
        <v>0</v>
      </c>
      <c r="M38" s="95">
        <v>0</v>
      </c>
      <c r="N38" s="95">
        <v>0</v>
      </c>
      <c r="O38" s="95">
        <v>0</v>
      </c>
      <c r="P38" s="96">
        <v>0</v>
      </c>
      <c r="Q38" s="82">
        <f>IF($G$44&lt;&gt;0,P38/$G$44,0)</f>
        <v>0</v>
      </c>
    </row>
    <row r="39" spans="1:17">
      <c r="A39" s="17"/>
      <c r="B39" s="17" t="s">
        <v>67</v>
      </c>
      <c r="C39" s="94">
        <v>0</v>
      </c>
      <c r="D39" s="95">
        <v>0</v>
      </c>
      <c r="E39" s="95">
        <v>0</v>
      </c>
      <c r="F39" s="95">
        <v>0</v>
      </c>
      <c r="G39" s="96">
        <v>0</v>
      </c>
      <c r="H39" s="82">
        <f>IF($G$44&lt;&gt;0,G39/$G$44,0)</f>
        <v>0</v>
      </c>
      <c r="I39" s="1036"/>
      <c r="J39" s="17"/>
      <c r="K39" s="17" t="s">
        <v>67</v>
      </c>
      <c r="L39" s="94">
        <v>0</v>
      </c>
      <c r="M39" s="95">
        <v>0</v>
      </c>
      <c r="N39" s="95">
        <v>0</v>
      </c>
      <c r="O39" s="95">
        <v>0</v>
      </c>
      <c r="P39" s="96">
        <v>0</v>
      </c>
      <c r="Q39" s="82">
        <f>IF($G$44&lt;&gt;0,P39/$G$44,0)</f>
        <v>0</v>
      </c>
    </row>
    <row r="40" spans="1:17">
      <c r="A40" s="71" t="s">
        <v>32</v>
      </c>
      <c r="B40" s="21"/>
      <c r="C40" s="176"/>
      <c r="D40" s="83"/>
      <c r="E40" s="83"/>
      <c r="F40" s="83"/>
      <c r="G40" s="83"/>
      <c r="H40" s="93"/>
      <c r="I40" s="1036"/>
      <c r="J40" s="71" t="s">
        <v>32</v>
      </c>
      <c r="K40" s="21"/>
      <c r="L40" s="176"/>
      <c r="M40" s="83"/>
      <c r="N40" s="83"/>
      <c r="O40" s="83"/>
      <c r="P40" s="83"/>
      <c r="Q40" s="93"/>
    </row>
    <row r="41" spans="1:17">
      <c r="A41" s="75" t="s">
        <v>253</v>
      </c>
      <c r="B41" s="17" t="s">
        <v>65</v>
      </c>
      <c r="C41" s="94">
        <v>0</v>
      </c>
      <c r="D41" s="83"/>
      <c r="E41" s="83"/>
      <c r="F41" s="83"/>
      <c r="G41" s="96">
        <v>0</v>
      </c>
      <c r="H41" s="82">
        <f t="shared" ref="H41:H42" si="2">IF($G$44&lt;&gt;0,G41/$G$44,0)</f>
        <v>0</v>
      </c>
      <c r="I41" s="1036"/>
      <c r="J41" s="75" t="s">
        <v>253</v>
      </c>
      <c r="K41" s="17" t="s">
        <v>65</v>
      </c>
      <c r="L41" s="94">
        <v>0</v>
      </c>
      <c r="M41" s="83"/>
      <c r="N41" s="83"/>
      <c r="O41" s="83"/>
      <c r="P41" s="96">
        <v>0</v>
      </c>
      <c r="Q41" s="82">
        <f t="shared" ref="Q41:Q42" si="3">IF($G$44&lt;&gt;0,P41/$G$44,0)</f>
        <v>0</v>
      </c>
    </row>
    <row r="42" spans="1:17">
      <c r="A42" s="75" t="s">
        <v>254</v>
      </c>
      <c r="B42" s="17" t="s">
        <v>65</v>
      </c>
      <c r="C42" s="94">
        <v>0</v>
      </c>
      <c r="D42" s="83"/>
      <c r="E42" s="83"/>
      <c r="F42" s="83"/>
      <c r="G42" s="96">
        <v>0</v>
      </c>
      <c r="H42" s="82">
        <f t="shared" si="2"/>
        <v>0</v>
      </c>
      <c r="I42" s="1036"/>
      <c r="J42" s="75" t="s">
        <v>254</v>
      </c>
      <c r="K42" s="17" t="s">
        <v>65</v>
      </c>
      <c r="L42" s="94">
        <v>0</v>
      </c>
      <c r="M42" s="83"/>
      <c r="N42" s="83"/>
      <c r="O42" s="83"/>
      <c r="P42" s="96">
        <v>0</v>
      </c>
      <c r="Q42" s="82">
        <f t="shared" si="3"/>
        <v>0</v>
      </c>
    </row>
    <row r="43" spans="1:17">
      <c r="A43" s="21"/>
      <c r="B43" s="21"/>
      <c r="C43" s="92"/>
      <c r="D43" s="92"/>
      <c r="E43" s="83"/>
      <c r="F43" s="92"/>
      <c r="G43" s="92"/>
      <c r="H43" s="93"/>
      <c r="I43" s="1036"/>
      <c r="J43" s="21"/>
      <c r="K43" s="21"/>
      <c r="L43" s="92"/>
      <c r="M43" s="92"/>
      <c r="N43" s="83"/>
      <c r="O43" s="92"/>
      <c r="P43" s="92"/>
      <c r="Q43" s="93"/>
    </row>
    <row r="44" spans="1:17">
      <c r="A44" s="72" t="s">
        <v>118</v>
      </c>
      <c r="B44" s="17"/>
      <c r="C44" s="100"/>
      <c r="D44" s="84">
        <f>SUM(D9:D43)</f>
        <v>0</v>
      </c>
      <c r="E44" s="84">
        <f>SUM(E9:E43)</f>
        <v>0</v>
      </c>
      <c r="F44" s="84">
        <f>SUM(F9:F43)</f>
        <v>0</v>
      </c>
      <c r="G44" s="86">
        <f>SUM(G9:G43)</f>
        <v>0</v>
      </c>
      <c r="H44" s="82">
        <f>IF($G$44&lt;&gt;0,G44/$G$44,0)</f>
        <v>0</v>
      </c>
      <c r="I44" s="1036"/>
      <c r="J44" s="72" t="s">
        <v>118</v>
      </c>
      <c r="K44" s="17"/>
      <c r="L44" s="100"/>
      <c r="M44" s="84">
        <f>SUM(M9:M43)</f>
        <v>0</v>
      </c>
      <c r="N44" s="84">
        <f t="shared" ref="N44:P44" si="4">SUM(N9:N43)</f>
        <v>0</v>
      </c>
      <c r="O44" s="84">
        <f t="shared" si="4"/>
        <v>0</v>
      </c>
      <c r="P44" s="86">
        <f t="shared" si="4"/>
        <v>0</v>
      </c>
      <c r="Q44" s="82">
        <f>IF($G$44&lt;&gt;0,P44/$G$44,0)</f>
        <v>0</v>
      </c>
    </row>
    <row r="45" spans="1:17" ht="13.5" thickBot="1">
      <c r="A45" s="102"/>
      <c r="B45" s="17"/>
      <c r="C45" s="95"/>
      <c r="D45" s="100"/>
      <c r="E45" s="100"/>
      <c r="F45" s="100"/>
      <c r="G45" s="100"/>
      <c r="H45" s="99"/>
      <c r="I45" s="1036"/>
      <c r="J45" s="102"/>
      <c r="K45" s="17"/>
      <c r="L45" s="95"/>
      <c r="M45" s="100"/>
      <c r="N45" s="100"/>
      <c r="O45" s="100"/>
      <c r="P45" s="100"/>
      <c r="Q45" s="99"/>
    </row>
    <row r="46" spans="1:17" ht="13.5" thickBot="1">
      <c r="A46" s="220"/>
      <c r="B46" s="103"/>
      <c r="C46" s="38"/>
      <c r="D46" s="38"/>
      <c r="E46" s="39"/>
      <c r="F46" s="39"/>
      <c r="G46" s="38"/>
      <c r="H46" s="40"/>
      <c r="I46" s="1037"/>
      <c r="J46" s="220"/>
      <c r="K46" s="103"/>
      <c r="L46" s="38"/>
      <c r="M46" s="38"/>
      <c r="N46" s="39"/>
      <c r="O46" s="39"/>
      <c r="P46" s="38"/>
      <c r="Q46" s="40"/>
    </row>
    <row r="47" spans="1:17">
      <c r="A47" s="181" t="s">
        <v>120</v>
      </c>
      <c r="B47" s="425"/>
      <c r="C47" s="426" t="s">
        <v>10</v>
      </c>
      <c r="E47" s="8"/>
      <c r="F47" s="8"/>
      <c r="G47" s="20"/>
      <c r="H47" s="20"/>
      <c r="I47" s="1035"/>
      <c r="J47" s="181" t="s">
        <v>120</v>
      </c>
      <c r="K47" s="425"/>
      <c r="L47" s="426" t="s">
        <v>10</v>
      </c>
      <c r="N47" s="8"/>
      <c r="O47" s="8"/>
      <c r="P47" s="20"/>
      <c r="Q47" s="20"/>
    </row>
    <row r="48" spans="1:17">
      <c r="A48" s="182" t="s">
        <v>122</v>
      </c>
      <c r="B48" s="17" t="s">
        <v>65</v>
      </c>
      <c r="C48" s="9"/>
      <c r="E48" s="8"/>
      <c r="F48" s="8"/>
      <c r="G48" s="20"/>
      <c r="H48" s="20"/>
      <c r="I48" s="1036"/>
      <c r="J48" s="182" t="s">
        <v>122</v>
      </c>
      <c r="K48" s="17" t="s">
        <v>65</v>
      </c>
      <c r="L48" s="9"/>
      <c r="N48" s="8"/>
      <c r="O48" s="8"/>
      <c r="P48" s="20"/>
      <c r="Q48" s="20"/>
    </row>
    <row r="49" spans="1:17">
      <c r="A49" s="182" t="s">
        <v>124</v>
      </c>
      <c r="B49" s="17" t="s">
        <v>65</v>
      </c>
      <c r="C49" s="9"/>
      <c r="E49" s="8"/>
      <c r="F49" s="8"/>
      <c r="G49" s="20"/>
      <c r="H49" s="20"/>
      <c r="I49" s="1036"/>
      <c r="J49" s="182" t="s">
        <v>124</v>
      </c>
      <c r="K49" s="17" t="s">
        <v>65</v>
      </c>
      <c r="L49" s="9"/>
      <c r="N49" s="8"/>
      <c r="O49" s="8"/>
      <c r="P49" s="20"/>
      <c r="Q49" s="20"/>
    </row>
    <row r="50" spans="1:17">
      <c r="A50" s="183" t="s">
        <v>125</v>
      </c>
      <c r="B50" s="17" t="s">
        <v>65</v>
      </c>
      <c r="C50" s="95"/>
      <c r="E50" s="5"/>
      <c r="F50" s="20"/>
      <c r="G50" s="20"/>
      <c r="H50" s="20"/>
      <c r="I50" s="1036"/>
      <c r="J50" s="183" t="s">
        <v>125</v>
      </c>
      <c r="K50" s="17" t="s">
        <v>65</v>
      </c>
      <c r="L50" s="95"/>
      <c r="N50" s="5"/>
      <c r="O50" s="20"/>
      <c r="P50" s="20"/>
      <c r="Q50" s="20"/>
    </row>
    <row r="51" spans="1:17" ht="13.5" thickBot="1">
      <c r="A51" s="105"/>
      <c r="B51" s="41"/>
      <c r="C51" s="41"/>
      <c r="E51" s="23"/>
      <c r="F51" s="20"/>
      <c r="G51" s="20"/>
      <c r="H51" s="20"/>
      <c r="I51" s="1044"/>
      <c r="J51" s="105"/>
      <c r="K51" s="41"/>
      <c r="L51" s="41"/>
      <c r="N51" s="23"/>
      <c r="O51" s="20"/>
      <c r="P51" s="20"/>
      <c r="Q51" s="20"/>
    </row>
    <row r="52" spans="1:17">
      <c r="A52" s="1013"/>
      <c r="B52" s="1013"/>
      <c r="C52" s="1013"/>
      <c r="D52" s="1013"/>
      <c r="E52" s="1013"/>
      <c r="F52" s="1013"/>
      <c r="G52" s="1013"/>
      <c r="H52" s="1013"/>
      <c r="J52" s="1013"/>
      <c r="K52" s="1013"/>
      <c r="L52" s="1013"/>
      <c r="M52" s="1013"/>
      <c r="N52" s="1013"/>
      <c r="O52" s="1013"/>
      <c r="P52" s="1013"/>
      <c r="Q52" s="1013"/>
    </row>
    <row r="53" spans="1:17" ht="12.75" customHeight="1">
      <c r="A53" s="1013" t="s">
        <v>255</v>
      </c>
      <c r="B53" s="1013"/>
      <c r="C53" s="1013"/>
      <c r="D53" s="1013"/>
      <c r="E53" s="1013"/>
      <c r="F53" s="1013"/>
      <c r="G53" s="1013"/>
      <c r="H53" s="1013"/>
      <c r="I53" s="1013"/>
      <c r="J53" s="1013"/>
      <c r="K53" s="1013"/>
      <c r="L53" s="1013"/>
      <c r="M53" s="1013"/>
      <c r="N53" s="1013"/>
      <c r="O53" s="1013"/>
      <c r="P53" s="1013"/>
      <c r="Q53" s="1013"/>
    </row>
    <row r="54" spans="1:17" ht="12.75" customHeight="1">
      <c r="A54" s="1013" t="s">
        <v>136</v>
      </c>
      <c r="B54" s="1013"/>
      <c r="C54" s="1013"/>
      <c r="D54" s="1013"/>
      <c r="E54" s="1013"/>
      <c r="F54" s="1013"/>
      <c r="G54" s="1013"/>
      <c r="H54" s="1013"/>
      <c r="I54" s="1013"/>
      <c r="J54" s="1013"/>
      <c r="K54" s="1013"/>
      <c r="L54" s="1013"/>
      <c r="M54" s="1013"/>
      <c r="N54" s="1013"/>
      <c r="O54" s="1013"/>
      <c r="P54" s="1013"/>
      <c r="Q54" s="1013"/>
    </row>
    <row r="55" spans="1:17" ht="12.75" customHeight="1">
      <c r="A55" s="1051" t="s">
        <v>256</v>
      </c>
      <c r="B55" s="1051"/>
      <c r="C55" s="1051"/>
      <c r="D55" s="1051"/>
      <c r="E55" s="1051"/>
      <c r="F55" s="1051"/>
      <c r="G55" s="1051"/>
      <c r="H55" s="1051"/>
      <c r="I55" s="1051"/>
      <c r="J55" s="1051"/>
      <c r="K55" s="1051"/>
      <c r="L55" s="1051"/>
      <c r="M55" s="1051"/>
      <c r="N55" s="1051"/>
      <c r="O55" s="1051"/>
      <c r="P55" s="1051"/>
      <c r="Q55" s="1051"/>
    </row>
    <row r="59" spans="1:17">
      <c r="A59" s="369"/>
      <c r="B59" s="369"/>
      <c r="D59" s="34"/>
    </row>
  </sheetData>
  <mergeCells count="18">
    <mergeCell ref="A1:Q1"/>
    <mergeCell ref="A2:Q2"/>
    <mergeCell ref="A3:Q3"/>
    <mergeCell ref="L5:Q5"/>
    <mergeCell ref="L6:Q6"/>
    <mergeCell ref="A54:Q54"/>
    <mergeCell ref="A55:Q55"/>
    <mergeCell ref="J52:Q52"/>
    <mergeCell ref="I5:I46"/>
    <mergeCell ref="A52:H52"/>
    <mergeCell ref="J5:J7"/>
    <mergeCell ref="K5:K7"/>
    <mergeCell ref="I47:I51"/>
    <mergeCell ref="C5:H5"/>
    <mergeCell ref="C6:H6"/>
    <mergeCell ref="A5:A7"/>
    <mergeCell ref="B5:B7"/>
    <mergeCell ref="A53:Q53"/>
  </mergeCells>
  <printOptions horizontalCentered="1" verticalCentered="1"/>
  <pageMargins left="0.5" right="0.5" top="0.25" bottom="0.25" header="0.3" footer="0.3"/>
  <pageSetup paperSize="17"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69"/>
  <sheetViews>
    <sheetView topLeftCell="A16" zoomScale="90" zoomScaleNormal="90" workbookViewId="0">
      <selection activeCell="Q57" sqref="Q57"/>
    </sheetView>
  </sheetViews>
  <sheetFormatPr defaultColWidth="8.5703125" defaultRowHeight="12.75"/>
  <cols>
    <col min="1" max="1" width="34.140625" customWidth="1"/>
    <col min="2" max="2" width="6.5703125" customWidth="1"/>
    <col min="6" max="6" width="10.5703125" customWidth="1"/>
    <col min="7" max="7" width="10.42578125" customWidth="1"/>
    <col min="8" max="8" width="11.7109375" customWidth="1"/>
    <col min="9" max="9" width="6.28515625" customWidth="1"/>
    <col min="10" max="10" width="34.42578125" customWidth="1"/>
    <col min="11" max="11" width="6.42578125" bestFit="1" customWidth="1"/>
    <col min="15" max="15" width="10.140625" customWidth="1"/>
    <col min="16" max="16" width="9.7109375" customWidth="1"/>
    <col min="17" max="17" width="12.28515625" customWidth="1"/>
  </cols>
  <sheetData>
    <row r="1" spans="1:17" ht="15.75" customHeight="1">
      <c r="A1" s="1012" t="s">
        <v>257</v>
      </c>
      <c r="B1" s="1012"/>
      <c r="C1" s="1012"/>
      <c r="D1" s="1012"/>
      <c r="E1" s="1012"/>
      <c r="F1" s="1012"/>
      <c r="G1" s="1012"/>
      <c r="H1" s="1012"/>
      <c r="I1" s="1012"/>
      <c r="J1" s="1012"/>
      <c r="K1" s="1012"/>
      <c r="L1" s="1012"/>
      <c r="M1" s="1012"/>
      <c r="N1" s="1012"/>
      <c r="O1" s="1012"/>
      <c r="P1" s="1012"/>
      <c r="Q1" s="1012"/>
    </row>
    <row r="2" spans="1:17" ht="15.75" customHeight="1">
      <c r="A2" s="987" t="s">
        <v>1</v>
      </c>
      <c r="B2" s="987"/>
      <c r="C2" s="987"/>
      <c r="D2" s="987"/>
      <c r="E2" s="987"/>
      <c r="F2" s="987"/>
      <c r="G2" s="987"/>
      <c r="H2" s="987"/>
      <c r="I2" s="987"/>
      <c r="J2" s="987"/>
      <c r="K2" s="987"/>
      <c r="L2" s="987"/>
      <c r="M2" s="987"/>
      <c r="N2" s="987"/>
      <c r="O2" s="987"/>
      <c r="P2" s="987"/>
      <c r="Q2" s="987"/>
    </row>
    <row r="3" spans="1:17" ht="15.75" customHeight="1">
      <c r="A3" s="989" t="s">
        <v>2</v>
      </c>
      <c r="B3" s="989"/>
      <c r="C3" s="989"/>
      <c r="D3" s="989"/>
      <c r="E3" s="989"/>
      <c r="F3" s="989"/>
      <c r="G3" s="989"/>
      <c r="H3" s="989"/>
      <c r="I3" s="989"/>
      <c r="J3" s="989"/>
      <c r="K3" s="989"/>
      <c r="L3" s="989"/>
      <c r="M3" s="989"/>
      <c r="N3" s="989"/>
      <c r="O3" s="989"/>
      <c r="P3" s="989"/>
      <c r="Q3" s="989"/>
    </row>
    <row r="4" spans="1:17" ht="28.5" customHeight="1" thickBot="1">
      <c r="A4" s="1059" t="s">
        <v>258</v>
      </c>
      <c r="B4" s="1059"/>
      <c r="C4" s="1059"/>
      <c r="D4" s="1059"/>
      <c r="E4" s="1059"/>
      <c r="F4" s="1059"/>
      <c r="G4" s="1059"/>
      <c r="H4" s="1059"/>
      <c r="I4" s="490"/>
      <c r="J4" s="490"/>
      <c r="K4" s="490"/>
      <c r="L4" s="490"/>
      <c r="M4" s="490"/>
      <c r="N4" s="490"/>
    </row>
    <row r="5" spans="1:17" ht="16.5" thickBot="1">
      <c r="A5" s="1038" t="s">
        <v>56</v>
      </c>
      <c r="B5" s="1041" t="s">
        <v>57</v>
      </c>
      <c r="C5" s="1045" t="s">
        <v>17</v>
      </c>
      <c r="D5" s="1046"/>
      <c r="E5" s="1046"/>
      <c r="F5" s="1046"/>
      <c r="G5" s="1046"/>
      <c r="H5" s="1047"/>
      <c r="I5" s="1035"/>
      <c r="J5" s="1038" t="s">
        <v>56</v>
      </c>
      <c r="K5" s="1041" t="s">
        <v>57</v>
      </c>
      <c r="L5" s="1052" t="s">
        <v>18</v>
      </c>
      <c r="M5" s="1053"/>
      <c r="N5" s="1053"/>
      <c r="O5" s="1053"/>
      <c r="P5" s="1053"/>
      <c r="Q5" s="1054"/>
    </row>
    <row r="6" spans="1:17">
      <c r="A6" s="1039"/>
      <c r="B6" s="1042"/>
      <c r="C6" s="1048" t="s">
        <v>55</v>
      </c>
      <c r="D6" s="1049"/>
      <c r="E6" s="1049"/>
      <c r="F6" s="1049"/>
      <c r="G6" s="1049"/>
      <c r="H6" s="1050"/>
      <c r="I6" s="1036"/>
      <c r="J6" s="1039"/>
      <c r="K6" s="1042"/>
      <c r="L6" s="1055" t="s">
        <v>55</v>
      </c>
      <c r="M6" s="1056"/>
      <c r="N6" s="1056"/>
      <c r="O6" s="1056"/>
      <c r="P6" s="1056"/>
      <c r="Q6" s="1057"/>
    </row>
    <row r="7" spans="1:17" ht="39" thickBot="1">
      <c r="A7" s="1040" t="s">
        <v>56</v>
      </c>
      <c r="B7" s="1043" t="s">
        <v>57</v>
      </c>
      <c r="C7" s="491" t="s">
        <v>58</v>
      </c>
      <c r="D7" s="492" t="s">
        <v>249</v>
      </c>
      <c r="E7" s="492" t="s">
        <v>250</v>
      </c>
      <c r="F7" s="492" t="s">
        <v>251</v>
      </c>
      <c r="G7" s="492" t="s">
        <v>62</v>
      </c>
      <c r="H7" s="493" t="s">
        <v>63</v>
      </c>
      <c r="I7" s="1036"/>
      <c r="J7" s="1040"/>
      <c r="K7" s="1043"/>
      <c r="L7" s="494" t="s">
        <v>58</v>
      </c>
      <c r="M7" s="495" t="s">
        <v>249</v>
      </c>
      <c r="N7" s="495" t="s">
        <v>250</v>
      </c>
      <c r="O7" s="495" t="s">
        <v>251</v>
      </c>
      <c r="P7" s="495" t="s">
        <v>62</v>
      </c>
      <c r="Q7" s="496" t="s">
        <v>63</v>
      </c>
    </row>
    <row r="8" spans="1:17">
      <c r="A8" s="70" t="s">
        <v>23</v>
      </c>
      <c r="B8" s="22"/>
      <c r="C8" s="91"/>
      <c r="D8" s="92"/>
      <c r="E8" s="92"/>
      <c r="F8" s="92"/>
      <c r="G8" s="92"/>
      <c r="H8" s="93"/>
      <c r="I8" s="1036"/>
      <c r="J8" s="70" t="s">
        <v>23</v>
      </c>
      <c r="K8" s="22"/>
      <c r="L8" s="91"/>
      <c r="M8" s="92"/>
      <c r="N8" s="92"/>
      <c r="O8" s="92"/>
      <c r="P8" s="92"/>
      <c r="Q8" s="93"/>
    </row>
    <row r="9" spans="1:17">
      <c r="A9" s="17"/>
      <c r="B9" s="17" t="s">
        <v>67</v>
      </c>
      <c r="C9" s="94">
        <v>0</v>
      </c>
      <c r="D9" s="95">
        <v>0</v>
      </c>
      <c r="E9" s="95">
        <v>0</v>
      </c>
      <c r="F9" s="95">
        <v>0</v>
      </c>
      <c r="G9" s="96">
        <v>0</v>
      </c>
      <c r="H9" s="82">
        <f>IF($G$44&lt;&gt;0,G9/$G$44,0)</f>
        <v>0</v>
      </c>
      <c r="I9" s="1036"/>
      <c r="J9" s="17"/>
      <c r="K9" s="17" t="s">
        <v>67</v>
      </c>
      <c r="L9" s="94">
        <v>0</v>
      </c>
      <c r="M9" s="95">
        <v>0</v>
      </c>
      <c r="N9" s="95">
        <v>0</v>
      </c>
      <c r="O9" s="95">
        <v>0</v>
      </c>
      <c r="P9" s="96">
        <v>0</v>
      </c>
      <c r="Q9" s="82">
        <f>IF($G$44&lt;&gt;0,P9/$G$44,0)</f>
        <v>0</v>
      </c>
    </row>
    <row r="10" spans="1:17">
      <c r="A10" s="17"/>
      <c r="B10" s="17" t="s">
        <v>67</v>
      </c>
      <c r="C10" s="94">
        <v>0</v>
      </c>
      <c r="D10" s="95">
        <v>0</v>
      </c>
      <c r="E10" s="95">
        <v>0</v>
      </c>
      <c r="F10" s="95">
        <v>0</v>
      </c>
      <c r="G10" s="96">
        <v>0</v>
      </c>
      <c r="H10" s="82">
        <f>IF($G$44&lt;&gt;0,G10/$G$44,0)</f>
        <v>0</v>
      </c>
      <c r="I10" s="1036"/>
      <c r="J10" s="17"/>
      <c r="K10" s="17" t="s">
        <v>67</v>
      </c>
      <c r="L10" s="94">
        <v>0</v>
      </c>
      <c r="M10" s="95">
        <v>0</v>
      </c>
      <c r="N10" s="95">
        <v>0</v>
      </c>
      <c r="O10" s="95">
        <v>0</v>
      </c>
      <c r="P10" s="96">
        <v>0</v>
      </c>
      <c r="Q10" s="82">
        <f>IF($G$44&lt;&gt;0,P10/$G$44,0)</f>
        <v>0</v>
      </c>
    </row>
    <row r="11" spans="1:17">
      <c r="A11" s="17"/>
      <c r="B11" s="17" t="s">
        <v>67</v>
      </c>
      <c r="C11" s="94">
        <v>0</v>
      </c>
      <c r="D11" s="95">
        <v>0</v>
      </c>
      <c r="E11" s="95">
        <v>0</v>
      </c>
      <c r="F11" s="95">
        <v>0</v>
      </c>
      <c r="G11" s="96">
        <v>0</v>
      </c>
      <c r="H11" s="82">
        <f>IF($G$44&lt;&gt;0,G11/$G$44,0)</f>
        <v>0</v>
      </c>
      <c r="I11" s="1036"/>
      <c r="J11" s="17"/>
      <c r="K11" s="17" t="s">
        <v>67</v>
      </c>
      <c r="L11" s="94">
        <v>0</v>
      </c>
      <c r="M11" s="95">
        <v>0</v>
      </c>
      <c r="N11" s="95">
        <v>0</v>
      </c>
      <c r="O11" s="95">
        <v>0</v>
      </c>
      <c r="P11" s="96">
        <v>0</v>
      </c>
      <c r="Q11" s="82">
        <f>IF($G$44&lt;&gt;0,P11/$G$44,0)</f>
        <v>0</v>
      </c>
    </row>
    <row r="12" spans="1:17">
      <c r="A12" s="71" t="s">
        <v>26</v>
      </c>
      <c r="B12" s="21"/>
      <c r="C12" s="176"/>
      <c r="D12" s="83"/>
      <c r="E12" s="83"/>
      <c r="F12" s="83"/>
      <c r="G12" s="83"/>
      <c r="H12" s="93"/>
      <c r="I12" s="1036"/>
      <c r="J12" s="71" t="s">
        <v>26</v>
      </c>
      <c r="K12" s="21"/>
      <c r="L12" s="176"/>
      <c r="M12" s="83"/>
      <c r="N12" s="83"/>
      <c r="O12" s="83"/>
      <c r="P12" s="83"/>
      <c r="Q12" s="93"/>
    </row>
    <row r="13" spans="1:17">
      <c r="A13" s="17"/>
      <c r="B13" s="17" t="s">
        <v>65</v>
      </c>
      <c r="C13" s="94">
        <v>0</v>
      </c>
      <c r="D13" s="95">
        <v>0</v>
      </c>
      <c r="E13" s="95">
        <v>0</v>
      </c>
      <c r="F13" s="95">
        <v>0</v>
      </c>
      <c r="G13" s="96">
        <v>0</v>
      </c>
      <c r="H13" s="82">
        <f>IF($G$44&lt;&gt;0,G13/$G$44,0)</f>
        <v>0</v>
      </c>
      <c r="I13" s="1036"/>
      <c r="J13" s="17"/>
      <c r="K13" s="17" t="s">
        <v>65</v>
      </c>
      <c r="L13" s="94">
        <v>0</v>
      </c>
      <c r="M13" s="95">
        <v>0</v>
      </c>
      <c r="N13" s="95">
        <v>0</v>
      </c>
      <c r="O13" s="95">
        <v>0</v>
      </c>
      <c r="P13" s="96">
        <v>0</v>
      </c>
      <c r="Q13" s="82">
        <f>IF($G$44&lt;&gt;0,P13/$G$44,0)</f>
        <v>0</v>
      </c>
    </row>
    <row r="14" spans="1:17">
      <c r="A14" s="17"/>
      <c r="B14" s="17" t="s">
        <v>67</v>
      </c>
      <c r="C14" s="94">
        <v>0</v>
      </c>
      <c r="D14" s="95">
        <v>0</v>
      </c>
      <c r="E14" s="95">
        <v>0</v>
      </c>
      <c r="F14" s="95">
        <v>0</v>
      </c>
      <c r="G14" s="96">
        <v>0</v>
      </c>
      <c r="H14" s="82">
        <f>IF($G$44&lt;&gt;0,G14/$G$44,0)</f>
        <v>0</v>
      </c>
      <c r="I14" s="1036"/>
      <c r="J14" s="17"/>
      <c r="K14" s="17" t="s">
        <v>67</v>
      </c>
      <c r="L14" s="94">
        <v>0</v>
      </c>
      <c r="M14" s="95">
        <v>0</v>
      </c>
      <c r="N14" s="95">
        <v>0</v>
      </c>
      <c r="O14" s="95">
        <v>0</v>
      </c>
      <c r="P14" s="96">
        <v>0</v>
      </c>
      <c r="Q14" s="82">
        <f>IF($G$44&lt;&gt;0,P14/$G$44,0)</f>
        <v>0</v>
      </c>
    </row>
    <row r="15" spans="1:17">
      <c r="A15" s="17"/>
      <c r="B15" s="17" t="s">
        <v>67</v>
      </c>
      <c r="C15" s="94">
        <v>0</v>
      </c>
      <c r="D15" s="95">
        <v>0</v>
      </c>
      <c r="E15" s="95">
        <v>0</v>
      </c>
      <c r="F15" s="95">
        <v>0</v>
      </c>
      <c r="G15" s="96">
        <v>0</v>
      </c>
      <c r="H15" s="82">
        <f>IF($G$44&lt;&gt;0,G15/$G$44,0)</f>
        <v>0</v>
      </c>
      <c r="I15" s="1036"/>
      <c r="J15" s="17"/>
      <c r="K15" s="17" t="s">
        <v>67</v>
      </c>
      <c r="L15" s="94">
        <v>0</v>
      </c>
      <c r="M15" s="95">
        <v>0</v>
      </c>
      <c r="N15" s="95">
        <v>0</v>
      </c>
      <c r="O15" s="95">
        <v>0</v>
      </c>
      <c r="P15" s="96">
        <v>0</v>
      </c>
      <c r="Q15" s="82">
        <f>IF($G$44&lt;&gt;0,P15/$G$44,0)</f>
        <v>0</v>
      </c>
    </row>
    <row r="16" spans="1:17">
      <c r="A16" s="17"/>
      <c r="B16" s="17" t="s">
        <v>67</v>
      </c>
      <c r="C16" s="94">
        <v>0</v>
      </c>
      <c r="D16" s="95">
        <v>0</v>
      </c>
      <c r="E16" s="95">
        <v>0</v>
      </c>
      <c r="F16" s="95">
        <v>0</v>
      </c>
      <c r="G16" s="96">
        <v>0</v>
      </c>
      <c r="H16" s="82">
        <f>IF($G$44&lt;&gt;0,G16/$G$44,0)</f>
        <v>0</v>
      </c>
      <c r="I16" s="1036"/>
      <c r="J16" s="17"/>
      <c r="K16" s="17" t="s">
        <v>67</v>
      </c>
      <c r="L16" s="94">
        <v>0</v>
      </c>
      <c r="M16" s="95">
        <v>0</v>
      </c>
      <c r="N16" s="95">
        <v>0</v>
      </c>
      <c r="O16" s="95">
        <v>0</v>
      </c>
      <c r="P16" s="96">
        <v>0</v>
      </c>
      <c r="Q16" s="82">
        <f>IF($G$44&lt;&gt;0,P16/$G$44,0)</f>
        <v>0</v>
      </c>
    </row>
    <row r="17" spans="1:17">
      <c r="A17" s="71" t="s">
        <v>252</v>
      </c>
      <c r="B17" s="21"/>
      <c r="C17" s="176"/>
      <c r="D17" s="83"/>
      <c r="E17" s="83"/>
      <c r="F17" s="83"/>
      <c r="G17" s="83"/>
      <c r="H17" s="93"/>
      <c r="I17" s="1036"/>
      <c r="J17" s="71" t="s">
        <v>252</v>
      </c>
      <c r="K17" s="21"/>
      <c r="L17" s="176"/>
      <c r="M17" s="83"/>
      <c r="N17" s="83"/>
      <c r="O17" s="83"/>
      <c r="P17" s="83"/>
      <c r="Q17" s="93"/>
    </row>
    <row r="18" spans="1:17">
      <c r="A18" s="17"/>
      <c r="B18" s="17" t="s">
        <v>65</v>
      </c>
      <c r="C18" s="94">
        <v>0</v>
      </c>
      <c r="D18" s="95">
        <v>0</v>
      </c>
      <c r="E18" s="95">
        <v>0</v>
      </c>
      <c r="F18" s="95">
        <v>0</v>
      </c>
      <c r="G18" s="96">
        <v>0</v>
      </c>
      <c r="H18" s="82">
        <f>IF($G$44&lt;&gt;0,G18/$G$44,0)</f>
        <v>0</v>
      </c>
      <c r="I18" s="1036"/>
      <c r="J18" s="17"/>
      <c r="K18" s="17" t="s">
        <v>65</v>
      </c>
      <c r="L18" s="94">
        <v>0</v>
      </c>
      <c r="M18" s="95">
        <v>0</v>
      </c>
      <c r="N18" s="95">
        <v>0</v>
      </c>
      <c r="O18" s="95">
        <v>0</v>
      </c>
      <c r="P18" s="96">
        <v>0</v>
      </c>
      <c r="Q18" s="82">
        <f>IF($G$44&lt;&gt;0,P18/$G$44,0)</f>
        <v>0</v>
      </c>
    </row>
    <row r="19" spans="1:17">
      <c r="A19" s="17"/>
      <c r="B19" s="17" t="s">
        <v>65</v>
      </c>
      <c r="C19" s="97">
        <v>0</v>
      </c>
      <c r="D19" s="98">
        <v>0</v>
      </c>
      <c r="E19" s="98">
        <v>0</v>
      </c>
      <c r="F19" s="98">
        <v>0</v>
      </c>
      <c r="G19" s="253">
        <v>0</v>
      </c>
      <c r="H19" s="82">
        <f>IF($G$44&lt;&gt;0,G19/$G$44,0)</f>
        <v>0</v>
      </c>
      <c r="I19" s="1036"/>
      <c r="J19" s="17"/>
      <c r="K19" s="17" t="s">
        <v>65</v>
      </c>
      <c r="L19" s="97">
        <v>0</v>
      </c>
      <c r="M19" s="98">
        <v>0</v>
      </c>
      <c r="N19" s="98">
        <v>0</v>
      </c>
      <c r="O19" s="98">
        <v>0</v>
      </c>
      <c r="P19" s="253">
        <v>0</v>
      </c>
      <c r="Q19" s="82">
        <f>IF($G$44&lt;&gt;0,P19/$G$44,0)</f>
        <v>0</v>
      </c>
    </row>
    <row r="20" spans="1:17">
      <c r="A20" s="500"/>
      <c r="B20" s="500" t="s">
        <v>65</v>
      </c>
      <c r="C20" s="94">
        <v>0</v>
      </c>
      <c r="D20" s="95">
        <v>0</v>
      </c>
      <c r="E20" s="95">
        <v>0</v>
      </c>
      <c r="F20" s="95">
        <v>0</v>
      </c>
      <c r="G20" s="96">
        <v>0</v>
      </c>
      <c r="H20" s="82">
        <f>IF($G$44&lt;&gt;0,G20/$G$44,0)</f>
        <v>0</v>
      </c>
      <c r="I20" s="1036"/>
      <c r="J20" s="500"/>
      <c r="K20" s="500" t="s">
        <v>65</v>
      </c>
      <c r="L20" s="94">
        <v>0</v>
      </c>
      <c r="M20" s="95">
        <v>0</v>
      </c>
      <c r="N20" s="95">
        <v>0</v>
      </c>
      <c r="O20" s="95">
        <v>0</v>
      </c>
      <c r="P20" s="96">
        <v>0</v>
      </c>
      <c r="Q20" s="82">
        <f>IF($G$44&lt;&gt;0,P20/$G$44,0)</f>
        <v>0</v>
      </c>
    </row>
    <row r="21" spans="1:17">
      <c r="A21" s="71" t="s">
        <v>28</v>
      </c>
      <c r="B21" s="21"/>
      <c r="C21" s="176"/>
      <c r="D21" s="83"/>
      <c r="E21" s="83"/>
      <c r="F21" s="83"/>
      <c r="G21" s="83"/>
      <c r="H21" s="93"/>
      <c r="I21" s="1036"/>
      <c r="J21" s="71" t="s">
        <v>28</v>
      </c>
      <c r="K21" s="21"/>
      <c r="L21" s="176"/>
      <c r="M21" s="83"/>
      <c r="N21" s="83"/>
      <c r="O21" s="83"/>
      <c r="P21" s="83"/>
      <c r="Q21" s="93"/>
    </row>
    <row r="22" spans="1:17">
      <c r="A22" s="17"/>
      <c r="B22" s="17" t="s">
        <v>67</v>
      </c>
      <c r="C22" s="94">
        <v>0</v>
      </c>
      <c r="D22" s="95">
        <v>0</v>
      </c>
      <c r="E22" s="95">
        <v>0</v>
      </c>
      <c r="F22" s="95">
        <v>0</v>
      </c>
      <c r="G22" s="96">
        <v>0</v>
      </c>
      <c r="H22" s="82">
        <f>IF($G$44&lt;&gt;0,G22/$G$44,0)</f>
        <v>0</v>
      </c>
      <c r="I22" s="1036"/>
      <c r="J22" s="17"/>
      <c r="K22" s="17" t="s">
        <v>67</v>
      </c>
      <c r="L22" s="94">
        <v>0</v>
      </c>
      <c r="M22" s="95">
        <v>0</v>
      </c>
      <c r="N22" s="95">
        <v>0</v>
      </c>
      <c r="O22" s="95">
        <v>0</v>
      </c>
      <c r="P22" s="96">
        <v>0</v>
      </c>
      <c r="Q22" s="82">
        <f>IF($G$44&lt;&gt;0,P22/$G$44,0)</f>
        <v>0</v>
      </c>
    </row>
    <row r="23" spans="1:17">
      <c r="A23" s="17"/>
      <c r="B23" s="17" t="s">
        <v>67</v>
      </c>
      <c r="C23" s="94">
        <v>0</v>
      </c>
      <c r="D23" s="95">
        <v>0</v>
      </c>
      <c r="E23" s="95">
        <v>0</v>
      </c>
      <c r="F23" s="95">
        <v>0</v>
      </c>
      <c r="G23" s="96">
        <v>0</v>
      </c>
      <c r="H23" s="82">
        <f>IF($G$44&lt;&gt;0,G23/$G$44,0)</f>
        <v>0</v>
      </c>
      <c r="I23" s="1036"/>
      <c r="J23" s="17"/>
      <c r="K23" s="17" t="s">
        <v>67</v>
      </c>
      <c r="L23" s="94">
        <v>0</v>
      </c>
      <c r="M23" s="95">
        <v>0</v>
      </c>
      <c r="N23" s="95">
        <v>0</v>
      </c>
      <c r="O23" s="95">
        <v>0</v>
      </c>
      <c r="P23" s="96">
        <v>0</v>
      </c>
      <c r="Q23" s="82">
        <f>IF($G$44&lt;&gt;0,P23/$G$44,0)</f>
        <v>0</v>
      </c>
    </row>
    <row r="24" spans="1:17">
      <c r="A24" s="17"/>
      <c r="B24" s="17" t="s">
        <v>65</v>
      </c>
      <c r="C24" s="94">
        <v>0</v>
      </c>
      <c r="D24" s="95">
        <v>0</v>
      </c>
      <c r="E24" s="95">
        <v>0</v>
      </c>
      <c r="F24" s="95">
        <v>0</v>
      </c>
      <c r="G24" s="96">
        <v>0</v>
      </c>
      <c r="H24" s="82">
        <f>IF($G$44&lt;&gt;0,G24/$G$44,0)</f>
        <v>0</v>
      </c>
      <c r="I24" s="1036"/>
      <c r="J24" s="17"/>
      <c r="K24" s="17" t="s">
        <v>65</v>
      </c>
      <c r="L24" s="94">
        <v>0</v>
      </c>
      <c r="M24" s="95">
        <v>0</v>
      </c>
      <c r="N24" s="95">
        <v>0</v>
      </c>
      <c r="O24" s="95">
        <v>0</v>
      </c>
      <c r="P24" s="96">
        <v>0</v>
      </c>
      <c r="Q24" s="82">
        <f>IF($G$44&lt;&gt;0,P24/$G$44,0)</f>
        <v>0</v>
      </c>
    </row>
    <row r="25" spans="1:17">
      <c r="A25" s="17"/>
      <c r="B25" s="17" t="s">
        <v>65</v>
      </c>
      <c r="C25" s="94">
        <v>0</v>
      </c>
      <c r="D25" s="95">
        <v>0</v>
      </c>
      <c r="E25" s="95">
        <v>0</v>
      </c>
      <c r="F25" s="95">
        <v>0</v>
      </c>
      <c r="G25" s="96">
        <v>0</v>
      </c>
      <c r="H25" s="82">
        <f>IF($G$44&lt;&gt;0,G25/$G$44,0)</f>
        <v>0</v>
      </c>
      <c r="I25" s="1036"/>
      <c r="J25" s="17"/>
      <c r="K25" s="17" t="s">
        <v>65</v>
      </c>
      <c r="L25" s="94">
        <v>0</v>
      </c>
      <c r="M25" s="95">
        <v>0</v>
      </c>
      <c r="N25" s="95">
        <v>0</v>
      </c>
      <c r="O25" s="95">
        <v>0</v>
      </c>
      <c r="P25" s="96">
        <v>0</v>
      </c>
      <c r="Q25" s="82">
        <f>IF($G$44&lt;&gt;0,P25/$G$44,0)</f>
        <v>0</v>
      </c>
    </row>
    <row r="26" spans="1:17">
      <c r="A26" s="17"/>
      <c r="B26" s="17" t="s">
        <v>65</v>
      </c>
      <c r="C26" s="94">
        <v>0</v>
      </c>
      <c r="D26" s="95">
        <v>0</v>
      </c>
      <c r="E26" s="95">
        <v>0</v>
      </c>
      <c r="F26" s="95">
        <v>0</v>
      </c>
      <c r="G26" s="96">
        <v>0</v>
      </c>
      <c r="H26" s="82">
        <f>IF($G$44&lt;&gt;0,G26/$G$44,0)</f>
        <v>0</v>
      </c>
      <c r="I26" s="1036"/>
      <c r="J26" s="17"/>
      <c r="K26" s="17" t="s">
        <v>65</v>
      </c>
      <c r="L26" s="94">
        <v>0</v>
      </c>
      <c r="M26" s="95">
        <v>0</v>
      </c>
      <c r="N26" s="95">
        <v>0</v>
      </c>
      <c r="O26" s="95">
        <v>0</v>
      </c>
      <c r="P26" s="96">
        <v>0</v>
      </c>
      <c r="Q26" s="82">
        <f>IF($G$44&lt;&gt;0,P26/$G$44,0)</f>
        <v>0</v>
      </c>
    </row>
    <row r="27" spans="1:17">
      <c r="A27" s="71" t="s">
        <v>29</v>
      </c>
      <c r="B27" s="21"/>
      <c r="C27" s="176"/>
      <c r="D27" s="83"/>
      <c r="E27" s="83"/>
      <c r="F27" s="83"/>
      <c r="G27" s="85"/>
      <c r="H27" s="93"/>
      <c r="I27" s="1036"/>
      <c r="J27" s="71" t="s">
        <v>29</v>
      </c>
      <c r="K27" s="21"/>
      <c r="L27" s="176"/>
      <c r="M27" s="83"/>
      <c r="N27" s="83"/>
      <c r="O27" s="83"/>
      <c r="P27" s="85"/>
      <c r="Q27" s="93"/>
    </row>
    <row r="28" spans="1:17">
      <c r="A28" s="17"/>
      <c r="B28" s="17" t="s">
        <v>65</v>
      </c>
      <c r="C28" s="94">
        <v>0</v>
      </c>
      <c r="D28" s="95">
        <v>0</v>
      </c>
      <c r="E28" s="95">
        <v>0</v>
      </c>
      <c r="F28" s="95">
        <v>0</v>
      </c>
      <c r="G28" s="96">
        <v>0</v>
      </c>
      <c r="H28" s="82">
        <f>IF($G$44&lt;&gt;0,G28/$G$44,0)</f>
        <v>0</v>
      </c>
      <c r="I28" s="1036"/>
      <c r="J28" s="17"/>
      <c r="K28" s="17" t="s">
        <v>65</v>
      </c>
      <c r="L28" s="94">
        <v>0</v>
      </c>
      <c r="M28" s="95">
        <v>0</v>
      </c>
      <c r="N28" s="95">
        <v>0</v>
      </c>
      <c r="O28" s="95">
        <v>0</v>
      </c>
      <c r="P28" s="96">
        <v>0</v>
      </c>
      <c r="Q28" s="82">
        <f>IF($G$44&lt;&gt;0,P28/$G$44,0)</f>
        <v>0</v>
      </c>
    </row>
    <row r="29" spans="1:17">
      <c r="A29" s="17"/>
      <c r="B29" s="17" t="s">
        <v>65</v>
      </c>
      <c r="C29" s="94">
        <v>0</v>
      </c>
      <c r="D29" s="95">
        <v>0</v>
      </c>
      <c r="E29" s="95">
        <v>0</v>
      </c>
      <c r="F29" s="95">
        <v>0</v>
      </c>
      <c r="G29" s="96">
        <v>0</v>
      </c>
      <c r="H29" s="82">
        <f>IF($G$44&lt;&gt;0,G29/$G$44,0)</f>
        <v>0</v>
      </c>
      <c r="I29" s="1036"/>
      <c r="J29" s="17"/>
      <c r="K29" s="17" t="s">
        <v>65</v>
      </c>
      <c r="L29" s="94">
        <v>0</v>
      </c>
      <c r="M29" s="95">
        <v>0</v>
      </c>
      <c r="N29" s="95">
        <v>0</v>
      </c>
      <c r="O29" s="95">
        <v>0</v>
      </c>
      <c r="P29" s="96">
        <v>0</v>
      </c>
      <c r="Q29" s="82">
        <f>IF($G$44&lt;&gt;0,P29/$G$44,0)</f>
        <v>0</v>
      </c>
    </row>
    <row r="30" spans="1:17">
      <c r="A30" s="71" t="s">
        <v>100</v>
      </c>
      <c r="B30" s="21"/>
      <c r="C30" s="176"/>
      <c r="D30" s="83"/>
      <c r="E30" s="83"/>
      <c r="F30" s="83"/>
      <c r="G30" s="83"/>
      <c r="H30" s="93"/>
      <c r="I30" s="1036"/>
      <c r="J30" s="71" t="s">
        <v>100</v>
      </c>
      <c r="K30" s="21"/>
      <c r="L30" s="176"/>
      <c r="M30" s="83"/>
      <c r="N30" s="83"/>
      <c r="O30" s="83"/>
      <c r="P30" s="83"/>
      <c r="Q30" s="93"/>
    </row>
    <row r="31" spans="1:17">
      <c r="A31" s="17"/>
      <c r="B31" s="17" t="s">
        <v>67</v>
      </c>
      <c r="C31" s="94">
        <v>0</v>
      </c>
      <c r="D31" s="95">
        <v>0</v>
      </c>
      <c r="E31" s="95">
        <v>0</v>
      </c>
      <c r="F31" s="95">
        <v>0</v>
      </c>
      <c r="G31" s="96">
        <v>0</v>
      </c>
      <c r="H31" s="82">
        <f t="shared" ref="H31:H36" si="0">IF($G$44&lt;&gt;0,G31/$G$44,0)</f>
        <v>0</v>
      </c>
      <c r="I31" s="1036"/>
      <c r="J31" s="17"/>
      <c r="K31" s="17" t="s">
        <v>67</v>
      </c>
      <c r="L31" s="94">
        <v>0</v>
      </c>
      <c r="M31" s="95">
        <v>0</v>
      </c>
      <c r="N31" s="95">
        <v>0</v>
      </c>
      <c r="O31" s="95">
        <v>0</v>
      </c>
      <c r="P31" s="96">
        <v>0</v>
      </c>
      <c r="Q31" s="82">
        <f t="shared" ref="Q31:Q36" si="1">IF($G$44&lt;&gt;0,P31/$G$44,0)</f>
        <v>0</v>
      </c>
    </row>
    <row r="32" spans="1:17">
      <c r="A32" s="17"/>
      <c r="B32" s="17" t="s">
        <v>67</v>
      </c>
      <c r="C32" s="94">
        <v>0</v>
      </c>
      <c r="D32" s="95">
        <v>0</v>
      </c>
      <c r="E32" s="95">
        <v>0</v>
      </c>
      <c r="F32" s="95">
        <v>0</v>
      </c>
      <c r="G32" s="96">
        <v>0</v>
      </c>
      <c r="H32" s="82">
        <f t="shared" si="0"/>
        <v>0</v>
      </c>
      <c r="I32" s="1036"/>
      <c r="J32" s="17"/>
      <c r="K32" s="17" t="s">
        <v>67</v>
      </c>
      <c r="L32" s="94">
        <v>0</v>
      </c>
      <c r="M32" s="95">
        <v>0</v>
      </c>
      <c r="N32" s="95">
        <v>0</v>
      </c>
      <c r="O32" s="95">
        <v>0</v>
      </c>
      <c r="P32" s="96">
        <v>0</v>
      </c>
      <c r="Q32" s="82">
        <f t="shared" si="1"/>
        <v>0</v>
      </c>
    </row>
    <row r="33" spans="1:17">
      <c r="A33" s="17"/>
      <c r="B33" s="17" t="s">
        <v>67</v>
      </c>
      <c r="C33" s="94">
        <v>0</v>
      </c>
      <c r="D33" s="95">
        <v>0</v>
      </c>
      <c r="E33" s="95">
        <v>0</v>
      </c>
      <c r="F33" s="95">
        <v>0</v>
      </c>
      <c r="G33" s="96">
        <v>0</v>
      </c>
      <c r="H33" s="82">
        <f t="shared" si="0"/>
        <v>0</v>
      </c>
      <c r="I33" s="1036"/>
      <c r="J33" s="17"/>
      <c r="K33" s="17" t="s">
        <v>67</v>
      </c>
      <c r="L33" s="94">
        <v>0</v>
      </c>
      <c r="M33" s="95">
        <v>0</v>
      </c>
      <c r="N33" s="95">
        <v>0</v>
      </c>
      <c r="O33" s="95">
        <v>0</v>
      </c>
      <c r="P33" s="96">
        <v>0</v>
      </c>
      <c r="Q33" s="82">
        <f t="shared" si="1"/>
        <v>0</v>
      </c>
    </row>
    <row r="34" spans="1:17">
      <c r="A34" s="17"/>
      <c r="B34" s="17" t="s">
        <v>67</v>
      </c>
      <c r="C34" s="94">
        <v>0</v>
      </c>
      <c r="D34" s="95">
        <v>0</v>
      </c>
      <c r="E34" s="95">
        <v>0</v>
      </c>
      <c r="F34" s="95">
        <v>0</v>
      </c>
      <c r="G34" s="96">
        <v>0</v>
      </c>
      <c r="H34" s="82">
        <f t="shared" si="0"/>
        <v>0</v>
      </c>
      <c r="I34" s="1036"/>
      <c r="J34" s="17"/>
      <c r="K34" s="17" t="s">
        <v>67</v>
      </c>
      <c r="L34" s="94">
        <v>0</v>
      </c>
      <c r="M34" s="95">
        <v>0</v>
      </c>
      <c r="N34" s="95">
        <v>0</v>
      </c>
      <c r="O34" s="95">
        <v>0</v>
      </c>
      <c r="P34" s="96">
        <v>0</v>
      </c>
      <c r="Q34" s="82">
        <f t="shared" si="1"/>
        <v>0</v>
      </c>
    </row>
    <row r="35" spans="1:17">
      <c r="A35" s="17"/>
      <c r="B35" s="17" t="s">
        <v>67</v>
      </c>
      <c r="C35" s="94">
        <v>0</v>
      </c>
      <c r="D35" s="95">
        <v>0</v>
      </c>
      <c r="E35" s="95">
        <v>0</v>
      </c>
      <c r="F35" s="95">
        <v>0</v>
      </c>
      <c r="G35" s="96">
        <v>0</v>
      </c>
      <c r="H35" s="82">
        <f t="shared" si="0"/>
        <v>0</v>
      </c>
      <c r="I35" s="1036"/>
      <c r="J35" s="17"/>
      <c r="K35" s="17" t="s">
        <v>67</v>
      </c>
      <c r="L35" s="94">
        <v>0</v>
      </c>
      <c r="M35" s="95">
        <v>0</v>
      </c>
      <c r="N35" s="95">
        <v>0</v>
      </c>
      <c r="O35" s="95">
        <v>0</v>
      </c>
      <c r="P35" s="96">
        <v>0</v>
      </c>
      <c r="Q35" s="82">
        <f t="shared" si="1"/>
        <v>0</v>
      </c>
    </row>
    <row r="36" spans="1:17">
      <c r="A36" s="17"/>
      <c r="B36" s="17" t="s">
        <v>67</v>
      </c>
      <c r="C36" s="94">
        <v>0</v>
      </c>
      <c r="D36" s="95">
        <v>0</v>
      </c>
      <c r="E36" s="95">
        <v>0</v>
      </c>
      <c r="F36" s="95">
        <v>0</v>
      </c>
      <c r="G36" s="96">
        <v>0</v>
      </c>
      <c r="H36" s="82">
        <f t="shared" si="0"/>
        <v>0</v>
      </c>
      <c r="I36" s="1036"/>
      <c r="J36" s="17"/>
      <c r="K36" s="17" t="s">
        <v>67</v>
      </c>
      <c r="L36" s="94">
        <v>0</v>
      </c>
      <c r="M36" s="95">
        <v>0</v>
      </c>
      <c r="N36" s="95">
        <v>0</v>
      </c>
      <c r="O36" s="95">
        <v>0</v>
      </c>
      <c r="P36" s="96">
        <v>0</v>
      </c>
      <c r="Q36" s="82">
        <f t="shared" si="1"/>
        <v>0</v>
      </c>
    </row>
    <row r="37" spans="1:17">
      <c r="A37" s="71" t="s">
        <v>31</v>
      </c>
      <c r="B37" s="21"/>
      <c r="C37" s="176"/>
      <c r="D37" s="83"/>
      <c r="E37" s="83"/>
      <c r="F37" s="83"/>
      <c r="G37" s="83"/>
      <c r="H37" s="93"/>
      <c r="I37" s="1036"/>
      <c r="J37" s="71" t="s">
        <v>31</v>
      </c>
      <c r="K37" s="21"/>
      <c r="L37" s="176"/>
      <c r="M37" s="83"/>
      <c r="N37" s="83"/>
      <c r="O37" s="83"/>
      <c r="P37" s="83"/>
      <c r="Q37" s="93"/>
    </row>
    <row r="38" spans="1:17">
      <c r="A38" s="17"/>
      <c r="B38" s="17" t="s">
        <v>67</v>
      </c>
      <c r="C38" s="94">
        <v>0</v>
      </c>
      <c r="D38" s="95">
        <v>0</v>
      </c>
      <c r="E38" s="95">
        <v>0</v>
      </c>
      <c r="F38" s="95">
        <v>0</v>
      </c>
      <c r="G38" s="96">
        <v>0</v>
      </c>
      <c r="H38" s="82">
        <f>IF($G$44&lt;&gt;0,G38/$G$44,0)</f>
        <v>0</v>
      </c>
      <c r="I38" s="1036"/>
      <c r="J38" s="17"/>
      <c r="K38" s="17" t="s">
        <v>67</v>
      </c>
      <c r="L38" s="94">
        <v>0</v>
      </c>
      <c r="M38" s="95">
        <v>0</v>
      </c>
      <c r="N38" s="95">
        <v>0</v>
      </c>
      <c r="O38" s="95">
        <v>0</v>
      </c>
      <c r="P38" s="96">
        <v>0</v>
      </c>
      <c r="Q38" s="82">
        <f>IF($G$44&lt;&gt;0,P38/$G$44,0)</f>
        <v>0</v>
      </c>
    </row>
    <row r="39" spans="1:17">
      <c r="A39" s="17"/>
      <c r="B39" s="17" t="s">
        <v>67</v>
      </c>
      <c r="C39" s="94">
        <v>0</v>
      </c>
      <c r="D39" s="95">
        <v>0</v>
      </c>
      <c r="E39" s="95">
        <v>0</v>
      </c>
      <c r="F39" s="95">
        <v>0</v>
      </c>
      <c r="G39" s="96">
        <v>0</v>
      </c>
      <c r="H39" s="82">
        <f>IF($G$44&lt;&gt;0,G39/$G$44,0)</f>
        <v>0</v>
      </c>
      <c r="I39" s="1036"/>
      <c r="J39" s="17"/>
      <c r="K39" s="17" t="s">
        <v>67</v>
      </c>
      <c r="L39" s="94">
        <v>0</v>
      </c>
      <c r="M39" s="95">
        <v>0</v>
      </c>
      <c r="N39" s="95">
        <v>0</v>
      </c>
      <c r="O39" s="95">
        <v>0</v>
      </c>
      <c r="P39" s="96">
        <v>0</v>
      </c>
      <c r="Q39" s="82">
        <f>IF($G$44&lt;&gt;0,P39/$G$44,0)</f>
        <v>0</v>
      </c>
    </row>
    <row r="40" spans="1:17">
      <c r="A40" s="71" t="s">
        <v>32</v>
      </c>
      <c r="B40" s="21"/>
      <c r="C40" s="176"/>
      <c r="D40" s="83"/>
      <c r="E40" s="83"/>
      <c r="F40" s="83"/>
      <c r="G40" s="83"/>
      <c r="H40" s="93"/>
      <c r="I40" s="1036"/>
      <c r="J40" s="71" t="s">
        <v>32</v>
      </c>
      <c r="K40" s="21"/>
      <c r="L40" s="176"/>
      <c r="M40" s="83"/>
      <c r="N40" s="83"/>
      <c r="O40" s="83"/>
      <c r="P40" s="83"/>
      <c r="Q40" s="93"/>
    </row>
    <row r="41" spans="1:17">
      <c r="A41" s="75" t="s">
        <v>253</v>
      </c>
      <c r="B41" s="17" t="s">
        <v>65</v>
      </c>
      <c r="C41" s="94">
        <v>0</v>
      </c>
      <c r="D41" s="83"/>
      <c r="E41" s="83"/>
      <c r="F41" s="83"/>
      <c r="G41" s="96">
        <v>0</v>
      </c>
      <c r="H41" s="82">
        <f t="shared" ref="H41:H42" si="2">IF($G$44&lt;&gt;0,G41/$G$44,0)</f>
        <v>0</v>
      </c>
      <c r="I41" s="1036"/>
      <c r="J41" s="75" t="s">
        <v>253</v>
      </c>
      <c r="K41" s="17" t="s">
        <v>65</v>
      </c>
      <c r="L41" s="94">
        <v>0</v>
      </c>
      <c r="M41" s="83"/>
      <c r="N41" s="83"/>
      <c r="O41" s="83"/>
      <c r="P41" s="96">
        <v>0</v>
      </c>
      <c r="Q41" s="82">
        <f t="shared" ref="Q41:Q42" si="3">IF($G$44&lt;&gt;0,P41/$G$44,0)</f>
        <v>0</v>
      </c>
    </row>
    <row r="42" spans="1:17">
      <c r="A42" s="75" t="s">
        <v>254</v>
      </c>
      <c r="B42" s="17" t="s">
        <v>65</v>
      </c>
      <c r="C42" s="94">
        <v>0</v>
      </c>
      <c r="D42" s="83"/>
      <c r="E42" s="83"/>
      <c r="F42" s="83"/>
      <c r="G42" s="96">
        <v>0</v>
      </c>
      <c r="H42" s="82">
        <f t="shared" si="2"/>
        <v>0</v>
      </c>
      <c r="I42" s="1036"/>
      <c r="J42" s="75" t="s">
        <v>254</v>
      </c>
      <c r="K42" s="17" t="s">
        <v>65</v>
      </c>
      <c r="L42" s="94">
        <v>0</v>
      </c>
      <c r="M42" s="83"/>
      <c r="N42" s="83"/>
      <c r="O42" s="83"/>
      <c r="P42" s="96">
        <v>0</v>
      </c>
      <c r="Q42" s="82">
        <f t="shared" si="3"/>
        <v>0</v>
      </c>
    </row>
    <row r="43" spans="1:17">
      <c r="A43" s="21"/>
      <c r="B43" s="21"/>
      <c r="C43" s="92"/>
      <c r="D43" s="92"/>
      <c r="E43" s="83"/>
      <c r="F43" s="92"/>
      <c r="G43" s="92"/>
      <c r="H43" s="93"/>
      <c r="I43" s="1036"/>
      <c r="J43" s="21"/>
      <c r="K43" s="21"/>
      <c r="L43" s="92"/>
      <c r="M43" s="92"/>
      <c r="N43" s="83"/>
      <c r="O43" s="92"/>
      <c r="P43" s="92"/>
      <c r="Q43" s="93"/>
    </row>
    <row r="44" spans="1:17">
      <c r="A44" s="72" t="s">
        <v>118</v>
      </c>
      <c r="B44" s="17"/>
      <c r="C44" s="100"/>
      <c r="D44" s="84">
        <f>SUM(D9:D43)</f>
        <v>0</v>
      </c>
      <c r="E44" s="84">
        <f>SUM(E9:E43)</f>
        <v>0</v>
      </c>
      <c r="F44" s="84">
        <f>SUM(F9:F43)</f>
        <v>0</v>
      </c>
      <c r="G44" s="86">
        <f>SUM(G9:G43)</f>
        <v>0</v>
      </c>
      <c r="H44" s="82">
        <f>IF($G$44&lt;&gt;0,G44/$G$44,0)</f>
        <v>0</v>
      </c>
      <c r="I44" s="1036"/>
      <c r="J44" s="72" t="s">
        <v>118</v>
      </c>
      <c r="K44" s="17"/>
      <c r="L44" s="100"/>
      <c r="M44" s="84">
        <f>SUM(M9:M43)</f>
        <v>0</v>
      </c>
      <c r="N44" s="84">
        <f>SUM(N9:N43)</f>
        <v>0</v>
      </c>
      <c r="O44" s="84">
        <f>SUM(O9:O43)</f>
        <v>0</v>
      </c>
      <c r="P44" s="86">
        <f>SUM(P9:P43)</f>
        <v>0</v>
      </c>
      <c r="Q44" s="82">
        <f>IF($G$44&lt;&gt;0,P44/$G$44,0)</f>
        <v>0</v>
      </c>
    </row>
    <row r="45" spans="1:17" ht="13.5" thickBot="1">
      <c r="A45" s="102"/>
      <c r="B45" s="17"/>
      <c r="C45" s="95"/>
      <c r="D45" s="100"/>
      <c r="E45" s="100"/>
      <c r="F45" s="100"/>
      <c r="G45" s="100"/>
      <c r="H45" s="99"/>
      <c r="I45" s="1036"/>
      <c r="J45" s="102"/>
      <c r="K45" s="17"/>
      <c r="L45" s="95"/>
      <c r="M45" s="100"/>
      <c r="N45" s="100"/>
      <c r="O45" s="100"/>
      <c r="P45" s="100"/>
      <c r="Q45" s="99"/>
    </row>
    <row r="46" spans="1:17" ht="13.5" thickBot="1">
      <c r="A46" s="220"/>
      <c r="B46" s="103"/>
      <c r="C46" s="38"/>
      <c r="D46" s="38"/>
      <c r="E46" s="39"/>
      <c r="F46" s="39"/>
      <c r="G46" s="38"/>
      <c r="H46" s="40"/>
      <c r="I46" s="1036"/>
      <c r="J46" s="220"/>
      <c r="K46" s="103"/>
      <c r="L46" s="38"/>
      <c r="M46" s="38"/>
      <c r="N46" s="39"/>
      <c r="O46" s="39"/>
      <c r="P46" s="38"/>
      <c r="Q46" s="40"/>
    </row>
    <row r="47" spans="1:17">
      <c r="A47" s="181" t="s">
        <v>120</v>
      </c>
      <c r="B47" s="425"/>
      <c r="C47" s="426" t="s">
        <v>10</v>
      </c>
      <c r="E47" s="8"/>
      <c r="F47" s="8"/>
      <c r="G47" s="20"/>
      <c r="H47" s="20"/>
      <c r="I47" s="1036"/>
      <c r="J47" s="181" t="s">
        <v>120</v>
      </c>
      <c r="K47" s="425"/>
      <c r="L47" s="426" t="s">
        <v>10</v>
      </c>
      <c r="N47" s="8"/>
      <c r="O47" s="8"/>
      <c r="P47" s="20"/>
      <c r="Q47" s="20"/>
    </row>
    <row r="48" spans="1:17">
      <c r="A48" s="182" t="s">
        <v>122</v>
      </c>
      <c r="B48" s="17" t="s">
        <v>65</v>
      </c>
      <c r="C48" s="9"/>
      <c r="E48" s="8"/>
      <c r="F48" s="8"/>
      <c r="G48" s="20"/>
      <c r="H48" s="20"/>
      <c r="I48" s="1036"/>
      <c r="J48" s="182" t="s">
        <v>122</v>
      </c>
      <c r="K48" s="17" t="s">
        <v>65</v>
      </c>
      <c r="L48" s="9"/>
      <c r="N48" s="8"/>
      <c r="O48" s="8"/>
      <c r="P48" s="20"/>
      <c r="Q48" s="20"/>
    </row>
    <row r="49" spans="1:17">
      <c r="A49" s="182" t="s">
        <v>124</v>
      </c>
      <c r="B49" s="17" t="s">
        <v>65</v>
      </c>
      <c r="C49" s="9"/>
      <c r="E49" s="8"/>
      <c r="F49" s="8"/>
      <c r="G49" s="20"/>
      <c r="H49" s="20"/>
      <c r="I49" s="1036"/>
      <c r="J49" s="182" t="s">
        <v>124</v>
      </c>
      <c r="K49" s="17" t="s">
        <v>65</v>
      </c>
      <c r="L49" s="9"/>
      <c r="N49" s="8"/>
      <c r="O49" s="8"/>
      <c r="P49" s="20"/>
      <c r="Q49" s="20"/>
    </row>
    <row r="50" spans="1:17">
      <c r="A50" s="183" t="s">
        <v>125</v>
      </c>
      <c r="B50" s="17" t="s">
        <v>65</v>
      </c>
      <c r="C50" s="95"/>
      <c r="E50" s="5"/>
      <c r="F50" s="20"/>
      <c r="G50" s="20"/>
      <c r="H50" s="20"/>
      <c r="I50" s="1036"/>
      <c r="J50" s="183" t="s">
        <v>125</v>
      </c>
      <c r="K50" s="17" t="s">
        <v>65</v>
      </c>
      <c r="L50" s="95"/>
      <c r="N50" s="5"/>
      <c r="O50" s="20"/>
      <c r="P50" s="20"/>
      <c r="Q50" s="20"/>
    </row>
    <row r="51" spans="1:17" ht="13.5" thickBot="1">
      <c r="A51" s="105"/>
      <c r="B51" s="41"/>
      <c r="C51" s="41"/>
      <c r="E51" s="23"/>
      <c r="F51" s="20"/>
      <c r="G51" s="20"/>
      <c r="H51" s="20"/>
      <c r="I51" s="1036"/>
      <c r="J51" s="105"/>
      <c r="K51" s="41"/>
      <c r="L51" s="41"/>
      <c r="N51" s="23"/>
      <c r="O51" s="20"/>
      <c r="P51" s="20"/>
      <c r="Q51" s="20"/>
    </row>
    <row r="52" spans="1:17">
      <c r="A52" s="1013"/>
      <c r="B52" s="1013"/>
      <c r="C52" s="1013"/>
      <c r="D52" s="1013"/>
      <c r="E52" s="1013"/>
      <c r="F52" s="1013"/>
      <c r="G52" s="1013"/>
      <c r="H52" s="1013"/>
      <c r="I52" s="1036"/>
      <c r="J52" s="1013"/>
      <c r="K52" s="1013"/>
      <c r="L52" s="1013"/>
      <c r="M52" s="1013"/>
      <c r="N52" s="1013"/>
      <c r="O52" s="1013"/>
      <c r="P52" s="1013"/>
      <c r="Q52" s="1013"/>
    </row>
    <row r="53" spans="1:17">
      <c r="A53" s="1058"/>
      <c r="B53" s="1058"/>
      <c r="C53" s="1058"/>
      <c r="D53" s="1058"/>
      <c r="E53" s="1058"/>
      <c r="F53" s="1058"/>
      <c r="G53" s="1058"/>
      <c r="H53" s="1058"/>
      <c r="J53" s="1058"/>
      <c r="K53" s="1058"/>
      <c r="L53" s="1058"/>
      <c r="M53" s="1058"/>
      <c r="N53" s="1058"/>
      <c r="O53" s="1058"/>
      <c r="P53" s="1058"/>
      <c r="Q53" s="1058"/>
    </row>
    <row r="54" spans="1:17" ht="12.75" customHeight="1">
      <c r="A54" s="1013" t="s">
        <v>136</v>
      </c>
      <c r="B54" s="1013"/>
      <c r="C54" s="1013"/>
      <c r="D54" s="1013"/>
      <c r="E54" s="1013"/>
      <c r="F54" s="1013"/>
      <c r="G54" s="1013"/>
      <c r="H54" s="1013"/>
      <c r="I54" s="1013"/>
      <c r="J54" s="1013"/>
      <c r="K54" s="1013"/>
      <c r="L54" s="1013"/>
      <c r="M54" s="1013"/>
      <c r="N54" s="1013"/>
      <c r="O54" s="1013"/>
      <c r="P54" s="1013"/>
      <c r="Q54" s="1013"/>
    </row>
    <row r="55" spans="1:17">
      <c r="A55" s="998"/>
      <c r="B55" s="998"/>
      <c r="C55" s="998"/>
      <c r="D55" s="998"/>
      <c r="E55" s="375"/>
      <c r="F55" s="375"/>
      <c r="G55" s="375"/>
      <c r="H55" s="375"/>
      <c r="I55" s="375"/>
      <c r="J55" s="375"/>
      <c r="K55" s="375"/>
      <c r="L55" s="375"/>
    </row>
    <row r="60" spans="1:17">
      <c r="D60" s="33"/>
    </row>
    <row r="69" spans="1:4">
      <c r="A69" s="369"/>
      <c r="B69" s="369"/>
      <c r="D69" s="34"/>
    </row>
  </sheetData>
  <mergeCells count="19">
    <mergeCell ref="A5:A7"/>
    <mergeCell ref="B5:B7"/>
    <mergeCell ref="C5:H5"/>
    <mergeCell ref="A1:Q1"/>
    <mergeCell ref="A2:Q2"/>
    <mergeCell ref="A3:Q3"/>
    <mergeCell ref="I5:I52"/>
    <mergeCell ref="J5:J7"/>
    <mergeCell ref="K5:K7"/>
    <mergeCell ref="L5:Q5"/>
    <mergeCell ref="C6:H6"/>
    <mergeCell ref="L6:Q6"/>
    <mergeCell ref="A52:H52"/>
    <mergeCell ref="J52:Q52"/>
    <mergeCell ref="A4:H4"/>
    <mergeCell ref="A55:D55"/>
    <mergeCell ref="A53:H53"/>
    <mergeCell ref="J53:Q53"/>
    <mergeCell ref="A54:Q54"/>
  </mergeCells>
  <printOptions horizontalCentered="1" verticalCentered="1"/>
  <pageMargins left="0.5" right="0.5" top="0.25" bottom="0.25" header="0.3" footer="0.3"/>
  <pageSetup paperSize="17"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71"/>
  <sheetViews>
    <sheetView zoomScaleNormal="100" workbookViewId="0">
      <selection activeCell="D74" sqref="D74"/>
    </sheetView>
  </sheetViews>
  <sheetFormatPr defaultColWidth="8.5703125" defaultRowHeight="12.75"/>
  <cols>
    <col min="1" max="1" width="76.85546875" customWidth="1"/>
    <col min="2" max="2" width="15.5703125" customWidth="1"/>
  </cols>
  <sheetData>
    <row r="1" spans="1:5" ht="33.75" customHeight="1">
      <c r="A1" s="1034" t="s">
        <v>259</v>
      </c>
      <c r="B1" s="1034"/>
    </row>
    <row r="2" spans="1:5" ht="15.75">
      <c r="A2" s="1012" t="s">
        <v>1</v>
      </c>
      <c r="B2" s="1063"/>
      <c r="C2" s="4"/>
      <c r="D2" s="4"/>
      <c r="E2" s="4"/>
    </row>
    <row r="3" spans="1:5" ht="15.75">
      <c r="A3" s="1062" t="s">
        <v>2</v>
      </c>
      <c r="B3" s="1063"/>
      <c r="C3" s="373"/>
      <c r="D3" s="373"/>
      <c r="E3" s="373"/>
    </row>
    <row r="4" spans="1:5" ht="16.5" thickBot="1">
      <c r="A4" s="372"/>
      <c r="B4" s="4"/>
      <c r="C4" s="373"/>
      <c r="D4" s="373"/>
      <c r="E4" s="373"/>
    </row>
    <row r="5" spans="1:5" ht="16.5" thickBot="1">
      <c r="A5" s="1060" t="s">
        <v>260</v>
      </c>
      <c r="B5" s="1061"/>
      <c r="C5" s="373"/>
      <c r="D5" s="373"/>
      <c r="E5" s="373"/>
    </row>
    <row r="6" spans="1:5">
      <c r="A6" s="502" t="s">
        <v>261</v>
      </c>
      <c r="B6" s="844" t="s">
        <v>12</v>
      </c>
    </row>
    <row r="7" spans="1:5">
      <c r="A7" s="104" t="s">
        <v>262</v>
      </c>
      <c r="B7" s="503">
        <v>336542</v>
      </c>
    </row>
    <row r="8" spans="1:5">
      <c r="A8" s="104" t="s">
        <v>263</v>
      </c>
      <c r="B8" s="844" t="s">
        <v>12</v>
      </c>
    </row>
    <row r="9" spans="1:5">
      <c r="A9" s="104" t="s">
        <v>264</v>
      </c>
      <c r="B9" s="503">
        <v>2114970</v>
      </c>
    </row>
    <row r="10" spans="1:5">
      <c r="A10" s="113" t="s">
        <v>265</v>
      </c>
      <c r="B10" s="845" t="s">
        <v>12</v>
      </c>
    </row>
    <row r="11" spans="1:5">
      <c r="A11" s="113" t="s">
        <v>266</v>
      </c>
      <c r="B11" s="189">
        <v>0.88</v>
      </c>
    </row>
    <row r="12" spans="1:5">
      <c r="A12" s="104" t="s">
        <v>267</v>
      </c>
      <c r="B12" s="189">
        <v>5.0469979550000001</v>
      </c>
    </row>
    <row r="13" spans="1:5" ht="13.5" thickBot="1">
      <c r="A13" s="504" t="s">
        <v>268</v>
      </c>
      <c r="B13" s="190">
        <v>31.717341510000001</v>
      </c>
    </row>
    <row r="15" spans="1:5" ht="13.5" thickBot="1"/>
    <row r="16" spans="1:5" ht="15" customHeight="1" thickBot="1">
      <c r="A16" s="1060" t="s">
        <v>269</v>
      </c>
      <c r="B16" s="1061"/>
    </row>
    <row r="17" spans="1:2">
      <c r="A17" s="502" t="s">
        <v>261</v>
      </c>
      <c r="B17" s="503">
        <v>0</v>
      </c>
    </row>
    <row r="18" spans="1:2">
      <c r="A18" s="104" t="s">
        <v>262</v>
      </c>
      <c r="B18" s="503">
        <v>0</v>
      </c>
    </row>
    <row r="19" spans="1:2">
      <c r="A19" s="104" t="s">
        <v>263</v>
      </c>
      <c r="B19" s="503">
        <v>0</v>
      </c>
    </row>
    <row r="20" spans="1:2">
      <c r="A20" s="104" t="s">
        <v>264</v>
      </c>
      <c r="B20" s="503">
        <v>0</v>
      </c>
    </row>
    <row r="21" spans="1:2">
      <c r="A21" s="113" t="s">
        <v>265</v>
      </c>
      <c r="B21" s="189">
        <v>0</v>
      </c>
    </row>
    <row r="22" spans="1:2">
      <c r="A22" s="113" t="s">
        <v>266</v>
      </c>
      <c r="B22" s="189">
        <v>0</v>
      </c>
    </row>
    <row r="23" spans="1:2">
      <c r="A23" s="104" t="s">
        <v>270</v>
      </c>
      <c r="B23" s="189">
        <v>0</v>
      </c>
    </row>
    <row r="24" spans="1:2" ht="13.5" thickBot="1">
      <c r="A24" s="504" t="s">
        <v>268</v>
      </c>
      <c r="B24" s="190">
        <v>0</v>
      </c>
    </row>
    <row r="25" spans="1:2" ht="13.5" customHeight="1"/>
    <row r="26" spans="1:2" ht="13.5" thickBot="1">
      <c r="A26" s="368"/>
    </row>
    <row r="27" spans="1:2" ht="16.5" thickBot="1">
      <c r="A27" s="1060" t="s">
        <v>271</v>
      </c>
      <c r="B27" s="1061"/>
    </row>
    <row r="28" spans="1:2">
      <c r="A28" s="502" t="s">
        <v>261</v>
      </c>
      <c r="B28" s="844" t="s">
        <v>12</v>
      </c>
    </row>
    <row r="29" spans="1:2">
      <c r="A29" s="104" t="s">
        <v>262</v>
      </c>
      <c r="B29" s="503">
        <v>85495</v>
      </c>
    </row>
    <row r="30" spans="1:2">
      <c r="A30" s="104" t="s">
        <v>263</v>
      </c>
      <c r="B30" s="844" t="s">
        <v>12</v>
      </c>
    </row>
    <row r="31" spans="1:2">
      <c r="A31" s="104" t="s">
        <v>264</v>
      </c>
      <c r="B31" s="503">
        <f>B29*20</f>
        <v>1709900</v>
      </c>
    </row>
    <row r="32" spans="1:2">
      <c r="A32" s="113" t="s">
        <v>265</v>
      </c>
      <c r="B32" s="845" t="s">
        <v>12</v>
      </c>
    </row>
    <row r="33" spans="1:2">
      <c r="A33" s="113" t="s">
        <v>266</v>
      </c>
      <c r="B33" s="189">
        <f>1.09046*0.8</f>
        <v>0.87236800000000003</v>
      </c>
    </row>
    <row r="34" spans="1:2">
      <c r="A34" s="104" t="s">
        <v>272</v>
      </c>
      <c r="B34" s="889">
        <v>5313</v>
      </c>
    </row>
    <row r="35" spans="1:2" ht="13.5" thickBot="1">
      <c r="A35" s="504" t="s">
        <v>273</v>
      </c>
      <c r="B35" s="890">
        <v>106258</v>
      </c>
    </row>
    <row r="37" spans="1:2" ht="13.5" thickBot="1"/>
    <row r="38" spans="1:2" ht="16.5" thickBot="1">
      <c r="A38" s="1060" t="s">
        <v>274</v>
      </c>
      <c r="B38" s="1061"/>
    </row>
    <row r="39" spans="1:2">
      <c r="A39" s="502" t="s">
        <v>261</v>
      </c>
      <c r="B39" s="503">
        <v>0</v>
      </c>
    </row>
    <row r="40" spans="1:2">
      <c r="A40" s="104" t="s">
        <v>262</v>
      </c>
      <c r="B40" s="503">
        <v>0</v>
      </c>
    </row>
    <row r="41" spans="1:2">
      <c r="A41" s="104" t="s">
        <v>263</v>
      </c>
      <c r="B41" s="503">
        <v>0</v>
      </c>
    </row>
    <row r="42" spans="1:2">
      <c r="A42" s="104" t="s">
        <v>264</v>
      </c>
      <c r="B42" s="503">
        <v>0</v>
      </c>
    </row>
    <row r="43" spans="1:2">
      <c r="A43" s="113" t="s">
        <v>265</v>
      </c>
      <c r="B43" s="189">
        <v>0</v>
      </c>
    </row>
    <row r="44" spans="1:2">
      <c r="A44" s="113" t="s">
        <v>266</v>
      </c>
      <c r="B44" s="189">
        <v>0</v>
      </c>
    </row>
    <row r="45" spans="1:2">
      <c r="A45" s="104" t="s">
        <v>272</v>
      </c>
      <c r="B45" s="189">
        <v>0</v>
      </c>
    </row>
    <row r="46" spans="1:2" ht="13.5" thickBot="1">
      <c r="A46" s="504" t="s">
        <v>273</v>
      </c>
      <c r="B46" s="190">
        <v>0</v>
      </c>
    </row>
    <row r="48" spans="1:2" ht="13.5" thickBot="1"/>
    <row r="49" spans="1:2" ht="16.5" thickBot="1">
      <c r="A49" s="1060" t="s">
        <v>275</v>
      </c>
      <c r="B49" s="1061"/>
    </row>
    <row r="50" spans="1:2">
      <c r="A50" s="502" t="s">
        <v>261</v>
      </c>
      <c r="B50" s="503">
        <v>0</v>
      </c>
    </row>
    <row r="51" spans="1:2">
      <c r="A51" s="104" t="s">
        <v>262</v>
      </c>
      <c r="B51" s="503">
        <v>0</v>
      </c>
    </row>
    <row r="52" spans="1:2">
      <c r="A52" s="104" t="s">
        <v>263</v>
      </c>
      <c r="B52" s="503">
        <v>0</v>
      </c>
    </row>
    <row r="53" spans="1:2">
      <c r="A53" s="104" t="s">
        <v>264</v>
      </c>
      <c r="B53" s="503">
        <v>0</v>
      </c>
    </row>
    <row r="54" spans="1:2">
      <c r="A54" s="113" t="s">
        <v>265</v>
      </c>
      <c r="B54" s="189">
        <v>0</v>
      </c>
    </row>
    <row r="55" spans="1:2">
      <c r="A55" s="113" t="s">
        <v>266</v>
      </c>
      <c r="B55" s="189">
        <v>0</v>
      </c>
    </row>
    <row r="56" spans="1:2">
      <c r="A56" s="104" t="s">
        <v>272</v>
      </c>
      <c r="B56" s="189">
        <v>0</v>
      </c>
    </row>
    <row r="57" spans="1:2" ht="13.5" thickBot="1">
      <c r="A57" s="504" t="s">
        <v>273</v>
      </c>
      <c r="B57" s="190">
        <v>0</v>
      </c>
    </row>
    <row r="58" spans="1:2" ht="13.5" thickBot="1">
      <c r="B58" s="24"/>
    </row>
    <row r="59" spans="1:2" ht="36" customHeight="1" thickBot="1">
      <c r="A59" s="1028" t="s">
        <v>276</v>
      </c>
      <c r="B59" s="1030"/>
    </row>
    <row r="60" spans="1:2">
      <c r="A60" s="502" t="s">
        <v>261</v>
      </c>
      <c r="B60" s="844" t="s">
        <v>12</v>
      </c>
    </row>
    <row r="61" spans="1:2" ht="16.5" customHeight="1">
      <c r="A61" s="104" t="s">
        <v>262</v>
      </c>
      <c r="B61" s="503">
        <f>B7+B29</f>
        <v>422037</v>
      </c>
    </row>
    <row r="62" spans="1:2" ht="15" customHeight="1">
      <c r="A62" s="104" t="s">
        <v>263</v>
      </c>
      <c r="B62" s="844" t="s">
        <v>12</v>
      </c>
    </row>
    <row r="63" spans="1:2">
      <c r="A63" s="104" t="s">
        <v>264</v>
      </c>
      <c r="B63" s="503">
        <f>B9+B31</f>
        <v>3824870</v>
      </c>
    </row>
    <row r="64" spans="1:2">
      <c r="A64" s="113" t="s">
        <v>265</v>
      </c>
      <c r="B64" s="846" t="str">
        <f>B10</f>
        <v>N/A</v>
      </c>
    </row>
    <row r="65" spans="1:2">
      <c r="A65" s="113" t="s">
        <v>266</v>
      </c>
      <c r="B65" s="505">
        <f>B11</f>
        <v>0.88</v>
      </c>
    </row>
    <row r="66" spans="1:2">
      <c r="A66" s="104" t="s">
        <v>277</v>
      </c>
      <c r="B66" s="975">
        <f>B12+B34</f>
        <v>5318.0469979549998</v>
      </c>
    </row>
    <row r="67" spans="1:2" ht="13.5" thickBot="1">
      <c r="A67" s="504" t="s">
        <v>278</v>
      </c>
      <c r="B67" s="976">
        <f>B13+B35</f>
        <v>106289.71734151</v>
      </c>
    </row>
    <row r="69" spans="1:2">
      <c r="A69" s="1254" t="s">
        <v>279</v>
      </c>
      <c r="B69" s="1254"/>
    </row>
    <row r="70" spans="1:2">
      <c r="A70" s="1219"/>
      <c r="B70" s="1219"/>
    </row>
    <row r="71" spans="1:2" ht="12.75" customHeight="1">
      <c r="A71" s="1020" t="s">
        <v>280</v>
      </c>
      <c r="B71" s="1020"/>
    </row>
  </sheetData>
  <mergeCells count="12">
    <mergeCell ref="A71:B71"/>
    <mergeCell ref="A59:B59"/>
    <mergeCell ref="A49:B49"/>
    <mergeCell ref="A1:B1"/>
    <mergeCell ref="A3:B3"/>
    <mergeCell ref="A2:B2"/>
    <mergeCell ref="A16:B16"/>
    <mergeCell ref="A38:B38"/>
    <mergeCell ref="A27:B27"/>
    <mergeCell ref="A5:B5"/>
    <mergeCell ref="A69:B69"/>
    <mergeCell ref="A70:B70"/>
  </mergeCells>
  <printOptions horizontalCentered="1" verticalCentered="1"/>
  <pageMargins left="0.5" right="0.5" top="0.25" bottom="0.25" header="0.3" footer="0.3"/>
  <pageSetup scale="78"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DB32D835D61E4BA326B8B826DAE0C6" ma:contentTypeVersion="4" ma:contentTypeDescription="Create a new document." ma:contentTypeScope="" ma:versionID="4a112c2ad4aaae9cbecc50b9419938d6">
  <xsd:schema xmlns:xsd="http://www.w3.org/2001/XMLSchema" xmlns:xs="http://www.w3.org/2001/XMLSchema" xmlns:p="http://schemas.microsoft.com/office/2006/metadata/properties" xmlns:ns2="7344837c-c8bd-46e2-8b97-542b84d2be9b" targetNamespace="http://schemas.microsoft.com/office/2006/metadata/properties" ma:root="true" ma:fieldsID="11e48922b8c1848678be4d5e7a94329b" ns2:_="">
    <xsd:import namespace="7344837c-c8bd-46e2-8b97-542b84d2be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4837c-c8bd-46e2-8b97-542b84d2be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FE1EAE-24E5-44C7-8FC2-160DF8070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4837c-c8bd-46e2-8b97-542b84d2b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http://purl.org/dc/terms/"/>
    <ds:schemaRef ds:uri="http://schemas.openxmlformats.org/package/2006/metadata/core-properties"/>
    <ds:schemaRef ds:uri="http://schemas.microsoft.com/office/2006/documentManagement/types"/>
    <ds:schemaRef ds:uri="7344837c-c8bd-46e2-8b97-542b84d2be9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Summary</vt:lpstr>
      <vt:lpstr>ESA Table 1</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Noguera-Zagala, Denise M</cp:lastModifiedBy>
  <cp:revision/>
  <cp:lastPrinted>2022-09-21T19:47:13Z</cp:lastPrinted>
  <dcterms:created xsi:type="dcterms:W3CDTF">2021-01-04T18:24:22Z</dcterms:created>
  <dcterms:modified xsi:type="dcterms:W3CDTF">2022-09-21T19:47:16Z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0x0101007DDB32D835D61E4BA326B8B826DAE0C6</vt:lpwstr>
  </property>
  <property fmtid="{D5CDD505-2E9C-101B-9397-08002B2CF9AE}" pid="3" name="_dlc_DocIdItemGuid">
    <vt:lpwstr>cb7bc7da-28d7-4027-8ee0-0955d0bb5f1f</vt:lpwstr>
  </property>
  <property fmtid="{D5CDD505-2E9C-101B-9397-08002B2CF9AE}" pid="4" name="SV_QUERY_LIST_4F35BF76-6C0D-4D9B-82B2-816C12CF3733">
    <vt:lpwstr>empty_477D106A-C0D6-4607-AEBD-E2C9D60EA279</vt:lpwstr>
  </property>
  <property fmtid="{D5CDD505-2E9C-101B-9397-08002B2CF9AE}" pid="5" name="BExAnalyzer_OldName">
    <vt:lpwstr>SCG June 2022 Monthly Report Tables Draft.xlsx</vt:lpwstr>
  </property>
</Properties>
</file>