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ustomProperty4.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customProperty5.bin" ContentType="application/vnd.openxmlformats-officedocument.spreadsheetml.customProperty"/>
  <Override PartName="/xl/customProperty6.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documenttasks/documenttask3.xml" ContentType="application/vnd.ms-excel.documenttask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omments4.xml" ContentType="application/vnd.openxmlformats-officedocument.spreadsheetml.comments+xml"/>
  <Override PartName="/xl/threadedComments/threadedComment4.xml" ContentType="application/vnd.ms-excel.threadedcomments+xml"/>
  <Override PartName="/xl/documenttasks/documenttask4.xml" ContentType="application/vnd.ms-excel.documenttasks+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omments5.xml" ContentType="application/vnd.openxmlformats-officedocument.spreadsheetml.comments+xml"/>
  <Override PartName="/xl/threadedComments/threadedComment5.xml" ContentType="application/vnd.ms-excel.threadedcomments+xml"/>
  <Override PartName="/xl/documenttasks/documenttask5.xml" ContentType="application/vnd.ms-excel.documenttasks+xml"/>
  <Override PartName="/xl/customProperty15.bin" ContentType="application/vnd.openxmlformats-officedocument.spreadsheetml.customProperty"/>
  <Override PartName="/xl/comments6.xml" ContentType="application/vnd.openxmlformats-officedocument.spreadsheetml.comments+xml"/>
  <Override PartName="/xl/threadedComments/threadedComment6.xml" ContentType="application/vnd.ms-excel.threadedcomments+xml"/>
  <Override PartName="/xl/documenttasks/documenttask6.xml" ContentType="application/vnd.ms-excel.documenttasks+xml"/>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7.xml" ContentType="application/vnd.openxmlformats-officedocument.spreadsheetml.comments+xml"/>
  <Override PartName="/xl/threadedComments/threadedComment7.xml" ContentType="application/vnd.ms-excel.threadedcomments+xml"/>
  <Override PartName="/xl/documenttasks/documenttask7.xml" ContentType="application/vnd.ms-excel.documenttasks+xml"/>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omments8.xml" ContentType="application/vnd.openxmlformats-officedocument.spreadsheetml.comments+xml"/>
  <Override PartName="/xl/threadedComments/threadedComment8.xml" ContentType="application/vnd.ms-excel.threadedcomments+xml"/>
  <Override PartName="/xl/documenttasks/documenttask8.xml" ContentType="application/vnd.ms-excel.documenttasks+xml"/>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omments9.xml" ContentType="application/vnd.openxmlformats-officedocument.spreadsheetml.comments+xml"/>
  <Override PartName="/xl/threadedComments/threadedComment9.xml" ContentType="application/vnd.ms-excel.threadedcomments+xml"/>
  <Override PartName="/xl/documenttasks/documenttask9.xml" ContentType="application/vnd.ms-excel.documenttasks+xml"/>
  <Override PartName="/xl/customProperty28.bin" ContentType="application/vnd.openxmlformats-officedocument.spreadsheetml.customProperty"/>
  <Override PartName="/xl/customProperty29.bin" ContentType="application/vnd.openxmlformats-officedocument.spreadsheetml.customProperty"/>
  <Override PartName="/xl/comments10.xml" ContentType="application/vnd.openxmlformats-officedocument.spreadsheetml.comments+xml"/>
  <Override PartName="/xl/threadedComments/threadedComment10.xml" ContentType="application/vnd.ms-excel.threadedcomments+xml"/>
  <Override PartName="/xl/customProperty30.bin" ContentType="application/vnd.openxmlformats-officedocument.spreadsheetml.customProperty"/>
  <Override PartName="/xl/customProperty31.bin" ContentType="application/vnd.openxmlformats-officedocument.spreadsheetml.customProperty"/>
  <Override PartName="/xl/comments11.xml" ContentType="application/vnd.openxmlformats-officedocument.spreadsheetml.comments+xml"/>
  <Override PartName="/xl/threadedComments/threadedComment11.xml" ContentType="application/vnd.ms-excel.threadedcomments+xml"/>
  <Override PartName="/xl/customProperty3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sempra-my.sharepoint.com/personal/dhueser_sdge_com/Documents/Low Income Monthly Report/"/>
    </mc:Choice>
  </mc:AlternateContent>
  <xr:revisionPtr revIDLastSave="17" documentId="8_{C448F044-EB13-4ED4-9DA5-EEEB79EF2915}" xr6:coauthVersionLast="47" xr6:coauthVersionMax="47" xr10:uidLastSave="{BE76F134-6B5D-4857-B788-F6EA7EBBE7C0}"/>
  <bookViews>
    <workbookView xWindow="-103" yWindow="-103" windowWidth="22149" windowHeight="11949" tabRatio="733" firstSheet="11" activeTab="14" xr2:uid="{00000000-000D-0000-FFFF-FFFF00000000}"/>
  </bookViews>
  <sheets>
    <sheet name="Current Month " sheetId="114" r:id="rId1"/>
    <sheet name="ESA Summary" sheetId="96" r:id="rId2"/>
    <sheet name="ESA Table 1" sheetId="53" r:id="rId3"/>
    <sheet name="ESA Table 1A" sheetId="107" r:id="rId4"/>
    <sheet name="ESA Table 2" sheetId="112" r:id="rId5"/>
    <sheet name="ESA Table 2A" sheetId="113" r:id="rId6"/>
    <sheet name="ESA Table 2B" sheetId="42" r:id="rId7"/>
    <sheet name="ESA Table 2B-1" sheetId="51" r:id="rId8"/>
    <sheet name="ESA Table 2C" sheetId="108" r:id="rId9"/>
    <sheet name="ESA Table 2D" sheetId="110" r:id="rId10"/>
    <sheet name="ESA Table 3A_3F" sheetId="4" r:id="rId11"/>
    <sheet name="ESA Table 4A-D" sheetId="21" r:id="rId12"/>
    <sheet name="ESA Table 5A_5D" sheetId="7" r:id="rId13"/>
    <sheet name="ESA Table 6" sheetId="8" r:id="rId14"/>
    <sheet name="ESA Table 7" sheetId="82" r:id="rId15"/>
    <sheet name="ESA Table 8" sheetId="83" r:id="rId16"/>
    <sheet name="ESA Table 9" sheetId="106" r:id="rId17"/>
    <sheet name="CARE Table 1" sheetId="70" r:id="rId18"/>
    <sheet name="CARE Table 2" sheetId="71" r:id="rId19"/>
    <sheet name="CARE Table 3A _3B" sheetId="72" r:id="rId20"/>
    <sheet name="CARE Table 4" sheetId="74" r:id="rId21"/>
    <sheet name="CARE Table 5" sheetId="75" r:id="rId22"/>
    <sheet name="CARE Table 6" sheetId="76" r:id="rId23"/>
    <sheet name="CARE Table 7" sheetId="67" r:id="rId24"/>
    <sheet name="CARE Table 8" sheetId="78" r:id="rId25"/>
    <sheet name="CARE Table 8A" sheetId="111" r:id="rId26"/>
    <sheet name="FERA Table 1" sheetId="85" r:id="rId27"/>
    <sheet name="FERA Table 2" sheetId="86" r:id="rId28"/>
    <sheet name="FERA Table 3A _3B" sheetId="87" r:id="rId29"/>
    <sheet name="FERA Table 4" sheetId="88" r:id="rId30"/>
    <sheet name="FERA Table 5" sheetId="89" r:id="rId31"/>
    <sheet name="FERA Table 6" sheetId="90"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P" localSheetId="17">#REF!</definedName>
    <definedName name="\P" localSheetId="18">#REF!</definedName>
    <definedName name="\P" localSheetId="19">#REF!</definedName>
    <definedName name="\P" localSheetId="20">#REF!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 localSheetId="30">#REF!</definedName>
    <definedName name="\P" localSheetId="31">#REF!</definedName>
    <definedName name="\P">#REF!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2">#REF!</definedName>
    <definedName name="\s" localSheetId="26">#REF!</definedName>
    <definedName name="\s" localSheetId="27">#REF!</definedName>
    <definedName name="\s" localSheetId="28">#REF!</definedName>
    <definedName name="\s" localSheetId="29">#REF!</definedName>
    <definedName name="\s" localSheetId="30">#REF!</definedName>
    <definedName name="\s" localSheetId="31">#REF!</definedName>
    <definedName name="\s">#REF!</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23" hidden="1">{"2002Frcst","05Month",FALSE,"Frcst Format 2002"}</definedName>
    <definedName name="_____May2007" localSheetId="4" hidden="1">{"2002Frcst","05Month",FALSE,"Frcst Format 2002"}</definedName>
    <definedName name="_____May2007" localSheetId="5" hidden="1">{"2002Frcst","05Month",FALSE,"Frcst Format 2002"}</definedName>
    <definedName name="_____May2007" localSheetId="16"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_May2007" localSheetId="31" hidden="1">{"2002Frcst","05Month",FALSE,"Frcst Format 2002"}</definedName>
    <definedName name="_____May2007"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23" hidden="1">{"2002Frcst","05Month",FALSE,"Frcst Format 2002"}</definedName>
    <definedName name="____May2007" localSheetId="4" hidden="1">{"2002Frcst","05Month",FALSE,"Frcst Format 2002"}</definedName>
    <definedName name="____May2007" localSheetId="5" hidden="1">{"2002Frcst","05Month",FALSE,"Frcst Format 2002"}</definedName>
    <definedName name="____May2007" localSheetId="16"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_May2007" localSheetId="31" hidden="1">{"2002Frcst","05Month",FALSE,"Frcst Format 2002"}</definedName>
    <definedName name="____May2007" hidden="1">{"2002Frcst","05Month",FALSE,"Frcst Format 2002"}</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2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5"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Dec05" localSheetId="31" hidden="1">{"Page_1",#N/A,FALSE,"BAD4Q98";"Page_2",#N/A,FALSE,"BAD4Q98";"Page_3",#N/A,FALSE,"BAD4Q98";"Page_4",#N/A,FALSE,"BAD4Q98";"Page_5",#N/A,FALSE,"BAD4Q98";"Page_6",#N/A,FALSE,"BAD4Q98";"Input_1",#N/A,FALSE,"BAD4Q98";"Input_2",#N/A,FALSE,"BAD4Q98"}</definedName>
    <definedName name="___Dec05"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2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5"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Jan09" localSheetId="31"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23" hidden="1">{"2002Frcst","05Month",FALSE,"Frcst Format 2002"}</definedName>
    <definedName name="___May2007" localSheetId="4" hidden="1">{"2002Frcst","05Month",FALSE,"Frcst Format 2002"}</definedName>
    <definedName name="___May2007" localSheetId="5" hidden="1">{"2002Frcst","05Month",FALSE,"Frcst Format 2002"}</definedName>
    <definedName name="___May2007" localSheetId="16"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_May2007" localSheetId="31" hidden="1">{"2002Frcst","05Month",FALSE,"Frcst Format 2002"}</definedName>
    <definedName name="___May2007" hidden="1">{"2002Frcst","05Month",FALSE,"Frcst Format 2002"}</definedName>
    <definedName name="__123Graph_A"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2"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localSheetId="31" hidden="1">#REF!</definedName>
    <definedName name="__123Graph_AGraph2"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2"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localSheetId="31" hidden="1">#REF!</definedName>
    <definedName name="__123Graph_AGraph4"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2"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localSheetId="31" hidden="1">#REF!</definedName>
    <definedName name="__123Graph_B"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2"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localSheetId="31" hidden="1">#REF!</definedName>
    <definedName name="__123Graph_C"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2"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localSheetId="31" hidden="1">#REF!</definedName>
    <definedName name="__123Graph_CCHART1"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2"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localSheetId="31" hidden="1">#REF!</definedName>
    <definedName name="__123Graph_CCHART2"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2"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localSheetId="31" hidden="1">#REF!</definedName>
    <definedName name="__123Graph_CCHART3"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2"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localSheetId="31" hidden="1">#REF!</definedName>
    <definedName name="__123Graph_CCHART4"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2"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localSheetId="31" hidden="1">#REF!</definedName>
    <definedName name="__123Graph_CCHART5"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2"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localSheetId="31" hidden="1">#REF!</definedName>
    <definedName name="__123Graph_D"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2"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localSheetId="31" hidden="1">#REF!</definedName>
    <definedName name="__123Graph_DCHART1"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2"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localSheetId="31" hidden="1">#REF!</definedName>
    <definedName name="__123Graph_DCHART2"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2"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localSheetId="31" hidden="1">#REF!</definedName>
    <definedName name="__123Graph_DCHART3"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2"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localSheetId="31" hidden="1">#REF!</definedName>
    <definedName name="__123Graph_DCHART4"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2"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localSheetId="31" hidden="1">#REF!</definedName>
    <definedName name="__123Graph_DCHART5"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2"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localSheetId="31" hidden="1">#REF!</definedName>
    <definedName name="__123Graph_E"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2"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localSheetId="31" hidden="1">#REF!</definedName>
    <definedName name="__123Graph_F"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2"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localSheetId="31" hidden="1">#REF!</definedName>
    <definedName name="__123Graph_FCHART4"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2"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localSheetId="31" hidden="1">#REF!</definedName>
    <definedName name="__123Graph_FCHART5"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2"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localSheetId="31" hidden="1">#REF!</definedName>
    <definedName name="__123Graph_X" hidden="1">#REF!</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2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5"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Dec05" localSheetId="31" hidden="1">{"Page_1",#N/A,FALSE,"BAD4Q98";"Page_2",#N/A,FALSE,"BAD4Q98";"Page_3",#N/A,FALSE,"BAD4Q98";"Page_4",#N/A,FALSE,"BAD4Q98";"Page_5",#N/A,FALSE,"BAD4Q98";"Page_6",#N/A,FALSE,"BAD4Q98";"Input_1",#N/A,FALSE,"BAD4Q98";"Input_2",#N/A,FALSE,"BAD4Q98"}</definedName>
    <definedName name="__Dec05"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2">#REF!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 localSheetId="31">#REF!</definedName>
    <definedName name="__ExistingDescription">#REF!</definedName>
    <definedName name="__FDS_HYPERLINK_TOGGLE_STATE__" hidden="1">"ON"</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2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5"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Jan09" localSheetId="31" hidden="1">{"Page_1",#N/A,FALSE,"BAD4Q98";"Page_2",#N/A,FALSE,"BAD4Q98";"Page_3",#N/A,FALSE,"BAD4Q98";"Page_4",#N/A,FALSE,"BAD4Q98";"Page_5",#N/A,FALSE,"BAD4Q98";"Page_6",#N/A,FALSE,"BAD4Q98";"Input_1",#N/A,FALSE,"BAD4Q98";"Input_2",#N/A,FALSE,"BAD4Q98"}</definedName>
    <definedName name="__Jan09" hidden="1">{"Page_1",#N/A,FALSE,"BAD4Q98";"Page_2",#N/A,FALSE,"BAD4Q98";"Page_3",#N/A,FALSE,"BAD4Q98";"Page_4",#N/A,FALSE,"BAD4Q98";"Page_5",#N/A,FALSE,"BAD4Q98";"Page_6",#N/A,FALSE,"BAD4Q98";"Input_1",#N/A,FALSE,"BAD4Q98";"Input_2",#N/A,FALSE,"BAD4Q98"}</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23" hidden="1">{"2002Frcst","05Month",FALSE,"Frcst Format 2002"}</definedName>
    <definedName name="__May2007" localSheetId="4" hidden="1">{"2002Frcst","05Month",FALSE,"Frcst Format 2002"}</definedName>
    <definedName name="__May2007" localSheetId="5" hidden="1">{"2002Frcst","05Month",FALSE,"Frcst Format 2002"}</definedName>
    <definedName name="__May2007" localSheetId="16"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May2007" localSheetId="31" hidden="1">{"2002Frcst","05Month",FALSE,"Frcst Format 2002"}</definedName>
    <definedName name="__May2007" hidden="1">{"2002Frcst","05Month",FALSE,"Frcst Format 2002"}</definedName>
    <definedName name="__retro_description">#REF!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2"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localSheetId="31" hidden="1">#REF!</definedName>
    <definedName name="_1234Graph_B"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2"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localSheetId="31" hidden="1">#REF!</definedName>
    <definedName name="_123Graph_CHART3" hidden="1">#REF!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2">#REF!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 localSheetId="31">#REF!</definedName>
    <definedName name="_1807">#REF!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2">#REF!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 localSheetId="31">#REF!</definedName>
    <definedName name="_1808">#REF!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2">#REF!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 localSheetId="31">#REF!</definedName>
    <definedName name="_1809">#REF!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2">#REF!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 localSheetId="31">#REF!</definedName>
    <definedName name="_1810">#REF!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2">#REF!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 localSheetId="31">#REF!</definedName>
    <definedName name="_1812">#REF!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2">#REF!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 localSheetId="31">#REF!</definedName>
    <definedName name="_1818">#REF!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2">#REF!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 localSheetId="31">#REF!</definedName>
    <definedName name="_1820">#REF!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2">#REF!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 localSheetId="31">#REF!</definedName>
    <definedName name="_1st_Year_PSA_Replacement_Cost_in_2000">#REF!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2">#REF!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 localSheetId="31">#REF!</definedName>
    <definedName name="_9000">#REF!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2">#REF!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 localSheetId="31">#REF!</definedName>
    <definedName name="_9310">#REF!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2">#REF!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 localSheetId="31">#REF!</definedName>
    <definedName name="_9325">#REF!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2">#REF!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 localSheetId="31">#REF!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2">#REF!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 localSheetId="31">#REF!</definedName>
    <definedName name="_DAT2">#REF!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2">#REF!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 localSheetId="31">#REF!</definedName>
    <definedName name="_DAT3">#REF!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2">#REF!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 localSheetId="31">#REF!</definedName>
    <definedName name="_DAT4">#REF!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2">#REF!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 localSheetId="31">#REF!</definedName>
    <definedName name="_DAT5">#REF!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2">#REF!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 localSheetId="31">#REF!</definedName>
    <definedName name="_DAT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2">#REF!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 localSheetId="31">#REF!</definedName>
    <definedName name="_DAT7">#REF!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2">#REF!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 localSheetId="31">#REF!</definedName>
    <definedName name="_DAT8">#REF!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2">#REF!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 localSheetId="31">#REF!</definedName>
    <definedName name="_DAT9">#REF!</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2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5"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Dec05" localSheetId="31" hidden="1">{"Page_1",#N/A,FALSE,"BAD4Q98";"Page_2",#N/A,FALSE,"BAD4Q98";"Page_3",#N/A,FALSE,"BAD4Q98";"Page_4",#N/A,FALSE,"BAD4Q98";"Page_5",#N/A,FALSE,"BAD4Q98";"Page_6",#N/A,FALSE,"BAD4Q98";"Input_1",#N/A,FALSE,"BAD4Q98";"Input_2",#N/A,FALSE,"BAD4Q98"}</definedName>
    <definedName name="_Dec05" hidden="1">{"Page_1",#N/A,FALSE,"BAD4Q98";"Page_2",#N/A,FALSE,"BAD4Q98";"Page_3",#N/A,FALSE,"BAD4Q98";"Page_4",#N/A,FALSE,"BAD4Q98";"Page_5",#N/A,FALSE,"BAD4Q98";"Page_6",#N/A,FALSE,"BAD4Q98";"Input_1",#N/A,FALSE,"BAD4Q98";"Input_2",#N/A,FALSE,"BAD4Q98"}</definedName>
    <definedName name="_ERF415">[1]Factors!$AW$13:$BA$114</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hidden="1">#REF!</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2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5"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Jan09" localSheetId="31" hidden="1">{"Page_1",#N/A,FALSE,"BAD4Q98";"Page_2",#N/A,FALSE,"BAD4Q98";"Page_3",#N/A,FALSE,"BAD4Q98";"Page_4",#N/A,FALSE,"BAD4Q98";"Page_5",#N/A,FALSE,"BAD4Q98";"Page_6",#N/A,FALSE,"BAD4Q98";"Input_1",#N/A,FALSE,"BAD4Q98";"Input_2",#N/A,FALSE,"BAD4Q98"}</definedName>
    <definedName name="_Jan09" hidden="1">{"Page_1",#N/A,FALSE,"BAD4Q98";"Page_2",#N/A,FALSE,"BAD4Q98";"Page_3",#N/A,FALSE,"BAD4Q98";"Page_4",#N/A,FALSE,"BAD4Q98";"Page_5",#N/A,FALSE,"BAD4Q98";"Page_6",#N/A,FALSE,"BAD4Q98";"Input_1",#N/A,FALSE,"BAD4Q98";"Input_2",#N/A,FALSE,"BAD4Q98"}</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2"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localSheetId="31" hidden="1">#REF!</definedName>
    <definedName name="_MatInverse_In"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2"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localSheetId="31" hidden="1">#REF!</definedName>
    <definedName name="_MatMult_A"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2"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localSheetId="31" hidden="1">#REF!</definedName>
    <definedName name="_MatMult_AxB"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2"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localSheetId="31" hidden="1">#REF!</definedName>
    <definedName name="_MatMult_B" hidden="1">#REF!</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23" hidden="1">{"2002Frcst","05Month",FALSE,"Frcst Format 2002"}</definedName>
    <definedName name="_May2007" localSheetId="4" hidden="1">{"2002Frcst","05Month",FALSE,"Frcst Format 2002"}</definedName>
    <definedName name="_May2007" localSheetId="5" hidden="1">{"2002Frcst","05Month",FALSE,"Frcst Format 2002"}</definedName>
    <definedName name="_May2007" localSheetId="16"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May2007" localSheetId="31" hidden="1">{"2002Frcst","05Month",FALSE,"Frcst Format 2002"}</definedName>
    <definedName name="_May2007" hidden="1">{"2002Frcst","05Month",FALSE,"Frcst Format 2002"}</definedName>
    <definedName name="_Order1" hidden="1">255</definedName>
    <definedName name="_Order2" hidden="1">255</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2"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localSheetId="31" hidden="1">#REF!</definedName>
    <definedName name="_Parse_In"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2"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localSheetId="31" hidden="1">#REF!</definedName>
    <definedName name="_Parse_Out" hidden="1">#REF!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2">#REF!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 localSheetId="31">#REF!</definedName>
    <definedName name="_PG1">#REF!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2">#REF!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 localSheetId="31">#REF!</definedName>
    <definedName name="_REC90">#REF!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2">#REF!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 localSheetId="31">#REF!</definedName>
    <definedName name="_REC92">#REF!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localSheetId="31" hidden="1">#REF!</definedName>
    <definedName name="_Regression_Out"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31" hidden="1">#REF!</definedName>
    <definedName name="_Regression_X"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localSheetId="31" hidden="1">#REF!</definedName>
    <definedName name="_Regression_Y"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2"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localSheetId="31" hidden="1">#REF!</definedName>
    <definedName name="_Table1_In1"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2"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localSheetId="31" hidden="1">#REF!</definedName>
    <definedName name="_Table1_Out"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2"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localSheetId="31" hidden="1">#REF!</definedName>
    <definedName name="_Table2_Out" hidden="1">#REF!</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23" hidden="1">{"SourcesUses",#N/A,TRUE,"CFMODEL";"TransOverview",#N/A,TRUE,"CFMODEL"}</definedName>
    <definedName name="_w2" localSheetId="4" hidden="1">{"SourcesUses",#N/A,TRUE,"CFMODEL";"TransOverview",#N/A,TRUE,"CFMODEL"}</definedName>
    <definedName name="_w2" localSheetId="5" hidden="1">{"SourcesUses",#N/A,TRUE,"CFMODEL";"TransOverview",#N/A,TRUE,"CFMODEL"}</definedName>
    <definedName name="_w2" localSheetId="16"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_w2" localSheetId="31" hidden="1">{"SourcesUses",#N/A,TRUE,"CFMODEL";"TransOverview",#N/A,TRUE,"CFMODEL"}</definedName>
    <definedName name="_w2" hidden="1">{"SourcesUses",#N/A,TRUE,"CFMODEL";"TransOverview",#N/A,TRUE,"CFMODEL"}</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2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5"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 localSheetId="31" hidden="1">{"Page_1",#N/A,FALSE,"BAD4Q98";"Page_2",#N/A,FALSE,"BAD4Q98";"Page_3",#N/A,FALSE,"BAD4Q98";"Page_4",#N/A,FALSE,"BAD4Q98";"Page_5",#N/A,FALSE,"BAD4Q98";"Page_6",#N/A,FALSE,"BAD4Q98";"Input_1",#N/A,FALSE,"BAD4Q98";"Input_2",#N/A,FALSE,"BAD4Q98"}</definedName>
    <definedName name="a" hidden="1">{"Page_1",#N/A,FALSE,"BAD4Q98";"Page_2",#N/A,FALSE,"BAD4Q98";"Page_3",#N/A,FALSE,"BAD4Q98";"Page_4",#N/A,FALSE,"BAD4Q98";"Page_5",#N/A,FALSE,"BAD4Q98";"Page_6",#N/A,FALSE,"BAD4Q98";"Input_1",#N/A,FALSE,"BAD4Q98";"Input_2",#N/A,FALSE,"BAD4Q98"}</definedName>
    <definedName name="aa">#REF!</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23" hidden="1">{"Income Statement",#N/A,FALSE,"CFMODEL";"Balance Sheet",#N/A,FALSE,"CFMODEL"}</definedName>
    <definedName name="aaa" localSheetId="4" hidden="1">{"Income Statement",#N/A,FALSE,"CFMODEL";"Balance Sheet",#N/A,FALSE,"CFMODEL"}</definedName>
    <definedName name="aaa" localSheetId="5" hidden="1">{"Income Statement",#N/A,FALSE,"CFMODEL";"Balance Sheet",#N/A,FALSE,"CFMODEL"}</definedName>
    <definedName name="aaa" localSheetId="16"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 localSheetId="31" hidden="1">{"Income Statement",#N/A,FALSE,"CFMODEL";"Balance Sheet",#N/A,FALSE,"CFMODEL"}</definedName>
    <definedName name="aaa" hidden="1">{"Income Statement",#N/A,FALSE,"CFMODEL";"Balance Sheet",#N/A,FALSE,"CFMODEL"}</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23" hidden="1">{"SourcesUses",#N/A,TRUE,"FundsFlow";"TransOverview",#N/A,TRUE,"FundsFlow"}</definedName>
    <definedName name="aaaa" localSheetId="4" hidden="1">{"SourcesUses",#N/A,TRUE,"FundsFlow";"TransOverview",#N/A,TRUE,"FundsFlow"}</definedName>
    <definedName name="aaaa" localSheetId="5" hidden="1">{"SourcesUses",#N/A,TRUE,"FundsFlow";"TransOverview",#N/A,TRUE,"FundsFlow"}</definedName>
    <definedName name="aaaa" localSheetId="16"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 localSheetId="31" hidden="1">{"SourcesUses",#N/A,TRUE,"FundsFlow";"TransOverview",#N/A,TRUE,"FundsFlow"}</definedName>
    <definedName name="aaaa" hidden="1">{"SourcesUses",#N/A,TRUE,"FundsFlow";"TransOverview",#N/A,TRUE,"FundsFlow"}</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23" hidden="1">{"SourcesUses",#N/A,TRUE,"CFMODEL";"TransOverview",#N/A,TRUE,"CFMODEL"}</definedName>
    <definedName name="aaaaaaaaaaaaa" localSheetId="4" hidden="1">{"SourcesUses",#N/A,TRUE,"CFMODEL";"TransOverview",#N/A,TRUE,"CFMODEL"}</definedName>
    <definedName name="aaaaaaaaaaaaa" localSheetId="5" hidden="1">{"SourcesUses",#N/A,TRUE,"CFMODEL";"TransOverview",#N/A,TRUE,"CFMODEL"}</definedName>
    <definedName name="aaaaaaaaaaaaa" localSheetId="16"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aaaaaaaaaaaa" localSheetId="31" hidden="1">{"SourcesUses",#N/A,TRUE,"CFMODEL";"TransOverview",#N/A,TRUE,"CFMODEL"}</definedName>
    <definedName name="aaaaaaaaaaaaa" hidden="1">{"SourcesUses",#N/A,TRUE,"CFMODEL";"TransOverview",#N/A,TRUE,"CFMODEL"}</definedName>
    <definedName name="abc" hidden="1">"3Q12KMQDU0T4XKGIPPUR4OEMV"</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2">#REF!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 localSheetId="31">#REF!</definedName>
    <definedName name="Account">#REF!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2">#REF!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 localSheetId="31">#REF!</definedName>
    <definedName name="ACCRUAL">#REF!</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23" hidden="1">{"var_page",#N/A,FALSE,"template"}</definedName>
    <definedName name="ad" localSheetId="4" hidden="1">{"var_page",#N/A,FALSE,"template"}</definedName>
    <definedName name="ad" localSheetId="5" hidden="1">{"var_page",#N/A,FALSE,"template"}</definedName>
    <definedName name="ad" localSheetId="16"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 localSheetId="31" hidden="1">{"var_page",#N/A,FALSE,"template"}</definedName>
    <definedName name="ad"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23" hidden="1">{"Var_page",#N/A,FALSE,"template"}</definedName>
    <definedName name="adafdadf" localSheetId="4" hidden="1">{"Var_page",#N/A,FALSE,"template"}</definedName>
    <definedName name="adafdadf" localSheetId="5" hidden="1">{"Var_page",#N/A,FALSE,"template"}</definedName>
    <definedName name="adafdadf" localSheetId="16"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afdadf" localSheetId="31" hidden="1">{"Var_page",#N/A,FALSE,"template"}</definedName>
    <definedName name="adafdadf" hidden="1">{"Var_page",#N/A,FALSE,"template"}</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2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5"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dsadasdasdadasd" localSheetId="31" hidden="1">{"Est_Pg1",#N/A,FALSE,"Estimate2003";"Est_Pg2",#N/A,FALSE,"Estimate2003";"Est_Pg3",#N/A,FALSE,"Estimate2003";"Escalation,",#N/A,FALSE,"Escalation"}</definedName>
    <definedName name="adsadasdasdadasd" hidden="1">{"Est_Pg1",#N/A,FALSE,"Estimate2003";"Est_Pg2",#N/A,FALSE,"Estimate2003";"Est_Pg3",#N/A,FALSE,"Estimate2003";"Escalation,",#N/A,FALSE,"Escalation"}</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2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5"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fdadafa" localSheetId="31" hidden="1">{"by_month",#N/A,TRUE,"template";"destec_month",#N/A,TRUE,"template";"by_quarter",#N/A,TRUE,"template";"destec_quarter",#N/A,TRUE,"template";"by_year",#N/A,TRUE,"template";"destec_annual",#N/A,TRUE,"template"}</definedName>
    <definedName name="afdadafa" hidden="1">{"by_month",#N/A,TRUE,"template";"destec_month",#N/A,TRUE,"template";"by_quarter",#N/A,TRUE,"template";"destec_quarter",#N/A,TRUE,"template";"by_year",#N/A,TRUE,"template";"destec_annual",#N/A,TRUE,"template"}</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2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5"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g" localSheetId="31" hidden="1">{"Page_1",#N/A,FALSE,"BAD4Q98";"Page_2",#N/A,FALSE,"BAD4Q98";"Page_3",#N/A,FALSE,"BAD4Q98";"Page_4",#N/A,FALSE,"BAD4Q98";"Page_5",#N/A,FALSE,"BAD4Q98";"Page_6",#N/A,FALSE,"BAD4Q98";"Input_1",#N/A,FALSE,"BAD4Q98";"Input_2",#N/A,FALSE,"BAD4Q98"}</definedName>
    <definedName name="ag"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2">#REF!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 localSheetId="31">#REF!</definedName>
    <definedName name="ANALYSIS89">#REF!</definedName>
    <definedName name="Annual_Cash_Sweep_Amount">'[3]Cash Sweep'!$C$14:$W$14</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2">#REF!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 localSheetId="31">#REF!</definedName>
    <definedName name="Annual_Equity_Investment">#REF!</definedName>
    <definedName name="Annual_Maintenance_Input">[4]Inputs!$B$157</definedName>
    <definedName name="anscount" hidden="1">2</definedName>
    <definedName name="application">#REF!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2">#REF!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 localSheetId="31">#REF!</definedName>
    <definedName name="Appropriate_IPP_Debt_Ratio">#REF!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2"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localSheetId="31" hidden="1">#REF!</definedName>
    <definedName name="April" hidden="1">#REF!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2">#REF!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 localSheetId="31">#REF!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localSheetId="31" hidden="1">#REF!</definedName>
    <definedName name="AS2StaticLS" hidden="1">#REF!</definedName>
    <definedName name="AS2SyncStepLS" hidden="1">0</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2"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localSheetId="31" hidden="1">#REF!</definedName>
    <definedName name="AS2TickmarkLS" hidden="1">#REF!</definedName>
    <definedName name="AS2VersionLS" hidden="1">300</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2">#REF!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 localSheetId="31">#REF!</definedName>
    <definedName name="asian_meanreversion">#REF!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2">#REF!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 localSheetId="31">#REF!</definedName>
    <definedName name="asian_model">#REF!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2">#REF!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 localSheetId="31">#REF!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2">#REF!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 localSheetId="31">#REF!</definedName>
    <definedName name="Athens_Minimum_PILOT_Payment">#REF!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2">#REF!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 localSheetId="31">#REF!</definedName>
    <definedName name="Athens_Percentage_of_PILOT_Payments">#REF!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2">#REF!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 localSheetId="31">#REF!</definedName>
    <definedName name="Athens_PILOT_Shortfall_Benchmark_Payment">#REF!</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2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5"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 localSheetId="31" hidden="1">{"Page_1",#N/A,FALSE,"BAD4Q98";"Page_2",#N/A,FALSE,"BAD4Q98";"Page_3",#N/A,FALSE,"BAD4Q98";"Page_4",#N/A,FALSE,"BAD4Q98";"Page_5",#N/A,FALSE,"BAD4Q98";"Page_6",#N/A,FALSE,"BAD4Q98";"Input_1",#N/A,FALSE,"BAD4Q98";"Input_2",#N/A,FALSE,"BAD4Q98"}</definedName>
    <definedName name="b"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2">#REF!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 localSheetId="31">#REF!</definedName>
    <definedName name="barriercap_model">#REF!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2">#REF!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 localSheetId="31">#REF!</definedName>
    <definedName name="barriercap_volatility">#REF!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2">#REF!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 localSheetId="31">#REF!</definedName>
    <definedName name="barrieropt_volatility">#REF!</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2">#REF!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 localSheetId="31">#REF!</definedName>
    <definedName name="bestof_meanreversion2">#REF!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2">#REF!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 localSheetId="31">#REF!</definedName>
    <definedName name="bestof_meanreversion3">#REF!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2">#REF!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 localSheetId="31">#REF!</definedName>
    <definedName name="bestof_meshpoints">#REF!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2">#REF!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 localSheetId="31">#REF!</definedName>
    <definedName name="bestof_model">#REF!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2">#REF!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 localSheetId="31">#REF!</definedName>
    <definedName name="bestof_volatility">#REF!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2">#REF!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 localSheetId="31">#REF!</definedName>
    <definedName name="bestof_volatility2">#REF!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2">#REF!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 localSheetId="31">#REF!</definedName>
    <definedName name="bestof_volatility3">#REF!</definedName>
    <definedName name="BG_Del" hidden="1">15</definedName>
    <definedName name="BG_Ins" hidden="1">4</definedName>
    <definedName name="BG_Mod" hidden="1">6</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2">#REF!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 localSheetId="31">#REF!</definedName>
    <definedName name="bond_meanreversion">#REF!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2">#REF!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 localSheetId="31">#REF!</definedName>
    <definedName name="bond_model">#REF!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2">#REF!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 localSheetId="31">#REF!</definedName>
    <definedName name="bond_volatility">#REF!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2">#REF!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 localSheetId="31">#REF!</definedName>
    <definedName name="bondforward_meanreversion">#REF!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2">#REF!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 localSheetId="31">#REF!</definedName>
    <definedName name="bondforward_model">#REF!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2">#REF!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 localSheetId="31">#REF!</definedName>
    <definedName name="bondforward_volatility">#REF!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2">#REF!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 localSheetId="31">#REF!</definedName>
    <definedName name="bondfutopt_meanreversion">#REF!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2">#REF!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 localSheetId="31">#REF!</definedName>
    <definedName name="bondfutopt_model">#REF!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2">#REF!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 localSheetId="31">#REF!</definedName>
    <definedName name="bondfutopt_volatility">#REF!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2">#REF!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 localSheetId="31">#REF!</definedName>
    <definedName name="bondfuture_meanreversion">#REF!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2">#REF!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 localSheetId="31">#REF!</definedName>
    <definedName name="bondfuture_model">#REF!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2">#REF!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 localSheetId="31">#REF!</definedName>
    <definedName name="bondfuture_volatility">#REF!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2">#REF!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 localSheetId="31">#REF!</definedName>
    <definedName name="bondoption_meanreversion">#REF!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2">#REF!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 localSheetId="31">#REF!</definedName>
    <definedName name="bondoption_model">#REF!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2">#REF!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 localSheetId="31">#REF!</definedName>
    <definedName name="bondoption_volatility">#REF!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2">#REF!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 localSheetId="31">#REF!</definedName>
    <definedName name="BROKER">#REF!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2">#REF!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 localSheetId="31">#REF!</definedName>
    <definedName name="BSAcct">#REF!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2">#REF!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 localSheetId="31">#REF!</definedName>
    <definedName name="BSBal">#REF!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2">#REF!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 localSheetId="31">#REF!</definedName>
    <definedName name="BSDesc">#REF!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2">#REF!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 localSheetId="31">#REF!</definedName>
    <definedName name="bsentity">#REF!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2">#REF!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 localSheetId="31">#REF!</definedName>
    <definedName name="Bsheet">#REF!</definedName>
    <definedName name="BUILD">[7]Building!$A$2:$E$97</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2">#REF!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 localSheetId="31">#REF!</definedName>
    <definedName name="calspread_meanreversion">#REF!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2">#REF!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 localSheetId="31">#REF!</definedName>
    <definedName name="calspread_meshpoints">#REF!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2">#REF!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 localSheetId="31">#REF!</definedName>
    <definedName name="calspread_model">#REF!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2">#REF!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 localSheetId="31">#REF!</definedName>
    <definedName name="calspread_volatility">#REF!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2">#REF!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 localSheetId="31">#REF!</definedName>
    <definedName name="calspread_volatility2">#REF!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2">#REF!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 localSheetId="31">#REF!</definedName>
    <definedName name="capexentity">#REF!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2">#REF!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 localSheetId="31">#REF!</definedName>
    <definedName name="capfloor_meanreversion">#REF!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2">#REF!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 localSheetId="31">#REF!</definedName>
    <definedName name="capfloor_model">#REF!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2">#REF!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 localSheetId="31">#REF!</definedName>
    <definedName name="capfloor_volatility">#REF!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2">#REF!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 localSheetId="31">#REF!</definedName>
    <definedName name="Cash_Sweep_Switch">#REF!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2">#REF!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 localSheetId="31">#REF!</definedName>
    <definedName name="category">#REF!</definedName>
    <definedName name="CBWorkbookPriority" hidden="1">-21190210</definedName>
    <definedName name="cc">#REF!</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23" hidden="1">{"variance_page",#N/A,FALSE,"template"}</definedName>
    <definedName name="cccc" localSheetId="4" hidden="1">{"variance_page",#N/A,FALSE,"template"}</definedName>
    <definedName name="cccc" localSheetId="5" hidden="1">{"variance_page",#N/A,FALSE,"template"}</definedName>
    <definedName name="cccc" localSheetId="16"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 localSheetId="31" hidden="1">{"variance_page",#N/A,FALSE,"template"}</definedName>
    <definedName name="cccc" hidden="1">{"variance_page",#N/A,FALSE,"template"}</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23" hidden="1">{"SourcesUses",#N/A,TRUE,#N/A;"TransOverview",#N/A,TRUE,"CFMODEL"}</definedName>
    <definedName name="ccccccc" localSheetId="4" hidden="1">{"SourcesUses",#N/A,TRUE,#N/A;"TransOverview",#N/A,TRUE,"CFMODEL"}</definedName>
    <definedName name="ccccccc" localSheetId="5" hidden="1">{"SourcesUses",#N/A,TRUE,#N/A;"TransOverview",#N/A,TRUE,"CFMODEL"}</definedName>
    <definedName name="ccccccc" localSheetId="16"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 localSheetId="31" hidden="1">{"SourcesUses",#N/A,TRUE,#N/A;"TransOverview",#N/A,TRUE,"CFMODEL"}</definedName>
    <definedName name="ccccccc" hidden="1">{"SourcesUses",#N/A,TRUE,#N/A;"TransOverview",#N/A,TRUE,"CFMODEL"}</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23" hidden="1">{"SourcesUses",#N/A,TRUE,"FundsFlow";"TransOverview",#N/A,TRUE,"FundsFlow"}</definedName>
    <definedName name="ccccccccccccccc" localSheetId="4" hidden="1">{"SourcesUses",#N/A,TRUE,"FundsFlow";"TransOverview",#N/A,TRUE,"FundsFlow"}</definedName>
    <definedName name="ccccccccccccccc" localSheetId="5" hidden="1">{"SourcesUses",#N/A,TRUE,"FundsFlow";"TransOverview",#N/A,TRUE,"FundsFlow"}</definedName>
    <definedName name="ccccccccccccccc" localSheetId="16"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ccccccccccccc" localSheetId="31" hidden="1">{"SourcesUses",#N/A,TRUE,"FundsFlow";"TransOverview",#N/A,TRUE,"FundsFlow"}</definedName>
    <definedName name="ccccccccccccccc" hidden="1">{"SourcesUses",#N/A,TRUE,"FundsFlow";"TransOverview",#N/A,TRUE,"FundsFlow"}</definedName>
    <definedName name="CCPlan">#REF!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2">#REF!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 localSheetId="31">#REF!</definedName>
    <definedName name="ccyswapopt_meanreversion">#REF!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2">#REF!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 localSheetId="31">#REF!</definedName>
    <definedName name="ccyswapopt_model">#REF!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2">#REF!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 localSheetId="31">#REF!</definedName>
    <definedName name="ccyswapopt_volatility">#REF!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2">#REF!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 localSheetId="31">#REF!</definedName>
    <definedName name="ccyswapopt_volatility2">#REF!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2">#REF!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 localSheetId="31">#REF!</definedName>
    <definedName name="cfentity">#REF!</definedName>
    <definedName name="Chart">"Chart 3"</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2">'[8]ADR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 localSheetId="31">'[8]ADR Table'!$B$5:$J$5</definedName>
    <definedName name="Class_Life_ADR">'[8]ADR Table'!$B$5:$J$5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2">'[8]MARCS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 localSheetId="31">'[8]MARCS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2">#REF!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 localSheetId="31">#REF!</definedName>
    <definedName name="ConsolidatedRange">#REF!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2">#REF!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 localSheetId="31">#REF!</definedName>
    <definedName name="ConsolidationRange">#REF!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2">#REF!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 localSheetId="31">#REF!</definedName>
    <definedName name="Construction_Facility_Balance_End_of_Month">#REF!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2">#REF!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 localSheetId="31">#REF!</definedName>
    <definedName name="convertible_treesteps">#REF!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2">#REF!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 localSheetId="31">#REF!</definedName>
    <definedName name="convertible_volatility">#REF!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2">#REF!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 localSheetId="31">#REF!</definedName>
    <definedName name="Corporate_Guarantee_Switch">#REF!</definedName>
    <definedName name="corr_data">[5]Inputs!$B$6</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2">#REF!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 localSheetId="31">#REF!</definedName>
    <definedName name="Cost_of_Corporate_Guarantee">#REF!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2">#REF!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 localSheetId="31">#REF!</definedName>
    <definedName name="County___Town_Tax_Billing_Month">#REF!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2">#REF!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 localSheetId="31">#REF!</definedName>
    <definedName name="crack_meanreversion">#REF!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2">#REF!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 localSheetId="31">#REF!</definedName>
    <definedName name="crack_meanreversion2">#REF!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2">#REF!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 localSheetId="31">#REF!</definedName>
    <definedName name="crack_meanreversion3">#REF!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2">#REF!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 localSheetId="31">#REF!</definedName>
    <definedName name="crack_meshpoints">#REF!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2">#REF!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 localSheetId="31">#REF!</definedName>
    <definedName name="crack_model">#REF!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2">#REF!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 localSheetId="31">#REF!</definedName>
    <definedName name="crack_volatility">#REF!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2">#REF!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 localSheetId="31">#REF!</definedName>
    <definedName name="crack_volatility2">#REF!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2">#REF!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 localSheetId="31">#REF!</definedName>
    <definedName name="crack_volatility3">#REF!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2"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localSheetId="31" hidden="1">#REF!</definedName>
    <definedName name="CreditStats" hidden="1">#REF!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2">'[10]CAP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 localSheetId="31">'[10]CAP ADJ'!#REF!</definedName>
    <definedName name="_xlnm.Criteria">'[10]CAP ADJ'!#REF!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2">#REF!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 localSheetId="31">#REF!</definedName>
    <definedName name="Criteria_MI">#REF!</definedName>
    <definedName name="cross_corrs">[5]Inputs!$B$27</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2">#REF!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 localSheetId="31">#REF!</definedName>
    <definedName name="CTHRS">#REF!</definedName>
    <definedName name="cumCOLA">'[11]cum CPI'!$A$7:$B$43</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2">#REF!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 localSheetId="31">#REF!</definedName>
    <definedName name="Cumulative_Cash_Flow">#REF!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2">#REF!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 localSheetId="31">#REF!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2">#REF!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 localSheetId="31">#REF!</definedName>
    <definedName name="Customers">#REF!</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23" hidden="1">{"SourcesUses",#N/A,TRUE,#N/A;"TransOverview",#N/A,TRUE,"CFMODEL"}</definedName>
    <definedName name="d" localSheetId="4" hidden="1">{"SourcesUses",#N/A,TRUE,#N/A;"TransOverview",#N/A,TRUE,"CFMODEL"}</definedName>
    <definedName name="d" localSheetId="5" hidden="1">{"SourcesUses",#N/A,TRUE,#N/A;"TransOverview",#N/A,TRUE,"CFMODEL"}</definedName>
    <definedName name="d" localSheetId="16"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 localSheetId="31" hidden="1">{"SourcesUses",#N/A,TRUE,#N/A;"TransOverview",#N/A,TRUE,"CFMODEL"}</definedName>
    <definedName name="d" hidden="1">{"SourcesUses",#N/A,TRUE,#N/A;"TransOverview",#N/A,TRUE,"CFMODEL"}</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2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5"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ddy" localSheetId="31" hidden="1">{"ID1",#N/A,FALSE,"IDIQ-I";"id2",#N/A,FALSE,"IDIQ-II";"ID3",#N/A,FALSE,"IDIQ-III";"ID4",#N/A,FALSE,"IDIQ-IV";"id5",#N/A,FALSE,"IDIQ-V";"ID6",#N/A,FALSE,"IDIQ-VI";"DO1a",#N/A,FALSE,"DO-IA";"DO1b",#N/A,FALSE,"DO-IB";"DO1C",#N/A,FALSE,"DO-IC";"DO3",#N/A,FALSE,"DO-III";"DO4",#N/A,FALSE,"DO-IV";"DO5",#N/A,FALSE,"DO-V"}</definedName>
    <definedName name="daddy"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2">#REF!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 localSheetId="31">#REF!</definedName>
    <definedName name="DATA1">#REF!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2">#REF!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 localSheetId="31">#REF!</definedName>
    <definedName name="DATA11">#REF!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2">#REF!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 localSheetId="31">#REF!</definedName>
    <definedName name="DATA13">#REF!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2">#REF!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 localSheetId="31">#REF!</definedName>
    <definedName name="DATA14">#REF!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2">#REF!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 localSheetId="31">#REF!</definedName>
    <definedName name="DATA15">#REF!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2">#REF!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 localSheetId="31">#REF!</definedName>
    <definedName name="DATA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2">#REF!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 localSheetId="31">#REF!</definedName>
    <definedName name="DATA17">#REF!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2">#REF!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2">#REF!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 localSheetId="31">#REF!</definedName>
    <definedName name="DATA3">#REF!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2">#REF!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 localSheetId="31">#REF!</definedName>
    <definedName name="DATA4">#REF!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2">#REF!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 localSheetId="31">#REF!</definedName>
    <definedName name="DATA5">#REF!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2">#REF!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 localSheetId="31">#REF!</definedName>
    <definedName name="DATA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2">#REF!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 localSheetId="31">#REF!</definedName>
    <definedName name="DATA7">#REF!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2">#REF!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 localSheetId="31">#REF!</definedName>
    <definedName name="DATA8">#REF!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2">#REF!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 localSheetId="31">#REF!</definedName>
    <definedName name="DATA9">#REF!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#REF!</definedName>
    <definedName name="Date_Table">[14]Input!$T$4:$AA$27</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2">#REF!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 localSheetId="31">#REF!</definedName>
    <definedName name="dateorder">#REF!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2"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localSheetId="31" hidden="1">#REF!</definedName>
    <definedName name="DCHART4" hidden="1">#REF!</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23" hidden="1">{"Income Statement",#N/A,FALSE,"CFMODEL";"Balance Sheet",#N/A,FALSE,"CFMODEL"}</definedName>
    <definedName name="dd" localSheetId="4" hidden="1">{"Income Statement",#N/A,FALSE,"CFMODEL";"Balance Sheet",#N/A,FALSE,"CFMODEL"}</definedName>
    <definedName name="dd" localSheetId="5" hidden="1">{"Income Statement",#N/A,FALSE,"CFMODEL";"Balance Sheet",#N/A,FALSE,"CFMODEL"}</definedName>
    <definedName name="dd" localSheetId="16"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 localSheetId="31" hidden="1">{"Income Statement",#N/A,FALSE,"CFMODEL";"Balance Sheet",#N/A,FALSE,"CFMODEL"}</definedName>
    <definedName name="dd" hidden="1">{"Income Statement",#N/A,FALSE,"CFMODEL";"Balance Sheet",#N/A,FALSE,"CFMODEL"}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23" hidden="1">{"SourcesUses",#N/A,TRUE,#N/A;"TransOverview",#N/A,TRUE,"CFMODEL"}</definedName>
    <definedName name="ddd" localSheetId="4" hidden="1">{"SourcesUses",#N/A,TRUE,#N/A;"TransOverview",#N/A,TRUE,"CFMODEL"}</definedName>
    <definedName name="ddd" localSheetId="5" hidden="1">{"SourcesUses",#N/A,TRUE,#N/A;"TransOverview",#N/A,TRUE,"CFMODEL"}</definedName>
    <definedName name="ddd" localSheetId="16"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 localSheetId="31" hidden="1">{"SourcesUses",#N/A,TRUE,#N/A;"TransOverview",#N/A,TRUE,"CFMODEL"}</definedName>
    <definedName name="ddd" hidden="1">{"SourcesUses",#N/A,TRUE,#N/A;"TransOverview",#N/A,TRUE,"CFMODEL"}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23" hidden="1">{"SourcesUses",#N/A,TRUE,"CFMODEL";"TransOverview",#N/A,TRUE,"CFMODEL"}</definedName>
    <definedName name="dddd" localSheetId="4" hidden="1">{"SourcesUses",#N/A,TRUE,"CFMODEL";"TransOverview",#N/A,TRUE,"CFMODEL"}</definedName>
    <definedName name="dddd" localSheetId="5" hidden="1">{"SourcesUses",#N/A,TRUE,"CFMODEL";"TransOverview",#N/A,TRUE,"CFMODEL"}</definedName>
    <definedName name="dddd" localSheetId="16"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 localSheetId="31" hidden="1">{"SourcesUses",#N/A,TRUE,"CFMODEL";"TransOverview",#N/A,TRUE,"CFMODEL"}</definedName>
    <definedName name="dddd" hidden="1">{"SourcesUses",#N/A,TRUE,"CFMODEL";"TransOverview",#N/A,TRUE,"CFMODEL"}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23" hidden="1">{"Income Statement",#N/A,FALSE,"CFMODEL";"Balance Sheet",#N/A,FALSE,"CFMODEL"}</definedName>
    <definedName name="dddddddd" localSheetId="4" hidden="1">{"Income Statement",#N/A,FALSE,"CFMODEL";"Balance Sheet",#N/A,FALSE,"CFMODEL"}</definedName>
    <definedName name="dddddddd" localSheetId="5" hidden="1">{"Income Statement",#N/A,FALSE,"CFMODEL";"Balance Sheet",#N/A,FALSE,"CFMODEL"}</definedName>
    <definedName name="dddddddd" localSheetId="16"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 localSheetId="31" hidden="1">{"Income Statement",#N/A,FALSE,"CFMODEL";"Balance Sheet",#N/A,FALSE,"CFMODEL"}</definedName>
    <definedName name="dddddddd" hidden="1">{"Income Statement",#N/A,FALSE,"CFMODEL";"Balance Sheet",#N/A,FALSE,"CFMODEL"}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23" hidden="1">{"SourcesUses",#N/A,TRUE,"CFMODEL";"TransOverview",#N/A,TRUE,"CFMODEL"}</definedName>
    <definedName name="ddddddddddddddd" localSheetId="4" hidden="1">{"SourcesUses",#N/A,TRUE,"CFMODEL";"TransOverview",#N/A,TRUE,"CFMODEL"}</definedName>
    <definedName name="ddddddddddddddd" localSheetId="5" hidden="1">{"SourcesUses",#N/A,TRUE,"CFMODEL";"TransOverview",#N/A,TRUE,"CFMODEL"}</definedName>
    <definedName name="ddddddddddddddd" localSheetId="16"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 localSheetId="31" hidden="1">{"SourcesUses",#N/A,TRUE,"CFMODEL";"TransOverview",#N/A,TRUE,"CFMODEL"}</definedName>
    <definedName name="ddddddddddddddd" hidden="1">{"SourcesUses",#N/A,TRUE,"CFMODEL";"TransOverview",#N/A,TRUE,"CFMODEL"}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23" hidden="1">{"SourcesUses",#N/A,TRUE,#N/A;"TransOverview",#N/A,TRUE,"CFMODEL"}</definedName>
    <definedName name="dddddddddddddddddd" localSheetId="4" hidden="1">{"SourcesUses",#N/A,TRUE,#N/A;"TransOverview",#N/A,TRUE,"CFMODEL"}</definedName>
    <definedName name="dddddddddddddddddd" localSheetId="5" hidden="1">{"SourcesUses",#N/A,TRUE,#N/A;"TransOverview",#N/A,TRUE,"CFMODEL"}</definedName>
    <definedName name="dddddddddddddddddd" localSheetId="16"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 localSheetId="31" hidden="1">{"SourcesUses",#N/A,TRUE,#N/A;"TransOverview",#N/A,TRUE,"CFMODEL"}</definedName>
    <definedName name="dddddddddddddddddd" hidden="1">{"SourcesUses",#N/A,TRUE,#N/A;"TransOverview",#N/A,TRUE,"CFMODEL"}</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23" hidden="1">{"SourcesUses",#N/A,TRUE,"FundsFlow";"TransOverview",#N/A,TRUE,"FundsFlow"}</definedName>
    <definedName name="ddddddddddddddddddddd" localSheetId="4" hidden="1">{"SourcesUses",#N/A,TRUE,"FundsFlow";"TransOverview",#N/A,TRUE,"FundsFlow"}</definedName>
    <definedName name="ddddddddddddddddddddd" localSheetId="5" hidden="1">{"SourcesUses",#N/A,TRUE,"FundsFlow";"TransOverview",#N/A,TRUE,"FundsFlow"}</definedName>
    <definedName name="ddddddddddddddddddddd" localSheetId="16"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 localSheetId="31" hidden="1">{"SourcesUses",#N/A,TRUE,"FundsFlow";"TransOverview",#N/A,TRUE,"FundsFlow"}</definedName>
    <definedName name="ddddddddddddddddddddd" hidden="1">{"SourcesUses",#N/A,TRUE,"FundsFlow";"TransOverview",#N/A,TRUE,"FundsFlow"}</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23" hidden="1">{"SourcesUses",#N/A,TRUE,#N/A;"TransOverview",#N/A,TRUE,"CFMODEL"}</definedName>
    <definedName name="ddddddddddddddddddddddd" localSheetId="4" hidden="1">{"SourcesUses",#N/A,TRUE,#N/A;"TransOverview",#N/A,TRUE,"CFMODEL"}</definedName>
    <definedName name="ddddddddddddddddddddddd" localSheetId="5" hidden="1">{"SourcesUses",#N/A,TRUE,#N/A;"TransOverview",#N/A,TRUE,"CFMODEL"}</definedName>
    <definedName name="ddddddddddddddddddddddd" localSheetId="16"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ddddddddddddddddddddd" localSheetId="31" hidden="1">{"SourcesUses",#N/A,TRUE,#N/A;"TransOverview",#N/A,TRUE,"CFMODEL"}</definedName>
    <definedName name="ddddddddddddddddddddddd" hidden="1">{"SourcesUses",#N/A,TRUE,#N/A;"TransOverview",#N/A,TRUE,"CFMODEL"}</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23" hidden="1">{"2002Frcst","06Month",FALSE,"Frcst Format 2002"}</definedName>
    <definedName name="ddf" localSheetId="4" hidden="1">{"2002Frcst","06Month",FALSE,"Frcst Format 2002"}</definedName>
    <definedName name="ddf" localSheetId="5" hidden="1">{"2002Frcst","06Month",FALSE,"Frcst Format 2002"}</definedName>
    <definedName name="ddf" localSheetId="16"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df" localSheetId="31" hidden="1">{"2002Frcst","06Month",FALSE,"Frcst Format 2002"}</definedName>
    <definedName name="ddf" hidden="1">{"2002Frcst","06Month",FALSE,"Frcst Format 2002"}</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2">#REF!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 localSheetId="31">#REF!</definedName>
    <definedName name="Debt_Service_Reserve_Drawn_Spread_year_1_to_5">#REF!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2">#REF!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 localSheetId="31">#REF!</definedName>
    <definedName name="Debt_Service_Reserve_Drawn_Spread_year_6_plus">#REF!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2">#REF!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 localSheetId="31">#REF!</definedName>
    <definedName name="Debt_Service_Reserve_Fund">#REF!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2">#REF!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 localSheetId="31">#REF!</definedName>
    <definedName name="Debt_Service_Reserve_Fund_Change">#REF!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2">#REF!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 localSheetId="31">#REF!</definedName>
    <definedName name="Debt_Service_Reserve_Fund_Initial_Capitalization">#REF!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2">#REF!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 localSheetId="31">#REF!</definedName>
    <definedName name="Debt_Service_Reserve_Fund_Initital_Capitalization">#REF!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2">#REF!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 localSheetId="31">#REF!</definedName>
    <definedName name="Debt_Service_Reserve_Fund_Interest">#REF!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2">#REF!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 localSheetId="31">#REF!</definedName>
    <definedName name="Debt_Service_Reserve_LOC_Fee_Rate_year_1_to_5">#REF!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2">#REF!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 localSheetId="31">#REF!</definedName>
    <definedName name="Debt_Service_Reserve_LOC_Fee_Rate_year_6_plus">#REF!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2">#REF!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 localSheetId="31">#REF!</definedName>
    <definedName name="Debt_Service_Reserve_LOC_Loan_Spread">#REF!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2">#REF!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 localSheetId="31">#REF!</definedName>
    <definedName name="Debt_Service_Reserve_LOC_Spread">#REF!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2">#REF!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 localSheetId="31">#REF!</definedName>
    <definedName name="Debt_Service_Reserve_Switch">#REF!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2">#REF!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 localSheetId="31">#REF!</definedName>
    <definedName name="decimalsep">#REF!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2">#REF!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 localSheetId="31">#REF!</definedName>
    <definedName name="DEFTO65FACTOR">#REF!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2">#REF!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 localSheetId="31">#REF!</definedName>
    <definedName name="DELICIAS_operating_exp">#REF!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2">#REF!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 localSheetId="31">#REF!</definedName>
    <definedName name="DELTA">#REF!</definedName>
    <definedName name="Depreciable_Life">[15]Assumptions!$C$22</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2">#REF!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 localSheetId="31">#REF!</definedName>
    <definedName name="Desktop">#REF!</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2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5"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fd" localSheetId="31" hidden="1">{"Page_1",#N/A,FALSE,"BAD4Q98";"Page_2",#N/A,FALSE,"BAD4Q98";"Page_3",#N/A,FALSE,"BAD4Q98";"Page_4",#N/A,FALSE,"BAD4Q98";"Page_5",#N/A,FALSE,"BAD4Q98";"Page_6",#N/A,FALSE,"BAD4Q98";"Input_1",#N/A,FALSE,"BAD4Q98";"Input_2",#N/A,FALSE,"BAD4Q98"}</definedName>
    <definedName name="dfdfd"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2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5"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fds" localSheetId="31" hidden="1">{"Page_1",#N/A,FALSE,"BAD4Q98";"Page_2",#N/A,FALSE,"BAD4Q98";"Page_3",#N/A,FALSE,"BAD4Q98";"Page_4",#N/A,FALSE,"BAD4Q98";"Page_5",#N/A,FALSE,"BAD4Q98";"Page_6",#N/A,FALSE,"BAD4Q98";"Input_1",#N/A,FALSE,"BAD4Q98";"Input_2",#N/A,FALSE,"BAD4Q98"}</definedName>
    <definedName name="dfds"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2">#REF!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 localSheetId="31">#REF!</definedName>
    <definedName name="disc_month">#REF!</definedName>
    <definedName name="disc_year">[16]Input!$C$3</definedName>
    <definedName name="Discount_Year">[4]Inputs!$B$84</definedName>
    <definedName name="distribution_portanl">[5]Inputs!$B$24</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2">#REF!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 localSheetId="31">#REF!</definedName>
    <definedName name="DP1287TB1">#REF!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2">#REF!+#REF!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 localSheetId="31">#REF!+#REF!</definedName>
    <definedName name="DR">#REF!+#REF!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2">#REF!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 localSheetId="31">#REF!</definedName>
    <definedName name="dual_treesteps">#REF!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2">#REF!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 localSheetId="31">#REF!</definedName>
    <definedName name="dual_volatility">#REF!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2">#REF!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 localSheetId="31">#REF!</definedName>
    <definedName name="dual_volatility2">#REF!</definedName>
    <definedName name="dupper12">[2]Parameters!$D$19</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2"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localSheetId="31" hidden="1">#REF!</definedName>
    <definedName name="DZ.IndSpec_Left"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2"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localSheetId="31" hidden="1">#REF!</definedName>
    <definedName name="DZ.IndSpec_Right" hidden="1">#REF!</definedName>
    <definedName name="E.R.">2.15</definedName>
    <definedName name="E_Data">#REF!</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23" hidden="1">{"SourcesUses",#N/A,TRUE,#N/A;"TransOverview",#N/A,TRUE,"CFMODEL"}</definedName>
    <definedName name="eeeeeeeeeee" localSheetId="4" hidden="1">{"SourcesUses",#N/A,TRUE,#N/A;"TransOverview",#N/A,TRUE,"CFMODEL"}</definedName>
    <definedName name="eeeeeeeeeee" localSheetId="5" hidden="1">{"SourcesUses",#N/A,TRUE,#N/A;"TransOverview",#N/A,TRUE,"CFMODEL"}</definedName>
    <definedName name="eeeeeeeeeee" localSheetId="16"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 localSheetId="31" hidden="1">{"SourcesUses",#N/A,TRUE,#N/A;"TransOverview",#N/A,TRUE,"CFMODEL"}</definedName>
    <definedName name="eeeeeeeeeee" hidden="1">{"SourcesUses",#N/A,TRUE,#N/A;"TransOverview",#N/A,TRUE,"CFMODEL"}</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23" hidden="1">{"SourcesUses",#N/A,TRUE,"FundsFlow";"TransOverview",#N/A,TRUE,"FundsFlow"}</definedName>
    <definedName name="eeeeeeeeeeeeeeeeee" localSheetId="4" hidden="1">{"SourcesUses",#N/A,TRUE,"FundsFlow";"TransOverview",#N/A,TRUE,"FundsFlow"}</definedName>
    <definedName name="eeeeeeeeeeeeeeeeee" localSheetId="5" hidden="1">{"SourcesUses",#N/A,TRUE,"FundsFlow";"TransOverview",#N/A,TRUE,"FundsFlow"}</definedName>
    <definedName name="eeeeeeeeeeeeeeeeee" localSheetId="16"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eeeeeeeeeeeeeeeee" localSheetId="31" hidden="1">{"SourcesUses",#N/A,TRUE,"FundsFlow";"TransOverview",#N/A,TRUE,"FundsFlow"}</definedName>
    <definedName name="eeeeeeeeeeeeeeeeee" hidden="1">{"SourcesUses",#N/A,TRUE,"FundsFlow";"TransOverview",#N/A,TRUE,"FundsFlow"}</definedName>
    <definedName name="effective_date">[5]Inputs!$B$14</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2">#REF!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 localSheetId="31">#REF!</definedName>
    <definedName name="eighty_seven">#REF!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2">#REF!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 localSheetId="31">#REF!</definedName>
    <definedName name="electric">#REF!</definedName>
    <definedName name="EnergyServices_Rev_Growth">[9]Assumptions!$C$13</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2">#REF!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 localSheetId="31">#REF!</definedName>
    <definedName name="Enterprise">#REF!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2">#REF!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 localSheetId="31">#REF!</definedName>
    <definedName name="entity">#REF!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2">#REF!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 localSheetId="31">#REF!</definedName>
    <definedName name="entity1">#REF!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2">#REF!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 localSheetId="31">#REF!</definedName>
    <definedName name="Equity_Bridge_Loan_Interest_Expense_Lease">#REF!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2">#REF!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 localSheetId="31">#REF!</definedName>
    <definedName name="equityapo_volatility">#REF!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2">#REF!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 localSheetId="31">#REF!</definedName>
    <definedName name="equityoption_treesteps">#REF!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2">#REF!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 localSheetId="31">#REF!</definedName>
    <definedName name="equityoption_volatility">#REF!</definedName>
    <definedName name="EssAliasTable">"Default"</definedName>
    <definedName name="ESSBASE_AREA">#REF!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2">#REF!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 localSheetId="31">#REF!</definedName>
    <definedName name="eurofutopt_meanreversion">#REF!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2">#REF!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 localSheetId="31">#REF!</definedName>
    <definedName name="eurofutopt_model">#REF!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2">#REF!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 localSheetId="31">#REF!</definedName>
    <definedName name="eurofutopt_volatility">#REF!</definedName>
    <definedName name="ev.Calculation" hidden="1">-4105</definedName>
    <definedName name="ev.Initialized" hidden="1">FALSE</definedName>
    <definedName name="EXA">#REF!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2">#REF!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 localSheetId="31">#REF!</definedName>
    <definedName name="Excess_Dividend_Tax_Amount_Unlevered">#REF!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2">#REF!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 localSheetId="31">#REF!</definedName>
    <definedName name="Excess_Dividends_Tax_Amount">#REF!</definedName>
    <definedName name="exchange_rates">[5]Inputs!$B$29</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2">#REF!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 localSheetId="31">#REF!</definedName>
    <definedName name="existing">#REF!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2">#REF!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 localSheetId="31">#REF!</definedName>
    <definedName name="existing_table">#REF!</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2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5"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 localSheetId="31" hidden="1">{"Page_1",#N/A,FALSE,"BAD4Q98";"Page_2",#N/A,FALSE,"BAD4Q98";"Page_3",#N/A,FALSE,"BAD4Q98";"Page_4",#N/A,FALSE,"BAD4Q98";"Page_5",#N/A,FALSE,"BAD4Q98";"Page_6",#N/A,FALSE,"BAD4Q98";"Input_1",#N/A,FALSE,"BAD4Q98";"Input_2",#N/A,FALSE,"BAD4Q98"}</definedName>
    <definedName name="f" hidden="1">{"Page_1",#N/A,FALSE,"BAD4Q98";"Page_2",#N/A,FALSE,"BAD4Q98";"Page_3",#N/A,FALSE,"BAD4Q98";"Page_4",#N/A,FALSE,"BAD4Q98";"Page_5",#N/A,FALSE,"BAD4Q98";"Page_6",#N/A,FALSE,"BAD4Q98";"Input_1",#N/A,FALSE,"BAD4Q98";"Input_2",#N/A,FALSE,"BAD4Q98"}</definedName>
    <definedName name="FACT">[2]Factors!$B$9:$H$109</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2">#REF!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 localSheetId="31">#REF!</definedName>
    <definedName name="fdasdfdsadf">#REF!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2">#REF!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 localSheetId="31">#REF!</definedName>
    <definedName name="fdfdfdfd">#REF!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2">#REF!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 localSheetId="31">#REF!</definedName>
    <definedName name="fdfdfdfdfd">#REF!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2">#REF!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 localSheetId="31">#REF!</definedName>
    <definedName name="FEDELEC">#REF!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2">#REF!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 localSheetId="31">#REF!</definedName>
    <definedName name="Federal_Income_Tax_Amount">#REF!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2">#REF!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 localSheetId="31">#REF!</definedName>
    <definedName name="Federal_Income_Tax_Amount_Unlevered">#REF!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2">#REF!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 localSheetId="31">#REF!</definedName>
    <definedName name="FEDGAS">#REF!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2">#REF!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 localSheetId="31">#REF!</definedName>
    <definedName name="fedopt_volatility">#REF!</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2">#REF!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 localSheetId="31">#REF!</definedName>
    <definedName name="fielddelim">#REF!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2">#REF!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 localSheetId="31">#REF!</definedName>
    <definedName name="Fin_Plan_1293">#REF!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2">#REF!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 localSheetId="31">#REF!</definedName>
    <definedName name="Fire_District_Payment_Base_Year">#REF!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2">#REF!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 localSheetId="31">#REF!</definedName>
    <definedName name="Fire_District_Payment_Input">#REF!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2">#REF!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 localSheetId="31">#REF!</definedName>
    <definedName name="FirstOne">#REF!</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2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5"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letes" localSheetId="31" hidden="1">{#N/A,#N/A,FALSE,"Aging Summary";#N/A,#N/A,FALSE,"Ratio Analysis";#N/A,#N/A,FALSE,"Test 120 Day Accts";#N/A,#N/A,FALSE,"Tickmarks"}</definedName>
    <definedName name="Fletes"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2">#REF!</definedName>
    <definedName name="FUN" localSheetId="26">#REF!</definedName>
    <definedName name="FUN" localSheetId="27">#REF!</definedName>
    <definedName name="FUN" localSheetId="28">#REF!</definedName>
    <definedName name="FUN" localSheetId="29">#REF!</definedName>
    <definedName name="FUN" localSheetId="30">#REF!</definedName>
    <definedName name="FUN" localSheetId="31">#REF!</definedName>
    <definedName name="FUN">#REF!</definedName>
    <definedName name="FutDates">[18]Futures!$J$1:$BT$2</definedName>
    <definedName name="FutMTM">[18]Futures!$B$34:$BT$50</definedName>
    <definedName name="FutVol">[18]Futures!$B$7:$BT$25</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2">#REF!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 localSheetId="31">#REF!</definedName>
    <definedName name="fwdopt_meanreversion">#REF!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2">#REF!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 localSheetId="31">#REF!</definedName>
    <definedName name="fwdopt_meshpoints">#REF!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2">#REF!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 localSheetId="31">#REF!</definedName>
    <definedName name="fwdopt_model">#REF!</definedName>
    <definedName name="FYE">[19]Input1!$B$6</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23" hidden="1">{"SourcesUses",#N/A,TRUE,#N/A;"TransOverview",#N/A,TRUE,"CFMODEL"}</definedName>
    <definedName name="g" localSheetId="4" hidden="1">{"SourcesUses",#N/A,TRUE,#N/A;"TransOverview",#N/A,TRUE,"CFMODEL"}</definedName>
    <definedName name="g" localSheetId="5" hidden="1">{"SourcesUses",#N/A,TRUE,#N/A;"TransOverview",#N/A,TRUE,"CFMODEL"}</definedName>
    <definedName name="g" localSheetId="16"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 localSheetId="31" hidden="1">{"SourcesUses",#N/A,TRUE,#N/A;"TransOverview",#N/A,TRUE,"CFMODEL"}</definedName>
    <definedName name="g" hidden="1">{"SourcesUses",#N/A,TRUE,#N/A;"TransOverview",#N/A,TRUE,"CFMODEL"}</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2">#REF!</definedName>
    <definedName name="gas" localSheetId="26">#REF!</definedName>
    <definedName name="gas" localSheetId="27">#REF!</definedName>
    <definedName name="gas" localSheetId="28">#REF!</definedName>
    <definedName name="gas" localSheetId="29">#REF!</definedName>
    <definedName name="gas" localSheetId="30">#REF!</definedName>
    <definedName name="gas" localSheetId="31">#REF!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2">#REF!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 localSheetId="31">#REF!</definedName>
    <definedName name="Gastos_a_prorratear">#REF!</definedName>
    <definedName name="gatt">[20]Parameters!$D$16</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2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5"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dg" localSheetId="31" hidden="1">{"Page_1",#N/A,FALSE,"BAD4Q98";"Page_2",#N/A,FALSE,"BAD4Q98";"Page_3",#N/A,FALSE,"BAD4Q98";"Page_4",#N/A,FALSE,"BAD4Q98";"Page_5",#N/A,FALSE,"BAD4Q98";"Page_6",#N/A,FALSE,"BAD4Q98";"Input_1",#N/A,FALSE,"BAD4Q98";"Input_2",#N/A,FALSE,"BAD4Q98"}</definedName>
    <definedName name="gfdg" hidden="1">{"Page_1",#N/A,FALSE,"BAD4Q98";"Page_2",#N/A,FALSE,"BAD4Q98";"Page_3",#N/A,FALSE,"BAD4Q98";"Page_4",#N/A,FALSE,"BAD4Q98";"Page_5",#N/A,FALSE,"BAD4Q98";"Page_6",#N/A,FALSE,"BAD4Q98";"Input_1",#N/A,FALSE,"BAD4Q98";"Input_2",#N/A,FALSE,"BAD4Q98"}</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2">#REF!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 localSheetId="31">#REF!</definedName>
    <definedName name="gfgfgf">#REF!</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23" hidden="1">{"SourcesUses",#N/A,TRUE,#N/A;"TransOverview",#N/A,TRUE,"CFMODEL"}</definedName>
    <definedName name="gggg" localSheetId="4" hidden="1">{"SourcesUses",#N/A,TRUE,#N/A;"TransOverview",#N/A,TRUE,"CFMODEL"}</definedName>
    <definedName name="gggg" localSheetId="5" hidden="1">{"SourcesUses",#N/A,TRUE,#N/A;"TransOverview",#N/A,TRUE,"CFMODEL"}</definedName>
    <definedName name="gggg" localSheetId="16"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ggg" localSheetId="31" hidden="1">{"SourcesUses",#N/A,TRUE,#N/A;"TransOverview",#N/A,TRUE,"CFMODEL"}</definedName>
    <definedName name="gggg" hidden="1">{"SourcesUses",#N/A,TRUE,#N/A;"TransOverview",#N/A,TRUE,"CFMODEL"}</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2">#REF!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 localSheetId="31">#REF!</definedName>
    <definedName name="Gross_Earnings_Tax_Amount">#REF!</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23" hidden="1">{"SourcesUses",#N/A,TRUE,#N/A;"TransOverview",#N/A,TRUE,"CFMODEL"}</definedName>
    <definedName name="hhhh" localSheetId="4" hidden="1">{"SourcesUses",#N/A,TRUE,#N/A;"TransOverview",#N/A,TRUE,"CFMODEL"}</definedName>
    <definedName name="hhhh" localSheetId="5" hidden="1">{"SourcesUses",#N/A,TRUE,#N/A;"TransOverview",#N/A,TRUE,"CFMODEL"}</definedName>
    <definedName name="hhhh" localSheetId="16"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hhh" localSheetId="31" hidden="1">{"SourcesUses",#N/A,TRUE,#N/A;"TransOverview",#N/A,TRUE,"CFMODEL"}</definedName>
    <definedName name="hhhh" hidden="1">{"SourcesUses",#N/A,TRUE,#N/A;"TransOverview",#N/A,TRUE,"CFMODEL"}</definedName>
    <definedName name="hkjhkhkjhkh">#REF!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2"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localSheetId="31" hidden="1">#REF!</definedName>
    <definedName name="hn._I00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2"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localSheetId="31" hidden="1">#REF!</definedName>
    <definedName name="hn._I018"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2"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localSheetId="31" hidden="1">#REF!</definedName>
    <definedName name="hn._I024"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2"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localSheetId="31" hidden="1">#REF!</definedName>
    <definedName name="hn._I028"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2"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localSheetId="31" hidden="1">#REF!</definedName>
    <definedName name="hn._I029"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2"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localSheetId="31" hidden="1">#REF!</definedName>
    <definedName name="hn._I030"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2"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localSheetId="31" hidden="1">#REF!</definedName>
    <definedName name="hn._I031"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2"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localSheetId="31" hidden="1">#REF!</definedName>
    <definedName name="hn._I044"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2"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localSheetId="31" hidden="1">#REF!</definedName>
    <definedName name="hn._I051"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2"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localSheetId="31" hidden="1">#REF!</definedName>
    <definedName name="hn._I059"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2"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localSheetId="31" hidden="1">#REF!</definedName>
    <definedName name="hn._I062"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2"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localSheetId="31" hidden="1">#REF!</definedName>
    <definedName name="hn._I070"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2"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localSheetId="31" hidden="1">#REF!</definedName>
    <definedName name="hn._I071"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2"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localSheetId="31" hidden="1">#REF!</definedName>
    <definedName name="hn._I075"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2"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localSheetId="31" hidden="1">#REF!</definedName>
    <definedName name="hn._I077"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2"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localSheetId="31" hidden="1">#REF!</definedName>
    <definedName name="hn._I083"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2"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localSheetId="31" hidden="1">#REF!</definedName>
    <definedName name="hn._I085"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2"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localSheetId="31" hidden="1">#REF!</definedName>
    <definedName name="hn._P001"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2"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localSheetId="31" hidden="1">#REF!</definedName>
    <definedName name="hn._P002"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2"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localSheetId="31" hidden="1">#REF!</definedName>
    <definedName name="hn._P004"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2"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localSheetId="31" hidden="1">#REF!</definedName>
    <definedName name="hn._P014"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2"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localSheetId="31" hidden="1">#REF!</definedName>
    <definedName name="hn._P0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2"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localSheetId="31" hidden="1">#REF!</definedName>
    <definedName name="hn._P017"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2"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localSheetId="31" hidden="1">#REF!</definedName>
    <definedName name="hn._P017g"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2"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localSheetId="31" hidden="1">#REF!</definedName>
    <definedName name="hn._P021"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2"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localSheetId="31" hidden="1">#REF!</definedName>
    <definedName name="hn._P024"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2"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localSheetId="31"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2"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localSheetId="31" hidden="1">#REF!,#REF!,#REF!,#REF!</definedName>
    <definedName name="hn.Delete015" hidden="1">#REF!,#REF!,#REF!,#REF!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2"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localSheetId="31"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2"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localSheetId="31"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2"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localSheetId="31" hidden="1">#REF!</definedName>
    <definedName name="hn.YearLabel" hidden="1">#REF!</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23" hidden="1">{"'Attachment'!$A$1:$L$49"}</definedName>
    <definedName name="HTML_Control" localSheetId="4" hidden="1">{"'Attachment'!$A$1:$L$49"}</definedName>
    <definedName name="HTML_Control" localSheetId="5" hidden="1">{"'Attachment'!$A$1:$L$49"}</definedName>
    <definedName name="HTML_Control" localSheetId="16"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 localSheetId="31" hidden="1">{"'Attachment'!$A$1:$L$49"}</definedName>
    <definedName name="HTML_Control"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23" hidden="1">{"'Attachment'!$A$1:$L$49"}</definedName>
    <definedName name="HTML_Control1" localSheetId="4" hidden="1">{"'Attachment'!$A$1:$L$49"}</definedName>
    <definedName name="HTML_Control1" localSheetId="5" hidden="1">{"'Attachment'!$A$1:$L$49"}</definedName>
    <definedName name="HTML_Control1" localSheetId="16"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1" localSheetId="31" hidden="1">{"'Attachment'!$A$1:$L$49"}</definedName>
    <definedName name="HTML_Control1"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23" hidden="1">{"'Attachment'!$A$1:$L$49"}</definedName>
    <definedName name="HTML_Control2" localSheetId="4" hidden="1">{"'Attachment'!$A$1:$L$49"}</definedName>
    <definedName name="HTML_Control2" localSheetId="5" hidden="1">{"'Attachment'!$A$1:$L$49"}</definedName>
    <definedName name="HTML_Control2" localSheetId="16"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2" localSheetId="31" hidden="1">{"'Attachment'!$A$1:$L$49"}</definedName>
    <definedName name="HTML_Control2"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23" hidden="1">{"'Attachment'!$A$1:$L$49"}</definedName>
    <definedName name="HTML_Control3" localSheetId="4" hidden="1">{"'Attachment'!$A$1:$L$49"}</definedName>
    <definedName name="HTML_Control3" localSheetId="5" hidden="1">{"'Attachment'!$A$1:$L$49"}</definedName>
    <definedName name="HTML_Control3" localSheetId="16"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Control3" localSheetId="31" hidden="1">{"'Attachment'!$A$1:$L$49"}</definedName>
    <definedName name="HTML_Control3"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2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5"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klhj" localSheetId="31" hidden="1">{"Page_1",#N/A,FALSE,"BAD4Q98";"Page_2",#N/A,FALSE,"BAD4Q98";"Page_3",#N/A,FALSE,"BAD4Q98";"Page_4",#N/A,FALSE,"BAD4Q98";"Page_5",#N/A,FALSE,"BAD4Q98";"Page_6",#N/A,FALSE,"BAD4Q98";"Input_1",#N/A,FALSE,"BAD4Q98";"Input_2",#N/A,FALSE,"BAD4Q98"}</definedName>
    <definedName name="iklhj" hidden="1">{"Page_1",#N/A,FALSE,"BAD4Q98";"Page_2",#N/A,FALSE,"BAD4Q98";"Page_3",#N/A,FALSE,"BAD4Q98";"Page_4",#N/A,FALSE,"BAD4Q98";"Page_5",#N/A,FALSE,"BAD4Q98";"Page_6",#N/A,FALSE,"BAD4Q98";"Input_1",#N/A,FALSE,"BAD4Q98";"Input_2",#N/A,FALSE,"BAD4Q98"}</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23" hidden="1">{#N/A,#N/A,FALSE,"RECAP";#N/A,#N/A,FALSE,"MATBYCLS";#N/A,#N/A,FALSE,"STATUS";#N/A,#N/A,FALSE,"OP-ACT";#N/A,#N/A,FALSE,"W_O"}</definedName>
    <definedName name="IMPAC2004" localSheetId="4" hidden="1">{#N/A,#N/A,FALSE,"RECAP";#N/A,#N/A,FALSE,"MATBYCLS";#N/A,#N/A,FALSE,"STATUS";#N/A,#N/A,FALSE,"OP-ACT";#N/A,#N/A,FALSE,"W_O"}</definedName>
    <definedName name="IMPAC2004" localSheetId="5" hidden="1">{#N/A,#N/A,FALSE,"RECAP";#N/A,#N/A,FALSE,"MATBYCLS";#N/A,#N/A,FALSE,"STATUS";#N/A,#N/A,FALSE,"OP-ACT";#N/A,#N/A,FALSE,"W_O"}</definedName>
    <definedName name="IMPAC2004" localSheetId="16"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AC2004" localSheetId="31" hidden="1">{#N/A,#N/A,FALSE,"RECAP";#N/A,#N/A,FALSE,"MATBYCLS";#N/A,#N/A,FALSE,"STATUS";#N/A,#N/A,FALSE,"OP-ACT";#N/A,#N/A,FALSE,"W_O"}</definedName>
    <definedName name="IMPAC2004" hidden="1">{#N/A,#N/A,FALSE,"RECAP";#N/A,#N/A,FALSE,"MATBYCLS";#N/A,#N/A,FALSE,"STATUS";#N/A,#N/A,FALSE,"OP-ACT";#N/A,#N/A,FALSE,"W_O"}</definedName>
    <definedName name="imputent">#REF!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2">#REF!</definedName>
    <definedName name="Inc" localSheetId="26">#REF!</definedName>
    <definedName name="Inc" localSheetId="27">#REF!</definedName>
    <definedName name="Inc" localSheetId="28">#REF!</definedName>
    <definedName name="Inc" localSheetId="29">#REF!</definedName>
    <definedName name="Inc" localSheetId="30">#REF!</definedName>
    <definedName name="Inc" localSheetId="31">#REF!</definedName>
    <definedName name="Inc">#REF!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2">#REF!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 localSheetId="31">#REF!</definedName>
    <definedName name="IncAcct">#REF!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2">#REF!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 localSheetId="31">#REF!</definedName>
    <definedName name="IncDesc">#REF!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2">#REF!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 localSheetId="31">#REF!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2">#REF!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 localSheetId="31">#REF!</definedName>
    <definedName name="initexp">#REF!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2">#REF!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 localSheetId="31">#REF!</definedName>
    <definedName name="Initial_Cash_Flow_Quarter">#REF!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2">#REF!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 localSheetId="31">#REF!</definedName>
    <definedName name="Initial_Operating_Period_Working_Capital_Percentage">#REF!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2">#REF!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 localSheetId="31">#REF!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2">#REF!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 localSheetId="31">#REF!</definedName>
    <definedName name="Insurance_Cost_in_1999">#REF!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2">#REF!</definedName>
    <definedName name="INT" localSheetId="26">#REF!</definedName>
    <definedName name="INT" localSheetId="27">#REF!</definedName>
    <definedName name="INT" localSheetId="28">#REF!</definedName>
    <definedName name="INT" localSheetId="29">#REF!</definedName>
    <definedName name="INT" localSheetId="30">#REF!</definedName>
    <definedName name="INT" localSheetId="31">#REF!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2">#REF!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 localSheetId="31">#REF!</definedName>
    <definedName name="ISO_Fees_Base_Year">#REF!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2">#REF!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 localSheetId="31">#REF!</definedName>
    <definedName name="ISO_Fees_Input">#REF!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2">#REF!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 localSheetId="31">#REF!</definedName>
    <definedName name="istat">#REF!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2">#REF!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 localSheetId="31">#REF!</definedName>
    <definedName name="JANBS">#REF!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2">#REF!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#REF!</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2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5"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khhkl" localSheetId="31" hidden="1">{"Page_1",#N/A,FALSE,"BAD4Q98";"Page_2",#N/A,FALSE,"BAD4Q98";"Page_3",#N/A,FALSE,"BAD4Q98";"Page_4",#N/A,FALSE,"BAD4Q98";"Page_5",#N/A,FALSE,"BAD4Q98";"Page_6",#N/A,FALSE,"BAD4Q98";"Input_1",#N/A,FALSE,"BAD4Q98";"Input_2",#N/A,FALSE,"BAD4Q98"}</definedName>
    <definedName name="jkhhkl" hidden="1">{"Page_1",#N/A,FALSE,"BAD4Q98";"Page_2",#N/A,FALSE,"BAD4Q98";"Page_3",#N/A,FALSE,"BAD4Q98";"Page_4",#N/A,FALSE,"BAD4Q98";"Page_5",#N/A,FALSE,"BAD4Q98";"Page_6",#N/A,FALSE,"BAD4Q98";"Input_1",#N/A,FALSE,"BAD4Q98";"Input_2",#N/A,FALSE,"BAD4Q98"}</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23" hidden="1">{"2002Frcst","06Month",FALSE,"Frcst Format 2002"}</definedName>
    <definedName name="July2007" localSheetId="4" hidden="1">{"2002Frcst","06Month",FALSE,"Frcst Format 2002"}</definedName>
    <definedName name="July2007" localSheetId="5" hidden="1">{"2002Frcst","06Month",FALSE,"Frcst Format 2002"}</definedName>
    <definedName name="July2007" localSheetId="16"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ly2007" localSheetId="31" hidden="1">{"2002Frcst","06Month",FALSE,"Frcst Format 2002"}</definedName>
    <definedName name="July2007" hidden="1">{"2002Frcst","06Month",FALSE,"Frcst Format 2002"}</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2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5"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ne" localSheetId="31" hidden="1">{"Page_1",#N/A,FALSE,"BAD4Q98";"Page_2",#N/A,FALSE,"BAD4Q98";"Page_3",#N/A,FALSE,"BAD4Q98";"Page_4",#N/A,FALSE,"BAD4Q98";"Page_5",#N/A,FALSE,"BAD4Q98";"Page_6",#N/A,FALSE,"BAD4Q98";"Input_1",#N/A,FALSE,"BAD4Q98";"Input_2",#N/A,FALSE,"BAD4Q98"}</definedName>
    <definedName name="June" hidden="1">{"Page_1",#N/A,FALSE,"BAD4Q98";"Page_2",#N/A,FALSE,"BAD4Q98";"Page_3",#N/A,FALSE,"BAD4Q98";"Page_4",#N/A,FALSE,"BAD4Q98";"Page_5",#N/A,FALSE,"BAD4Q98";"Page_6",#N/A,FALSE,"BAD4Q98";"Input_1",#N/A,FALSE,"BAD4Q98";"Input_2",#N/A,FALSE,"BAD4Q98"}</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2"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localSheetId="31" hidden="1">#REF!</definedName>
    <definedName name="jutf"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2"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localSheetId="31" hidden="1">#REF!</definedName>
    <definedName name="JWSActualDiscBonus200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2"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localSheetId="31" hidden="1">#REF!</definedName>
    <definedName name="JWSBase2005"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2"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localSheetId="31" hidden="1">#REF!</definedName>
    <definedName name="JWSBase200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2"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localSheetId="31" hidden="1">#REF!</definedName>
    <definedName name="JWSBase2007"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2"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localSheetId="31" hidden="1">#REF!</definedName>
    <definedName name="JWSBonusPool"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2"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localSheetId="31" hidden="1">#REF!</definedName>
    <definedName name="JWSBonusReceived200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2"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localSheetId="31" hidden="1">#REF!</definedName>
    <definedName name="JWSBonusSacr200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2"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localSheetId="31" hidden="1">#REF!</definedName>
    <definedName name="JWSBusinessArea"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2"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localSheetId="31" hidden="1">#REF!</definedName>
    <definedName name="JWSCostCentre"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2"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localSheetId="31" hidden="1">#REF!</definedName>
    <definedName name="JWSCountry"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2"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localSheetId="31" hidden="1">#REF!</definedName>
    <definedName name="JWSCurrency"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2"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localSheetId="31" hidden="1">#REF!</definedName>
    <definedName name="JWSDataArea"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2"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localSheetId="31" hidden="1">#REF!</definedName>
    <definedName name="JWSDepartment"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2"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localSheetId="31" hidden="1">#REF!</definedName>
    <definedName name="JWSDiscBonus200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2"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localSheetId="31" hidden="1">#REF!</definedName>
    <definedName name="JWSEmpID"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2"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localSheetId="31" hidden="1">#REF!</definedName>
    <definedName name="JWSEmpName"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2"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localSheetId="31" hidden="1">#REF!</definedName>
    <definedName name="JWSFTE"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2"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localSheetId="31" hidden="1">#REF!</definedName>
    <definedName name="JWSG1_Base_M"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2"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localSheetId="31" hidden="1">#REF!</definedName>
    <definedName name="JWSG1_Base_UQ"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2"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localSheetId="31" hidden="1">#REF!</definedName>
    <definedName name="JWSG1_JobCode"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2"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localSheetId="31" hidden="1">#REF!</definedName>
    <definedName name="JWSG1_MarketDesc"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2"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localSheetId="31" hidden="1">#REF!</definedName>
    <definedName name="JWSG1_SurveyCode"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2"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localSheetId="31" hidden="1">#REF!</definedName>
    <definedName name="JWSG1_TotalComp_M"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2"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localSheetId="31" hidden="1">#REF!</definedName>
    <definedName name="JWSG1_TotalComp_UQ"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2"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localSheetId="31" hidden="1">#REF!</definedName>
    <definedName name="JWSG2_Base_M"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2"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localSheetId="31" hidden="1">#REF!</definedName>
    <definedName name="JWSG2_Base_UQ"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2"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localSheetId="31" hidden="1">#REF!</definedName>
    <definedName name="JWSG2_JobCode"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2"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localSheetId="31" hidden="1">#REF!</definedName>
    <definedName name="JWSG2_MarketDesc"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2"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localSheetId="31" hidden="1">#REF!</definedName>
    <definedName name="JWSG2_SurveyCode"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2"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localSheetId="31" hidden="1">#REF!</definedName>
    <definedName name="JWSG2_TotalComp_M"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2"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localSheetId="31" hidden="1">#REF!</definedName>
    <definedName name="JWSG2_TotalComp_UQ"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2"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localSheetId="31" hidden="1">#REF!</definedName>
    <definedName name="JWSGender"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2"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localSheetId="31" hidden="1">#REF!</definedName>
    <definedName name="JWSGuarBonus200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2"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localSheetId="31" hidden="1">#REF!</definedName>
    <definedName name="JWSHireDate"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2"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localSheetId="31" hidden="1">#REF!</definedName>
    <definedName name="JWSIntAssign"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2"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localSheetId="31" hidden="1">#REF!</definedName>
    <definedName name="JWSJobTitle"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2"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localSheetId="31" hidden="1">#REF!</definedName>
    <definedName name="JWSManagerLevel"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2"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localSheetId="31" hidden="1">#REF!</definedName>
    <definedName name="JWSOffshorePen200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2"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localSheetId="31" hidden="1">#REF!</definedName>
    <definedName name="JWSPerChangeSalary"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2"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localSheetId="31" hidden="1">#REF!</definedName>
    <definedName name="JWSPerChangeTotalComp"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2"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localSheetId="31" hidden="1">#REF!</definedName>
    <definedName name="JWSPerformGuar200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2"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localSheetId="31" hidden="1">#REF!</definedName>
    <definedName name="JWSProductLine"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2"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localSheetId="31" hidden="1">#REF!</definedName>
    <definedName name="JWSProfitSharing200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2"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localSheetId="31" hidden="1">#REF!</definedName>
    <definedName name="JWSPromotionFlag"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2"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localSheetId="31" hidden="1">#REF!</definedName>
    <definedName name="JWSPropJobTitle"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2"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localSheetId="31" hidden="1">#REF!</definedName>
    <definedName name="JWSPropManagerLevel"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2"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localSheetId="31" hidden="1">#REF!</definedName>
    <definedName name="JWSRating2004"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2"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localSheetId="31" hidden="1">#REF!</definedName>
    <definedName name="JWSRating2005"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2"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localSheetId="31" hidden="1">#REF!</definedName>
    <definedName name="JWSRating200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2"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localSheetId="31" hidden="1">#REF!</definedName>
    <definedName name="JWSRational"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2"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localSheetId="31" hidden="1">#REF!</definedName>
    <definedName name="JWSRegion"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2"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localSheetId="31" hidden="1">#REF!</definedName>
    <definedName name="JWSSalesCommQ4200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2"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localSheetId="31" hidden="1">#REF!</definedName>
    <definedName name="JWSTotalBonus2005"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2"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localSheetId="31" hidden="1">#REF!</definedName>
    <definedName name="JWSTotalBonus200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2"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localSheetId="31" hidden="1">#REF!</definedName>
    <definedName name="JWSTotalComp2004"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2"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localSheetId="31" hidden="1">#REF!</definedName>
    <definedName name="JWSTotalComp2005"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2"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localSheetId="31" hidden="1">#REF!</definedName>
    <definedName name="JWSTotalComp200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2"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localSheetId="31" hidden="1">#REF!</definedName>
    <definedName name="JWSValueAccount200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2"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localSheetId="31" hidden="1">#REF!</definedName>
    <definedName name="JWSValueAccount2007"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2"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localSheetId="31" hidden="1">#REF!</definedName>
    <definedName name="JWSVAMarker"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2"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localSheetId="31" hidden="1">#REF!</definedName>
    <definedName name="k" hidden="1">#REF!</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2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5"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nerr" localSheetId="31" hidden="1">{"by_month",#N/A,TRUE,"template";"Destec_month",#N/A,TRUE,"template";"by_quarter",#N/A,TRUE,"template";"destec_quarter",#N/A,TRUE,"template";"by_year",#N/A,TRUE,"template";"Destec_annual",#N/A,TRUE,"template"}</definedName>
    <definedName name="kenerr" hidden="1">{"by_month",#N/A,TRUE,"template";"Destec_month",#N/A,TRUE,"template";"by_quarter",#N/A,TRUE,"template";"destec_quarter",#N/A,TRUE,"template";"by_year",#N/A,TRUE,"template";"Destec_annual",#N/A,TRUE,"template"}</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2">#REF!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 localSheetId="31">#REF!</definedName>
    <definedName name="kjkj">#REF!</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23" hidden="1">{"Sch.L_MaterialIssue",#N/A,FALSE,"Sch.L"}</definedName>
    <definedName name="ksjfjJJJJ" localSheetId="4" hidden="1">{"Sch.L_MaterialIssue",#N/A,FALSE,"Sch.L"}</definedName>
    <definedName name="ksjfjJJJJ" localSheetId="5" hidden="1">{"Sch.L_MaterialIssue",#N/A,FALSE,"Sch.L"}</definedName>
    <definedName name="ksjfjJJJJ" localSheetId="16"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ksjfjJJJJ" localSheetId="31" hidden="1">{"Sch.L_MaterialIssue",#N/A,FALSE,"Sch.L"}</definedName>
    <definedName name="ksjfjJJJJ" hidden="1">{"Sch.L_MaterialIssue",#N/A,FALSE,"Sch.L"}</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2">#REF!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 localSheetId="31">#REF!</definedName>
    <definedName name="LAHRS">#REF!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2">#REF!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 localSheetId="31">#REF!</definedName>
    <definedName name="Land_Purchase_Option_Pmts">#REF!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2">#REF!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 localSheetId="31">#REF!</definedName>
    <definedName name="Land_Trust_Funding_Input">#REF!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2">#REF!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 localSheetId="31">#REF!</definedName>
    <definedName name="Land_Trust_Funding_Period">#REF!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2">#REF!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 localSheetId="31">#REF!</definedName>
    <definedName name="LARR">#REF!</definedName>
    <definedName name="Last_Row" localSheetId="17">IF('CARE Table 1'!Values_Entered,HEADER_ROW+'CARE Table 1'!Number_of_Payments,HEADER_ROW)</definedName>
    <definedName name="Last_Row" localSheetId="18">IF('CARE Table 2'!Values_Entered,HEADER_ROW+'CARE Table 2'!Number_of_Payments,HEADER_ROW)</definedName>
    <definedName name="Last_Row" localSheetId="19">IF('CARE Table 3A _3B'!Values_Entered,HEADER_ROW+'CARE Table 3A _3B'!Number_of_Payments,HEADER_ROW)</definedName>
    <definedName name="Last_Row" localSheetId="20">IF('CARE Table 4'!Values_Entered,HEADER_ROW+'CARE Table 4'!Number_of_Payments,HEADER_ROW)</definedName>
    <definedName name="Last_Row" localSheetId="21">IF('CARE Table 5'!Values_Entered,HEADER_ROW+'CARE Table 5'!Number_of_Payments,HEADER_ROW)</definedName>
    <definedName name="Last_Row" localSheetId="22">IF('CARE Table 6'!Values_Entered,HEADER_ROW+'CARE Table 6'!Number_of_Payments,HEADER_ROW)</definedName>
    <definedName name="Last_Row" localSheetId="23">IF('CARE Table 7'!Values_Entered,HEADER_ROW+'CARE Table 7'!Number_of_Payments,HEADER_ROW)</definedName>
    <definedName name="Last_Row" localSheetId="4">IF('ESA Table 2'!Values_Entered,HEADER_ROW+'ESA Table 2'!Number_of_Payments,HEADER_ROW)</definedName>
    <definedName name="Last_Row" localSheetId="5">IF('ESA Table 2A'!Values_Entered,HEADER_ROW+'ESA Table 2A'!Number_of_Payments,HEADER_ROW)</definedName>
    <definedName name="Last_Row" localSheetId="16">IF('ESA Table 9'!Values_Entered,HEADER_ROW+'ESA Table 9'!Number_of_Payments,HEADER_ROW)</definedName>
    <definedName name="Last_Row" localSheetId="26">IF('FERA Table 1'!Values_Entered,HEADER_ROW+'FERA Table 1'!Number_of_Payments,HEADER_ROW)</definedName>
    <definedName name="Last_Row" localSheetId="27">IF('FERA Table 2'!Values_Entered,HEADER_ROW+'FERA Table 2'!Number_of_Payments,HEADER_ROW)</definedName>
    <definedName name="Last_Row" localSheetId="28">IF('FERA Table 3A _3B'!Values_Entered,HEADER_ROW+'FERA Table 3A _3B'!Number_of_Payments,HEADER_ROW)</definedName>
    <definedName name="Last_Row" localSheetId="29">IF('FERA Table 4'!Values_Entered,HEADER_ROW+'FERA Table 4'!Number_of_Payments,HEADER_ROW)</definedName>
    <definedName name="Last_Row" localSheetId="30">IF('FERA Table 5'!Values_Entered,HEADER_ROW+'FERA Table 5'!Number_of_Payments,HEADER_ROW)</definedName>
    <definedName name="Last_Row" localSheetId="31">IF('FERA Table 6'!Values_Entered,HEADER_ROW+'FERA Table 6'!Number_of_Payments,HEADER_ROW)</definedName>
    <definedName name="Last_Row">IF(Values_Entered,HEADER_ROW+Number_of_Payments,HEADER_ROW)</definedName>
    <definedName name="Last_Row_Pref" localSheetId="17">IF('CARE Table 1'!Values_Entered_Pref,HEADER_ROW_PREF+'CARE Table 1'!No_of_Pamts_Pref,HEADER_ROW_PREF)</definedName>
    <definedName name="Last_Row_Pref" localSheetId="18">IF('CARE Table 2'!Values_Entered_Pref,HEADER_ROW_PREF+'CARE Table 2'!No_of_Pamts_Pref,HEADER_ROW_PREF)</definedName>
    <definedName name="Last_Row_Pref" localSheetId="19">IF('CARE Table 3A _3B'!Values_Entered_Pref,HEADER_ROW_PREF+'CARE Table 3A _3B'!No_of_Pamts_Pref,HEADER_ROW_PREF)</definedName>
    <definedName name="Last_Row_Pref" localSheetId="20">IF('CARE Table 4'!Values_Entered_Pref,HEADER_ROW_PREF+'CARE Table 4'!No_of_Pamts_Pref,HEADER_ROW_PREF)</definedName>
    <definedName name="Last_Row_Pref" localSheetId="21">IF('CARE Table 5'!Values_Entered_Pref,HEADER_ROW_PREF+'CARE Table 5'!No_of_Pamts_Pref,HEADER_ROW_PREF)</definedName>
    <definedName name="Last_Row_Pref" localSheetId="22">IF('CARE Table 6'!Values_Entered_Pref,HEADER_ROW_PREF+'CARE Table 6'!No_of_Pamts_Pref,HEADER_ROW_PREF)</definedName>
    <definedName name="Last_Row_Pref" localSheetId="23">IF('CARE Table 7'!Values_Entered_Pref,HEADER_ROW_PREF+'CARE Table 7'!No_of_Pamts_Pref,HEADER_ROW_PREF)</definedName>
    <definedName name="Last_Row_Pref" localSheetId="4">IF('ESA Table 2'!Values_Entered_Pref,HEADER_ROW_PREF+'ESA Table 2'!No_of_Pamts_Pref,HEADER_ROW_PREF)</definedName>
    <definedName name="Last_Row_Pref" localSheetId="5">IF('ESA Table 2A'!Values_Entered_Pref,HEADER_ROW_PREF+'ESA Table 2A'!No_of_Pamts_Pref,HEADER_ROW_PREF)</definedName>
    <definedName name="Last_Row_Pref" localSheetId="16">IF('ESA Table 9'!Values_Entered_Pref,HEADER_ROW_PREF+'ESA Table 9'!No_of_Pamts_Pref,HEADER_ROW_PREF)</definedName>
    <definedName name="Last_Row_Pref" localSheetId="26">IF('FERA Table 1'!Values_Entered_Pref,HEADER_ROW_PREF+'FERA Table 1'!No_of_Pamts_Pref,HEADER_ROW_PREF)</definedName>
    <definedName name="Last_Row_Pref" localSheetId="27">IF('FERA Table 2'!Values_Entered_Pref,HEADER_ROW_PREF+'FERA Table 2'!No_of_Pamts_Pref,HEADER_ROW_PREF)</definedName>
    <definedName name="Last_Row_Pref" localSheetId="28">IF('FERA Table 3A _3B'!Values_Entered_Pref,HEADER_ROW_PREF+'FERA Table 3A _3B'!No_of_Pamts_Pref,HEADER_ROW_PREF)</definedName>
    <definedName name="Last_Row_Pref" localSheetId="29">IF('FERA Table 4'!Values_Entered_Pref,HEADER_ROW_PREF+'FERA Table 4'!No_of_Pamts_Pref,HEADER_ROW_PREF)</definedName>
    <definedName name="Last_Row_Pref" localSheetId="30">IF('FERA Table 5'!Values_Entered_Pref,HEADER_ROW_PREF+'FERA Table 5'!No_of_Pamts_Pref,HEADER_ROW_PREF)</definedName>
    <definedName name="Last_Row_Pref" localSheetId="31">IF('FERA Table 6'!Values_Entered_Pref,HEADER_ROW_PREF+'FERA Table 6'!No_of_Pamts_Pref,HEADER_ROW_PREF)</definedName>
    <definedName name="Last_Row_Pref">IF(Values_Entered_Pref,HEADER_ROW_PREF+No_of_Pamts_Pref,HEADER_ROW_PREF)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2">#REF!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 localSheetId="31">#REF!</definedName>
    <definedName name="LC_Arrangement_Fee_Rate">#REF!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2">#REF!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 localSheetId="31">#REF!</definedName>
    <definedName name="LC_Commitment_Fee_Rate">#REF!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2">#REF!</definedName>
    <definedName name="LCM" localSheetId="26">#REF!</definedName>
    <definedName name="LCM" localSheetId="27">#REF!</definedName>
    <definedName name="LCM" localSheetId="28">#REF!</definedName>
    <definedName name="LCM" localSheetId="29">#REF!</definedName>
    <definedName name="LCM" localSheetId="30">#REF!</definedName>
    <definedName name="LCM" localSheetId="31">#REF!</definedName>
    <definedName name="LCM">#REF!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2">#REF!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 localSheetId="31">#REF!</definedName>
    <definedName name="LDs_EPC_Contractor">#REF!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2">#REF!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 localSheetId="31">#REF!</definedName>
    <definedName name="LDs_Turbine_Supplier">#REF!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2">#REF!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 localSheetId="31">#REF!</definedName>
    <definedName name="Leveraged_Results_Print_Range">#REF!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2">#REF!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 localSheetId="31">#REF!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2">#REF!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 localSheetId="31">#REF!</definedName>
    <definedName name="LIBOR_12_year_Fwd_Swap_Tranche_B">#REF!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2">#REF!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 localSheetId="31">#REF!</definedName>
    <definedName name="LIBOR_2_year_Swap">#REF!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2">#REF!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 localSheetId="31">#REF!</definedName>
    <definedName name="LIBOR_2_year_Swap__Tranche_A_B_C">#REF!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2">#REF!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 localSheetId="31">#REF!</definedName>
    <definedName name="LIBOR_3_year_Fwd_Swap__Tranche_A">#REF!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2">#REF!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 localSheetId="31">#REF!</definedName>
    <definedName name="LIBOR_3_year_Fwd_Swap_Tranche_B_C">#REF!</definedName>
    <definedName name="limcount" hidden="1">1</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2">#REF!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 localSheetId="31">#REF!</definedName>
    <definedName name="LLC_Debt_Service_Coverage_Ratio_List">#REF!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2">#REF!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 localSheetId="31">#REF!</definedName>
    <definedName name="Loan_Balance_End_of_Month">#REF!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2">#REF!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 localSheetId="31">#REF!</definedName>
    <definedName name="Loan_Facility_Amount">#REF!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2">#REF!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 localSheetId="31">#REF!</definedName>
    <definedName name="LOCTTLHRS">#REF!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2">#REF!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 localSheetId="31">#REF!</definedName>
    <definedName name="ls5per">#REF!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2">#REF!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 localSheetId="31">#REF!</definedName>
    <definedName name="lssdge">#REF!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2">#REF!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 localSheetId="31">#REF!</definedName>
    <definedName name="LUNCH">#REF!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2">#REF!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 localSheetId="31">#REF!</definedName>
    <definedName name="Major_Maintenance_BOP_Base_Year">#REF!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2">#REF!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 localSheetId="31">#REF!</definedName>
    <definedName name="Major_Maintenance_BOP_Book">#REF!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2">#REF!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 localSheetId="31">#REF!</definedName>
    <definedName name="Major_Maintenance_BOP_Cash">#REF!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2">#REF!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 localSheetId="31">#REF!</definedName>
    <definedName name="Major_Maintenance_BOP_Escalation_Factor">#REF!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2">#REF!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 localSheetId="31">#REF!</definedName>
    <definedName name="Major_Maintenance_Smoothing_Threshold">#REF!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2">#REF!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 localSheetId="31">#REF!</definedName>
    <definedName name="Major_Maintenance_Table">#REF!</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2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5"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ayfdsdfd" localSheetId="31" hidden="1">{"Page_1",#N/A,FALSE,"BAD4Q98";"Page_2",#N/A,FALSE,"BAD4Q98";"Page_3",#N/A,FALSE,"BAD4Q98";"Page_4",#N/A,FALSE,"BAD4Q98";"Page_5",#N/A,FALSE,"BAD4Q98";"Page_6",#N/A,FALSE,"BAD4Q98";"Input_1",#N/A,FALSE,"BAD4Q98";"Input_2",#N/A,FALSE,"BAD4Q98"}</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2">#REF!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 localSheetId="31">#REF!</definedName>
    <definedName name="McKittrick_School_District_Donation_Input">#REF!</definedName>
    <definedName name="MED_MTR">2</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2">#REF!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 localSheetId="31">#REF!</definedName>
    <definedName name="Merch_Cum_Escalation_Factor">#REF!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2">#REF!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 localSheetId="31">#REF!</definedName>
    <definedName name="Merch_Fuel_Doll_KW">#REF!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2">#REF!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 localSheetId="31">#REF!</definedName>
    <definedName name="Merch_margin_Doll_KW">#REF!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2">#REF!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 localSheetId="31">#REF!</definedName>
    <definedName name="Merch_Months_partial_Year_Factor">#REF!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2">#REF!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 localSheetId="31">#REF!</definedName>
    <definedName name="Michelle">#REF!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2">#REF!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 localSheetId="31">#REF!</definedName>
    <definedName name="Minimum_Debt_Service_Coverage">#REF!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2">#REF!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 localSheetId="31">#REF!</definedName>
    <definedName name="Mobilization_Months">#REF!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2">#REF!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 localSheetId="31">#REF!</definedName>
    <definedName name="MODEL">#REF!</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2">#REF!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 localSheetId="31">#REF!</definedName>
    <definedName name="Month1">#REF!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2">#REF!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 localSheetId="31">#REF!</definedName>
    <definedName name="Month2">#REF!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2">#REF!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 localSheetId="31">#REF!</definedName>
    <definedName name="Month3">#REF!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2">#REF!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 localSheetId="31">#REF!</definedName>
    <definedName name="MONTHLYREC">#REF!</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2">'[8]misc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 localSheetId="31">'[8]misc tables'!$B$2:$B$13</definedName>
    <definedName name="Months">'[8]misc tables'!$B$2:$B$13</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2">#REF!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 localSheetId="31">#REF!</definedName>
    <definedName name="Months_of_Debt_Service_Reserve">#REF!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2">#REF!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 localSheetId="31">#REF!</definedName>
    <definedName name="Months_Per_Year">#REF!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2">#REF!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 localSheetId="31">#REF!</definedName>
    <definedName name="MSA_Fee">#REF!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2">#REF!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 localSheetId="31">#REF!</definedName>
    <definedName name="MSA_Fee_Base_Year">#REF!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2">#REF!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 localSheetId="31">#REF!</definedName>
    <definedName name="MSA_Fee_Input_per_Year">#REF!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2">#REF!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 localSheetId="31">#REF!</definedName>
    <definedName name="MthAvg">#REF!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2">#REF!</definedName>
    <definedName name="N_A" localSheetId="26">#REF!</definedName>
    <definedName name="N_A" localSheetId="27">#REF!</definedName>
    <definedName name="N_A" localSheetId="28">#REF!</definedName>
    <definedName name="N_A" localSheetId="29">#REF!</definedName>
    <definedName name="N_A" localSheetId="30">#REF!</definedName>
    <definedName name="N_A" localSheetId="31">#REF!</definedName>
    <definedName name="N_A">#REF!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2">#REF!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 localSheetId="31">#REF!</definedName>
    <definedName name="Net_Cash_Flow">#REF!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2">#REF!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 localSheetId="31">#REF!</definedName>
    <definedName name="Net_Fixed_Assets">#REF!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2">#REF!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 localSheetId="31">#REF!</definedName>
    <definedName name="Net_Gain_on_Sale_of_Assets">#REF!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2">#REF!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 localSheetId="31">#REF!</definedName>
    <definedName name="Net_Payments_on_Fire_Truck_during_Construction_Input">#REF!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2">#REF!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 localSheetId="31">#REF!</definedName>
    <definedName name="Net_Start_Up_Revenues">#REF!</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2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5"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 localSheetId="31" hidden="1">{"Page_1",#N/A,FALSE,"BAD4Q98";"Page_2",#N/A,FALSE,"BAD4Q98";"Page_3",#N/A,FALSE,"BAD4Q98";"Page_4",#N/A,FALSE,"BAD4Q98";"Page_5",#N/A,FALSE,"BAD4Q98";"Page_6",#N/A,FALSE,"BAD4Q98";"Input_1",#N/A,FALSE,"BAD4Q98";"Input_2",#N/A,FALSE,"BAD4Q98"}</definedName>
    <definedName name="new" hidden="1">{"Page_1",#N/A,FALSE,"BAD4Q98";"Page_2",#N/A,FALSE,"BAD4Q98";"Page_3",#N/A,FALSE,"BAD4Q98";"Page_4",#N/A,FALSE,"BAD4Q98";"Page_5",#N/A,FALSE,"BAD4Q98";"Page_6",#N/A,FALSE,"BAD4Q98";"Input_1",#N/A,FALSE,"BAD4Q98";"Input_2",#N/A,FALSE,"BAD4Q98"}</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23" hidden="1">{#N/A,#N/A,TRUE,"SDGE";#N/A,#N/A,TRUE,"GBU";#N/A,#N/A,TRUE,"TBU";#N/A,#N/A,TRUE,"EDBU";#N/A,#N/A,TRUE,"ExclCC"}</definedName>
    <definedName name="newwrev" localSheetId="4" hidden="1">{#N/A,#N/A,TRUE,"SDGE";#N/A,#N/A,TRUE,"GBU";#N/A,#N/A,TRUE,"TBU";#N/A,#N/A,TRUE,"EDBU";#N/A,#N/A,TRUE,"ExclCC"}</definedName>
    <definedName name="newwrev" localSheetId="5" hidden="1">{#N/A,#N/A,TRUE,"SDGE";#N/A,#N/A,TRUE,"GBU";#N/A,#N/A,TRUE,"TBU";#N/A,#N/A,TRUE,"EDBU";#N/A,#N/A,TRUE,"ExclCC"}</definedName>
    <definedName name="newwrev" localSheetId="16"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ewwrev" localSheetId="31" hidden="1">{#N/A,#N/A,TRUE,"SDGE";#N/A,#N/A,TRUE,"GBU";#N/A,#N/A,TRUE,"TBU";#N/A,#N/A,TRUE,"EDBU";#N/A,#N/A,TRUE,"ExclCC"}</definedName>
    <definedName name="newwrev" hidden="1">{#N/A,#N/A,TRUE,"SDGE";#N/A,#N/A,TRUE,"GBU";#N/A,#N/A,TRUE,"TBU";#N/A,#N/A,TRUE,"EDBU";#N/A,#N/A,TRUE,"ExclCC"}</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2">#REF!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 localSheetId="31">#REF!</definedName>
    <definedName name="nine">#REF!</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23">MATCH(0.01,END_BAL_PREF,-1)+1</definedName>
    <definedName name="No_of_Pamts_Pref" localSheetId="4">MATCH(0.01,END_BAL_PREF,-1)+1</definedName>
    <definedName name="No_of_Pamts_Pref" localSheetId="5">MATCH(0.01,END_BAL_PREF,-1)+1</definedName>
    <definedName name="No_of_Pamts_Pref" localSheetId="16">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 localSheetId="31">MATCH(0.01,END_BAL_PREF,-1)+1</definedName>
    <definedName name="No_of_Pamts_Pref">MATCH(0.01,END_BAL_PREF,-1)+1</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2">#REF!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 localSheetId="31">#REF!</definedName>
    <definedName name="Non_Recourse_CP_Conduit_LIBOR_Spread">#REF!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2">#REF!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 localSheetId="31">#REF!</definedName>
    <definedName name="Non_Recourse_Facility_CP_adder">#REF!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2"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localSheetId="31" hidden="1">#REF!</definedName>
    <definedName name="none"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2"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localSheetId="31" hidden="1">#REF!</definedName>
    <definedName name="none2" hidden="1">#REF!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2">#REF!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 localSheetId="31">#REF!</definedName>
    <definedName name="nopremort">#REF!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2">#REF!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 localSheetId="31">#REF!</definedName>
    <definedName name="NOx_Allowances__Nominal___ton">#REF!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2">#REF!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 localSheetId="31">#REF!</definedName>
    <definedName name="Nox_Allowances_in_1999">#REF!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2">#REF!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 localSheetId="31">#REF!</definedName>
    <definedName name="NOx_Emissions_Rate__lb_hr">#REF!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2">#REF!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 localSheetId="31">#REF!</definedName>
    <definedName name="NOx_Offsets">#REF!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2">#REF!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 localSheetId="31">#REF!</definedName>
    <definedName name="NOx_Offsets_Calculation_Factor__lb_MMBtu">#REF!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2">#REF!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 localSheetId="31">#REF!</definedName>
    <definedName name="NOx_Offsets_Construction">#REF!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2">#REF!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 localSheetId="31">#REF!</definedName>
    <definedName name="NPV_20_Year_12_Percent_Quarterly">#REF!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2">#REF!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 localSheetId="31">#REF!</definedName>
    <definedName name="NPV_20_Year_13_Percent_Quarterly">#REF!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2">#REF!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 localSheetId="31">#REF!</definedName>
    <definedName name="NPV_20_Year_14_Percent_Quarterly">#REF!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2">#REF!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 localSheetId="31">#REF!</definedName>
    <definedName name="NQInd">#REF!</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23">MATCH(0.01,END_BAL,-1)+1</definedName>
    <definedName name="Number_of_Payments" localSheetId="4">MATCH(0.01,END_BAL,-1)+1</definedName>
    <definedName name="Number_of_Payments" localSheetId="5">MATCH(0.01,END_BAL,-1)+1</definedName>
    <definedName name="Number_of_Payments" localSheetId="16">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 localSheetId="31">MATCH(0.01,END_BAL,-1)+1</definedName>
    <definedName name="Number_of_Payments">MATCH(0.01,END_BAL,-1)+1</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2">#REF!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 localSheetId="31">#REF!</definedName>
    <definedName name="Number_of_Units">#REF!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2">#REF!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 localSheetId="31">#REF!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2">#REF!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 localSheetId="31">#REF!</definedName>
    <definedName name="NY_State_Dividend_Allowance_Rate">#REF!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2">#REF!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 localSheetId="31">#REF!</definedName>
    <definedName name="NY_State_Excess_Dividends_Tax">#REF!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2">#REF!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 localSheetId="31">#REF!</definedName>
    <definedName name="NY_State_Gross_Earnings_Tax">#REF!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2">#REF!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 localSheetId="31">#REF!</definedName>
    <definedName name="NY_State_Gross_Receipts_Tax">#REF!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2">#REF!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 localSheetId="31">#REF!</definedName>
    <definedName name="NY_State_Income_Tax_Switch">#REF!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2">#REF!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 localSheetId="31">#REF!</definedName>
    <definedName name="O_M_Mobilization">#REF!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2">#REF!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 localSheetId="31">#REF!</definedName>
    <definedName name="O_M_Mobilization___Labor">#REF!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2">#REF!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 localSheetId="31">#REF!</definedName>
    <definedName name="Off_Peak_Hours">#REF!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2">#REF!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 localSheetId="31">#REF!</definedName>
    <definedName name="Off_Peak_Percent">#REF!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2">#REF!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 localSheetId="31">#REF!</definedName>
    <definedName name="Offsite_Work_Road_Paving">#REF!</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2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5"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kay" localSheetId="31" hidden="1">{"Page_1",#N/A,FALSE,"BAD4Q98";"Page_2",#N/A,FALSE,"BAD4Q98";"Page_3",#N/A,FALSE,"BAD4Q98";"Page_4",#N/A,FALSE,"BAD4Q98";"Page_5",#N/A,FALSE,"BAD4Q98";"Page_6",#N/A,FALSE,"BAD4Q98";"Input_1",#N/A,FALSE,"BAD4Q98";"Input_2",#N/A,FALSE,"BAD4Q98"}</definedName>
    <definedName name="okay" hidden="1">{"Page_1",#N/A,FALSE,"BAD4Q98";"Page_2",#N/A,FALSE,"BAD4Q98";"Page_3",#N/A,FALSE,"BAD4Q98";"Page_4",#N/A,FALSE,"BAD4Q98";"Page_5",#N/A,FALSE,"BAD4Q98";"Page_6",#N/A,FALSE,"BAD4Q98";"Input_1",#N/A,FALSE,"BAD4Q98";"Input_2",#N/A,FALSE,"BAD4Q98"}</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2">#REF!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 localSheetId="31">#REF!</definedName>
    <definedName name="On_Peak_Hours">#REF!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2">#REF!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 localSheetId="31">#REF!</definedName>
    <definedName name="On_Peak_Percent">#REF!</definedName>
    <definedName name="Open_Click">[23]!Open_Click</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2">#REF!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 localSheetId="31">#REF!</definedName>
    <definedName name="Operator_Fee_during_Mobilization">#REF!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2">#REF!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 localSheetId="31">#REF!</definedName>
    <definedName name="Opt_Discrate">#REF!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2">#REF!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 localSheetId="31">#REF!</definedName>
    <definedName name="Opt_DR">#REF!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2">#REF!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 localSheetId="31">#REF!</definedName>
    <definedName name="optindexswap_meanreversion">#REF!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2">#REF!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 localSheetId="31">#REF!</definedName>
    <definedName name="optindexswap_model">#REF!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2">#REF!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 localSheetId="31">#REF!</definedName>
    <definedName name="optindexswap_treesteps">#REF!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2">#REF!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 localSheetId="31">#REF!</definedName>
    <definedName name="optindexswap_volatility">#REF!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2">#REF!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 localSheetId="31">#REF!</definedName>
    <definedName name="option_treesteps">#REF!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2">#REF!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 localSheetId="31">#REF!</definedName>
    <definedName name="option_volatility">#REF!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2">#REF!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 localSheetId="31">#REF!</definedName>
    <definedName name="Other_EPC_Scope_Items_Non_Bechtel">#REF!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2">#REF!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 localSheetId="31">#REF!</definedName>
    <definedName name="OTHERHRS">#REF!</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23" hidden="1">{#N/A,#N/A,TRUE,"SDGE";#N/A,#N/A,TRUE,"GBU";#N/A,#N/A,TRUE,"TBU";#N/A,#N/A,TRUE,"EDBU";#N/A,#N/A,TRUE,"ExclCC"}</definedName>
    <definedName name="otherrev" localSheetId="4" hidden="1">{#N/A,#N/A,TRUE,"SDGE";#N/A,#N/A,TRUE,"GBU";#N/A,#N/A,TRUE,"TBU";#N/A,#N/A,TRUE,"EDBU";#N/A,#N/A,TRUE,"ExclCC"}</definedName>
    <definedName name="otherrev" localSheetId="5" hidden="1">{#N/A,#N/A,TRUE,"SDGE";#N/A,#N/A,TRUE,"GBU";#N/A,#N/A,TRUE,"TBU";#N/A,#N/A,TRUE,"EDBU";#N/A,#N/A,TRUE,"ExclCC"}</definedName>
    <definedName name="otherrev" localSheetId="16"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therrev" localSheetId="31" hidden="1">{#N/A,#N/A,TRUE,"SDGE";#N/A,#N/A,TRUE,"GBU";#N/A,#N/A,TRUE,"TBU";#N/A,#N/A,TRUE,"EDBU";#N/A,#N/A,TRUE,"ExclCC"}</definedName>
    <definedName name="otherrev" hidden="1">{#N/A,#N/A,TRUE,"SDGE";#N/A,#N/A,TRUE,"GBU";#N/A,#N/A,TRUE,"TBU";#N/A,#N/A,TRUE,"EDBU";#N/A,#N/A,TRUE,"ExclCC"}</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2">#REF!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 localSheetId="31">#REF!</definedName>
    <definedName name="Ozone_Season_Factor">#REF!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2"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localSheetId="31" hidden="1">#REF!</definedName>
    <definedName name="p.Covenants"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2"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localSheetId="31" hidden="1">#REF!</definedName>
    <definedName name="p.Covenants_Titles"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2"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localSheetId="31" hidden="1">#REF!</definedName>
    <definedName name="p.CreditStats"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2"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localSheetId="31" hidden="1">#REF!</definedName>
    <definedName name="p.DCF"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2"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localSheetId="31" hidden="1">#REF!</definedName>
    <definedName name="p.DCF_Titles"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2"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localSheetId="31" hidden="1">#REF!</definedName>
    <definedName name="p.IRR"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2"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localSheetId="31" hidden="1">#REF!</definedName>
    <definedName name="p.IRR_Titles"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2"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localSheetId="31" hidden="1">#REF!</definedName>
    <definedName name="p.SP"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2"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localSheetId="31" hidden="1">#REF!</definedName>
    <definedName name="p.Summary"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2"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localSheetId="31" hidden="1">#REF!</definedName>
    <definedName name="p.Summary_Titles" hidden="1">#REF!</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2">#REF!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 localSheetId="31">#REF!</definedName>
    <definedName name="PAGE1">#REF!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2">#REF!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 localSheetId="31">#REF!</definedName>
    <definedName name="page1997">#REF!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2">#REF!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 localSheetId="31">#REF!</definedName>
    <definedName name="PAGE2">#REF!</definedName>
    <definedName name="Pal_Workbook_GUID" hidden="1">"1YDJKL1A3MNKIMXTGKJS3UTZ"</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2">#REF!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 localSheetId="31">#REF!</definedName>
    <definedName name="Partial_Year_Factor_Synthetic_Lease">#REF!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2">#REF!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 localSheetId="31">#REF!</definedName>
    <definedName name="period">#REF!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2">#REF!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 localSheetId="31">#REF!</definedName>
    <definedName name="Period_1_Coverage_Threshold">#REF!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2">#REF!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 localSheetId="31">#REF!</definedName>
    <definedName name="Period_1_Distributable_Cash">#REF!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2">#REF!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 localSheetId="31">#REF!</definedName>
    <definedName name="Period_2_Adjusted_Distributable_Cash">#REF!</definedName>
    <definedName name="PFYE">[19]Input1!$B$7</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23" hidden="1">{#N/A,#N/A,FALSE,"RECAP";#N/A,#N/A,FALSE,"MATBYCLS";#N/A,#N/A,FALSE,"STATUS";#N/A,#N/A,FALSE,"OP-ACT";#N/A,#N/A,FALSE,"W_O"}</definedName>
    <definedName name="PHILIPS" localSheetId="4" hidden="1">{#N/A,#N/A,FALSE,"RECAP";#N/A,#N/A,FALSE,"MATBYCLS";#N/A,#N/A,FALSE,"STATUS";#N/A,#N/A,FALSE,"OP-ACT";#N/A,#N/A,FALSE,"W_O"}</definedName>
    <definedName name="PHILIPS" localSheetId="5" hidden="1">{#N/A,#N/A,FALSE,"RECAP";#N/A,#N/A,FALSE,"MATBYCLS";#N/A,#N/A,FALSE,"STATUS";#N/A,#N/A,FALSE,"OP-ACT";#N/A,#N/A,FALSE,"W_O"}</definedName>
    <definedName name="PHILIPS" localSheetId="16"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ILIPS" localSheetId="31" hidden="1">{#N/A,#N/A,FALSE,"RECAP";#N/A,#N/A,FALSE,"MATBYCLS";#N/A,#N/A,FALSE,"STATUS";#N/A,#N/A,FALSE,"OP-ACT";#N/A,#N/A,FALSE,"W_O"}</definedName>
    <definedName name="PHILIPS"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2">#REF!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 localSheetId="31">#REF!</definedName>
    <definedName name="PILOT_Escalation_Ceiling">#REF!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2">#REF!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 localSheetId="31">#REF!</definedName>
    <definedName name="PILOT_Escalation_Floor">#REF!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2">#REF!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 localSheetId="31">#REF!</definedName>
    <definedName name="PILOT_Portion_to_County">#REF!</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2">#REF!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 localSheetId="31">#REF!</definedName>
    <definedName name="Plant_Capacity">#REF!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2">#REF!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 localSheetId="31">#REF!</definedName>
    <definedName name="pmcat">#REF!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2">#REF!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 localSheetId="31">#REF!</definedName>
    <definedName name="pmper">#REF!</definedName>
    <definedName name="portfolio">[5]Inputs!$B$8</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2">#REF!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 localSheetId="31">#REF!</definedName>
    <definedName name="Post_Commercial_Operations_Construction_G_A_Total__2002">#REF!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2">#REF!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 localSheetId="31">#REF!</definedName>
    <definedName name="Post_Lease_Term_Loan_Amortization_Partial_Year_Factor">#REF!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2">#REF!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 localSheetId="31">#REF!</definedName>
    <definedName name="Post_Lease_Term_Loan_Term">#REF!</definedName>
    <definedName name="Post_Lease_Term_Refinanced_Principal_Amount">'[25]Debt Service - SL'!$B$656</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2">#REF!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 localSheetId="31">#REF!</definedName>
    <definedName name="POVM_Fuel_Partial_Year_Factor">#REF!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2">#REF!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 localSheetId="31">#REF!</definedName>
    <definedName name="POVM_Margin_Partial_Year_Factor">#REF!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2">#REF!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 localSheetId="31">#REF!</definedName>
    <definedName name="Power_Island_Extended_Warranty">#REF!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2">#REF!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 localSheetId="31">#REF!</definedName>
    <definedName name="Power_Pool_Fees_Input">#REF!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2">#REF!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 localSheetId="31">#REF!</definedName>
    <definedName name="Power_Pool_Fees_Input_Base_Year">#REF!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2">#REF!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 localSheetId="31">#REF!</definedName>
    <definedName name="Pre_Engineering_Payments">#REF!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2">#REF!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 localSheetId="31">#REF!</definedName>
    <definedName name="Pre_Tax_Income__Toolling_Book">#REF!</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2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5"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lamp" localSheetId="31" hidden="1">{"ID1",#N/A,FALSE,"IDIQ-I";"id2",#N/A,FALSE,"IDIQ-II";"ID3",#N/A,FALSE,"IDIQ-III";"ID4",#N/A,FALSE,"IDIQ-IV";"id5",#N/A,FALSE,"IDIQ-V";"ID6",#N/A,FALSE,"IDIQ-VI";"DO1a",#N/A,FALSE,"DO-IA";"DO1b",#N/A,FALSE,"DO-IB";"DO1C",#N/A,FALSE,"DO-IC";"DO3",#N/A,FALSE,"DO-III";"DO4",#N/A,FALSE,"DO-IV";"DO5",#N/A,FALSE,"DO-V"}</definedName>
    <definedName name="prelamp"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2">#REF!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 localSheetId="31">#REF!</definedName>
    <definedName name="Print">#REF!</definedName>
    <definedName name="_xlnm.Print_Area" localSheetId="17">'CARE Table 1'!$A$1:$M$37</definedName>
    <definedName name="_xlnm.Print_Area" localSheetId="18">'CARE Table 2'!$A$1:$AB$31</definedName>
    <definedName name="_xlnm.Print_Area" localSheetId="19">'CARE Table 3A _3B'!$A$1:$I$42</definedName>
    <definedName name="_xlnm.Print_Area" localSheetId="20">'CARE Table 4'!$A$1:$K$16</definedName>
    <definedName name="_xlnm.Print_Area" localSheetId="21">'CARE Table 5'!$A$1:$I$22</definedName>
    <definedName name="_xlnm.Print_Area" localSheetId="22">'CARE Table 6'!$A$1:$G$33</definedName>
    <definedName name="_xlnm.Print_Area" localSheetId="23">'CARE Table 7'!$A$1:$O$19</definedName>
    <definedName name="_xlnm.Print_Area" localSheetId="2">'ESA Table 1'!$A$1:$M$45</definedName>
    <definedName name="_xlnm.Print_Area" localSheetId="4">'ESA Table 2'!$A$1:$H$96</definedName>
    <definedName name="_xlnm.Print_Area" localSheetId="5">'ESA Table 2A'!$A$1:$H$91</definedName>
    <definedName name="_xlnm.Print_Area" localSheetId="6">'ESA Table 2B'!$A$1:$I$66</definedName>
    <definedName name="_xlnm.Print_Area" localSheetId="7">'ESA Table 2B-1'!$A$1:$D$54</definedName>
    <definedName name="_xlnm.Print_Area" localSheetId="10">'ESA Table 3A_3F'!$A$1:$B$70</definedName>
    <definedName name="_xlnm.Print_Area" localSheetId="11">'ESA Table 4A-D'!$A$1:$G$39</definedName>
    <definedName name="_xlnm.Print_Area" localSheetId="12">'ESA Table 5A_5D'!$A$1:$Q$88</definedName>
    <definedName name="_xlnm.Print_Area" localSheetId="13">'ESA Table 6'!$A$1:$P$30</definedName>
    <definedName name="_xlnm.Print_Area" localSheetId="15">'ESA Table 8'!$A$1:$H$22</definedName>
    <definedName name="_xlnm.Print_Area" localSheetId="26">'FERA Table 1'!$A$1:$E$28</definedName>
    <definedName name="_xlnm.Print_Area" localSheetId="27">'FERA Table 2'!$A$1:$Y$30</definedName>
    <definedName name="_xlnm.Print_Area" localSheetId="28">'FERA Table 3A _3B'!$A$1:$I$45</definedName>
    <definedName name="_xlnm.Print_Area" localSheetId="29">'FERA Table 4'!$A$1:$K$14</definedName>
    <definedName name="_xlnm.Print_Area" localSheetId="30">'FERA Table 5'!$A$1:$I$22</definedName>
    <definedName name="_xlnm.Print_Area" localSheetId="31">'FERA Table 6'!$A$1:$G$34</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2">#REF!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 localSheetId="31">#REF!</definedName>
    <definedName name="Print_Table">#REF!</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23" hidden="1">{#N/A,#N/A,FALSE,"trates"}</definedName>
    <definedName name="problem" localSheetId="4" hidden="1">{#N/A,#N/A,FALSE,"trates"}</definedName>
    <definedName name="problem" localSheetId="5" hidden="1">{#N/A,#N/A,FALSE,"trates"}</definedName>
    <definedName name="problem" localSheetId="16"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blem" localSheetId="31" hidden="1">{#N/A,#N/A,FALSE,"trates"}</definedName>
    <definedName name="problem" hidden="1">{#N/A,#N/A,FALSE,"trates"}</definedName>
    <definedName name="Product_2">#REF!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2">#REF!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 localSheetId="31">#REF!</definedName>
    <definedName name="Product_5">#REF!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2">#REF!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 localSheetId="31">#REF!</definedName>
    <definedName name="Product_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2">#REF!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 localSheetId="31">#REF!</definedName>
    <definedName name="Product_7a">#REF!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2">#REF!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 localSheetId="31">#REF!</definedName>
    <definedName name="Product_7b">#REF!</definedName>
    <definedName name="Project">[26]CASE!$B$3:$B$12</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2">#REF!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 localSheetId="31">#REF!</definedName>
    <definedName name="Project_Starts_Operations_in_Quarter">#REF!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2">#REF!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 localSheetId="31">#REF!</definedName>
    <definedName name="Property__Plant___Equipment">#REF!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2">#REF!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 localSheetId="31">#REF!</definedName>
    <definedName name="Property_Tax_Assessment_Value_for_Jan1_Start">#REF!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2">#REF!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 localSheetId="31">#REF!</definedName>
    <definedName name="Property_Tax_Base_Year">#REF!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2">#REF!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 localSheetId="31">#REF!</definedName>
    <definedName name="Property_Tax_Dec_2000">#REF!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2">#REF!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 localSheetId="31">#REF!</definedName>
    <definedName name="Property_Tax_Input_Delayed_One_Year">#REF!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2">#REF!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 localSheetId="31">#REF!</definedName>
    <definedName name="Property_Taxes___Book">#REF!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2">#REF!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 localSheetId="31">#REF!</definedName>
    <definedName name="Property_Taxes__Cash">#REF!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2">#REF!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 localSheetId="31">#REF!</definedName>
    <definedName name="PSA_Line_Loss_Factor">#REF!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2">#REF!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 localSheetId="31">#REF!</definedName>
    <definedName name="PSA_Off_Peak_Delivered_MWh">#REF!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2">#REF!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 localSheetId="31">#REF!</definedName>
    <definedName name="PSA_On_Peak_Delivered_MWh">#REF!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2">#REF!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 localSheetId="31">#REF!</definedName>
    <definedName name="PSA_Replacement_MWh_Cost">#REF!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2">#REF!</definedName>
    <definedName name="PST" localSheetId="26">#REF!</definedName>
    <definedName name="PST" localSheetId="27">#REF!</definedName>
    <definedName name="PST" localSheetId="28">#REF!</definedName>
    <definedName name="PST" localSheetId="29">#REF!</definedName>
    <definedName name="PST" localSheetId="30">#REF!</definedName>
    <definedName name="PST" localSheetId="31">#REF!</definedName>
    <definedName name="PST">#REF!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2">#REF!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 localSheetId="31">#REF!</definedName>
    <definedName name="PSTAIR">#REF!</definedName>
    <definedName name="pv">[5]Inputs!$B$26</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2">#REF!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 localSheetId="31">#REF!</definedName>
    <definedName name="PV_of_1st_Quarter_Cash_Flows">#REF!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2">#REF!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 localSheetId="31">#REF!</definedName>
    <definedName name="PV_of_2nd_Quarter_Cash_Flows">#REF!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2">#REF!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 localSheetId="31">#REF!</definedName>
    <definedName name="PV_of_3rd_Quarter_Cash_Flows">#REF!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2">#REF!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 localSheetId="31">#REF!</definedName>
    <definedName name="PV_of_4th_Quarter_Cash_Flows">#REF!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2">#REF!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 localSheetId="31">#REF!</definedName>
    <definedName name="PV_Project_Cash_Flows">#REF!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2">#REF!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 localSheetId="31">#REF!</definedName>
    <definedName name="pyeper">#REF!</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23" hidden="1">{"SourcesUses",#N/A,TRUE,"CFMODEL";"TransOverview",#N/A,TRUE,"CFMODEL"}</definedName>
    <definedName name="qqqqqqq" localSheetId="4" hidden="1">{"SourcesUses",#N/A,TRUE,"CFMODEL";"TransOverview",#N/A,TRUE,"CFMODEL"}</definedName>
    <definedName name="qqqqqqq" localSheetId="5" hidden="1">{"SourcesUses",#N/A,TRUE,"CFMODEL";"TransOverview",#N/A,TRUE,"CFMODEL"}</definedName>
    <definedName name="qqqqqqq" localSheetId="16"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 localSheetId="31" hidden="1">{"SourcesUses",#N/A,TRUE,"CFMODEL";"TransOverview",#N/A,TRUE,"CFMODEL"}</definedName>
    <definedName name="qqqqqqq" hidden="1">{"SourcesUses",#N/A,TRUE,"CFMODEL";"TransOverview",#N/A,TRUE,"CFMODEL"}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23" hidden="1">{"Income Statement",#N/A,FALSE,"CFMODEL";"Balance Sheet",#N/A,FALSE,"CFMODEL"}</definedName>
    <definedName name="qqqqqqqqqqqqqqqqqq" localSheetId="4" hidden="1">{"Income Statement",#N/A,FALSE,"CFMODEL";"Balance Sheet",#N/A,FALSE,"CFMODEL"}</definedName>
    <definedName name="qqqqqqqqqqqqqqqqqq" localSheetId="5" hidden="1">{"Income Statement",#N/A,FALSE,"CFMODEL";"Balance Sheet",#N/A,FALSE,"CFMODEL"}</definedName>
    <definedName name="qqqqqqqqqqqqqqqqqq" localSheetId="16"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qqqqqqqqqqqqqqqqqq" localSheetId="31" hidden="1">{"Income Statement",#N/A,FALSE,"CFMODEL";"Balance Sheet",#N/A,FALSE,"CFMODEL"}</definedName>
    <definedName name="qqqqqqqqqqqqqqqqqq" hidden="1">{"Income Statement",#N/A,FALSE,"CFMODEL";"Balance Sheet",#N/A,FALSE,"CFMODEL"}</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2"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localSheetId="31" hidden="1">#REF!</definedName>
    <definedName name="r.CashFlow"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2"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localSheetId="31" hidden="1">#REF!</definedName>
    <definedName name="r.Leverage"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2"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localSheetId="31" hidden="1">#REF!</definedName>
    <definedName name="r.Liquidity"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2"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localSheetId="31" hidden="1">#REF!</definedName>
    <definedName name="r.Market"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2"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localSheetId="31" hidden="1">#REF!</definedName>
    <definedName name="r.Profitability"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2"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localSheetId="31" hidden="1">#REF!</definedName>
    <definedName name="r.Summary" hidden="1">#REF!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2">#REF!</definedName>
    <definedName name="ra" localSheetId="26">#REF!</definedName>
    <definedName name="ra" localSheetId="27">#REF!</definedName>
    <definedName name="ra" localSheetId="28">#REF!</definedName>
    <definedName name="ra" localSheetId="29">#REF!</definedName>
    <definedName name="ra" localSheetId="30">#REF!</definedName>
    <definedName name="ra" localSheetId="31">#REF!</definedName>
    <definedName name="ra">#REF!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2">#REF!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 localSheetId="31">#REF!</definedName>
    <definedName name="RateCase">#REF!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2">#REF!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 localSheetId="31">#REF!</definedName>
    <definedName name="Re_Fi_Term_Loan_Maturity_Year">#REF!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2">#REF!</definedName>
    <definedName name="REC" localSheetId="26">#REF!</definedName>
    <definedName name="REC" localSheetId="27">#REF!</definedName>
    <definedName name="REC" localSheetId="28">#REF!</definedName>
    <definedName name="REC" localSheetId="29">#REF!</definedName>
    <definedName name="REC" localSheetId="30">#REF!</definedName>
    <definedName name="REC" localSheetId="31">#REF!</definedName>
    <definedName name="REC">#REF!</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23" hidden="1">{"SourcesUses",#N/A,TRUE,"CFMODEL";"TransOverview",#N/A,TRUE,"CFMODEL"}</definedName>
    <definedName name="reference3" localSheetId="4" hidden="1">{"SourcesUses",#N/A,TRUE,"CFMODEL";"TransOverview",#N/A,TRUE,"CFMODEL"}</definedName>
    <definedName name="reference3" localSheetId="5" hidden="1">{"SourcesUses",#N/A,TRUE,"CFMODEL";"TransOverview",#N/A,TRUE,"CFMODEL"}</definedName>
    <definedName name="reference3" localSheetId="16"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 localSheetId="31" hidden="1">{"SourcesUses",#N/A,TRUE,"CFMODEL";"TransOverview",#N/A,TRUE,"CFMODEL"}</definedName>
    <definedName name="reference3"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23" hidden="1">{"SourcesUses",#N/A,TRUE,"CFMODEL";"TransOverview",#N/A,TRUE,"CFMODEL"}</definedName>
    <definedName name="reference32" localSheetId="4" hidden="1">{"SourcesUses",#N/A,TRUE,"CFMODEL";"TransOverview",#N/A,TRUE,"CFMODEL"}</definedName>
    <definedName name="reference32" localSheetId="5" hidden="1">{"SourcesUses",#N/A,TRUE,"CFMODEL";"TransOverview",#N/A,TRUE,"CFMODEL"}</definedName>
    <definedName name="reference32" localSheetId="16"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erence32" localSheetId="31" hidden="1">{"SourcesUses",#N/A,TRUE,"CFMODEL";"TransOverview",#N/A,TRUE,"CFMODEL"}</definedName>
    <definedName name="reference32" hidden="1">{"SourcesUses",#N/A,TRUE,"CFMODEL";"TransOverview",#N/A,TRUE,"CFMODEL"}</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2">#REF!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 localSheetId="31">#REF!</definedName>
    <definedName name="Refi_Debt_Service_Coverage_Ratio_List">#REF!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2">#REF!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 localSheetId="31">#REF!</definedName>
    <definedName name="Refi_DSCR_Criteria">#REF!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2">#REF!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 localSheetId="31">#REF!</definedName>
    <definedName name="Refinancing_Amortization_Schedule">#REF!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2">#REF!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 localSheetId="31">#REF!</definedName>
    <definedName name="Reggie">#REF!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2">#REF!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 localSheetId="31">#REF!</definedName>
    <definedName name="Reggie1">#REF!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2">#REF!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 localSheetId="31">#REF!</definedName>
    <definedName name="Repairs_Discount_Factor">#REF!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2">#REF!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 localSheetId="31">#REF!</definedName>
    <definedName name="repo_meanreversion">#REF!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2">#REF!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 localSheetId="31">#REF!</definedName>
    <definedName name="repo_model">#REF!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2">#REF!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 localSheetId="31">#REF!</definedName>
    <definedName name="repo_volatility">#REF!</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23" hidden="1">{"'Attachment'!$A$1:$L$49"}</definedName>
    <definedName name="rert" localSheetId="4" hidden="1">{"'Attachment'!$A$1:$L$49"}</definedName>
    <definedName name="rert" localSheetId="5" hidden="1">{"'Attachment'!$A$1:$L$49"}</definedName>
    <definedName name="rert" localSheetId="16"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rt" localSheetId="31" hidden="1">{"'Attachment'!$A$1:$L$49"}</definedName>
    <definedName name="rert" hidden="1">{"'Attachment'!$A$1:$L$49"}</definedName>
    <definedName name="RES_MTR">1.8</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2">#REF!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 localSheetId="31">#REF!</definedName>
    <definedName name="Residual_Credit_Enhancement_LOC_Amount">#REF!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2">#REF!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 localSheetId="31">#REF!</definedName>
    <definedName name="Residual_Credit_Enhancement_LOC_Arrangement_Fee">#REF!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2">#REF!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 localSheetId="31">#REF!</definedName>
    <definedName name="Residual_Credit_Enhancement_LOC_Arrangement_Fee_Rate">#REF!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2">#REF!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 localSheetId="31">#REF!</definedName>
    <definedName name="Residual_Credit_Enhancement_LOC_Commitment_Fee_Rate">#REF!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2">#REF!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 localSheetId="31">#REF!</definedName>
    <definedName name="Residual_Credit_Enhancement_LOC_Fee">#REF!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2">#REF!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 localSheetId="31">#REF!</definedName>
    <definedName name="Residual_Credit_Enhancement_LOC_Fee_Operation">#REF!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2">#REF!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 localSheetId="31">#REF!</definedName>
    <definedName name="Residual_Credit_Enhancement_LOC_Fee_Rate">#REF!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2">#REF!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 localSheetId="31">#REF!</definedName>
    <definedName name="Residual_Credit_Enhancement_LOC_Percentage">#REF!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2">#REF!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 localSheetId="31">#REF!</definedName>
    <definedName name="Residual_Credit_Enhancement_LOC_Upfront_Fee">#REF!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2">#REF!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 localSheetId="31">#REF!</definedName>
    <definedName name="Residual_Credit_Enhancement_LOC_Upfront_Fee_Rate">#REF!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2">#REF!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 localSheetId="31">#REF!</definedName>
    <definedName name="Restricted_Construction_Contingency_Amount">#REF!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2">#REF!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 localSheetId="31">#REF!</definedName>
    <definedName name="RETADD">#REF!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2">#REF!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 localSheetId="31">#REF!</definedName>
    <definedName name="retro_table">#REF!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2">#REF!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 localSheetId="31">#REF!</definedName>
    <definedName name="Revolver_Related_Costs___Closing">#REF!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2">#REF!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 localSheetId="31">#REF!</definedName>
    <definedName name="Right_of_Way_Base_Year">#REF!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2">#REF!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 localSheetId="31">#REF!</definedName>
    <definedName name="Right_of_Way_Escalation_Factor">#REF!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2">#REF!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 localSheetId="31">#REF!</definedName>
    <definedName name="Right_of_Way_Inputs_per_Year">#REF!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2">#REF!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 localSheetId="31">#REF!</definedName>
    <definedName name="Right_of_Way_Payments">#REF!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2">#REF!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 localSheetId="31">#REF!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2">#REF!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 localSheetId="31">#REF!</definedName>
    <definedName name="ROE_Quarterly_Calculation_15_Years">#REF!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2">#REF!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 localSheetId="31">#REF!</definedName>
    <definedName name="ROE_Quarterly_Calculation_20_Years">#REF!</definedName>
    <definedName name="rough" localSheetId="17">IF('CARE Table 1'!Values_Entered,HEADER_ROW+'CARE Table 1'!Number_of_Payments,HEADER_ROW)</definedName>
    <definedName name="rough" localSheetId="18">IF('CARE Table 2'!Values_Entered,HEADER_ROW+'CARE Table 2'!Number_of_Payments,HEADER_ROW)</definedName>
    <definedName name="rough" localSheetId="19">IF('CARE Table 3A _3B'!Values_Entered,HEADER_ROW+'CARE Table 3A _3B'!Number_of_Payments,HEADER_ROW)</definedName>
    <definedName name="rough" localSheetId="20">IF('CARE Table 4'!Values_Entered,HEADER_ROW+'CARE Table 4'!Number_of_Payments,HEADER_ROW)</definedName>
    <definedName name="rough" localSheetId="21">IF('CARE Table 5'!Values_Entered,HEADER_ROW+'CARE Table 5'!Number_of_Payments,HEADER_ROW)</definedName>
    <definedName name="rough" localSheetId="22">IF('CARE Table 6'!Values_Entered,HEADER_ROW+'CARE Table 6'!Number_of_Payments,HEADER_ROW)</definedName>
    <definedName name="rough" localSheetId="23">IF('CARE Table 7'!Values_Entered,HEADER_ROW+'CARE Table 7'!Number_of_Payments,HEADER_ROW)</definedName>
    <definedName name="rough" localSheetId="4">IF('ESA Table 2'!Values_Entered,HEADER_ROW+'ESA Table 2'!Number_of_Payments,HEADER_ROW)</definedName>
    <definedName name="rough" localSheetId="5">IF('ESA Table 2A'!Values_Entered,HEADER_ROW+'ESA Table 2A'!Number_of_Payments,HEADER_ROW)</definedName>
    <definedName name="rough" localSheetId="16">IF('ESA Table 9'!Values_Entered,HEADER_ROW+'ESA Table 9'!Number_of_Payments,HEADER_ROW)</definedName>
    <definedName name="rough" localSheetId="26">IF('FERA Table 1'!Values_Entered,HEADER_ROW+'FERA Table 1'!Number_of_Payments,HEADER_ROW)</definedName>
    <definedName name="rough" localSheetId="27">IF('FERA Table 2'!Values_Entered,HEADER_ROW+'FERA Table 2'!Number_of_Payments,HEADER_ROW)</definedName>
    <definedName name="rough" localSheetId="28">IF('FERA Table 3A _3B'!Values_Entered,HEADER_ROW+'FERA Table 3A _3B'!Number_of_Payments,HEADER_ROW)</definedName>
    <definedName name="rough" localSheetId="29">IF('FERA Table 4'!Values_Entered,HEADER_ROW+'FERA Table 4'!Number_of_Payments,HEADER_ROW)</definedName>
    <definedName name="rough" localSheetId="30">IF('FERA Table 5'!Values_Entered,HEADER_ROW+'FERA Table 5'!Number_of_Payments,HEADER_ROW)</definedName>
    <definedName name="rough" localSheetId="31">IF('FERA Table 6'!Values_Entered,HEADER_ROW+'FERA Table 6'!Number_of_Payments,HEADER_ROW)</definedName>
    <definedName name="rough">IF(Values_Entered,HEADER_ROW+Number_of_Payments,HEADER_ROW)</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23" hidden="1">{"SourcesUses",#N/A,TRUE,#N/A;"TransOverview",#N/A,TRUE,"CFMODEL"}</definedName>
    <definedName name="rrrrr" localSheetId="4" hidden="1">{"SourcesUses",#N/A,TRUE,#N/A;"TransOverview",#N/A,TRUE,"CFMODEL"}</definedName>
    <definedName name="rrrrr" localSheetId="5" hidden="1">{"SourcesUses",#N/A,TRUE,#N/A;"TransOverview",#N/A,TRUE,"CFMODEL"}</definedName>
    <definedName name="rrrrr" localSheetId="16"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 localSheetId="31" hidden="1">{"SourcesUses",#N/A,TRUE,#N/A;"TransOverview",#N/A,TRUE,"CFMODEL"}</definedName>
    <definedName name="rrrrr" hidden="1">{"SourcesUses",#N/A,TRUE,#N/A;"TransOverview",#N/A,TRUE,"CFMODEL"}</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23" hidden="1">{"SourcesUses",#N/A,TRUE,"FundsFlow";"TransOverview",#N/A,TRUE,"FundsFlow"}</definedName>
    <definedName name="rrrrrr" localSheetId="4" hidden="1">{"SourcesUses",#N/A,TRUE,"FundsFlow";"TransOverview",#N/A,TRUE,"FundsFlow"}</definedName>
    <definedName name="rrrrrr" localSheetId="5" hidden="1">{"SourcesUses",#N/A,TRUE,"FundsFlow";"TransOverview",#N/A,TRUE,"FundsFlow"}</definedName>
    <definedName name="rrrrrr" localSheetId="16"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 localSheetId="31" hidden="1">{"SourcesUses",#N/A,TRUE,"FundsFlow";"TransOverview",#N/A,TRUE,"FundsFlow"}</definedName>
    <definedName name="rrrrrr"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23" hidden="1">{"SourcesUses",#N/A,TRUE,"FundsFlow";"TransOverview",#N/A,TRUE,"FundsFlow"}</definedName>
    <definedName name="rrrrrr2" localSheetId="4" hidden="1">{"SourcesUses",#N/A,TRUE,"FundsFlow";"TransOverview",#N/A,TRUE,"FundsFlow"}</definedName>
    <definedName name="rrrrrr2" localSheetId="5" hidden="1">{"SourcesUses",#N/A,TRUE,"FundsFlow";"TransOverview",#N/A,TRUE,"FundsFlow"}</definedName>
    <definedName name="rrrrrr2" localSheetId="16"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rrrrr2" localSheetId="31" hidden="1">{"SourcesUses",#N/A,TRUE,"FundsFlow";"TransOverview",#N/A,TRUE,"FundsFlow"}</definedName>
    <definedName name="rrrrrr2"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2">#REF!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 localSheetId="31">#REF!</definedName>
    <definedName name="Sale_of_Assets_Year">#REF!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2">#REF!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 localSheetId="31">#REF!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2">#REF!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 localSheetId="31">#REF!</definedName>
    <definedName name="scgbs">#REF!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2">#REF!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 localSheetId="31">#REF!</definedName>
    <definedName name="scgpl">#REF!</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2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5"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afsadf" localSheetId="31" hidden="1">{#N/A,#N/A,FALSE,"Aging Summary";#N/A,#N/A,FALSE,"Ratio Analysis";#N/A,#N/A,FALSE,"Test 120 Day Accts";#N/A,#N/A,FALSE,"Tickmarks"}</definedName>
    <definedName name="sdafsadf" hidden="1">{#N/A,#N/A,FALSE,"Aging Summary";#N/A,#N/A,FALSE,"Ratio Analysis";#N/A,#N/A,FALSE,"Test 120 Day Accts";#N/A,#N/A,FALSE,"Tickmarks"}</definedName>
    <definedName name="sdf">[27]lookup!$C$4:$F$29</definedName>
    <definedName name="sdge" hidden="1">12</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2">#REF!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 localSheetId="31">#REF!</definedName>
    <definedName name="SDHRS">#REF!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2">#REF!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 localSheetId="31">#REF!</definedName>
    <definedName name="Sempra">#REF!</definedName>
    <definedName name="sencount" hidden="1">1</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2">#REF!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 localSheetId="31">#REF!</definedName>
    <definedName name="Sensitivity_Switch">#REF!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2">#REF!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 localSheetId="31">#REF!</definedName>
    <definedName name="Sensor">#REF!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2">#REF!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 localSheetId="31">#REF!</definedName>
    <definedName name="Servicios_DGN_prorrateo">#REF!</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2"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localSheetId="31" hidden="1">#REF!</definedName>
    <definedName name="skfskfksk" hidden="1">#REF!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2">#REF!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 localSheetId="31">#REF!</definedName>
    <definedName name="SL_Conversion_Date">#REF!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2">#REF!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 localSheetId="31">#REF!</definedName>
    <definedName name="SL_Conversion_Month">#REF!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2">#REF!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 localSheetId="31">#REF!</definedName>
    <definedName name="SL_Conversion_Year">#REF!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2">#REF!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 localSheetId="31">#REF!</definedName>
    <definedName name="SL_Maturity_Date">#REF!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2">#REF!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 localSheetId="31">#REF!</definedName>
    <definedName name="SL_Maturity_Year">#REF!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2">#REF!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 localSheetId="31">#REF!</definedName>
    <definedName name="SL_Tranche_A_Interest_Expense_Construction">#REF!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2">#REF!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 localSheetId="31">#REF!</definedName>
    <definedName name="SL_Tranche_A_Notes_Interest_Expense">#REF!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2">#REF!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 localSheetId="31">#REF!</definedName>
    <definedName name="SL_Tranche_A_Notes_Principal_Payments">#REF!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2">#REF!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 localSheetId="31">#REF!</definedName>
    <definedName name="SL_Tranche_C_Certificates_Principal_Payments">#REF!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2">#REF!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 localSheetId="31">#REF!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2">#REF!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 localSheetId="31">#REF!</definedName>
    <definedName name="Spread">#REF!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2">#REF!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 localSheetId="31">#REF!</definedName>
    <definedName name="spread_meanreversion">#REF!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2">#REF!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 localSheetId="31">#REF!</definedName>
    <definedName name="spread_meanreversion2">#REF!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2">#REF!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 localSheetId="31">#REF!</definedName>
    <definedName name="spread_meshpoints">#REF!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2">#REF!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 localSheetId="31">#REF!</definedName>
    <definedName name="spread_model">#REF!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2">#REF!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 localSheetId="31">#REF!</definedName>
    <definedName name="spread_volatility">#REF!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2">#REF!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 localSheetId="31">#REF!</definedName>
    <definedName name="spread_volatility2">#REF!</definedName>
    <definedName name="SPWS_WBID">"2FFB1B3F-8871-4190-9222-8139C9167BAF"</definedName>
    <definedName name="ssnra">#REF!</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23" hidden="1">{"SourcesUses",#N/A,TRUE,#N/A;"TransOverview",#N/A,TRUE,"CFMODEL"}</definedName>
    <definedName name="sss" localSheetId="4" hidden="1">{"SourcesUses",#N/A,TRUE,#N/A;"TransOverview",#N/A,TRUE,"CFMODEL"}</definedName>
    <definedName name="sss" localSheetId="5" hidden="1">{"SourcesUses",#N/A,TRUE,#N/A;"TransOverview",#N/A,TRUE,"CFMODEL"}</definedName>
    <definedName name="sss" localSheetId="16"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 localSheetId="31" hidden="1">{"SourcesUses",#N/A,TRUE,#N/A;"TransOverview",#N/A,TRUE,"CFMODEL"}</definedName>
    <definedName name="sss" hidden="1">{"SourcesUses",#N/A,TRUE,#N/A;"TransOverview",#N/A,TRUE,"CFMODEL"}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23" hidden="1">{"Income Statement",#N/A,FALSE,"CFMODEL";"Balance Sheet",#N/A,FALSE,"CFMODEL"}</definedName>
    <definedName name="sssssssssssssssss" localSheetId="4" hidden="1">{"Income Statement",#N/A,FALSE,"CFMODEL";"Balance Sheet",#N/A,FALSE,"CFMODEL"}</definedName>
    <definedName name="sssssssssssssssss" localSheetId="5" hidden="1">{"Income Statement",#N/A,FALSE,"CFMODEL";"Balance Sheet",#N/A,FALSE,"CFMODEL"}</definedName>
    <definedName name="sssssssssssssssss" localSheetId="16"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 localSheetId="31" hidden="1">{"Income Statement",#N/A,FALSE,"CFMODEL";"Balance Sheet",#N/A,FALSE,"CFMODEL"}</definedName>
    <definedName name="sssssssssssssssss"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23" hidden="1">{"Income Statement",#N/A,FALSE,"CFMODEL";"Balance Sheet",#N/A,FALSE,"CFMODEL"}</definedName>
    <definedName name="sssssssssssssssssss" localSheetId="4" hidden="1">{"Income Statement",#N/A,FALSE,"CFMODEL";"Balance Sheet",#N/A,FALSE,"CFMODEL"}</definedName>
    <definedName name="sssssssssssssssssss" localSheetId="5" hidden="1">{"Income Statement",#N/A,FALSE,"CFMODEL";"Balance Sheet",#N/A,FALSE,"CFMODEL"}</definedName>
    <definedName name="sssssssssssssssssss" localSheetId="16"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ssssssssssssssssss" localSheetId="31" hidden="1">{"Income Statement",#N/A,FALSE,"CFMODEL";"Balance Sheet",#N/A,FALSE,"CFMODEL"}</definedName>
    <definedName name="sssssssssssssssssss" hidden="1">{"Income Statement",#N/A,FALSE,"CFMODEL";"Balance Sheet",#N/A,FALSE,"CFMODEL"}</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2">#REF!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 localSheetId="31">#REF!</definedName>
    <definedName name="Staged_Online_Incremental_Net_Cash_Flow_in_Year_1">#REF!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2">#REF!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 localSheetId="31">#REF!</definedName>
    <definedName name="STATEGAS">#REF!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2">#REF!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 localSheetId="31">#REF!</definedName>
    <definedName name="STATELEC">#REF!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2">#REF!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 localSheetId="31">#REF!</definedName>
    <definedName name="swap_meanreversion">#REF!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2">#REF!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 localSheetId="31">#REF!</definedName>
    <definedName name="swap_model">#REF!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2">#REF!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 localSheetId="31">#REF!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2">#REF!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 localSheetId="31">#REF!</definedName>
    <definedName name="swaption_meanreversion">#REF!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2">#REF!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 localSheetId="31">#REF!</definedName>
    <definedName name="swaption_model">#REF!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2">#REF!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 localSheetId="31">#REF!</definedName>
    <definedName name="swaption_volatility">#REF!</definedName>
    <definedName name="SWPC_Mgmt_Fee_Base_year">[4]Inputs!$B$162</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2">#REF!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 localSheetId="31">#REF!</definedName>
    <definedName name="Synthetic_Lease_Financial_Partial_Year_Factor">#REF!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2">#REF!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 localSheetId="31">#REF!</definedName>
    <definedName name="Synthetic_Lease_Tranche_A_Interest_Expense">#REF!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2">#REF!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 localSheetId="31">#REF!</definedName>
    <definedName name="Synthetic_Lease_Tranche_C_Interest_Expense">#REF!</definedName>
    <definedName name="T_CREDIT">0.00017</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2">#REF!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 localSheetId="31">#REF!</definedName>
    <definedName name="Table1">#REF!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2">#REF!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 localSheetId="31">#REF!</definedName>
    <definedName name="Table1_list">#REF!</definedName>
    <definedName name="TableName">"Dummy"</definedName>
    <definedName name="Tax_Rate">[9]Assumptions!$C$20</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2">#REF!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 localSheetId="31">#REF!</definedName>
    <definedName name="TaxReturn1992">#REF!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2">#REF!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 localSheetId="31">#REF!</definedName>
    <definedName name="TaxReturn1993">#REF!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2">#REF!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 localSheetId="31">#REF!</definedName>
    <definedName name="TBal">#REF!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2">#REF!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 localSheetId="31">#REF!</definedName>
    <definedName name="tblChgCodes">#REF!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2">#REF!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 localSheetId="31">#REF!</definedName>
    <definedName name="TblConsTypes">#REF!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2">#REF!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 localSheetId="31">#REF!</definedName>
    <definedName name="tblRates">#REF!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2">#REF!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 localSheetId="31">#REF!</definedName>
    <definedName name="tblrptrate">#REF!</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2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5"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DM" localSheetId="31" hidden="1">{#N/A,#N/A,FALSE,"Aging Summary";#N/A,#N/A,FALSE,"Ratio Analysis";#N/A,#N/A,FALSE,"Test 120 Day Accts";#N/A,#N/A,FALSE,"Tickmarks"}</definedName>
    <definedName name="TDM" hidden="1">{#N/A,#N/A,FALSE,"Aging Summary";#N/A,#N/A,FALSE,"Ratio Analysis";#N/A,#N/A,FALSE,"Test 120 Day Accts";#N/A,#N/A,FALSE,"Tickmarks"}</definedName>
    <definedName name="TEMP">#REF!</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2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5"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mplate2" localSheetId="31" hidden="1">{"by_month",#N/A,TRUE,"template";"destec_month",#N/A,TRUE,"template";"by_quarter",#N/A,TRUE,"template";"destec_quarter",#N/A,TRUE,"template";"by_year",#N/A,TRUE,"template";"destec_annual",#N/A,TRUE,"template"}</definedName>
    <definedName name="template2" hidden="1">{"by_month",#N/A,TRUE,"template";"destec_month",#N/A,TRUE,"template";"by_quarter",#N/A,TRUE,"template";"destec_quarter",#N/A,TRUE,"template";"by_year",#N/A,TRUE,"template";"destec_annual",#N/A,TRUE,"template"}</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2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5"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rst2" localSheetId="31" hidden="1">{"Page_1",#N/A,FALSE,"BAD4Q98";"Page_2",#N/A,FALSE,"BAD4Q98";"Page_3",#N/A,FALSE,"BAD4Q98";"Page_4",#N/A,FALSE,"BAD4Q98";"Page_5",#N/A,FALSE,"BAD4Q98";"Page_6",#N/A,FALSE,"BAD4Q98";"Input_1",#N/A,FALSE,"BAD4Q98";"Input_2",#N/A,FALSE,"BAD4Q98"}</definedName>
    <definedName name="terst2"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2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5"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 localSheetId="31" hidden="1">{"Page_1",#N/A,FALSE,"BAD4Q98";"Page_2",#N/A,FALSE,"BAD4Q98";"Page_3",#N/A,FALSE,"BAD4Q98";"Page_4",#N/A,FALSE,"BAD4Q98";"Page_5",#N/A,FALSE,"BAD4Q98";"Page_6",#N/A,FALSE,"BAD4Q98";"Input_1",#N/A,FALSE,"BAD4Q98";"Input_2",#N/A,FALSE,"BAD4Q98"}</definedName>
    <definedName name="test" hidden="1">{"Page_1",#N/A,FALSE,"BAD4Q98";"Page_2",#N/A,FALSE,"BAD4Q98";"Page_3",#N/A,FALSE,"BAD4Q98";"Page_4",#N/A,FALSE,"BAD4Q98";"Page_5",#N/A,FALSE,"BAD4Q98";"Page_6",#N/A,FALSE,"BAD4Q98";"Input_1",#N/A,FALSE,"BAD4Q98";"Input_2",#N/A,FALSE,"BAD4Q98"}</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23" hidden="1">{"Control_DataContact",#N/A,FALSE,"Control"}</definedName>
    <definedName name="test_1" localSheetId="4" hidden="1">{"Control_DataContact",#N/A,FALSE,"Control"}</definedName>
    <definedName name="test_1" localSheetId="5" hidden="1">{"Control_DataContact",#N/A,FALSE,"Control"}</definedName>
    <definedName name="test_1" localSheetId="16"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_1" localSheetId="31" hidden="1">{"Control_DataContact",#N/A,FALSE,"Control"}</definedName>
    <definedName name="test_1" hidden="1">{"Control_DataContact",#N/A,FALSE,"Control"}</definedName>
    <definedName name="TEST0">#REF!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2">#REF!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 localSheetId="31">#REF!</definedName>
    <definedName name="TEST1">#REF!</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23" hidden="1">{"Sch.D_P_1Gas",#N/A,FALSE,"Sch.D";"Sch.D_P_2Elec",#N/A,FALSE,"Sch.D"}</definedName>
    <definedName name="test1_1" localSheetId="4" hidden="1">{"Sch.D_P_1Gas",#N/A,FALSE,"Sch.D";"Sch.D_P_2Elec",#N/A,FALSE,"Sch.D"}</definedName>
    <definedName name="test1_1" localSheetId="5" hidden="1">{"Sch.D_P_1Gas",#N/A,FALSE,"Sch.D";"Sch.D_P_2Elec",#N/A,FALSE,"Sch.D"}</definedName>
    <definedName name="test1_1" localSheetId="16"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1_1" localSheetId="31" hidden="1">{"Sch.D_P_1Gas",#N/A,FALSE,"Sch.D";"Sch.D_P_2Elec",#N/A,FALSE,"Sch.D"}</definedName>
    <definedName name="test1_1" hidden="1">{"Sch.D_P_1Gas",#N/A,FALSE,"Sch.D";"Sch.D_P_2Elec",#N/A,FALSE,"Sch.D"}</definedName>
    <definedName name="TEST2">#REF!</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23" hidden="1">{"SourcesUses",#N/A,TRUE,#N/A;"TransOverview",#N/A,TRUE,"CFMODEL"}</definedName>
    <definedName name="test2006" localSheetId="4" hidden="1">{"SourcesUses",#N/A,TRUE,#N/A;"TransOverview",#N/A,TRUE,"CFMODEL"}</definedName>
    <definedName name="test2006" localSheetId="5" hidden="1">{"SourcesUses",#N/A,TRUE,#N/A;"TransOverview",#N/A,TRUE,"CFMODEL"}</definedName>
    <definedName name="test2006" localSheetId="16"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2006" localSheetId="31" hidden="1">{"SourcesUses",#N/A,TRUE,#N/A;"TransOverview",#N/A,TRUE,"CFMODEL"}</definedName>
    <definedName name="test2006" hidden="1">{"SourcesUses",#N/A,TRUE,#N/A;"TransOverview",#N/A,TRUE,"CFMODEL"}</definedName>
    <definedName name="TEST3">#REF!</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2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5"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3_1" localSheetId="31" hidden="1">{"Sch.E_PayrollExp",#N/A,TRUE,"Sch.E,F,G,H";"Sch.F_PayrollTaxes",#N/A,TRUE,"Sch.E,F,G,H";"Sch.G_IncentComp",#N/A,TRUE,"Sch.E,F,G,H";"Sch.H_P1_EmplBeneSum",#N/A,TRUE,"Sch.E,F,G,H"}</definedName>
    <definedName name="test3_1" hidden="1">{"Sch.E_PayrollExp",#N/A,TRUE,"Sch.E,F,G,H";"Sch.F_PayrollTaxes",#N/A,TRUE,"Sch.E,F,G,H";"Sch.G_IncentComp",#N/A,TRUE,"Sch.E,F,G,H";"Sch.H_P1_EmplBeneSum",#N/A,TRUE,"Sch.E,F,G,H"}</definedName>
    <definedName name="TEST4">#REF!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2">#REF!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 localSheetId="31">#REF!</definedName>
    <definedName name="TESTHKEY">#REF!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2">#REF!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 localSheetId="31">#REF!</definedName>
    <definedName name="TESTKEYS">#REF!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2">#REF!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 localSheetId="31">#REF!</definedName>
    <definedName name="TESTVKEY">#REF!</definedName>
    <definedName name="TextRefCopyRangeCount" hidden="1">39</definedName>
    <definedName name="Ticker">"EFTC"</definedName>
    <definedName name="Total_Ancillary_Service_Revenues">#REF!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2">#REF!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 localSheetId="31">#REF!</definedName>
    <definedName name="Total_Annual_Capacity_Revenues">#REF!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2">#REF!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 localSheetId="31">#REF!</definedName>
    <definedName name="Total_Base_Plant_Delivered_MWh">#REF!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2">#REF!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 localSheetId="31">#REF!</definedName>
    <definedName name="Total_Draws">#REF!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2">#REF!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 localSheetId="31">#REF!</definedName>
    <definedName name="Total_Gas_Cost">#REF!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2">#REF!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 localSheetId="31">#REF!</definedName>
    <definedName name="Total_Market_Delivered_MWh">#REF!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2">#REF!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 localSheetId="31">#REF!</definedName>
    <definedName name="Total_Project_Cost">#REF!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2">#REF!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 localSheetId="31">#REF!</definedName>
    <definedName name="Total_PSA_Delivered_MWh">#REF!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2">#REF!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 localSheetId="31">#REF!</definedName>
    <definedName name="Total_Variable_Energy_Revenues">#REF!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2">#REF!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 localSheetId="31">#REF!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2"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localSheetId="31" hidden="1">#REF!</definedName>
    <definedName name="TUCU" hidden="1">#REF!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2">#REF!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 localSheetId="31">#REF!</definedName>
    <definedName name="turnover">#REF!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2">#REF!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 localSheetId="31">#REF!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2">#REF!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 localSheetId="31">#REF!</definedName>
    <definedName name="Unlevered_Monthly_Cash_Flows">#REF!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2">#REF!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 localSheetId="31">#REF!</definedName>
    <definedName name="Unused_Commitment">#REF!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2">#REF!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 localSheetId="31">#REF!</definedName>
    <definedName name="USGenLLC_Taxes">#REF!</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2">'[8]misc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 localSheetId="31">'[8]misc tables'!$B$16:$B$17</definedName>
    <definedName name="Utility">'[8]misc tables'!$B$16:$B$17</definedName>
    <definedName name="v">[2]Parameters!$D$18</definedName>
    <definedName name="val">[2]Parameters!$D$6</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2">#REF!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 localSheetId="31">#REF!</definedName>
    <definedName name="Validation">#REF!</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23">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 localSheetId="16">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 localSheetId="31">IF(LOAN_AMOUNT*INTEREST_RATE*LOAN_YEARS*LOAN_START&gt;0,1,0)</definedName>
    <definedName name="Values_Entered">IF(LOAN_AMOUNT*INTEREST_RATE*LOAN_YEARS*LOAN_START&gt;0,1,0)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23">IF(LOAN_AMOUNT_PREF*INTEREST_RATE_PREF*LOAN_YEARS_PREF*LOAN_START_PREF&gt;0,1,0)</definedName>
    <definedName name="Values_Entered_Pref" localSheetId="4">IF(LOAN_AMOUNT_PREF*INTEREST_RATE_PREF*LOAN_YEARS_PREF*LOAN_START_PREF&gt;0,1,0)</definedName>
    <definedName name="Values_Entered_Pref" localSheetId="5">IF(LOAN_AMOUNT_PREF*INTEREST_RATE_PREF*LOAN_YEARS_PREF*LOAN_START_PREF&gt;0,1,0)</definedName>
    <definedName name="Values_Entered_Pref" localSheetId="16">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 localSheetId="31">IF(LOAN_AMOUNT_PREF*INTEREST_RATE_PREF*LOAN_YEARS_PREF*LOAN_START_PREF&gt;0,1,0)</definedName>
    <definedName name="Values_Entered_Pref">IF(LOAN_AMOUNT_PREF*INTEREST_RATE_PREF*LOAN_YEARS_PREF*LOAN_START_PREF&gt;0,1,0)</definedName>
    <definedName name="vol_data">[5]Inputs!$H$3</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23" hidden="1">{"SourcesUses",#N/A,TRUE,"CFMODEL";"TransOverview",#N/A,TRUE,"CFMODEL"}</definedName>
    <definedName name="w" localSheetId="4" hidden="1">{"SourcesUses",#N/A,TRUE,"CFMODEL";"TransOverview",#N/A,TRUE,"CFMODEL"}</definedName>
    <definedName name="w" localSheetId="5" hidden="1">{"SourcesUses",#N/A,TRUE,"CFMODEL";"TransOverview",#N/A,TRUE,"CFMODEL"}</definedName>
    <definedName name="w" localSheetId="16"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 localSheetId="31" hidden="1">{"SourcesUses",#N/A,TRUE,"CFMODEL";"TransOverview",#N/A,TRUE,"CFMODEL"}</definedName>
    <definedName name="w" hidden="1">{"SourcesUses",#N/A,TRUE,"CFMODEL";"TransOverview",#N/A,TRUE,"CFMODEL"}</definedName>
    <definedName name="W_NWC_NCashAP">#REF!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2">#REF!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 localSheetId="31">#REF!</definedName>
    <definedName name="W_NWC_NCashAR">#REF!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2">#REF!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 localSheetId="31">#REF!</definedName>
    <definedName name="W_NWC_NCashComNPurch">#REF!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2">#REF!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 localSheetId="31">#REF!</definedName>
    <definedName name="W_NWC_NCashCustDep">#REF!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2">#REF!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 localSheetId="31">#REF!</definedName>
    <definedName name="W_NWC_NCashDivPay">#REF!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2">#REF!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 localSheetId="31">#REF!</definedName>
    <definedName name="W_NWC_NCashEnergyAssets">#REF!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2">#REF!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 localSheetId="31">#REF!</definedName>
    <definedName name="W_NWC_NCashEnergyLiabilities">#REF!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2">#REF!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 localSheetId="31">#REF!</definedName>
    <definedName name="W_NWC_NCashIntPay">#REF!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2">#REF!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 localSheetId="31">#REF!</definedName>
    <definedName name="W_NWC_NCashInventory">#REF!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2">#REF!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 localSheetId="31">#REF!</definedName>
    <definedName name="W_NWC_NCashNP">#REF!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2">#REF!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 localSheetId="31">#REF!</definedName>
    <definedName name="W_NWC_NCashNR">#REF!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2">#REF!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 localSheetId="31">#REF!</definedName>
    <definedName name="W_NWC_NCashOthAssets">#REF!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2">#REF!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 localSheetId="31">#REF!</definedName>
    <definedName name="W_NWC_NCashOthLiabilities">#REF!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2">#REF!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 localSheetId="31">#REF!</definedName>
    <definedName name="W_NWC_NCashRegAssets">#REF!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2">#REF!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 localSheetId="31">#REF!</definedName>
    <definedName name="W_NWC_NCashRegLiabilities">#REF!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2">#REF!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 localSheetId="31">#REF!</definedName>
    <definedName name="W_NWC_NCashRepurchaseObligations">#REF!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2">#REF!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 localSheetId="31">#REF!</definedName>
    <definedName name="W_NWC_NCashResaleAgreements">#REF!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2">#REF!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 localSheetId="31">#REF!</definedName>
    <definedName name="W_NWC_NCashTAX">#REF!</definedName>
    <definedName name="Wage_Escalation_Rate">[9]Assumptions!$C$22</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23" hidden="1">{"phase 1 ecm table",#N/A,FALSE,"ECM Matrix";"total ecm table",#N/A,FALSE,"ECM Matrix"}</definedName>
    <definedName name="what?" localSheetId="4" hidden="1">{"phase 1 ecm table",#N/A,FALSE,"ECM Matrix";"total ecm table",#N/A,FALSE,"ECM Matrix"}</definedName>
    <definedName name="what?" localSheetId="5" hidden="1">{"phase 1 ecm table",#N/A,FALSE,"ECM Matrix";"total ecm table",#N/A,FALSE,"ECM Matrix"}</definedName>
    <definedName name="what?" localSheetId="16"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31" hidden="1">{"phase 1 ecm table",#N/A,FALSE,"ECM Matrix";"total ecm table",#N/A,FALSE,"ECM Matrix"}</definedName>
    <definedName name="what?" hidden="1">{"phase 1 ecm table",#N/A,FALSE,"ECM Matrix";"total ecm table",#N/A,FALSE,"ECM Matrix"}</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2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5"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31" hidden="1">{"okte1",#N/A,FALSE,"OKTE GAS CONV";"okte2",#N/A,FALSE,"OKTE GAS CONV";"okte3",#N/A,FALSE,"OKTE GAS CONV";"okte4",#N/A,FALSE,"OKTE GAS CONV"}</definedName>
    <definedName name="what??" hidden="1">{"okte1",#N/A,FALSE,"OKTE GAS CONV";"okte2",#N/A,FALSE,"OKTE GAS CONV";"okte3",#N/A,FALSE,"OKTE GAS CONV";"okte4",#N/A,FALSE,"OKTE GAS CONV"}</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2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5"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 localSheetId="31" hidden="1">{"Overhead",#N/A,FALSE,"NEW FINMODEL";"Overhead",#N/A,FALSE,"Cash flow Phase 1";"Overhead PH1 w Benefits",#N/A,FALSE,"ECM Matrix";"Overhead PH1 w RFP",#N/A,FALSE,"ECM Matrix";"Overhead Total w benefits",#N/A,FALSE,"ECM Matrix";"Overhead Total w RFP",#N/A,FALSE,"ECM Matrix"}</definedName>
    <definedName name="what???"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2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5"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31" hidden="1">{"Overhead",#N/A,FALSE,"NEW FINMODEL";"Overhead",#N/A,FALSE,"Cash flow Phase 1";"Overhead PH1 w Benefits",#N/A,FALSE,"ECM Matrix";"Overhead PH1 w RFP",#N/A,FALSE,"ECM Matrix";"Overhead Total w benefits",#N/A,FALSE,"ECM Matrix";"Overhead Total w RFP",#N/A,FALSE,"ECM Matrix"}</definedName>
    <definedName name="what???1" hidden="1">{"Overhead",#N/A,FALSE,"NEW FINMODEL";"Overhead",#N/A,FALSE,"Cash flow Phase 1";"Overhead PH1 w Benefits",#N/A,FALSE,"ECM Matrix";"Overhead PH1 w RFP",#N/A,FALSE,"ECM Matrix";"Overhead Total w benefits",#N/A,FALSE,"ECM Matrix";"Overhead Total w RFP",#N/A,FALSE,"ECM Matrix"}</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2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5"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31" hidden="1">{"okte1",#N/A,FALSE,"OKTE GAS CONV";"okte2",#N/A,FALSE,"OKTE GAS CONV";"okte3",#N/A,FALSE,"OKTE GAS CONV";"okte4",#N/A,FALSE,"OKTE GAS CONV"}</definedName>
    <definedName name="what??1" hidden="1">{"okte1",#N/A,FALSE,"OKTE GAS CONV";"okte2",#N/A,FALSE,"OKTE GAS CONV";"okte3",#N/A,FALSE,"OKTE GAS CONV";"okte4",#N/A,FALSE,"OKTE GAS CONV"}</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23" hidden="1">{"phase 1 ecm table",#N/A,FALSE,"ECM Matrix";"total ecm table",#N/A,FALSE,"ECM Matrix"}</definedName>
    <definedName name="what1" localSheetId="4" hidden="1">{"phase 1 ecm table",#N/A,FALSE,"ECM Matrix";"total ecm table",#N/A,FALSE,"ECM Matrix"}</definedName>
    <definedName name="what1" localSheetId="5" hidden="1">{"phase 1 ecm table",#N/A,FALSE,"ECM Matrix";"total ecm table",#N/A,FALSE,"ECM Matrix"}</definedName>
    <definedName name="what1" localSheetId="16"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1" localSheetId="31" hidden="1">{"phase 1 ecm table",#N/A,FALSE,"ECM Matrix";"total ecm table",#N/A,FALSE,"ECM Matrix"}</definedName>
    <definedName name="what1" hidden="1">{"phase 1 ecm table",#N/A,FALSE,"ECM Matrix";"total ecm table",#N/A,FALSE,"ECM Matrix"}</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2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5"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atth" localSheetId="31" hidden="1">{"Page_1",#N/A,FALSE,"BAD4Q98";"Page_2",#N/A,FALSE,"BAD4Q98";"Page_3",#N/A,FALSE,"BAD4Q98";"Page_4",#N/A,FALSE,"BAD4Q98";"Page_5",#N/A,FALSE,"BAD4Q98";"Page_6",#N/A,FALSE,"BAD4Q98";"Input_1",#N/A,FALSE,"BAD4Q98";"Input_2",#N/A,FALSE,"BAD4Q98"}</definedName>
    <definedName name="whatth" hidden="1">{"Page_1",#N/A,FALSE,"BAD4Q98";"Page_2",#N/A,FALSE,"BAD4Q98";"Page_3",#N/A,FALSE,"BAD4Q98";"Page_4",#N/A,FALSE,"BAD4Q98";"Page_5",#N/A,FALSE,"BAD4Q98";"Page_6",#N/A,FALSE,"BAD4Q98";"Input_1",#N/A,FALSE,"BAD4Q98";"Input_2",#N/A,FALSE,"BAD4Q98"}</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23" hidden="1">{"phase 1 ecm table",#N/A,FALSE,"ECM Matrix";"total ecm table",#N/A,FALSE,"ECM Matrix"}</definedName>
    <definedName name="who" localSheetId="4" hidden="1">{"phase 1 ecm table",#N/A,FALSE,"ECM Matrix";"total ecm table",#N/A,FALSE,"ECM Matrix"}</definedName>
    <definedName name="who" localSheetId="5" hidden="1">{"phase 1 ecm table",#N/A,FALSE,"ECM Matrix";"total ecm table",#N/A,FALSE,"ECM Matrix"}</definedName>
    <definedName name="who" localSheetId="16"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 localSheetId="31" hidden="1">{"phase 1 ecm table",#N/A,FALSE,"ECM Matrix";"total ecm table",#N/A,FALSE,"ECM Matrix"}</definedName>
    <definedName name="who" hidden="1">{"phase 1 ecm table",#N/A,FALSE,"ECM Matrix";"total ecm table",#N/A,FALSE,"ECM Matrix"}</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2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5"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hoa" localSheetId="31" hidden="1">{"okte1",#N/A,FALSE,"OKTE GAS CONV";"okte2",#N/A,FALSE,"OKTE GAS CONV";"okte3",#N/A,FALSE,"OKTE GAS CONV";"okte4",#N/A,FALSE,"OKTE GAS CONV"}</definedName>
    <definedName name="whoa" hidden="1">{"okte1",#N/A,FALSE,"OKTE GAS CONV";"okte2",#N/A,FALSE,"OKTE GAS CONV";"okte3",#N/A,FALSE,"OKTE GAS CONV";"okte4",#N/A,FALSE,"OKTE GAS CONV"}</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2">#REF!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 localSheetId="31">#REF!</definedName>
    <definedName name="Working_Capital_Facility_Commitment_Fee_Rate_year_6_plus">#REF!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2">#REF!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 localSheetId="31">#REF!</definedName>
    <definedName name="Working_Capital_Facility_Spread_year_6_plus">#REF!</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2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5"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 localSheetId="31" hidden="1">{"ecm (CES Inputs)",#N/A,FALSE,"CES Inputs";"finmod (CES Inputs)",#N/A,FALSE,"CES Inputs";"buyout (Buyout)",#N/A,FALSE,"CES Inputs";"hillpay (CES Inputs)",#N/A,FALSE,"CES Inputs";"psc (PSC Output)",#N/A,FALSE,"PSC Output"}</definedName>
    <definedName name="wrn.All." hidden="1">{"ecm (CES Inputs)",#N/A,FALSE,"CES Inputs";"finmod (CES Inputs)",#N/A,FALSE,"CES Inputs";"buyout (Buyout)",#N/A,FALSE,"CES Inputs";"hillpay (CES Inputs)",#N/A,FALSE,"CES Inputs";"psc (PSC Output)",#N/A,FALSE,"PSC Output"}</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23" hidden="1">{#N/A,#N/A,FALSE,"trates"}</definedName>
    <definedName name="wrn.BL." localSheetId="4" hidden="1">{#N/A,#N/A,FALSE,"trates"}</definedName>
    <definedName name="wrn.BL." localSheetId="5" hidden="1">{#N/A,#N/A,FALSE,"trates"}</definedName>
    <definedName name="wrn.BL." localSheetId="16"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L." localSheetId="31" hidden="1">{#N/A,#N/A,FALSE,"trates"}</definedName>
    <definedName name="wrn.BL." hidden="1">{#N/A,#N/A,FALSE,"trates"}</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23" hidden="1">{#N/A,#N/A,TRUE,"SDGE";#N/A,#N/A,TRUE,"GBU";#N/A,#N/A,TRUE,"TBU";#N/A,#N/A,TRUE,"EDBU";#N/A,#N/A,TRUE,"ExclCC"}</definedName>
    <definedName name="wrn.busum." localSheetId="4" hidden="1">{#N/A,#N/A,TRUE,"SDGE";#N/A,#N/A,TRUE,"GBU";#N/A,#N/A,TRUE,"TBU";#N/A,#N/A,TRUE,"EDBU";#N/A,#N/A,TRUE,"ExclCC"}</definedName>
    <definedName name="wrn.busum." localSheetId="5" hidden="1">{#N/A,#N/A,TRUE,"SDGE";#N/A,#N/A,TRUE,"GBU";#N/A,#N/A,TRUE,"TBU";#N/A,#N/A,TRUE,"EDBU";#N/A,#N/A,TRUE,"ExclCC"}</definedName>
    <definedName name="wrn.busum." localSheetId="16"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busum." localSheetId="31" hidden="1">{#N/A,#N/A,TRUE,"SDGE";#N/A,#N/A,TRUE,"GBU";#N/A,#N/A,TRUE,"TBU";#N/A,#N/A,TRUE,"EDBU";#N/A,#N/A,TRUE,"ExclCC"}</definedName>
    <definedName name="wrn.busum." hidden="1">{#N/A,#N/A,TRUE,"SDGE";#N/A,#N/A,TRUE,"GBU";#N/A,#N/A,TRUE,"TBU";#N/A,#N/A,TRUE,"EDBU";#N/A,#N/A,TRUE,"ExclCC"}</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2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5"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 localSheetId="31" hidden="1">{"Control_P1",#N/A,FALSE,"Control";"Control_P2",#N/A,FALSE,"Control";"Control_P3",#N/A,FALSE,"Control";"Control_P4",#N/A,FALSE,"Control"}</definedName>
    <definedName name="wrn.ControlSheets."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2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5"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ntrolSheets._1" localSheetId="31"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23" hidden="1">{#N/A,#N/A,FALSE,"RECAP";#N/A,#N/A,FALSE,"MATBYCLS";#N/A,#N/A,FALSE,"STATUS";#N/A,#N/A,FALSE,"OP-ACT";#N/A,#N/A,FALSE,"W_O"}</definedName>
    <definedName name="wrn.COSTOS." localSheetId="4" hidden="1">{#N/A,#N/A,FALSE,"RECAP";#N/A,#N/A,FALSE,"MATBYCLS";#N/A,#N/A,FALSE,"STATUS";#N/A,#N/A,FALSE,"OP-ACT";#N/A,#N/A,FALSE,"W_O"}</definedName>
    <definedName name="wrn.COSTOS." localSheetId="5" hidden="1">{#N/A,#N/A,FALSE,"RECAP";#N/A,#N/A,FALSE,"MATBYCLS";#N/A,#N/A,FALSE,"STATUS";#N/A,#N/A,FALSE,"OP-ACT";#N/A,#N/A,FALSE,"W_O"}</definedName>
    <definedName name="wrn.COSTOS." localSheetId="16"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COSTOS." localSheetId="31" hidden="1">{#N/A,#N/A,FALSE,"RECAP";#N/A,#N/A,FALSE,"MATBYCLS";#N/A,#N/A,FALSE,"STATUS";#N/A,#N/A,FALSE,"OP-ACT";#N/A,#N/A,FALSE,"W_O"}</definedName>
    <definedName name="wrn.COSTOS." hidden="1">{#N/A,#N/A,FALSE,"RECAP";#N/A,#N/A,FALSE,"MATBYCLS";#N/A,#N/A,FALSE,"STATUS";#N/A,#N/A,FALSE,"OP-ACT";#N/A,#N/A,FALSE,"W_O"}</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23" hidden="1">{#N/A,#N/A,FALSE,"3 Year Plan"}</definedName>
    <definedName name="wrn.Data." localSheetId="4" hidden="1">{#N/A,#N/A,FALSE,"3 Year Plan"}</definedName>
    <definedName name="wrn.Data." localSheetId="5" hidden="1">{#N/A,#N/A,FALSE,"3 Year Plan"}</definedName>
    <definedName name="wrn.Data." localSheetId="16"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 localSheetId="31" hidden="1">{#N/A,#N/A,FALSE,"3 Year Plan"}</definedName>
    <definedName name="wrn.Data." hidden="1">{#N/A,#N/A,FALSE,"3 Year Plan"}</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23" hidden="1">{"Control_DataContact",#N/A,FALSE,"Control"}</definedName>
    <definedName name="wrn.Data_Contact." localSheetId="4" hidden="1">{"Control_DataContact",#N/A,FALSE,"Control"}</definedName>
    <definedName name="wrn.Data_Contact." localSheetId="5" hidden="1">{"Control_DataContact",#N/A,FALSE,"Control"}</definedName>
    <definedName name="wrn.Data_Contact." localSheetId="16"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 localSheetId="31" hidden="1">{"Control_DataContact",#N/A,FALSE,"Control"}</definedName>
    <definedName name="wrn.Data_Contact."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23" hidden="1">{"Control_DataContact",#N/A,FALSE,"Control"}</definedName>
    <definedName name="wrn.Data_Contact._1" localSheetId="4" hidden="1">{"Control_DataContact",#N/A,FALSE,"Control"}</definedName>
    <definedName name="wrn.Data_Contact._1" localSheetId="5" hidden="1">{"Control_DataContact",#N/A,FALSE,"Control"}</definedName>
    <definedName name="wrn.Data_Contact._1" localSheetId="16"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Data_Contact._1" localSheetId="31" hidden="1">{"Control_DataContact",#N/A,FALSE,"Control"}</definedName>
    <definedName name="wrn.Data_Contact._1" hidden="1">{"Control_DataContact",#N/A,FALSE,"Control"}</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2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5"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 localSheetId="31" hidden="1">{"Est_Pg1",#N/A,FALSE,"Estimate2003";"Est_Pg2",#N/A,FALSE,"Estimate2003";"Est_Pg3",#N/A,FALSE,"Estimate2003";"Escalation,",#N/A,FALSE,"Escalation"}</definedName>
    <definedName name="wrn.Est_2003."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2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5"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Est_2003._1" localSheetId="31"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23" hidden="1">{"b1",#N/A,TRUE,"B-1";"b2",#N/A,TRUE,"B-2";"b3",#N/A,TRUE,"B-3";"b4",#N/A,TRUE,"B-4";"b5",#N/A,TRUE,"B-5"}</definedName>
    <definedName name="wrn.fermie." localSheetId="4" hidden="1">{"b1",#N/A,TRUE,"B-1";"b2",#N/A,TRUE,"B-2";"b3",#N/A,TRUE,"B-3";"b4",#N/A,TRUE,"B-4";"b5",#N/A,TRUE,"B-5"}</definedName>
    <definedName name="wrn.fermie." localSheetId="5" hidden="1">{"b1",#N/A,TRUE,"B-1";"b2",#N/A,TRUE,"B-2";"b3",#N/A,TRUE,"B-3";"b4",#N/A,TRUE,"B-4";"b5",#N/A,TRUE,"B-5"}</definedName>
    <definedName name="wrn.fermie." localSheetId="16"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ermie." localSheetId="31" hidden="1">{"b1",#N/A,TRUE,"B-1";"b2",#N/A,TRUE,"B-2";"b3",#N/A,TRUE,"B-3";"b4",#N/A,TRUE,"B-4";"b5",#N/A,TRUE,"B-5"}</definedName>
    <definedName name="wrn.fermie." hidden="1">{"b1",#N/A,TRUE,"B-1";"b2",#N/A,TRUE,"B-2";"b3",#N/A,TRUE,"B-3";"b4",#N/A,TRUE,"B-4";"b5",#N/A,TRUE,"B-5"}</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23" hidden="1">{#N/A,#N/A,FALSE,"94 FTE";#N/A,#N/A,FALSE,"95 FTE";#N/A,#N/A,FALSE,"96 FTE"}</definedName>
    <definedName name="wrn.FTEs." localSheetId="4" hidden="1">{#N/A,#N/A,FALSE,"94 FTE";#N/A,#N/A,FALSE,"95 FTE";#N/A,#N/A,FALSE,"96 FTE"}</definedName>
    <definedName name="wrn.FTEs." localSheetId="5" hidden="1">{#N/A,#N/A,FALSE,"94 FTE";#N/A,#N/A,FALSE,"95 FTE";#N/A,#N/A,FALSE,"96 FTE"}</definedName>
    <definedName name="wrn.FTEs." localSheetId="16"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FTEs." localSheetId="31" hidden="1">{#N/A,#N/A,FALSE,"94 FTE";#N/A,#N/A,FALSE,"95 FTE";#N/A,#N/A,FALSE,"96 FTE"}</definedName>
    <definedName name="wrn.FTEs." hidden="1">{#N/A,#N/A,FALSE,"94 FTE";#N/A,#N/A,FALSE,"95 FTE";#N/A,#N/A,FALSE,"96 FTE"}</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23" hidden="1">{#N/A,#N/A,FALSE,"A"}</definedName>
    <definedName name="wrn.input." localSheetId="4" hidden="1">{#N/A,#N/A,FALSE,"A"}</definedName>
    <definedName name="wrn.input." localSheetId="5" hidden="1">{#N/A,#N/A,FALSE,"A"}</definedName>
    <definedName name="wrn.input." localSheetId="16"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 localSheetId="31" hidden="1">{#N/A,#N/A,FALSE,"A"}</definedName>
    <definedName name="wrn.input." hidden="1">{#N/A,#N/A,FALSE,"A"}</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23" hidden="1">{"[Cost of Service] COS Inputs Sch 1",#N/A,FALSE,"Cost of Service Model"}</definedName>
    <definedName name="wrn.Inputs." localSheetId="4" hidden="1">{"[Cost of Service] COS Inputs Sch 1",#N/A,FALSE,"Cost of Service Model"}</definedName>
    <definedName name="wrn.Inputs." localSheetId="5" hidden="1">{"[Cost of Service] COS Inputs Sch 1",#N/A,FALSE,"Cost of Service Model"}</definedName>
    <definedName name="wrn.Inputs." localSheetId="16"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Inputs." localSheetId="31" hidden="1">{"[Cost of Service] COS Inputs Sch 1",#N/A,FALSE,"Cost of Service Model"}</definedName>
    <definedName name="wrn.Inputs." hidden="1">{"[Cost of Service] COS Inputs Sch 1",#N/A,FALSE,"Cost of Service Model"}</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23" hidden="1">{"2002Frcst","06Month",FALSE,"Frcst Format 2002"}</definedName>
    <definedName name="wrn.June2002." localSheetId="4" hidden="1">{"2002Frcst","06Month",FALSE,"Frcst Format 2002"}</definedName>
    <definedName name="wrn.June2002." localSheetId="5" hidden="1">{"2002Frcst","06Month",FALSE,"Frcst Format 2002"}</definedName>
    <definedName name="wrn.June2002." localSheetId="16"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une2002." localSheetId="31" hidden="1">{"2002Frcst","06Month",FALSE,"Frcst Format 2002"}</definedName>
    <definedName name="wrn.June2002." hidden="1">{"2002Frcst","06Month",FALSE,"Frcst Format 2002"}</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23" hidden="1">{#N/A,#N/A,FALSE,"202";#N/A,#N/A,FALSE,"203";#N/A,#N/A,FALSE,"204";#N/A,#N/A,FALSE,"205";#N/A,#N/A,FALSE,"205A"}</definedName>
    <definedName name="wrn.JVREPORT." localSheetId="4" hidden="1">{#N/A,#N/A,FALSE,"202";#N/A,#N/A,FALSE,"203";#N/A,#N/A,FALSE,"204";#N/A,#N/A,FALSE,"205";#N/A,#N/A,FALSE,"205A"}</definedName>
    <definedName name="wrn.JVREPORT." localSheetId="5" hidden="1">{#N/A,#N/A,FALSE,"202";#N/A,#N/A,FALSE,"203";#N/A,#N/A,FALSE,"204";#N/A,#N/A,FALSE,"205";#N/A,#N/A,FALSE,"205A"}</definedName>
    <definedName name="wrn.JVREPORT." localSheetId="16"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JVREPORT." localSheetId="31" hidden="1">{#N/A,#N/A,FALSE,"202";#N/A,#N/A,FALSE,"203";#N/A,#N/A,FALSE,"204";#N/A,#N/A,FALSE,"205";#N/A,#N/A,FALSE,"205A"}</definedName>
    <definedName name="wrn.JVREPORT." hidden="1">{#N/A,#N/A,FALSE,"202";#N/A,#N/A,FALSE,"203";#N/A,#N/A,FALSE,"204";#N/A,#N/A,FALSE,"205";#N/A,#N/A,FALSE,"205A"}</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23" hidden="1">{"2002Frcst","05Month",FALSE,"Frcst Format 2002"}</definedName>
    <definedName name="wrn.May2002." localSheetId="4" hidden="1">{"2002Frcst","05Month",FALSE,"Frcst Format 2002"}</definedName>
    <definedName name="wrn.May2002." localSheetId="5" hidden="1">{"2002Frcst","05Month",FALSE,"Frcst Format 2002"}</definedName>
    <definedName name="wrn.May2002." localSheetId="16"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ay2002." localSheetId="31" hidden="1">{"2002Frcst","05Month",FALSE,"Frcst Format 2002"}</definedName>
    <definedName name="wrn.May2002." hidden="1">{"2002Frcst","05Month",FALSE,"Frcst Format 2002"}</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23" hidden="1">{"Equipment",#N/A,FALSE,"A";"Summary",#N/A,FALSE,"B"}</definedName>
    <definedName name="wrn.My._.estimate._.report." localSheetId="4" hidden="1">{"Equipment",#N/A,FALSE,"A";"Summary",#N/A,FALSE,"B"}</definedName>
    <definedName name="wrn.My._.estimate._.report." localSheetId="5" hidden="1">{"Equipment",#N/A,FALSE,"A";"Summary",#N/A,FALSE,"B"}</definedName>
    <definedName name="wrn.My._.estimate._.report." localSheetId="16"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_.estimate._.report." localSheetId="31" hidden="1">{"Equipment",#N/A,FALSE,"A";"Summary",#N/A,FALSE,"B"}</definedName>
    <definedName name="wrn.My._.estimate._.report." hidden="1">{"Equipment",#N/A,FALSE,"A";"Summary",#N/A,FALSE,"B"}</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23" hidden="1">{"Alberta",#N/A,FALSE,"Pivot Data";#N/A,#N/A,FALSE,"Pivot Data";"HiddenColumns",#N/A,FALSE,"Pivot Data"}</definedName>
    <definedName name="wrn.MyTestReport." localSheetId="4" hidden="1">{"Alberta",#N/A,FALSE,"Pivot Data";#N/A,#N/A,FALSE,"Pivot Data";"HiddenColumns",#N/A,FALSE,"Pivot Data"}</definedName>
    <definedName name="wrn.MyTestReport." localSheetId="5" hidden="1">{"Alberta",#N/A,FALSE,"Pivot Data";#N/A,#N/A,FALSE,"Pivot Data";"HiddenColumns",#N/A,FALSE,"Pivot Data"}</definedName>
    <definedName name="wrn.MyTestReport." localSheetId="16"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MyTestReport." localSheetId="31" hidden="1">{"Alberta",#N/A,FALSE,"Pivot Data";#N/A,#N/A,FALSE,"Pivot Data";"HiddenColumns",#N/A,FALSE,"Pivot Data"}</definedName>
    <definedName name="wrn.MyTestReport." hidden="1">{"Alberta",#N/A,FALSE,"Pivot Data";#N/A,#N/A,FALSE,"Pivot Data";"HiddenColumns",#N/A,FALSE,"Pivot Data"}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23" hidden="1">{"Overhauls Calculations",#N/A,FALSE,"PROFORMA"}</definedName>
    <definedName name="wrn.Overhauls." localSheetId="4" hidden="1">{"Overhauls Calculations",#N/A,FALSE,"PROFORMA"}</definedName>
    <definedName name="wrn.Overhauls." localSheetId="5" hidden="1">{"Overhauls Calculations",#N/A,FALSE,"PROFORMA"}</definedName>
    <definedName name="wrn.Overhauls." localSheetId="16"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 localSheetId="31" hidden="1">{"Overhauls Calculations",#N/A,FALSE,"PROFORMA"}</definedName>
    <definedName name="wrn.Overhauls."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23" hidden="1">{"Overhauls Calculations",#N/A,FALSE,"PROFORMA"}</definedName>
    <definedName name="wrn.Overhaulsb." localSheetId="4" hidden="1">{"Overhauls Calculations",#N/A,FALSE,"PROFORMA"}</definedName>
    <definedName name="wrn.Overhaulsb." localSheetId="5" hidden="1">{"Overhauls Calculations",#N/A,FALSE,"PROFORMA"}</definedName>
    <definedName name="wrn.Overhaulsb." localSheetId="16"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Overhaulsb." localSheetId="31" hidden="1">{"Overhauls Calculations",#N/A,FALSE,"PROFORMA"}</definedName>
    <definedName name="wrn.Overhaulsb." hidden="1">{"Overhauls Calculations",#N/A,FALSE,"PROFORMA"}</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2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5"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 localSheetId="31" hidden="1">{#N/A,#N/A,TRUE,"Recommendation";#N/A,#N/A,TRUE,"Scenarios";#N/A,#N/A,TRUE,"Tax Adjusted WACC";#N/A,#N/A,TRUE,"Summary";#N/A,#N/A,TRUE,"Industrial";#N/A,#N/A,TRUE,"Apodaca &amp; Escobedo";#N/A,#N/A,TRUE,"Guadalupe";#N/A,#N/A,TRUE,"Santa Catarina";#N/A,#N/A,TRUE,"Debt Valuation"}</definedName>
    <definedName name="wrn.Package."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2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5"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ackage2" localSheetId="31"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5"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Out." localSheetId="31"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2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5"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earnings_template." localSheetId="31"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23" hidden="1">{"Var_page",#N/A,FALSE,"template"}</definedName>
    <definedName name="wrn.Print_Var_Page." localSheetId="4" hidden="1">{"Var_page",#N/A,FALSE,"template"}</definedName>
    <definedName name="wrn.Print_Var_Page." localSheetId="5" hidden="1">{"Var_page",#N/A,FALSE,"template"}</definedName>
    <definedName name="wrn.Print_Var_Page." localSheetId="16"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_Page." localSheetId="31" hidden="1">{"Var_page",#N/A,FALSE,"template"}</definedName>
    <definedName name="wrn.Print_Var_Page." hidden="1">{"Var_page",#N/A,FALSE,"template"}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23" hidden="1">{"month_variance",#N/A,FALSE,"template"}</definedName>
    <definedName name="wrn.Print_Variance." localSheetId="4" hidden="1">{"month_variance",#N/A,FALSE,"template"}</definedName>
    <definedName name="wrn.Print_Variance." localSheetId="5" hidden="1">{"month_variance",#N/A,FALSE,"template"}</definedName>
    <definedName name="wrn.Print_Variance." localSheetId="16"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 localSheetId="31" hidden="1">{"month_variance",#N/A,FALSE,"template"}</definedName>
    <definedName name="wrn.Print_Variance." hidden="1">{"month_variance",#N/A,FALSE,"template"}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23" hidden="1">{"variance_page",#N/A,FALSE,"template"}</definedName>
    <definedName name="wrn.Print_Variance_Page." localSheetId="4" hidden="1">{"variance_page",#N/A,FALSE,"template"}</definedName>
    <definedName name="wrn.Print_Variance_Page." localSheetId="5" hidden="1">{"variance_page",#N/A,FALSE,"template"}</definedName>
    <definedName name="wrn.Print_Variance_Page." localSheetId="16"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int_Variance_Page." localSheetId="31" hidden="1">{"variance_page",#N/A,FALSE,"template"}</definedName>
    <definedName name="wrn.Print_Variance_Page." hidden="1">{"variance_page",#N/A,FALSE,"template"}</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2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5"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PRNREP." localSheetId="31" hidden="1">{"ID1",#N/A,FALSE,"IDIQ-I";"id2",#N/A,FALSE,"IDIQ-II";"ID3",#N/A,FALSE,"IDIQ-III";"ID4",#N/A,FALSE,"IDIQ-IV";"id5",#N/A,FALSE,"IDIQ-V";"ID6",#N/A,FALSE,"IDIQ-VI";"DO1a",#N/A,FALSE,"DO-IA";"DO1b",#N/A,FALSE,"DO-IB";"DO1C",#N/A,FALSE,"DO-IC";"DO3",#N/A,FALSE,"DO-III";"DO4",#N/A,FALSE,"DO-IV";"DO5",#N/A,FALSE,"DO-V"}</definedName>
    <definedName name="wrn.PRNREP." hidden="1">{"ID1",#N/A,FALSE,"IDIQ-I";"id2",#N/A,FALSE,"IDIQ-II";"ID3",#N/A,FALSE,"IDIQ-III";"ID4",#N/A,FALSE,"IDIQ-IV";"id5",#N/A,FALSE,"IDIQ-V";"ID6",#N/A,FALSE,"IDIQ-VI";"DO1a",#N/A,FALSE,"DO-IA";"DO1b",#N/A,FALSE,"DO-IB";"DO1C",#N/A,FALSE,"DO-IC";"DO3",#N/A,FALSE,"DO-III";"DO4",#N/A,FALSE,"DO-IV";"DO5",#N/A,FALSE,"DO-V"}</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2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5"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 localSheetId="31" hidden="1">{"ecm",#N/A,FALSE,"CES Inputs";"FINMOD 2",#N/A,FALSE,"CES Inputs";"hillpay",#N/A,FALSE,"CES Inputs";"psc",#N/A,FALSE,"PSC Output";"buyout",#N/A,FALSE,"Buyout";"total",#N/A,FALSE,"FY93-94 Maintenance"}</definedName>
    <definedName name="wrn.rdm." hidden="1">{"ecm",#N/A,FALSE,"CES Inputs";"FINMOD 2",#N/A,FALSE,"CES Inputs";"hillpay",#N/A,FALSE,"CES Inputs";"psc",#N/A,FALSE,"PSC Output";"buyout",#N/A,FALSE,"Buyout";"total",#N/A,FALSE,"FY93-94 Maintenance"}</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2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5"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dm.1" localSheetId="31" hidden="1">{"ecm",#N/A,FALSE,"CES Inputs";"finmod",#N/A,FALSE,"CES Inputs";"hillpay",#N/A,FALSE,"CES Inputs";"psc",#N/A,FALSE,"PSC Output";"buyout",#N/A,FALSE,"Buyout";"Other Util Calcs",#N/A,FALSE,"CES Inputs";"Other Utility Calcs 2",#N/A,FALSE,"CES Inputs";"Other Utility Calcs 3",#N/A,FALSE,"CES Inputs"}</definedName>
    <definedName name="wrn.rdm.1" hidden="1">{"ecm",#N/A,FALSE,"CES Inputs";"finmod",#N/A,FALSE,"CES Inputs";"hillpay",#N/A,FALSE,"CES Inputs";"psc",#N/A,FALSE,"PSC Output";"buyout",#N/A,FALSE,"Buyout";"Other Util Calcs",#N/A,FALSE,"CES Inputs";"Other Utility Calcs 2",#N/A,FALSE,"CES Inputs";"Other Utility Calcs 3",#N/A,FALSE,"CES Inputs"}</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2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5"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serve._.Analysis." localSheetId="31" hidden="1">{"Page_1",#N/A,FALSE,"BAD4Q98";"Page_2",#N/A,FALSE,"BAD4Q98";"Page_3",#N/A,FALSE,"BAD4Q98";"Page_4",#N/A,FALSE,"BAD4Q98";"Page_5",#N/A,FALSE,"BAD4Q98";"Page_6",#N/A,FALSE,"BAD4Q98";"Input_1",#N/A,FALSE,"BAD4Q98";"Input_2",#N/A,FALSE,"BAD4Q98"}</definedName>
    <definedName name="wrn.Reserve._.Analysis." hidden="1">{"Page_1",#N/A,FALSE,"BAD4Q98";"Page_2",#N/A,FALSE,"BAD4Q98";"Page_3",#N/A,FALSE,"BAD4Q98";"Page_4",#N/A,FALSE,"BAD4Q98";"Page_5",#N/A,FALSE,"BAD4Q98";"Page_6",#N/A,FALSE,"BAD4Q98";"Input_1",#N/A,FALSE,"BAD4Q98";"Input_2",#N/A,FALSE,"BAD4Q98"}</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2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5"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_.Alloc." localSheetId="31"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23" hidden="1">{#N/A,#N/A,FALSE,"3 Year Plan";#N/A,#N/A,FALSE,"3 Year Plan"}</definedName>
    <definedName name="wrn.Revenue." localSheetId="4" hidden="1">{#N/A,#N/A,FALSE,"3 Year Plan";#N/A,#N/A,FALSE,"3 Year Plan"}</definedName>
    <definedName name="wrn.Revenue." localSheetId="5" hidden="1">{#N/A,#N/A,FALSE,"3 Year Plan";#N/A,#N/A,FALSE,"3 Year Plan"}</definedName>
    <definedName name="wrn.Revenue." localSheetId="16"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evenue." localSheetId="31" hidden="1">{#N/A,#N/A,FALSE,"3 Year Plan";#N/A,#N/A,FALSE,"3 Year Plan"}</definedName>
    <definedName name="wrn.Revenue." hidden="1">{#N/A,#N/A,FALSE,"3 Year Plan";#N/A,#N/A,FALSE,"3 Year Plan"}</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2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5"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OTable." localSheetId="31" hidden="1">{#N/A,#N/A,FALSE,"Table Contents";#N/A,#N/A,FALSE,"Summary";#N/A,#N/A,FALSE,"RO2-A";#N/A,#N/A,FALSE,"RO3-A";#N/A,#N/A,FALSE,"RO4-A";#N/A,#N/A,FALSE,"RO5-A";#N/A,#N/A,FALSE,"RO6-A";#N/A,#N/A,FALSE,"RO7-A";#N/A,#N/A,FALSE,"94DC ";#N/A,#N/A,FALSE,"95DC";#N/A,#N/A,FALSE,"96DC"}</definedName>
    <definedName name="wrn.ROTable." hidden="1">{#N/A,#N/A,FALSE,"Table Contents";#N/A,#N/A,FALSE,"Summary";#N/A,#N/A,FALSE,"RO2-A";#N/A,#N/A,FALSE,"RO3-A";#N/A,#N/A,FALSE,"RO4-A";#N/A,#N/A,FALSE,"RO5-A";#N/A,#N/A,FALSE,"RO6-A";#N/A,#N/A,FALSE,"RO7-A";#N/A,#N/A,FALSE,"94DC ";#N/A,#N/A,FALSE,"95DC";#N/A,#N/A,FALSE,"96DC"}</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23" hidden="1">{"RPT1",#N/A,FALSE,"OIC650A"}</definedName>
    <definedName name="wrn.RPT1." localSheetId="4" hidden="1">{"RPT1",#N/A,FALSE,"OIC650A"}</definedName>
    <definedName name="wrn.RPT1." localSheetId="5" hidden="1">{"RPT1",#N/A,FALSE,"OIC650A"}</definedName>
    <definedName name="wrn.RPT1." localSheetId="16"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1." localSheetId="31" hidden="1">{"RPT1",#N/A,FALSE,"OIC650A"}</definedName>
    <definedName name="wrn.RPT1." hidden="1">{"RPT1",#N/A,FALSE,"OIC650A"}</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23" hidden="1">{"RPT610",#N/A,FALSE,"Sheet1"}</definedName>
    <definedName name="wrn.RPT610." localSheetId="4" hidden="1">{"RPT610",#N/A,FALSE,"Sheet1"}</definedName>
    <definedName name="wrn.RPT610." localSheetId="5" hidden="1">{"RPT610",#N/A,FALSE,"Sheet1"}</definedName>
    <definedName name="wrn.RPT610." localSheetId="16"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PT610." localSheetId="31" hidden="1">{"RPT610",#N/A,FALSE,"Sheet1"}</definedName>
    <definedName name="wrn.RPT610." hidden="1">{"RPT610",#N/A,FALSE,"Sheet1"}</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2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5"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rwc." localSheetId="31" hidden="1">{"hillpay",#N/A,FALSE,"CES Inputs";"buyout",#N/A,FALSE,"Buyout";"ecm",#N/A,FALSE,"CES Inputs";"finmod",#N/A,FALSE,"CES Inputs";"psc",#N/A,FALSE,"PSC Output";"o_m94",#N/A,FALSE,"FY94 570 Maint"}</definedName>
    <definedName name="wrn.rwc." hidden="1">{"hillpay",#N/A,FALSE,"CES Inputs";"buyout",#N/A,FALSE,"Buyout";"ecm",#N/A,FALSE,"CES Inputs";"finmod",#N/A,FALSE,"CES Inputs";"psc",#N/A,FALSE,"PSC Output";"o_m94",#N/A,FALSE,"FY94 570 Maint"}</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23" hidden="1">{"Sch.A_CWC_Summary",#N/A,FALSE,"Sch.A,B";"Sch.B_LLSummary",#N/A,FALSE,"Sch.A,B"}</definedName>
    <definedName name="wrn.Sch.A._.B." localSheetId="4" hidden="1">{"Sch.A_CWC_Summary",#N/A,FALSE,"Sch.A,B";"Sch.B_LLSummary",#N/A,FALSE,"Sch.A,B"}</definedName>
    <definedName name="wrn.Sch.A._.B." localSheetId="5" hidden="1">{"Sch.A_CWC_Summary",#N/A,FALSE,"Sch.A,B";"Sch.B_LLSummary",#N/A,FALSE,"Sch.A,B"}</definedName>
    <definedName name="wrn.Sch.A._.B." localSheetId="16"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 localSheetId="31" hidden="1">{"Sch.A_CWC_Summary",#N/A,FALSE,"Sch.A,B";"Sch.B_LLSummary",#N/A,FALSE,"Sch.A,B"}</definedName>
    <definedName name="wrn.Sch.A._.B."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23" hidden="1">{"Sch.A_CWC_Summary",#N/A,FALSE,"Sch.A,B";"Sch.B_LLSummary",#N/A,FALSE,"Sch.A,B"}</definedName>
    <definedName name="wrn.Sch.A._.B._1" localSheetId="4" hidden="1">{"Sch.A_CWC_Summary",#N/A,FALSE,"Sch.A,B";"Sch.B_LLSummary",#N/A,FALSE,"Sch.A,B"}</definedName>
    <definedName name="wrn.Sch.A._.B._1" localSheetId="5" hidden="1">{"Sch.A_CWC_Summary",#N/A,FALSE,"Sch.A,B";"Sch.B_LLSummary",#N/A,FALSE,"Sch.A,B"}</definedName>
    <definedName name="wrn.Sch.A._.B._1" localSheetId="16"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A._.B._1" localSheetId="31" hidden="1">{"Sch.A_CWC_Summary",#N/A,FALSE,"Sch.A,B";"Sch.B_LLSummary",#N/A,FALSE,"Sch.A,B"}</definedName>
    <definedName name="wrn.Sch.A._.B._1" hidden="1">{"Sch.A_CWC_Summary",#N/A,FALSE,"Sch.A,B";"Sch.B_LLSummary",#N/A,FALSE,"Sch.A,B"}</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23" hidden="1">{"Sch.C_Rev_lag",#N/A,FALSE,"Sch.C"}</definedName>
    <definedName name="wrn.Sch.C." localSheetId="4" hidden="1">{"Sch.C_Rev_lag",#N/A,FALSE,"Sch.C"}</definedName>
    <definedName name="wrn.Sch.C." localSheetId="5" hidden="1">{"Sch.C_Rev_lag",#N/A,FALSE,"Sch.C"}</definedName>
    <definedName name="wrn.Sch.C." localSheetId="16"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 localSheetId="31" hidden="1">{"Sch.C_Rev_lag",#N/A,FALSE,"Sch.C"}</definedName>
    <definedName name="wrn.Sch.C."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23" hidden="1">{"Sch.C_Rev_lag",#N/A,FALSE,"Sch.C"}</definedName>
    <definedName name="wrn.Sch.C._1" localSheetId="4" hidden="1">{"Sch.C_Rev_lag",#N/A,FALSE,"Sch.C"}</definedName>
    <definedName name="wrn.Sch.C._1" localSheetId="5" hidden="1">{"Sch.C_Rev_lag",#N/A,FALSE,"Sch.C"}</definedName>
    <definedName name="wrn.Sch.C._1" localSheetId="16"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C._1" localSheetId="31" hidden="1">{"Sch.C_Rev_lag",#N/A,FALSE,"Sch.C"}</definedName>
    <definedName name="wrn.Sch.C._1" hidden="1">{"Sch.C_Rev_lag",#N/A,FALSE,"Sch.C"}</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23" hidden="1">{"Sch.D1_GasPurch",#N/A,FALSE,"Sch.D";"Sch.D2_ElecPurch",#N/A,FALSE,"Sch.D"}</definedName>
    <definedName name="wrn.Sch.D." localSheetId="4" hidden="1">{"Sch.D1_GasPurch",#N/A,FALSE,"Sch.D";"Sch.D2_ElecPurch",#N/A,FALSE,"Sch.D"}</definedName>
    <definedName name="wrn.Sch.D." localSheetId="5" hidden="1">{"Sch.D1_GasPurch",#N/A,FALSE,"Sch.D";"Sch.D2_ElecPurch",#N/A,FALSE,"Sch.D"}</definedName>
    <definedName name="wrn.Sch.D." localSheetId="16"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 localSheetId="31" hidden="1">{"Sch.D1_GasPurch",#N/A,FALSE,"Sch.D";"Sch.D2_ElecPurch",#N/A,FALSE,"Sch.D"}</definedName>
    <definedName name="wrn.Sch.D."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23" hidden="1">{"Sch.D1_GasPurch",#N/A,FALSE,"Sch.D";"Sch.D2_ElecPurch",#N/A,FALSE,"Sch.D"}</definedName>
    <definedName name="wrn.Sch.D._1" localSheetId="4" hidden="1">{"Sch.D1_GasPurch",#N/A,FALSE,"Sch.D";"Sch.D2_ElecPurch",#N/A,FALSE,"Sch.D"}</definedName>
    <definedName name="wrn.Sch.D._1" localSheetId="5" hidden="1">{"Sch.D1_GasPurch",#N/A,FALSE,"Sch.D";"Sch.D2_ElecPurch",#N/A,FALSE,"Sch.D"}</definedName>
    <definedName name="wrn.Sch.D._1" localSheetId="16"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D._1" localSheetId="31" hidden="1">{"Sch.D1_GasPurch",#N/A,FALSE,"Sch.D";"Sch.D2_ElecPurch",#N/A,FALSE,"Sch.D"}</definedName>
    <definedName name="wrn.Sch.D._1" hidden="1">{"Sch.D1_GasPurch",#N/A,FALSE,"Sch.D";"Sch.D2_ElecPurch",#N/A,FALSE,"Sch.D"}</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23" hidden="1">{"Sch.E_PayrollExp",#N/A,TRUE,"Sch.E,F";"Sch.F_FICA",#N/A,TRUE,"Sch.E,F"}</definedName>
    <definedName name="wrn.Sch.E._.F." localSheetId="4" hidden="1">{"Sch.E_PayrollExp",#N/A,TRUE,"Sch.E,F";"Sch.F_FICA",#N/A,TRUE,"Sch.E,F"}</definedName>
    <definedName name="wrn.Sch.E._.F." localSheetId="5" hidden="1">{"Sch.E_PayrollExp",#N/A,TRUE,"Sch.E,F";"Sch.F_FICA",#N/A,TRUE,"Sch.E,F"}</definedName>
    <definedName name="wrn.Sch.E._.F." localSheetId="16"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 localSheetId="31" hidden="1">{"Sch.E_PayrollExp",#N/A,TRUE,"Sch.E,F";"Sch.F_FICA",#N/A,TRUE,"Sch.E,F"}</definedName>
    <definedName name="wrn.Sch.E._.F."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23" hidden="1">{"Sch.E_PayrollExp",#N/A,TRUE,"Sch.E,F";"Sch.F_FICA",#N/A,TRUE,"Sch.E,F"}</definedName>
    <definedName name="wrn.Sch.E._.F._1" localSheetId="4" hidden="1">{"Sch.E_PayrollExp",#N/A,TRUE,"Sch.E,F";"Sch.F_FICA",#N/A,TRUE,"Sch.E,F"}</definedName>
    <definedName name="wrn.Sch.E._.F._1" localSheetId="5" hidden="1">{"Sch.E_PayrollExp",#N/A,TRUE,"Sch.E,F";"Sch.F_FICA",#N/A,TRUE,"Sch.E,F"}</definedName>
    <definedName name="wrn.Sch.E._.F._1" localSheetId="16"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E._.F._1" localSheetId="31" hidden="1">{"Sch.E_PayrollExp",#N/A,TRUE,"Sch.E,F";"Sch.F_FICA",#N/A,TRUE,"Sch.E,F"}</definedName>
    <definedName name="wrn.Sch.E._.F._1" hidden="1">{"Sch.E_PayrollExp",#N/A,TRUE,"Sch.E,F";"Sch.F_FICA",#N/A,TRUE,"Sch.E,F"}</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23" hidden="1">{"Sch.G_ICP",#N/A,FALSE,"Sch.G"}</definedName>
    <definedName name="wrn.Sch.G." localSheetId="4" hidden="1">{"Sch.G_ICP",#N/A,FALSE,"Sch.G"}</definedName>
    <definedName name="wrn.Sch.G." localSheetId="5" hidden="1">{"Sch.G_ICP",#N/A,FALSE,"Sch.G"}</definedName>
    <definedName name="wrn.Sch.G." localSheetId="16"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 localSheetId="31" hidden="1">{"Sch.G_ICP",#N/A,FALSE,"Sch.G"}</definedName>
    <definedName name="wrn.Sch.G."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23" hidden="1">{"Sch.G_ICP",#N/A,FALSE,"Sch.G"}</definedName>
    <definedName name="wrn.Sch.G._1" localSheetId="4" hidden="1">{"Sch.G_ICP",#N/A,FALSE,"Sch.G"}</definedName>
    <definedName name="wrn.Sch.G._1" localSheetId="5" hidden="1">{"Sch.G_ICP",#N/A,FALSE,"Sch.G"}</definedName>
    <definedName name="wrn.Sch.G._1" localSheetId="16"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G._1" localSheetId="31" hidden="1">{"Sch.G_ICP",#N/A,FALSE,"Sch.G"}</definedName>
    <definedName name="wrn.Sch.G._1" hidden="1">{"Sch.G_ICP",#N/A,FALSE,"Sch.G"}</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23" hidden="1">{"Sch.I_Goods&amp;Svcs",#N/A,FALSE,"Sch.I"}</definedName>
    <definedName name="wrn.Sch.I." localSheetId="4" hidden="1">{"Sch.I_Goods&amp;Svcs",#N/A,FALSE,"Sch.I"}</definedName>
    <definedName name="wrn.Sch.I." localSheetId="5" hidden="1">{"Sch.I_Goods&amp;Svcs",#N/A,FALSE,"Sch.I"}</definedName>
    <definedName name="wrn.Sch.I." localSheetId="16"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 localSheetId="31" hidden="1">{"Sch.I_Goods&amp;Svcs",#N/A,FALSE,"Sch.I"}</definedName>
    <definedName name="wrn.Sch.I."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23" hidden="1">{"Sch.I_Goods&amp;Svcs",#N/A,FALSE,"Sch.I"}</definedName>
    <definedName name="wrn.Sch.I._1" localSheetId="4" hidden="1">{"Sch.I_Goods&amp;Svcs",#N/A,FALSE,"Sch.I"}</definedName>
    <definedName name="wrn.Sch.I._1" localSheetId="5" hidden="1">{"Sch.I_Goods&amp;Svcs",#N/A,FALSE,"Sch.I"}</definedName>
    <definedName name="wrn.Sch.I._1" localSheetId="16"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I._1" localSheetId="31" hidden="1">{"Sch.I_Goods&amp;Svcs",#N/A,FALSE,"Sch.I"}</definedName>
    <definedName name="wrn.Sch.I._1" hidden="1">{"Sch.I_Goods&amp;Svcs",#N/A,FALSE,"Sch.I"}</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23" hidden="1">{"Sch.J_CorpChgs",#N/A,FALSE,"Sch.J"}</definedName>
    <definedName name="wrn.Sch.J." localSheetId="4" hidden="1">{"Sch.J_CorpChgs",#N/A,FALSE,"Sch.J"}</definedName>
    <definedName name="wrn.Sch.J." localSheetId="5" hidden="1">{"Sch.J_CorpChgs",#N/A,FALSE,"Sch.J"}</definedName>
    <definedName name="wrn.Sch.J." localSheetId="16"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 localSheetId="31" hidden="1">{"Sch.J_CorpChgs",#N/A,FALSE,"Sch.J"}</definedName>
    <definedName name="wrn.Sch.J."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23" hidden="1">{"Sch.J_CorpChgs",#N/A,FALSE,"Sch.J"}</definedName>
    <definedName name="wrn.Sch.J._1" localSheetId="4" hidden="1">{"Sch.J_CorpChgs",#N/A,FALSE,"Sch.J"}</definedName>
    <definedName name="wrn.Sch.J._1" localSheetId="5" hidden="1">{"Sch.J_CorpChgs",#N/A,FALSE,"Sch.J"}</definedName>
    <definedName name="wrn.Sch.J._1" localSheetId="16"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J._1" localSheetId="31" hidden="1">{"Sch.J_CorpChgs",#N/A,FALSE,"Sch.J"}</definedName>
    <definedName name="wrn.Sch.J._1" hidden="1">{"Sch.J_CorpChgs",#N/A,FALSE,"Sch.J"}</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23" hidden="1">{"Sch.K_P1_PropLease",#N/A,FALSE,"Sch.K";"Sch.K_P2_PropLease",#N/A,FALSE,"Sch.K"}</definedName>
    <definedName name="wrn.Sch.K." localSheetId="4" hidden="1">{"Sch.K_P1_PropLease",#N/A,FALSE,"Sch.K";"Sch.K_P2_PropLease",#N/A,FALSE,"Sch.K"}</definedName>
    <definedName name="wrn.Sch.K." localSheetId="5" hidden="1">{"Sch.K_P1_PropLease",#N/A,FALSE,"Sch.K";"Sch.K_P2_PropLease",#N/A,FALSE,"Sch.K"}</definedName>
    <definedName name="wrn.Sch.K." localSheetId="16"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 localSheetId="31" hidden="1">{"Sch.K_P1_PropLease",#N/A,FALSE,"Sch.K";"Sch.K_P2_PropLease",#N/A,FALSE,"Sch.K"}</definedName>
    <definedName name="wrn.Sch.K."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23" hidden="1">{"Sch.K_P1_PropLease",#N/A,FALSE,"Sch.K";"Sch.K_P2_PropLease",#N/A,FALSE,"Sch.K"}</definedName>
    <definedName name="wrn.Sch.K._1" localSheetId="4" hidden="1">{"Sch.K_P1_PropLease",#N/A,FALSE,"Sch.K";"Sch.K_P2_PropLease",#N/A,FALSE,"Sch.K"}</definedName>
    <definedName name="wrn.Sch.K._1" localSheetId="5" hidden="1">{"Sch.K_P1_PropLease",#N/A,FALSE,"Sch.K";"Sch.K_P2_PropLease",#N/A,FALSE,"Sch.K"}</definedName>
    <definedName name="wrn.Sch.K._1" localSheetId="16"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K._1" localSheetId="31" hidden="1">{"Sch.K_P1_PropLease",#N/A,FALSE,"Sch.K";"Sch.K_P2_PropLease",#N/A,FALSE,"Sch.K"}</definedName>
    <definedName name="wrn.Sch.K._1" hidden="1">{"Sch.K_P1_PropLease",#N/A,FALSE,"Sch.K";"Sch.K_P2_PropLease",#N/A,FALSE,"Sch.K"}</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23" hidden="1">{"Sch.L_MaterialIssue",#N/A,FALSE,"Sch.L"}</definedName>
    <definedName name="wrn.Sch.L." localSheetId="4" hidden="1">{"Sch.L_MaterialIssue",#N/A,FALSE,"Sch.L"}</definedName>
    <definedName name="wrn.Sch.L." localSheetId="5" hidden="1">{"Sch.L_MaterialIssue",#N/A,FALSE,"Sch.L"}</definedName>
    <definedName name="wrn.Sch.L." localSheetId="16"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 localSheetId="31" hidden="1">{"Sch.L_MaterialIssue",#N/A,FALSE,"Sch.L"}</definedName>
    <definedName name="wrn.Sch.L."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23" hidden="1">{"Sch.L_MaterialIssue",#N/A,FALSE,"Sch.L"}</definedName>
    <definedName name="wrn.Sch.L._1" localSheetId="4" hidden="1">{"Sch.L_MaterialIssue",#N/A,FALSE,"Sch.L"}</definedName>
    <definedName name="wrn.Sch.L._1" localSheetId="5" hidden="1">{"Sch.L_MaterialIssue",#N/A,FALSE,"Sch.L"}</definedName>
    <definedName name="wrn.Sch.L._1" localSheetId="16"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L._1" localSheetId="31" hidden="1">{"Sch.L_MaterialIssue",#N/A,FALSE,"Sch.L"}</definedName>
    <definedName name="wrn.Sch.L._1" hidden="1">{"Sch.L_MaterialIssue",#N/A,FALSE,"Sch.L"}</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23" hidden="1">{"Sch.M_Prop&amp;FFTaxes",#N/A,FALSE,"Sch.M"}</definedName>
    <definedName name="wrn.Sch.M." localSheetId="4" hidden="1">{"Sch.M_Prop&amp;FFTaxes",#N/A,FALSE,"Sch.M"}</definedName>
    <definedName name="wrn.Sch.M." localSheetId="5" hidden="1">{"Sch.M_Prop&amp;FFTaxes",#N/A,FALSE,"Sch.M"}</definedName>
    <definedName name="wrn.Sch.M." localSheetId="16"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 localSheetId="31" hidden="1">{"Sch.M_Prop&amp;FFTaxes",#N/A,FALSE,"Sch.M"}</definedName>
    <definedName name="wrn.Sch.M."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23" hidden="1">{"Sch.M_Prop&amp;FFTaxes",#N/A,FALSE,"Sch.M"}</definedName>
    <definedName name="wrn.Sch.M._1" localSheetId="4" hidden="1">{"Sch.M_Prop&amp;FFTaxes",#N/A,FALSE,"Sch.M"}</definedName>
    <definedName name="wrn.Sch.M._1" localSheetId="5" hidden="1">{"Sch.M_Prop&amp;FFTaxes",#N/A,FALSE,"Sch.M"}</definedName>
    <definedName name="wrn.Sch.M._1" localSheetId="16"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M._1" localSheetId="31" hidden="1">{"Sch.M_Prop&amp;FFTaxes",#N/A,FALSE,"Sch.M"}</definedName>
    <definedName name="wrn.Sch.M._1" hidden="1">{"Sch.M_Prop&amp;FFTaxes",#N/A,FALSE,"Sch.M"}</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23" hidden="1">{"Sch.N_IncTaxes",#N/A,FALSE,"Sch. N, O"}</definedName>
    <definedName name="wrn.Sch.N." localSheetId="4" hidden="1">{"Sch.N_IncTaxes",#N/A,FALSE,"Sch. N, O"}</definedName>
    <definedName name="wrn.Sch.N." localSheetId="5" hidden="1">{"Sch.N_IncTaxes",#N/A,FALSE,"Sch. N, O"}</definedName>
    <definedName name="wrn.Sch.N." localSheetId="16"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 localSheetId="31" hidden="1">{"Sch.N_IncTaxes",#N/A,FALSE,"Sch. N, O"}</definedName>
    <definedName name="wrn.Sch.N."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23" hidden="1">{"Sch.N_IncTaxes",#N/A,FALSE,"Sch. N, O"}</definedName>
    <definedName name="wrn.Sch.N._1" localSheetId="4" hidden="1">{"Sch.N_IncTaxes",#N/A,FALSE,"Sch. N, O"}</definedName>
    <definedName name="wrn.Sch.N._1" localSheetId="5" hidden="1">{"Sch.N_IncTaxes",#N/A,FALSE,"Sch. N, O"}</definedName>
    <definedName name="wrn.Sch.N._1" localSheetId="16"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N._1" localSheetId="31" hidden="1">{"Sch.N_IncTaxes",#N/A,FALSE,"Sch. N, O"}</definedName>
    <definedName name="wrn.Sch.N._1" hidden="1">{"Sch.N_IncTaxes",#N/A,FALSE,"Sch.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2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5"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 localSheetId="31" hidden="1">{"Sch.O1_FedITDeferred",#N/A,FALSE,"Sch. N, O";"Sch_O2_Depreciation",#N/A,FALSE,"Sch. N, O";"Sch_O3_AmortInsurance",#N/A,FALSE,"Sch. N, O"}</definedName>
    <definedName name="wrn.Sch.O."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2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5"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O._1" localSheetId="31"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23" hidden="1">{"Sch.P_BS_Bal",#N/A,FALSE,"WP-BS Elem"}</definedName>
    <definedName name="wrn.Sch.P." localSheetId="4" hidden="1">{"Sch.P_BS_Bal",#N/A,FALSE,"WP-BS Elem"}</definedName>
    <definedName name="wrn.Sch.P." localSheetId="5" hidden="1">{"Sch.P_BS_Bal",#N/A,FALSE,"WP-BS Elem"}</definedName>
    <definedName name="wrn.Sch.P." localSheetId="16"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 localSheetId="31" hidden="1">{"Sch.P_BS_Bal",#N/A,FALSE,"WP-BS Elem"}</definedName>
    <definedName name="wrn.Sch.P." hidden="1">{"Sch.P_BS_Bal",#N/A,FALSE,"WP-BS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23" hidden="1">{"Sch.P_BS_Accts",#N/A,FALSE,"WP-BS Elem"}</definedName>
    <definedName name="wrn.Sch.P._.Accts." localSheetId="4" hidden="1">{"Sch.P_BS_Accts",#N/A,FALSE,"WP-BS Elem"}</definedName>
    <definedName name="wrn.Sch.P._.Accts." localSheetId="5" hidden="1">{"Sch.P_BS_Accts",#N/A,FALSE,"WP-BS Elem"}</definedName>
    <definedName name="wrn.Sch.P._.Accts." localSheetId="16"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 localSheetId="31" hidden="1">{"Sch.P_BS_Accts",#N/A,FALSE,"WP-BS Elem"}</definedName>
    <definedName name="wrn.Sch.P._.Accts."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23" hidden="1">{"Sch.P_BS_Accts",#N/A,FALSE,"WP-BS Elem"}</definedName>
    <definedName name="wrn.Sch.P._.Accts._1" localSheetId="4" hidden="1">{"Sch.P_BS_Accts",#N/A,FALSE,"WP-BS Elem"}</definedName>
    <definedName name="wrn.Sch.P._.Accts._1" localSheetId="5" hidden="1">{"Sch.P_BS_Accts",#N/A,FALSE,"WP-BS Elem"}</definedName>
    <definedName name="wrn.Sch.P._.Accts._1" localSheetId="16"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Accts._1" localSheetId="31" hidden="1">{"Sch.P_BS_Accts",#N/A,FALSE,"WP-BS Elem"}</definedName>
    <definedName name="wrn.Sch.P._.Accts._1" hidden="1">{"Sch.P_BS_Accts",#N/A,FALSE,"WP-BS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23" hidden="1">{"Sch.P_BS_Bal",#N/A,FALSE,"WP-BS Elem"}</definedName>
    <definedName name="wrn.Sch.P._1" localSheetId="4" hidden="1">{"Sch.P_BS_Bal",#N/A,FALSE,"WP-BS Elem"}</definedName>
    <definedName name="wrn.Sch.P._1" localSheetId="5" hidden="1">{"Sch.P_BS_Bal",#N/A,FALSE,"WP-BS Elem"}</definedName>
    <definedName name="wrn.Sch.P._1" localSheetId="16"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ch.P._1" localSheetId="31" hidden="1">{"Sch.P_BS_Bal",#N/A,FALSE,"WP-BS Elem"}</definedName>
    <definedName name="wrn.Sch.P._1" hidden="1">{"Sch.P_BS_Bal",#N/A,FALSE,"WP-BS Elem"}</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23" hidden="1">{#N/A,#N/A,FALSE,"AD PG 1 OF 2";#N/A,#N/A,FALSE,"AD PG 2 OF 2"}</definedName>
    <definedName name="wrn.Statement._.AD." localSheetId="4" hidden="1">{#N/A,#N/A,FALSE,"AD PG 1 OF 2";#N/A,#N/A,FALSE,"AD PG 2 OF 2"}</definedName>
    <definedName name="wrn.Statement._.AD." localSheetId="5" hidden="1">{#N/A,#N/A,FALSE,"AD PG 1 OF 2";#N/A,#N/A,FALSE,"AD PG 2 OF 2"}</definedName>
    <definedName name="wrn.Statement._.AD." localSheetId="16"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tatement._.AD." localSheetId="31" hidden="1">{#N/A,#N/A,FALSE,"AD PG 1 OF 2";#N/A,#N/A,FALSE,"AD PG 2 OF 2"}</definedName>
    <definedName name="wrn.Statement._.AD." hidden="1">{#N/A,#N/A,FALSE,"AD PG 1 OF 2";#N/A,#N/A,FALSE,"AD PG 2 OF 2"}</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23" hidden="1">{"page1",#N/A,TRUE,"2";"page2",#N/A,TRUE,"2"}</definedName>
    <definedName name="wrn.test." localSheetId="4" hidden="1">{"page1",#N/A,TRUE,"2";"page2",#N/A,TRUE,"2"}</definedName>
    <definedName name="wrn.test." localSheetId="5" hidden="1">{"page1",#N/A,TRUE,"2";"page2",#N/A,TRUE,"2"}</definedName>
    <definedName name="wrn.test." localSheetId="16"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 localSheetId="31" hidden="1">{"page1",#N/A,TRUE,"2";"page2",#N/A,TRUE,"2"}</definedName>
    <definedName name="wrn.test."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23" hidden="1">{"page1",#N/A,TRUE,"2";"page2",#N/A,TRUE,"2"}</definedName>
    <definedName name="wrn.test.1" localSheetId="4" hidden="1">{"page1",#N/A,TRUE,"2";"page2",#N/A,TRUE,"2"}</definedName>
    <definedName name="wrn.test.1" localSheetId="5" hidden="1">{"page1",#N/A,TRUE,"2";"page2",#N/A,TRUE,"2"}</definedName>
    <definedName name="wrn.test.1" localSheetId="16"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31" hidden="1">{"page1",#N/A,TRUE,"2";"page2",#N/A,TRUE,"2"}</definedName>
    <definedName name="wrn.test.1" hidden="1">{"page1",#N/A,TRUE,"2";"page2",#N/A,TRUE,"2"}</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23" hidden="1">{"Income Statement",#N/A,FALSE,"CFMODEL";"Balance Sheet",#N/A,FALSE,"CFMODEL"}</definedName>
    <definedName name="wrn.test1." localSheetId="4" hidden="1">{"Income Statement",#N/A,FALSE,"CFMODEL";"Balance Sheet",#N/A,FALSE,"CFMODEL"}</definedName>
    <definedName name="wrn.test1." localSheetId="5" hidden="1">{"Income Statement",#N/A,FALSE,"CFMODEL";"Balance Sheet",#N/A,FALSE,"CFMODEL"}</definedName>
    <definedName name="wrn.test1." localSheetId="16"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1." localSheetId="31" hidden="1">{"Income Statement",#N/A,FALSE,"CFMODEL";"Balance Sheet",#N/A,FALSE,"CFMODEL"}</definedName>
    <definedName name="wrn.test1." hidden="1">{"Income Statement",#N/A,FALSE,"CFMODEL";"Balance Sheet",#N/A,FALSE,"CFMODEL"}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23" hidden="1">{"SourcesUses",#N/A,TRUE,"CFMODEL";"TransOverview",#N/A,TRUE,"CFMODEL"}</definedName>
    <definedName name="wrn.test2." localSheetId="4" hidden="1">{"SourcesUses",#N/A,TRUE,"CFMODEL";"TransOverview",#N/A,TRUE,"CFMODEL"}</definedName>
    <definedName name="wrn.test2." localSheetId="5" hidden="1">{"SourcesUses",#N/A,TRUE,"CFMODEL";"TransOverview",#N/A,TRUE,"CFMODEL"}</definedName>
    <definedName name="wrn.test2." localSheetId="16"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2." localSheetId="31" hidden="1">{"SourcesUses",#N/A,TRUE,"CFMODEL";"TransOverview",#N/A,TRUE,"CFMODEL"}</definedName>
    <definedName name="wrn.test2." hidden="1">{"SourcesUses",#N/A,TRUE,"CFMODEL";"TransOverview",#N/A,TRUE,"CFMODEL"}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23" hidden="1">{"SourcesUses",#N/A,TRUE,#N/A;"TransOverview",#N/A,TRUE,"CFMODEL"}</definedName>
    <definedName name="wrn.test3." localSheetId="4" hidden="1">{"SourcesUses",#N/A,TRUE,#N/A;"TransOverview",#N/A,TRUE,"CFMODEL"}</definedName>
    <definedName name="wrn.test3." localSheetId="5" hidden="1">{"SourcesUses",#N/A,TRUE,#N/A;"TransOverview",#N/A,TRUE,"CFMODEL"}</definedName>
    <definedName name="wrn.test3." localSheetId="16"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 localSheetId="31" hidden="1">{"SourcesUses",#N/A,TRUE,#N/A;"TransOverview",#N/A,TRUE,"CFMODEL"}</definedName>
    <definedName name="wrn.test3."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23" hidden="1">{"SourcesUses",#N/A,TRUE,#N/A;"TransOverview",#N/A,TRUE,"CFMODEL"}</definedName>
    <definedName name="wrn.test3.2" localSheetId="4" hidden="1">{"SourcesUses",#N/A,TRUE,#N/A;"TransOverview",#N/A,TRUE,"CFMODEL"}</definedName>
    <definedName name="wrn.test3.2" localSheetId="5" hidden="1">{"SourcesUses",#N/A,TRUE,#N/A;"TransOverview",#N/A,TRUE,"CFMODEL"}</definedName>
    <definedName name="wrn.test3.2" localSheetId="16"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3.2" localSheetId="31" hidden="1">{"SourcesUses",#N/A,TRUE,#N/A;"TransOverview",#N/A,TRUE,"CFMODEL"}</definedName>
    <definedName name="wrn.test3.2" hidden="1">{"SourcesUses",#N/A,TRUE,#N/A;"TransOverview",#N/A,TRUE,"CFMODEL"}</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23" hidden="1">{"SourcesUses",#N/A,TRUE,"FundsFlow";"TransOverview",#N/A,TRUE,"FundsFlow"}</definedName>
    <definedName name="wrn.test4." localSheetId="4" hidden="1">{"SourcesUses",#N/A,TRUE,"FundsFlow";"TransOverview",#N/A,TRUE,"FundsFlow"}</definedName>
    <definedName name="wrn.test4." localSheetId="5" hidden="1">{"SourcesUses",#N/A,TRUE,"FundsFlow";"TransOverview",#N/A,TRUE,"FundsFlow"}</definedName>
    <definedName name="wrn.test4." localSheetId="16"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 localSheetId="31" hidden="1">{"SourcesUses",#N/A,TRUE,"FundsFlow";"TransOverview",#N/A,TRUE,"FundsFlow"}</definedName>
    <definedName name="wrn.test4."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23" hidden="1">{"SourcesUses",#N/A,TRUE,"FundsFlow";"TransOverview",#N/A,TRUE,"FundsFlow"}</definedName>
    <definedName name="wrn.test42." localSheetId="4" hidden="1">{"SourcesUses",#N/A,TRUE,"FundsFlow";"TransOverview",#N/A,TRUE,"FundsFlow"}</definedName>
    <definedName name="wrn.test42." localSheetId="5" hidden="1">{"SourcesUses",#N/A,TRUE,"FundsFlow";"TransOverview",#N/A,TRUE,"FundsFlow"}</definedName>
    <definedName name="wrn.test42." localSheetId="16"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42." localSheetId="31" hidden="1">{"SourcesUses",#N/A,TRUE,"FundsFlow";"TransOverview",#N/A,TRUE,"FundsFlow"}</definedName>
    <definedName name="wrn.test42." hidden="1">{"SourcesUses",#N/A,TRUE,"FundsFlow";"TransOverview",#N/A,TRUE,"FundsFlow"}</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23" hidden="1">{"TEST610",#N/A,FALSE,"Sheet1"}</definedName>
    <definedName name="wrn.TEST610." localSheetId="4" hidden="1">{"TEST610",#N/A,FALSE,"Sheet1"}</definedName>
    <definedName name="wrn.TEST610." localSheetId="5" hidden="1">{"TEST610",#N/A,FALSE,"Sheet1"}</definedName>
    <definedName name="wrn.TEST610." localSheetId="16"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0." localSheetId="31" hidden="1">{"TEST610",#N/A,FALSE,"Sheet1"}</definedName>
    <definedName name="wrn.TEST610." hidden="1">{"TEST610",#N/A,FALSE,"Sheet1"}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23" hidden="1">{"TEST611",#N/A,FALSE,"Sheet1"}</definedName>
    <definedName name="wrn.TEST611." localSheetId="4" hidden="1">{"TEST611",#N/A,FALSE,"Sheet1"}</definedName>
    <definedName name="wrn.TEST611." localSheetId="5" hidden="1">{"TEST611",#N/A,FALSE,"Sheet1"}</definedName>
    <definedName name="wrn.TEST611." localSheetId="16"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EST611." localSheetId="31" hidden="1">{"TEST611",#N/A,FALSE,"Sheet1"}</definedName>
    <definedName name="wrn.TEST611." hidden="1">{"TEST611",#N/A,FALSE,"Sheet1"}</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23" hidden="1">{"schedh3a",#N/A,TRUE,"H-3";"schedh3b",#N/A,TRUE,"H-3"}</definedName>
    <definedName name="wrn.Total." localSheetId="4" hidden="1">{"schedh3a",#N/A,TRUE,"H-3";"schedh3b",#N/A,TRUE,"H-3"}</definedName>
    <definedName name="wrn.Total." localSheetId="5" hidden="1">{"schedh3a",#N/A,TRUE,"H-3";"schedh3b",#N/A,TRUE,"H-3"}</definedName>
    <definedName name="wrn.Total." localSheetId="16"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Total." localSheetId="31" hidden="1">{"schedh3a",#N/A,TRUE,"H-3";"schedh3b",#N/A,TRUE,"H-3"}</definedName>
    <definedName name="wrn.Total." hidden="1">{"schedh3a",#N/A,TRUE,"H-3";"schedh3b",#N/A,TRUE,"H-3"}</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23" hidden="1">{#N/A,#N/A,FALSE,"337"}</definedName>
    <definedName name="wrn.XX." localSheetId="4" hidden="1">{#N/A,#N/A,FALSE,"337"}</definedName>
    <definedName name="wrn.XX." localSheetId="5" hidden="1">{#N/A,#N/A,FALSE,"337"}</definedName>
    <definedName name="wrn.XX." localSheetId="16"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rn.XX." localSheetId="31" hidden="1">{#N/A,#N/A,FALSE,"337"}</definedName>
    <definedName name="wrn.XX." hidden="1">{#N/A,#N/A,FALSE,"337"}</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2"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localSheetId="31" hidden="1">#REF!</definedName>
    <definedName name="wtf" hidden="1">#REF!</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23" hidden="1">{"2002Frcst","05Month",FALSE,"Frcst Format 2002"}</definedName>
    <definedName name="wwwwwwww" localSheetId="4" hidden="1">{"2002Frcst","05Month",FALSE,"Frcst Format 2002"}</definedName>
    <definedName name="wwwwwwww" localSheetId="5" hidden="1">{"2002Frcst","05Month",FALSE,"Frcst Format 2002"}</definedName>
    <definedName name="wwwwwwww" localSheetId="16"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wwwwwwww" localSheetId="31" hidden="1">{"2002Frcst","05Month",FALSE,"Frcst Format 2002"}</definedName>
    <definedName name="wwwwwwww" hidden="1">{"2002Frcst","05Month",FALSE,"Frcst Format 2002"}</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2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5"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 localSheetId="31" hidden="1">{"Page_1",#N/A,FALSE,"BAD4Q98";"Page_2",#N/A,FALSE,"BAD4Q98";"Page_3",#N/A,FALSE,"BAD4Q98";"Page_4",#N/A,FALSE,"BAD4Q98";"Page_5",#N/A,FALSE,"BAD4Q98";"Page_6",#N/A,FALSE,"BAD4Q98";"Input_1",#N/A,FALSE,"BAD4Q98";"Input_2",#N/A,FALSE,"BAD4Q98"}</definedName>
    <definedName name="x" hidden="1">{"Page_1",#N/A,FALSE,"BAD4Q98";"Page_2",#N/A,FALSE,"BAD4Q98";"Page_3",#N/A,FALSE,"BAD4Q98";"Page_4",#N/A,FALSE,"BAD4Q98";"Page_5",#N/A,FALSE,"BAD4Q98";"Page_6",#N/A,FALSE,"BAD4Q98";"Input_1",#N/A,FALSE,"BAD4Q98";"Input_2",#N/A,FALSE,"BAD4Q98"}</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2">#REF!,#REF!,#REF!,#REF!,#REF!,#REF!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 localSheetId="31">#REF!,#REF!,#REF!,#REF!,#REF!,#REF!</definedName>
    <definedName name="X_Amortization">#REF!,#REF!,#REF!,#REF!,#REF!,#REF!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2">#REF!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 localSheetId="31">#REF!</definedName>
    <definedName name="X_Vld_Amort">#REF!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2">#REF!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 localSheetId="31">#REF!</definedName>
    <definedName name="X_Vld_APIC">#REF!</definedName>
    <definedName name="X_Vld_ChgCash">'[12]CF Report'!$C$65</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2">#REF!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 localSheetId="31">#REF!</definedName>
    <definedName name="X_Vld_CStk">#REF!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2">#REF!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 localSheetId="31">#REF!</definedName>
    <definedName name="X_Vld_DefCr">#REF!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2">#REF!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 localSheetId="31">#REF!</definedName>
    <definedName name="X_Vld_Depr">#REF!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2">#REF!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 localSheetId="31">#REF!</definedName>
    <definedName name="X_Vld_ESOP">#REF!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2">#REF!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 localSheetId="31">#REF!</definedName>
    <definedName name="X_Vld_GdWl">#REF!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2">#REF!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 localSheetId="31">#REF!</definedName>
    <definedName name="X_Vld_Inv">#REF!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2">#REF!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 localSheetId="31">#REF!</definedName>
    <definedName name="X_Vld_LTAst">#REF!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2">#REF!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 localSheetId="31">#REF!</definedName>
    <definedName name="X_Vld_LTDebt">#REF!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2">#REF!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 localSheetId="31">#REF!</definedName>
    <definedName name="X_Vld_MinInt">#REF!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2">#REF!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 localSheetId="31">#REF!</definedName>
    <definedName name="X_Vld_NetWrkCap">#REF!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2">#REF!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 localSheetId="31">#REF!</definedName>
    <definedName name="X_Vld_NucTrst">#REF!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2">#REF!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 localSheetId="31">#REF!</definedName>
    <definedName name="X_Vld_OthInc">#REF!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2">#REF!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 localSheetId="31">#REF!</definedName>
    <definedName name="X_Vld_PfStk">#REF!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2">#REF!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 localSheetId="31">#REF!</definedName>
    <definedName name="X_Vld_PPE">#REF!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2">#REF!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 localSheetId="31">#REF!</definedName>
    <definedName name="X_Vld_RE">#REF!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2">#REF!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 localSheetId="31">#REF!</definedName>
    <definedName name="X_Vld_RegAst">#REF!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2">#REF!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 localSheetId="31">#REF!</definedName>
    <definedName name="X_Vld_Tax">#REF!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2">#REF!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 localSheetId="31">#REF!</definedName>
    <definedName name="X_Vld_TrstPfSec">#REF!</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23">OFFSET(YAXIS,0,-1)</definedName>
    <definedName name="xa" localSheetId="4">OFFSET(YAXIS,0,-1)</definedName>
    <definedName name="xa" localSheetId="5">OFFSET(YAXIS,0,-1)</definedName>
    <definedName name="xa" localSheetId="16">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 localSheetId="31">OFFSET(YAXIS,0,-1)</definedName>
    <definedName name="xa">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23">OFFSET(YAXIS,0,-1)</definedName>
    <definedName name="xaxIS" localSheetId="4">OFFSET(YAXIS,0,-1)</definedName>
    <definedName name="xaxIS" localSheetId="5">OFFSET(YAXIS,0,-1)</definedName>
    <definedName name="xaxIS" localSheetId="16">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 localSheetId="31">OFFSET(YAXIS,0,-1)</definedName>
    <definedName name="xaxIS">OFFSET(YAXIS,0,-1)</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2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5"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es" localSheetId="31" hidden="1">{#N/A,#N/A,FALSE,"Aging Summary";#N/A,#N/A,FALSE,"Ratio Analysis";#N/A,#N/A,FALSE,"Test 120 Day Accts";#N/A,#N/A,FALSE,"Tickmarks"}</definedName>
    <definedName name="xes" hidden="1">{#N/A,#N/A,FALSE,"Aging Summary";#N/A,#N/A,FALSE,"Ratio Analysis";#N/A,#N/A,FALSE,"Test 120 Day Accts";#N/A,#N/A,FALSE,"Tickmarks"}</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2">#REF!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 localSheetId="31">#REF!</definedName>
    <definedName name="XmnRefRange">#REF!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2"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localSheetId="31" hidden="1">#REF!</definedName>
    <definedName name="XREF_COLUMN_1"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2"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localSheetId="31" hidden="1">#REF!</definedName>
    <definedName name="XREF_COLUMN_10"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2"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localSheetId="31" hidden="1">#REF!</definedName>
    <definedName name="XREF_COLUMN_2"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2"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localSheetId="31" hidden="1">#REF!</definedName>
    <definedName name="XREF_COLUMN_3"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2"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localSheetId="31" hidden="1">#REF!</definedName>
    <definedName name="XREF_COLUMN_4"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2"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localSheetId="31" hidden="1">#REF!</definedName>
    <definedName name="XREF_COLUMN_5"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2"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localSheetId="31" hidden="1">#REF!</definedName>
    <definedName name="XREF_COLUMN_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2"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localSheetId="31" hidden="1">#REF!</definedName>
    <definedName name="XREF_COLUMN_7"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2"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localSheetId="31" hidden="1">#REF!</definedName>
    <definedName name="XREF_COLUMN_8"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2"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localSheetId="31" hidden="1">#REF!</definedName>
    <definedName name="XREF_COLUMN_9"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2"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localSheetId="31" hidden="1">#REF!</definedName>
    <definedName name="XRefActiveRow" hidden="1">#REF!</definedName>
    <definedName name="XRefColumnsCount" hidden="1">1</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localSheetId="31" hidden="1">#REF!</definedName>
    <definedName name="XRefCopy1"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2"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localSheetId="31" hidden="1">#REF!</definedName>
    <definedName name="XRefCopy10"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2"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localSheetId="31" hidden="1">#REF!</definedName>
    <definedName name="XRefCopy10Row"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2"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localSheetId="31" hidden="1">#REF!</definedName>
    <definedName name="XRefCopy11"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2"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localSheetId="31" hidden="1">#REF!</definedName>
    <definedName name="XRefCopy11Row"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2"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localSheetId="31" hidden="1">#REF!</definedName>
    <definedName name="XRefCopy12"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2"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localSheetId="31" hidden="1">#REF!</definedName>
    <definedName name="XRefCopy12Row"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2"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localSheetId="31" hidden="1">#REF!</definedName>
    <definedName name="XRefCopy13"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2"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localSheetId="31" hidden="1">#REF!</definedName>
    <definedName name="XRefCopy13Row"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2"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localSheetId="31" hidden="1">#REF!</definedName>
    <definedName name="XRefCopy14"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2"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localSheetId="31" hidden="1">#REF!</definedName>
    <definedName name="XRefCopy14Row"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2"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localSheetId="31" hidden="1">#REF!</definedName>
    <definedName name="XRefCopy15"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2"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localSheetId="31" hidden="1">#REF!</definedName>
    <definedName name="XRefCopy15Row"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2"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localSheetId="31" hidden="1">#REF!</definedName>
    <definedName name="XRefCopy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2"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localSheetId="31" hidden="1">#REF!</definedName>
    <definedName name="XRefCopy16Row"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2"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localSheetId="31" hidden="1">#REF!</definedName>
    <definedName name="XRefCopy17"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2"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localSheetId="31" hidden="1">#REF!</definedName>
    <definedName name="XRefCopy17Row"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2"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localSheetId="31" hidden="1">#REF!</definedName>
    <definedName name="XRefCopy18"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2"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localSheetId="31" hidden="1">#REF!</definedName>
    <definedName name="XRefCopy18Row"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2"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localSheetId="31" hidden="1">#REF!</definedName>
    <definedName name="XRefCopy19"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2"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localSheetId="31" hidden="1">#REF!</definedName>
    <definedName name="XRefCopy19Row"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localSheetId="31" hidden="1">#REF!</definedName>
    <definedName name="XRefCopy1Row"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localSheetId="31" hidden="1">#REF!</definedName>
    <definedName name="XRefCopy2"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2"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localSheetId="31" hidden="1">#REF!</definedName>
    <definedName name="XRefCopy20"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2"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localSheetId="31" hidden="1">#REF!</definedName>
    <definedName name="XRefCopy20Row"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2"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localSheetId="31" hidden="1">#REF!</definedName>
    <definedName name="XRefCopy21"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2"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localSheetId="31" hidden="1">#REF!</definedName>
    <definedName name="XRefCopy21Row"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2"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localSheetId="31" hidden="1">#REF!</definedName>
    <definedName name="XRefCopy22"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2"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localSheetId="31" hidden="1">#REF!</definedName>
    <definedName name="XRefCopy22Row"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localSheetId="31" hidden="1">#REF!</definedName>
    <definedName name="XRefCopy2Row"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localSheetId="31" hidden="1">#REF!</definedName>
    <definedName name="XRefCopy3"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2"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localSheetId="31" hidden="1">#REF!</definedName>
    <definedName name="XRefCopy3Row"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2"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localSheetId="31" hidden="1">#REF!</definedName>
    <definedName name="XRefCopy4"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2"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localSheetId="31" hidden="1">#REF!</definedName>
    <definedName name="XRefCopy4Row"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localSheetId="31" hidden="1">#REF!</definedName>
    <definedName name="XRefCopy5"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localSheetId="31" hidden="1">#REF!</definedName>
    <definedName name="XRefCopy5Row"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2"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localSheetId="31" hidden="1">#REF!</definedName>
    <definedName name="XRefCopy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2"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localSheetId="31" hidden="1">#REF!</definedName>
    <definedName name="XRefCopy6Row"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2"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localSheetId="31" hidden="1">#REF!</definedName>
    <definedName name="XRefCopy7"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2"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localSheetId="31" hidden="1">#REF!</definedName>
    <definedName name="XRefCopy7Row"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2"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localSheetId="31" hidden="1">#REF!</definedName>
    <definedName name="XRefCopy8"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2"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localSheetId="31" hidden="1">#REF!</definedName>
    <definedName name="XRefCopy8Row"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2"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localSheetId="31" hidden="1">#REF!</definedName>
    <definedName name="XRefCopy9"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2"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localSheetId="31" hidden="1">#REF!</definedName>
    <definedName name="XRefCopy9Row" hidden="1">#REF!</definedName>
    <definedName name="XRefCopyRangeCount" hidden="1">1</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2"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localSheetId="31" hidden="1">#REF!</definedName>
    <definedName name="XRefPaste1"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localSheetId="31" hidden="1">#REF!</definedName>
    <definedName name="XRefPaste1Row"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2"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localSheetId="31" hidden="1">#REF!</definedName>
    <definedName name="XRefPaste2"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localSheetId="31" hidden="1">#REF!</definedName>
    <definedName name="XRefPaste2Row"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2"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localSheetId="31" hidden="1">#REF!</definedName>
    <definedName name="XRefPaste3"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localSheetId="31" hidden="1">#REF!</definedName>
    <definedName name="XRefPaste3Row"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2"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localSheetId="31" hidden="1">#REF!</definedName>
    <definedName name="XRefPaste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localSheetId="31" hidden="1">#REF!</definedName>
    <definedName name="XRefPaste4Row"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localSheetId="31" hidden="1">#REF!</definedName>
    <definedName name="XRefPaste5Row"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2"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localSheetId="31" hidden="1">#REF!</definedName>
    <definedName name="XRefPaste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2"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localSheetId="31" hidden="1">#REF!</definedName>
    <definedName name="XRefPaste6Row" hidden="1">#REF!</definedName>
    <definedName name="XRefPasteRangeCount" hidden="1">3</definedName>
    <definedName name="xsTYPE">"tbl"</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2">#REF!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 localSheetId="31">#REF!</definedName>
    <definedName name="YEClose1992">#REF!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2">#REF!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 localSheetId="31">#REF!</definedName>
    <definedName name="yeperiod">#REF!</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2">'[8]misc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 localSheetId="31">'[8]misc tables'!$B$20:$B$21</definedName>
    <definedName name="Yes_No">'[8]misc tables'!$B$20:$B$21</definedName>
    <definedName name="yield_curves">[5]Inputs!$B$28</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2">#REF!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 localSheetId="31">#REF!</definedName>
    <definedName name="YrAvg">#REF!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2">#REF!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 localSheetId="31">#REF!</definedName>
    <definedName name="YTDInc">#REF!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2">#REF!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 localSheetId="31">#REF!</definedName>
    <definedName name="ytytyt">#REF!</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2">#REF!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 localSheetId="31">#REF!</definedName>
    <definedName name="Z_NWC_CashAP">#REF!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2">#REF!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 localSheetId="31">#REF!</definedName>
    <definedName name="Z_NWC_CashAR">#REF!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2">#REF!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 localSheetId="31">#REF!</definedName>
    <definedName name="Z_NWC_CashComNPurch">#REF!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2">#REF!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 localSheetId="31">#REF!</definedName>
    <definedName name="Z_NWC_CashCustDep">#REF!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2">#REF!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 localSheetId="31">#REF!</definedName>
    <definedName name="Z_NWC_CashDivPay">#REF!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2">#REF!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 localSheetId="31">#REF!</definedName>
    <definedName name="Z_NWC_CashEnergyLiabilities">#REF!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2">#REF!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 localSheetId="31">#REF!</definedName>
    <definedName name="Z_NWC_CashEnergyTradingAssets">#REF!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2">#REF!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 localSheetId="31">#REF!</definedName>
    <definedName name="Z_NWC_CashIntPay">#REF!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2">#REF!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 localSheetId="31">#REF!</definedName>
    <definedName name="Z_NWC_CashInventory">#REF!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2">#REF!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 localSheetId="31">#REF!</definedName>
    <definedName name="Z_NWC_CashNP">#REF!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2">#REF!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 localSheetId="31">#REF!</definedName>
    <definedName name="Z_NWC_CashNR">#REF!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2">#REF!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 localSheetId="31">#REF!</definedName>
    <definedName name="Z_NWC_CashOthAssets">#REF!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2">#REF!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 localSheetId="31">#REF!</definedName>
    <definedName name="Z_NWC_CashOthLiabilities">#REF!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2">#REF!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 localSheetId="31">#REF!</definedName>
    <definedName name="Z_NWC_CashRegAssets">#REF!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2">#REF!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 localSheetId="31">#REF!</definedName>
    <definedName name="Z_NWC_CashRegLiabilities">#REF!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2">#REF!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 localSheetId="31">#REF!</definedName>
    <definedName name="Z_NWC_CashRepurchaseObligations">#REF!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2">#REF!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 localSheetId="31">#REF!</definedName>
    <definedName name="Z_NWC_CashResaleAgreements">#REF!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2">#REF!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 localSheetId="31">#REF!</definedName>
    <definedName name="Z_NWC_CashTAX">#REF!</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23" hidden="1">{"SourcesUses",#N/A,TRUE,"CFMODEL";"TransOverview",#N/A,TRUE,"CFMODEL"}</definedName>
    <definedName name="zzzzzzzzzz" localSheetId="4" hidden="1">{"SourcesUses",#N/A,TRUE,"CFMODEL";"TransOverview",#N/A,TRUE,"CFMODEL"}</definedName>
    <definedName name="zzzzzzzzzz" localSheetId="5" hidden="1">{"SourcesUses",#N/A,TRUE,"CFMODEL";"TransOverview",#N/A,TRUE,"CFMODEL"}</definedName>
    <definedName name="zzzzzzzzzz" localSheetId="16"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 localSheetId="31" hidden="1">{"SourcesUses",#N/A,TRUE,"CFMODEL";"TransOverview",#N/A,TRUE,"CFMODEL"}</definedName>
    <definedName name="zzzzzzzzzz"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23" hidden="1">{"SourcesUses",#N/A,TRUE,"CFMODEL";"TransOverview",#N/A,TRUE,"CFMODEL"}</definedName>
    <definedName name="zzzzzzzzzzzzzzzzz" localSheetId="4" hidden="1">{"SourcesUses",#N/A,TRUE,"CFMODEL";"TransOverview",#N/A,TRUE,"CFMODEL"}</definedName>
    <definedName name="zzzzzzzzzzzzzzzzz" localSheetId="5" hidden="1">{"SourcesUses",#N/A,TRUE,"CFMODEL";"TransOverview",#N/A,TRUE,"CFMODEL"}</definedName>
    <definedName name="zzzzzzzzzzzzzzzzz" localSheetId="16"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 localSheetId="31" hidden="1">{"SourcesUses",#N/A,TRUE,"CFMODEL";"TransOverview",#N/A,TRUE,"CFMODEL"}</definedName>
    <definedName name="zzzzzzzzzzzzzzzzz" hidden="1">{"SourcesUses",#N/A,TRUE,"CFMODEL";"TransOverview",#N/A,TRUE,"CFMODEL"}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23" hidden="1">{"Income Statement",#N/A,FALSE,"CFMODEL";"Balance Sheet",#N/A,FALSE,"CFMODEL"}</definedName>
    <definedName name="zzzzzzzzzzzzzzzzzzzzzzzzz" localSheetId="4" hidden="1">{"Income Statement",#N/A,FALSE,"CFMODEL";"Balance Sheet",#N/A,FALSE,"CFMODEL"}</definedName>
    <definedName name="zzzzzzzzzzzzzzzzzzzzzzzzz" localSheetId="5" hidden="1">{"Income Statement",#N/A,FALSE,"CFMODEL";"Balance Sheet",#N/A,FALSE,"CFMODEL"}</definedName>
    <definedName name="zzzzzzzzzzzzzzzzzzzzzzzzz" localSheetId="16"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 localSheetId="31" hidden="1">{"Income Statement",#N/A,FALSE,"CFMODEL";"Balance Sheet",#N/A,FALSE,"CFMODEL"}</definedName>
    <definedName name="zzzzzzzzzzzzzzzzzzzzzzzzz" hidden="1">{"Income Statement",#N/A,FALSE,"CFMODEL";"Balance Sheet",#N/A,FALSE,"CFMODEL"}</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23" hidden="1">{"SourcesUses",#N/A,TRUE,"FundsFlow";"TransOverview",#N/A,TRUE,"FundsFlow"}</definedName>
    <definedName name="zzzzzzzzzzzzzzzzzzzzzzzzzzz" localSheetId="4" hidden="1">{"SourcesUses",#N/A,TRUE,"FundsFlow";"TransOverview",#N/A,TRUE,"FundsFlow"}</definedName>
    <definedName name="zzzzzzzzzzzzzzzzzzzzzzzzzzz" localSheetId="5" hidden="1">{"SourcesUses",#N/A,TRUE,"FundsFlow";"TransOverview",#N/A,TRUE,"FundsFlow"}</definedName>
    <definedName name="zzzzzzzzzzzzzzzzzzzzzzzzzzz" localSheetId="16"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 localSheetId="31" hidden="1">{"SourcesUses",#N/A,TRUE,"FundsFlow";"TransOverview",#N/A,TRUE,"FundsFlow"}</definedName>
    <definedName name="zzzzzzzzzzzzzzzzzzzzzzzzzzz" hidden="1">{"SourcesUses",#N/A,TRUE,"FundsFlow";"TransOverview",#N/A,TRUE,"FundsFlow"}</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23" hidden="1">{"SourcesUses",#N/A,TRUE,"CFMODEL";"TransOverview",#N/A,TRUE,"CFMODEL"}</definedName>
    <definedName name="zzzzzzzzzzzzzzzzzzzzzzzzzzzzz" localSheetId="4" hidden="1">{"SourcesUses",#N/A,TRUE,"CFMODEL";"TransOverview",#N/A,TRUE,"CFMODEL"}</definedName>
    <definedName name="zzzzzzzzzzzzzzzzzzzzzzzzzzzzz" localSheetId="5" hidden="1">{"SourcesUses",#N/A,TRUE,"CFMODEL";"TransOverview",#N/A,TRUE,"CFMODEL"}</definedName>
    <definedName name="zzzzzzzzzzzzzzzzzzzzzzzzzzzzz" localSheetId="16"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 name="zzzzzzzzzzzzzzzzzzzzzzzzzzzzz" localSheetId="31"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82" l="1"/>
  <c r="D30" i="82"/>
  <c r="P20" i="8"/>
  <c r="F10" i="21"/>
  <c r="D25" i="8"/>
  <c r="L33" i="53"/>
  <c r="F37" i="82"/>
  <c r="D37" i="82"/>
  <c r="G11" i="89"/>
  <c r="H11" i="89"/>
  <c r="D6" i="89"/>
  <c r="D7" i="89"/>
  <c r="D8" i="89"/>
  <c r="D9" i="89"/>
  <c r="D10" i="89"/>
  <c r="D11" i="89"/>
  <c r="D5" i="89"/>
  <c r="H26" i="87"/>
  <c r="H27" i="87"/>
  <c r="H28" i="87"/>
  <c r="H29" i="87"/>
  <c r="H30" i="87"/>
  <c r="H31" i="87"/>
  <c r="H25" i="87"/>
  <c r="D11" i="87"/>
  <c r="D26" i="87"/>
  <c r="D27" i="87"/>
  <c r="D28" i="87"/>
  <c r="D29" i="87"/>
  <c r="D30" i="87"/>
  <c r="D31" i="87"/>
  <c r="D25" i="87"/>
  <c r="Y13" i="86"/>
  <c r="E13" i="86"/>
  <c r="J13" i="86"/>
  <c r="O13" i="86"/>
  <c r="T13" i="86"/>
  <c r="K13" i="86" l="1"/>
  <c r="V13" i="86" s="1"/>
  <c r="U13" i="86" l="1"/>
  <c r="G11" i="75" l="1"/>
  <c r="H11" i="75"/>
  <c r="D11" i="75"/>
  <c r="D31" i="72"/>
  <c r="D6" i="72"/>
  <c r="D7" i="72"/>
  <c r="D8" i="72"/>
  <c r="D9" i="72"/>
  <c r="D10" i="72"/>
  <c r="D11" i="72"/>
  <c r="D5" i="72"/>
  <c r="E13" i="71"/>
  <c r="K13" i="71" s="1"/>
  <c r="U13" i="71" s="1"/>
  <c r="J13" i="71"/>
  <c r="Y13" i="71"/>
  <c r="T13" i="71"/>
  <c r="O13" i="71"/>
  <c r="G31" i="72" l="1"/>
  <c r="H31" i="72" s="1"/>
  <c r="G11" i="72"/>
  <c r="I11" i="72" s="1"/>
  <c r="V13" i="71"/>
  <c r="I31" i="72" l="1"/>
  <c r="H11" i="72"/>
  <c r="D16" i="82" l="1"/>
  <c r="D17" i="82"/>
  <c r="F16" i="82"/>
  <c r="F17" i="82"/>
  <c r="F18" i="82"/>
  <c r="F19" i="82"/>
  <c r="F20" i="82"/>
  <c r="D28" i="82"/>
  <c r="D43" i="82"/>
  <c r="D44" i="82"/>
  <c r="D45" i="82"/>
  <c r="F43" i="82"/>
  <c r="F44" i="82"/>
  <c r="F45" i="82"/>
  <c r="F50" i="82"/>
  <c r="F51" i="82"/>
  <c r="F52" i="82"/>
  <c r="D52" i="82"/>
  <c r="D50" i="82"/>
  <c r="D51" i="82"/>
  <c r="N14" i="7"/>
  <c r="O14" i="7"/>
  <c r="P14" i="7"/>
  <c r="Q14" i="7"/>
  <c r="F28" i="82"/>
  <c r="F29" i="82"/>
  <c r="F30" i="82"/>
  <c r="F31" i="82"/>
  <c r="F32" i="82"/>
  <c r="E17" i="70"/>
  <c r="A3" i="82"/>
  <c r="C18" i="21"/>
  <c r="B18" i="21"/>
  <c r="D18" i="21" s="1"/>
  <c r="D17" i="21"/>
  <c r="D16" i="21"/>
  <c r="D29" i="53" l="1"/>
  <c r="J20" i="53"/>
  <c r="I29" i="53"/>
  <c r="H29" i="53"/>
  <c r="F29" i="53"/>
  <c r="E29" i="53"/>
  <c r="B16" i="85"/>
  <c r="H6" i="89"/>
  <c r="H7" i="89"/>
  <c r="H8" i="89"/>
  <c r="H9" i="89"/>
  <c r="H10" i="89"/>
  <c r="H5" i="89"/>
  <c r="G6" i="89"/>
  <c r="G7" i="89"/>
  <c r="G8" i="89"/>
  <c r="G9" i="89"/>
  <c r="G10" i="89"/>
  <c r="D10" i="87"/>
  <c r="Y12" i="86"/>
  <c r="T12" i="86"/>
  <c r="O12" i="86"/>
  <c r="J12" i="86"/>
  <c r="K12" i="86" s="1"/>
  <c r="E12" i="86"/>
  <c r="U12" i="86" l="1"/>
  <c r="V12" i="86"/>
  <c r="H10" i="75"/>
  <c r="G10" i="75"/>
  <c r="D10" i="75"/>
  <c r="G26" i="72"/>
  <c r="G27" i="72"/>
  <c r="G28" i="72"/>
  <c r="G29" i="72"/>
  <c r="G30" i="72"/>
  <c r="I30" i="72" s="1"/>
  <c r="D30" i="72"/>
  <c r="I8" i="72"/>
  <c r="I10" i="72"/>
  <c r="G6" i="72"/>
  <c r="H6" i="72" s="1"/>
  <c r="G7" i="72"/>
  <c r="H7" i="72" s="1"/>
  <c r="G8" i="72"/>
  <c r="H8" i="72" s="1"/>
  <c r="G9" i="72"/>
  <c r="I9" i="72" s="1"/>
  <c r="G10" i="72"/>
  <c r="H10" i="72" s="1"/>
  <c r="T8" i="71"/>
  <c r="T9" i="71"/>
  <c r="T10" i="71"/>
  <c r="T11" i="71"/>
  <c r="T12" i="71"/>
  <c r="T7" i="71"/>
  <c r="O12" i="71"/>
  <c r="E12" i="71"/>
  <c r="J12" i="71"/>
  <c r="Q9" i="7"/>
  <c r="Q10" i="7"/>
  <c r="Q11" i="7"/>
  <c r="Q12" i="7"/>
  <c r="Q13" i="7"/>
  <c r="Q8" i="7"/>
  <c r="P9" i="7"/>
  <c r="P10" i="7"/>
  <c r="P11" i="7"/>
  <c r="P12" i="7"/>
  <c r="P13" i="7"/>
  <c r="P8" i="7"/>
  <c r="O9" i="7"/>
  <c r="O10" i="7"/>
  <c r="O11" i="7"/>
  <c r="O12" i="7"/>
  <c r="O13" i="7"/>
  <c r="O8" i="7"/>
  <c r="N9" i="7"/>
  <c r="N10" i="7"/>
  <c r="N11" i="7"/>
  <c r="N12" i="7"/>
  <c r="N13" i="7"/>
  <c r="N8" i="7"/>
  <c r="C83" i="112"/>
  <c r="C85" i="112" s="1"/>
  <c r="I29" i="70"/>
  <c r="H29" i="70"/>
  <c r="E11" i="86"/>
  <c r="I18" i="53"/>
  <c r="H18" i="53"/>
  <c r="F18" i="53"/>
  <c r="E18" i="53"/>
  <c r="H30" i="72" l="1"/>
  <c r="I7" i="72"/>
  <c r="H9" i="72"/>
  <c r="I6" i="72"/>
  <c r="K12" i="71"/>
  <c r="V12" i="71" s="1"/>
  <c r="E11" i="71"/>
  <c r="G5" i="89"/>
  <c r="D9" i="87"/>
  <c r="J11" i="86"/>
  <c r="K11" i="86" s="1"/>
  <c r="O11" i="86"/>
  <c r="T11" i="86"/>
  <c r="Y11" i="86"/>
  <c r="D9" i="75"/>
  <c r="G9" i="75"/>
  <c r="H9" i="75"/>
  <c r="H29" i="72"/>
  <c r="O11" i="71"/>
  <c r="J8" i="71"/>
  <c r="J9" i="71"/>
  <c r="J10" i="71"/>
  <c r="J11" i="71"/>
  <c r="B60" i="4"/>
  <c r="B61" i="4"/>
  <c r="B62" i="4"/>
  <c r="B63" i="4"/>
  <c r="B64" i="4"/>
  <c r="B65" i="4"/>
  <c r="B66" i="4"/>
  <c r="B59" i="4"/>
  <c r="C39" i="42"/>
  <c r="H39" i="42"/>
  <c r="G5" i="72"/>
  <c r="I5" i="72" l="1"/>
  <c r="H5" i="72"/>
  <c r="U12" i="71"/>
  <c r="U11" i="86"/>
  <c r="V11" i="86"/>
  <c r="K11" i="71"/>
  <c r="U11" i="71" s="1"/>
  <c r="I29" i="72"/>
  <c r="D29" i="72"/>
  <c r="P20" i="7"/>
  <c r="V11" i="71" l="1"/>
  <c r="D6" i="87"/>
  <c r="D7" i="87"/>
  <c r="D8" i="87"/>
  <c r="D5" i="87"/>
  <c r="Y8" i="86"/>
  <c r="Y9" i="86"/>
  <c r="Y10" i="86"/>
  <c r="Y7" i="86"/>
  <c r="T8" i="86"/>
  <c r="T9" i="86"/>
  <c r="T10" i="86"/>
  <c r="T7" i="86"/>
  <c r="O8" i="86"/>
  <c r="O9" i="86"/>
  <c r="O10" i="86"/>
  <c r="O7" i="86"/>
  <c r="J8" i="86"/>
  <c r="J9" i="86"/>
  <c r="J10" i="86"/>
  <c r="J7" i="86"/>
  <c r="E8" i="86"/>
  <c r="E9" i="86"/>
  <c r="E10" i="86"/>
  <c r="E7" i="86"/>
  <c r="K7" i="86" s="1"/>
  <c r="H6" i="75"/>
  <c r="H7" i="75"/>
  <c r="H8" i="75"/>
  <c r="H5" i="75"/>
  <c r="G6" i="75"/>
  <c r="G7" i="75"/>
  <c r="G8" i="75"/>
  <c r="G5" i="75"/>
  <c r="D6" i="75"/>
  <c r="D7" i="75"/>
  <c r="D8" i="75"/>
  <c r="D5" i="75"/>
  <c r="E37" i="72"/>
  <c r="H26" i="72"/>
  <c r="H27" i="72"/>
  <c r="H28" i="72"/>
  <c r="G25" i="72"/>
  <c r="H25" i="72" s="1"/>
  <c r="Y8" i="71"/>
  <c r="Y9" i="71"/>
  <c r="Y7" i="71"/>
  <c r="O10" i="71"/>
  <c r="O8" i="71"/>
  <c r="O9" i="71"/>
  <c r="O7" i="71"/>
  <c r="J7" i="71"/>
  <c r="E8" i="71"/>
  <c r="E9" i="71"/>
  <c r="K9" i="71" s="1"/>
  <c r="V9" i="71" s="1"/>
  <c r="E10" i="71"/>
  <c r="K10" i="71" s="1"/>
  <c r="E7" i="71"/>
  <c r="A3" i="53"/>
  <c r="A3" i="96"/>
  <c r="G7" i="107"/>
  <c r="F29" i="70"/>
  <c r="E29" i="70"/>
  <c r="D6" i="107"/>
  <c r="D9" i="21"/>
  <c r="D8" i="21"/>
  <c r="A3" i="86"/>
  <c r="G16" i="53"/>
  <c r="J16" i="53"/>
  <c r="AB19" i="71"/>
  <c r="AA19" i="71"/>
  <c r="Z19" i="71"/>
  <c r="E17" i="67"/>
  <c r="F17" i="67"/>
  <c r="G17" i="67"/>
  <c r="H17" i="67"/>
  <c r="I17" i="67"/>
  <c r="J17" i="67"/>
  <c r="C17" i="67"/>
  <c r="D17" i="67"/>
  <c r="B17" i="67"/>
  <c r="A23" i="87"/>
  <c r="A3" i="90"/>
  <c r="A3" i="89"/>
  <c r="A3" i="88"/>
  <c r="A3" i="87"/>
  <c r="A3" i="85"/>
  <c r="A4" i="111"/>
  <c r="A4" i="78"/>
  <c r="A3" i="67"/>
  <c r="A3" i="76"/>
  <c r="A3" i="75"/>
  <c r="A3" i="74"/>
  <c r="A3" i="8"/>
  <c r="A3" i="7"/>
  <c r="A3" i="21"/>
  <c r="A3" i="4"/>
  <c r="A3" i="110"/>
  <c r="A3" i="108"/>
  <c r="A3" i="51"/>
  <c r="A3" i="42"/>
  <c r="A3" i="113"/>
  <c r="A3" i="112"/>
  <c r="A3" i="107"/>
  <c r="M51" i="107"/>
  <c r="L51" i="107"/>
  <c r="K51" i="107"/>
  <c r="M41" i="107"/>
  <c r="L41" i="107"/>
  <c r="K41" i="107"/>
  <c r="M31" i="107"/>
  <c r="L31" i="107"/>
  <c r="K31" i="107"/>
  <c r="I9" i="96"/>
  <c r="H9" i="96"/>
  <c r="D9" i="96"/>
  <c r="F9" i="96"/>
  <c r="E9" i="96"/>
  <c r="K8" i="71" l="1"/>
  <c r="V8" i="71" s="1"/>
  <c r="K10" i="86"/>
  <c r="V10" i="86" s="1"/>
  <c r="K9" i="86"/>
  <c r="U9" i="86" s="1"/>
  <c r="K8" i="86"/>
  <c r="V8" i="86" s="1"/>
  <c r="K7" i="71"/>
  <c r="V7" i="71" s="1"/>
  <c r="I27" i="72"/>
  <c r="D27" i="72"/>
  <c r="I28" i="72"/>
  <c r="D28" i="72"/>
  <c r="V10" i="71"/>
  <c r="U10" i="71"/>
  <c r="I26" i="72"/>
  <c r="D26" i="72"/>
  <c r="V7" i="86"/>
  <c r="U7" i="86"/>
  <c r="I25" i="72"/>
  <c r="D25" i="72"/>
  <c r="U9" i="71"/>
  <c r="X19" i="71"/>
  <c r="X18" i="71"/>
  <c r="X17" i="71"/>
  <c r="X16" i="71"/>
  <c r="X15" i="71"/>
  <c r="X14" i="71"/>
  <c r="X13" i="71"/>
  <c r="X12" i="71"/>
  <c r="Y12" i="71" s="1"/>
  <c r="X11" i="71"/>
  <c r="Y11" i="71" s="1"/>
  <c r="X10" i="71"/>
  <c r="Y10" i="71" s="1"/>
  <c r="G31" i="70"/>
  <c r="U7" i="71" l="1"/>
  <c r="U8" i="71"/>
  <c r="U8" i="86"/>
  <c r="U10" i="86"/>
  <c r="V9" i="86"/>
  <c r="M12" i="96"/>
  <c r="M13" i="96"/>
  <c r="M14" i="96"/>
  <c r="M8" i="96"/>
  <c r="F94" i="82"/>
  <c r="F95" i="82"/>
  <c r="F96" i="82"/>
  <c r="F86" i="82"/>
  <c r="F87" i="82"/>
  <c r="F88" i="82"/>
  <c r="F89" i="82"/>
  <c r="F90" i="82"/>
  <c r="F91" i="82"/>
  <c r="F92" i="82"/>
  <c r="F75" i="82"/>
  <c r="F76" i="82"/>
  <c r="F77" i="82"/>
  <c r="F78" i="82"/>
  <c r="F79" i="82"/>
  <c r="F80" i="82"/>
  <c r="F81" i="82"/>
  <c r="F82" i="82"/>
  <c r="F83" i="82"/>
  <c r="F84" i="82"/>
  <c r="F62" i="82"/>
  <c r="F63" i="82"/>
  <c r="F64" i="82"/>
  <c r="F65" i="82"/>
  <c r="F66" i="82"/>
  <c r="F67" i="82"/>
  <c r="F68" i="82"/>
  <c r="F69" i="82"/>
  <c r="F70" i="82"/>
  <c r="F71" i="82"/>
  <c r="F72" i="82"/>
  <c r="F73" i="82"/>
  <c r="F48" i="82"/>
  <c r="F53" i="82"/>
  <c r="F36" i="82"/>
  <c r="F38" i="82"/>
  <c r="F39" i="82"/>
  <c r="F40" i="82"/>
  <c r="F41" i="82"/>
  <c r="F46" i="82"/>
  <c r="F23" i="82"/>
  <c r="F24" i="82"/>
  <c r="F25" i="82"/>
  <c r="F26" i="82"/>
  <c r="F27" i="82"/>
  <c r="F33" i="82"/>
  <c r="F34" i="82"/>
  <c r="F10" i="82"/>
  <c r="F11" i="82"/>
  <c r="F13" i="82"/>
  <c r="F14" i="82"/>
  <c r="F21" i="82"/>
  <c r="D94" i="82"/>
  <c r="D95" i="82"/>
  <c r="D96" i="82"/>
  <c r="D86" i="82"/>
  <c r="D87" i="82"/>
  <c r="D88" i="82"/>
  <c r="D89" i="82"/>
  <c r="D90" i="82"/>
  <c r="D91" i="82"/>
  <c r="D92" i="82"/>
  <c r="D75" i="82"/>
  <c r="D76" i="82"/>
  <c r="D77" i="82"/>
  <c r="D78" i="82"/>
  <c r="D79" i="82"/>
  <c r="D80" i="82"/>
  <c r="D81" i="82"/>
  <c r="D82" i="82"/>
  <c r="D83" i="82"/>
  <c r="D84" i="82"/>
  <c r="D62" i="82"/>
  <c r="D63" i="82"/>
  <c r="D64" i="82"/>
  <c r="D65" i="82"/>
  <c r="D66" i="82"/>
  <c r="D67" i="82"/>
  <c r="D68" i="82"/>
  <c r="D69" i="82"/>
  <c r="D70" i="82"/>
  <c r="D71" i="82"/>
  <c r="D72" i="82"/>
  <c r="D73" i="82"/>
  <c r="D48" i="82"/>
  <c r="D53" i="82"/>
  <c r="D36" i="82"/>
  <c r="D38" i="82"/>
  <c r="D39" i="82"/>
  <c r="D40" i="82"/>
  <c r="D41" i="82"/>
  <c r="D46" i="82"/>
  <c r="D23" i="82"/>
  <c r="D24" i="82"/>
  <c r="D25" i="82"/>
  <c r="D26" i="82"/>
  <c r="D27" i="82"/>
  <c r="D29" i="82"/>
  <c r="D31" i="82"/>
  <c r="D32" i="82"/>
  <c r="D33" i="82"/>
  <c r="D34" i="82"/>
  <c r="D11" i="82"/>
  <c r="D13" i="82"/>
  <c r="D14" i="82"/>
  <c r="D18" i="82"/>
  <c r="D19" i="82"/>
  <c r="D20" i="82"/>
  <c r="D21" i="82"/>
  <c r="D9" i="82"/>
  <c r="F9" i="82"/>
  <c r="D16" i="85"/>
  <c r="C16" i="85"/>
  <c r="C29" i="53"/>
  <c r="B29" i="53"/>
  <c r="D7" i="88"/>
  <c r="D6" i="88"/>
  <c r="D75" i="112"/>
  <c r="E75" i="112"/>
  <c r="F75" i="112"/>
  <c r="D6" i="74"/>
  <c r="D7" i="74"/>
  <c r="B17" i="75"/>
  <c r="E18" i="85"/>
  <c r="E14" i="85"/>
  <c r="E13" i="85"/>
  <c r="E12" i="85"/>
  <c r="E11" i="85"/>
  <c r="E10" i="85"/>
  <c r="E9" i="85"/>
  <c r="E8" i="85"/>
  <c r="E7" i="85"/>
  <c r="E6" i="85"/>
  <c r="B17" i="89"/>
  <c r="G7" i="88"/>
  <c r="G6" i="88"/>
  <c r="D8" i="74" l="1"/>
  <c r="E16" i="85"/>
  <c r="J8" i="67"/>
  <c r="G8" i="67"/>
  <c r="D12" i="67"/>
  <c r="D14" i="8"/>
  <c r="D15" i="8"/>
  <c r="D16" i="8"/>
  <c r="D17" i="8"/>
  <c r="D18" i="8"/>
  <c r="D19" i="8"/>
  <c r="D21" i="8"/>
  <c r="D22" i="8"/>
  <c r="D8" i="96"/>
  <c r="G8" i="96"/>
  <c r="J8" i="96"/>
  <c r="D10" i="96"/>
  <c r="M10" i="96" s="1"/>
  <c r="G10" i="96"/>
  <c r="J10" i="96"/>
  <c r="G11" i="96"/>
  <c r="J11" i="96"/>
  <c r="D12" i="96"/>
  <c r="G12" i="96"/>
  <c r="J12" i="96"/>
  <c r="D13" i="96"/>
  <c r="G13" i="96"/>
  <c r="J13" i="96"/>
  <c r="D14" i="96"/>
  <c r="G14" i="96"/>
  <c r="J14" i="96"/>
  <c r="B17" i="96"/>
  <c r="C17" i="96"/>
  <c r="E22" i="107"/>
  <c r="F22" i="107"/>
  <c r="H22" i="107"/>
  <c r="I22" i="107"/>
  <c r="C22" i="107"/>
  <c r="G6" i="107"/>
  <c r="J6" i="107"/>
  <c r="H10" i="107"/>
  <c r="J7" i="107"/>
  <c r="M7" i="107" s="1"/>
  <c r="D8" i="107"/>
  <c r="G8" i="107"/>
  <c r="J8" i="107"/>
  <c r="D9" i="107"/>
  <c r="G9" i="107"/>
  <c r="J9" i="107"/>
  <c r="B10" i="107"/>
  <c r="C10" i="107"/>
  <c r="E10" i="107"/>
  <c r="F10" i="107"/>
  <c r="J27" i="53"/>
  <c r="M27" i="53" s="1"/>
  <c r="J28" i="53"/>
  <c r="M28" i="53" s="1"/>
  <c r="G28" i="53"/>
  <c r="C18" i="53"/>
  <c r="C30" i="53" s="1"/>
  <c r="E30" i="53"/>
  <c r="F30" i="53"/>
  <c r="H30" i="53"/>
  <c r="H7" i="96" s="1"/>
  <c r="H17" i="96" s="1"/>
  <c r="I30" i="53"/>
  <c r="I7" i="96" s="1"/>
  <c r="I17" i="96" s="1"/>
  <c r="B18" i="53"/>
  <c r="B30" i="53" s="1"/>
  <c r="G12" i="67"/>
  <c r="J12" i="67"/>
  <c r="G13" i="67"/>
  <c r="J13" i="67"/>
  <c r="M13" i="67"/>
  <c r="G14" i="67"/>
  <c r="J14" i="67"/>
  <c r="M14" i="67" s="1"/>
  <c r="G15" i="67"/>
  <c r="J15" i="67"/>
  <c r="M15" i="67" s="1"/>
  <c r="E7" i="96" l="1"/>
  <c r="E17" i="96" s="1"/>
  <c r="F7" i="96"/>
  <c r="G7" i="96" s="1"/>
  <c r="J7" i="96"/>
  <c r="J9" i="96"/>
  <c r="G9" i="96"/>
  <c r="G10" i="107"/>
  <c r="D10" i="107"/>
  <c r="M12" i="67"/>
  <c r="M17" i="67"/>
  <c r="M8" i="67"/>
  <c r="J10" i="107"/>
  <c r="I10" i="107"/>
  <c r="F17" i="96" l="1"/>
  <c r="G17" i="96"/>
  <c r="M9" i="96"/>
  <c r="J17" i="96"/>
  <c r="M10" i="107"/>
  <c r="G7" i="74"/>
  <c r="G6" i="74"/>
  <c r="O20" i="7" l="1"/>
  <c r="G75" i="112"/>
  <c r="H10" i="112" s="1"/>
  <c r="D30" i="107"/>
  <c r="G30" i="107"/>
  <c r="J30" i="107"/>
  <c r="D21" i="107"/>
  <c r="D22" i="107" s="1"/>
  <c r="D11" i="96" s="1"/>
  <c r="M11" i="96" s="1"/>
  <c r="G21" i="107"/>
  <c r="J21" i="107"/>
  <c r="P44" i="110"/>
  <c r="O44" i="110"/>
  <c r="N44" i="110"/>
  <c r="M44" i="110"/>
  <c r="G44" i="110"/>
  <c r="H41" i="110" s="1"/>
  <c r="F44" i="110"/>
  <c r="E44" i="110"/>
  <c r="D44" i="110"/>
  <c r="H28" i="110"/>
  <c r="H23" i="110"/>
  <c r="I51" i="107"/>
  <c r="H51" i="107"/>
  <c r="F51" i="107"/>
  <c r="E51" i="107"/>
  <c r="C51" i="107"/>
  <c r="B51" i="107"/>
  <c r="J50" i="107"/>
  <c r="G50" i="107"/>
  <c r="D50" i="107"/>
  <c r="J49" i="107"/>
  <c r="G49" i="107"/>
  <c r="D49" i="107"/>
  <c r="I41" i="107"/>
  <c r="H41" i="107"/>
  <c r="F41" i="107"/>
  <c r="E41" i="107"/>
  <c r="C41" i="107"/>
  <c r="B41" i="107"/>
  <c r="J40" i="107"/>
  <c r="G40" i="107"/>
  <c r="D40" i="107"/>
  <c r="J39" i="107"/>
  <c r="G39" i="107"/>
  <c r="D39" i="107"/>
  <c r="I31" i="107"/>
  <c r="H31" i="107"/>
  <c r="F31" i="107"/>
  <c r="E31" i="107"/>
  <c r="C31" i="107"/>
  <c r="B31" i="107"/>
  <c r="J29" i="107"/>
  <c r="G29" i="107"/>
  <c r="D29" i="107"/>
  <c r="B22" i="107"/>
  <c r="J20" i="107"/>
  <c r="G20" i="107"/>
  <c r="D51" i="42"/>
  <c r="D50" i="42"/>
  <c r="D49" i="42"/>
  <c r="P44" i="108"/>
  <c r="O44" i="108"/>
  <c r="N44" i="108"/>
  <c r="M44" i="108"/>
  <c r="J18" i="8"/>
  <c r="G18" i="8"/>
  <c r="J17" i="8"/>
  <c r="G17" i="8"/>
  <c r="J16" i="8"/>
  <c r="G16" i="8"/>
  <c r="J15" i="8"/>
  <c r="G15" i="8"/>
  <c r="J14" i="8"/>
  <c r="G14" i="8"/>
  <c r="Q84" i="7"/>
  <c r="P84" i="7"/>
  <c r="O84" i="7"/>
  <c r="N84" i="7"/>
  <c r="M84" i="7"/>
  <c r="L84" i="7"/>
  <c r="K84" i="7"/>
  <c r="J84" i="7"/>
  <c r="I84" i="7"/>
  <c r="H84" i="7"/>
  <c r="G84" i="7"/>
  <c r="F84" i="7"/>
  <c r="E84" i="7"/>
  <c r="D84" i="7"/>
  <c r="C84" i="7"/>
  <c r="B84" i="7"/>
  <c r="F34" i="21"/>
  <c r="G34" i="21" s="1"/>
  <c r="G44" i="108"/>
  <c r="H41" i="108" s="1"/>
  <c r="F44" i="108"/>
  <c r="E44" i="108"/>
  <c r="D44" i="108"/>
  <c r="D53" i="42" l="1"/>
  <c r="Q19" i="110"/>
  <c r="Q39" i="110"/>
  <c r="H26" i="110"/>
  <c r="Q20" i="110"/>
  <c r="Q41" i="110"/>
  <c r="Q24" i="110"/>
  <c r="H11" i="110"/>
  <c r="H32" i="110"/>
  <c r="Q25" i="110"/>
  <c r="H33" i="110"/>
  <c r="Q29" i="110"/>
  <c r="H16" i="110"/>
  <c r="H36" i="110"/>
  <c r="Q10" i="110"/>
  <c r="H18" i="110"/>
  <c r="H38" i="110"/>
  <c r="Q14" i="110"/>
  <c r="Q34" i="110"/>
  <c r="H13" i="110"/>
  <c r="Q9" i="110"/>
  <c r="Q31" i="110"/>
  <c r="H22" i="110"/>
  <c r="H42" i="110"/>
  <c r="Q15" i="110"/>
  <c r="Q35" i="110"/>
  <c r="G22" i="107"/>
  <c r="J22" i="107"/>
  <c r="M22" i="107" s="1"/>
  <c r="M20" i="107"/>
  <c r="H62" i="112"/>
  <c r="H43" i="112"/>
  <c r="H27" i="112"/>
  <c r="H42" i="112"/>
  <c r="H59" i="112"/>
  <c r="H25" i="112"/>
  <c r="H57" i="112"/>
  <c r="H40" i="112"/>
  <c r="H23" i="112"/>
  <c r="H26" i="112"/>
  <c r="H41" i="112"/>
  <c r="H56" i="112"/>
  <c r="H39" i="112"/>
  <c r="H22" i="112"/>
  <c r="H20" i="112"/>
  <c r="H61" i="112"/>
  <c r="H37" i="112"/>
  <c r="H73" i="112"/>
  <c r="H53" i="112"/>
  <c r="H36" i="112"/>
  <c r="H19" i="112"/>
  <c r="H9" i="112"/>
  <c r="H72" i="112"/>
  <c r="H52" i="112"/>
  <c r="H35" i="112"/>
  <c r="H18" i="112"/>
  <c r="H54" i="112"/>
  <c r="H70" i="112"/>
  <c r="H50" i="112"/>
  <c r="H34" i="112"/>
  <c r="H17" i="112"/>
  <c r="H38" i="112"/>
  <c r="H49" i="112"/>
  <c r="H33" i="112"/>
  <c r="H16" i="112"/>
  <c r="H67" i="112"/>
  <c r="H48" i="112"/>
  <c r="H32" i="112"/>
  <c r="H15" i="112"/>
  <c r="H66" i="112"/>
  <c r="H31" i="112"/>
  <c r="H13" i="112"/>
  <c r="H65" i="112"/>
  <c r="H46" i="112"/>
  <c r="H12" i="112"/>
  <c r="H21" i="112"/>
  <c r="H64" i="112"/>
  <c r="H45" i="112"/>
  <c r="H29" i="112"/>
  <c r="H11" i="112"/>
  <c r="H55" i="112"/>
  <c r="H63" i="112"/>
  <c r="H44" i="112"/>
  <c r="H28" i="112"/>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31" i="107"/>
  <c r="J51" i="107"/>
  <c r="G41" i="107"/>
  <c r="G51" i="107"/>
  <c r="G31" i="107"/>
  <c r="J41"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C53" i="42" l="1"/>
  <c r="B53" i="42"/>
  <c r="G27" i="90"/>
  <c r="F27" i="90"/>
  <c r="F17" i="89"/>
  <c r="H17" i="89" s="1"/>
  <c r="E17" i="89"/>
  <c r="C17" i="89"/>
  <c r="G8" i="88"/>
  <c r="F8" i="88"/>
  <c r="E8" i="88"/>
  <c r="D8" i="88"/>
  <c r="C8" i="88"/>
  <c r="B8" i="88"/>
  <c r="J7" i="88"/>
  <c r="I7" i="88"/>
  <c r="H7" i="88"/>
  <c r="J6" i="88"/>
  <c r="H6" i="88"/>
  <c r="G37" i="87"/>
  <c r="F37" i="87"/>
  <c r="E37" i="87"/>
  <c r="C37" i="87"/>
  <c r="B37" i="87"/>
  <c r="I37" i="87" s="1"/>
  <c r="G17" i="87"/>
  <c r="F17" i="87"/>
  <c r="E17" i="87"/>
  <c r="C17" i="87"/>
  <c r="B17" i="87"/>
  <c r="X19" i="86"/>
  <c r="W19" i="86"/>
  <c r="V19" i="86"/>
  <c r="U19" i="86"/>
  <c r="T19" i="86"/>
  <c r="S19" i="86"/>
  <c r="R19" i="86"/>
  <c r="Q19" i="86"/>
  <c r="P19" i="86"/>
  <c r="O19" i="86"/>
  <c r="N19" i="86"/>
  <c r="M19" i="86"/>
  <c r="L19" i="86"/>
  <c r="K19" i="86"/>
  <c r="J19" i="86"/>
  <c r="I19" i="86"/>
  <c r="H19" i="86"/>
  <c r="G19" i="86"/>
  <c r="F19" i="86"/>
  <c r="E19" i="86"/>
  <c r="D19" i="86"/>
  <c r="C19" i="86"/>
  <c r="B19" i="86"/>
  <c r="D20" i="85"/>
  <c r="C20" i="85"/>
  <c r="B20" i="85"/>
  <c r="H17" i="87" l="1"/>
  <c r="I17" i="87"/>
  <c r="H37" i="87"/>
  <c r="E20" i="85"/>
  <c r="H8" i="88"/>
  <c r="I8" i="88"/>
  <c r="J8" i="88"/>
  <c r="Y19" i="86"/>
  <c r="D17" i="89"/>
  <c r="G17" i="89"/>
  <c r="D17" i="87"/>
  <c r="D37" i="87"/>
  <c r="D11" i="70" l="1"/>
  <c r="G11" i="70"/>
  <c r="J11" i="70"/>
  <c r="K11" i="70"/>
  <c r="L11" i="70"/>
  <c r="M11" i="70" l="1"/>
  <c r="D33" i="53"/>
  <c r="G10" i="70"/>
  <c r="F27" i="76"/>
  <c r="J13" i="70"/>
  <c r="B17" i="72" l="1"/>
  <c r="W19" i="71"/>
  <c r="J26" i="53"/>
  <c r="M26" i="53" s="1"/>
  <c r="J25" i="53"/>
  <c r="M25" i="53" s="1"/>
  <c r="J24" i="53"/>
  <c r="M24" i="53" s="1"/>
  <c r="J23" i="53"/>
  <c r="M23" i="53" s="1"/>
  <c r="J22" i="53"/>
  <c r="M22" i="53" s="1"/>
  <c r="J21" i="53"/>
  <c r="J29" i="53" s="1"/>
  <c r="D6" i="70"/>
  <c r="D7" i="70"/>
  <c r="D8" i="70"/>
  <c r="D9" i="70"/>
  <c r="G27" i="76"/>
  <c r="C8" i="74"/>
  <c r="B8" i="74"/>
  <c r="J31" i="70"/>
  <c r="J28" i="70"/>
  <c r="G28" i="70"/>
  <c r="J27" i="70"/>
  <c r="G27" i="70"/>
  <c r="J26" i="70"/>
  <c r="G26" i="70"/>
  <c r="J25" i="70"/>
  <c r="G25" i="70"/>
  <c r="J24" i="70"/>
  <c r="G24" i="70"/>
  <c r="L19" i="70"/>
  <c r="J19" i="70"/>
  <c r="G19" i="70"/>
  <c r="K19" i="70"/>
  <c r="I17" i="70"/>
  <c r="I21" i="70" s="1"/>
  <c r="H17" i="70"/>
  <c r="F17" i="70"/>
  <c r="F21" i="70" s="1"/>
  <c r="C17" i="70"/>
  <c r="C21" i="70" s="1"/>
  <c r="B17" i="70"/>
  <c r="B21" i="70" s="1"/>
  <c r="L15" i="70"/>
  <c r="K15" i="70"/>
  <c r="J15" i="70"/>
  <c r="G15" i="70"/>
  <c r="D15" i="70"/>
  <c r="L14" i="70"/>
  <c r="K14" i="70"/>
  <c r="J14" i="70"/>
  <c r="G14" i="70"/>
  <c r="D14" i="70"/>
  <c r="L13" i="70"/>
  <c r="K13" i="70"/>
  <c r="G13" i="70"/>
  <c r="D13" i="70"/>
  <c r="J12" i="70"/>
  <c r="G12" i="70"/>
  <c r="D12" i="70"/>
  <c r="J10" i="70"/>
  <c r="D10" i="70"/>
  <c r="L9" i="70"/>
  <c r="K9" i="70"/>
  <c r="J9" i="70"/>
  <c r="G9" i="70"/>
  <c r="L8" i="70"/>
  <c r="K8" i="70"/>
  <c r="J8" i="70"/>
  <c r="G8" i="70"/>
  <c r="L7" i="70"/>
  <c r="K7" i="70"/>
  <c r="J7" i="70"/>
  <c r="G7" i="70"/>
  <c r="L6" i="70"/>
  <c r="K6" i="70"/>
  <c r="J6" i="70"/>
  <c r="M6" i="70" s="1"/>
  <c r="G6" i="70"/>
  <c r="M20" i="53" l="1"/>
  <c r="M29" i="53"/>
  <c r="M7" i="70"/>
  <c r="M8" i="70"/>
  <c r="G17" i="70"/>
  <c r="G21" i="70" s="1"/>
  <c r="J29" i="70"/>
  <c r="J17" i="70"/>
  <c r="J21" i="70" s="1"/>
  <c r="M21" i="70" s="1"/>
  <c r="M9" i="70"/>
  <c r="G29" i="70"/>
  <c r="M13" i="70"/>
  <c r="M14" i="70"/>
  <c r="M15" i="70"/>
  <c r="K17" i="70"/>
  <c r="J19" i="71"/>
  <c r="Y19" i="71"/>
  <c r="F17" i="75"/>
  <c r="H17" i="75" s="1"/>
  <c r="C17" i="75"/>
  <c r="E17" i="75"/>
  <c r="F8" i="74"/>
  <c r="I8" i="74" s="1"/>
  <c r="I7" i="74"/>
  <c r="E8" i="74"/>
  <c r="H8" i="74" s="1"/>
  <c r="H6" i="74"/>
  <c r="H7" i="74"/>
  <c r="J7" i="74"/>
  <c r="F37" i="72"/>
  <c r="C37" i="72"/>
  <c r="F17" i="72"/>
  <c r="E17" i="72"/>
  <c r="C17" i="72"/>
  <c r="D17" i="72" s="1"/>
  <c r="B37" i="72"/>
  <c r="H19" i="71"/>
  <c r="G19" i="71"/>
  <c r="I19" i="71"/>
  <c r="M19" i="71"/>
  <c r="N19" i="71"/>
  <c r="D19" i="71"/>
  <c r="F19" i="71"/>
  <c r="P19" i="71"/>
  <c r="L19" i="71"/>
  <c r="Q19" i="71"/>
  <c r="B19" i="71"/>
  <c r="R19" i="71"/>
  <c r="C19" i="71"/>
  <c r="L21" i="70"/>
  <c r="D17" i="70"/>
  <c r="L17" i="70"/>
  <c r="D19" i="70"/>
  <c r="M19" i="70" s="1"/>
  <c r="H21" i="70"/>
  <c r="K21" i="70" s="1"/>
  <c r="E21" i="70"/>
  <c r="G17" i="75" l="1"/>
  <c r="D17" i="75"/>
  <c r="M17" i="70"/>
  <c r="G8" i="74"/>
  <c r="J8" i="74" s="1"/>
  <c r="J6" i="74"/>
  <c r="G37" i="72"/>
  <c r="I37" i="72" s="1"/>
  <c r="G17" i="72"/>
  <c r="I17" i="72" s="1"/>
  <c r="D37" i="72"/>
  <c r="E19" i="71"/>
  <c r="O19" i="71"/>
  <c r="D21" i="70"/>
  <c r="H37" i="72" l="1"/>
  <c r="H17" i="72"/>
  <c r="K19" i="71"/>
  <c r="D39" i="42"/>
  <c r="F39" i="42"/>
  <c r="G39" i="42"/>
  <c r="U19" i="71" l="1"/>
  <c r="S19" i="71" l="1"/>
  <c r="T19" i="71" l="1"/>
  <c r="V19" i="71"/>
  <c r="G21" i="53"/>
  <c r="E39" i="42" l="1"/>
  <c r="J33" i="53" l="1"/>
  <c r="Q57" i="7" l="1"/>
  <c r="Q58" i="7"/>
  <c r="Q59" i="7"/>
  <c r="Q60" i="7"/>
  <c r="Q61" i="7"/>
  <c r="Q62" i="7"/>
  <c r="Q63" i="7"/>
  <c r="P57" i="7"/>
  <c r="P58" i="7"/>
  <c r="P59" i="7"/>
  <c r="P60" i="7"/>
  <c r="P61" i="7"/>
  <c r="P62" i="7"/>
  <c r="P63" i="7"/>
  <c r="O57" i="7"/>
  <c r="O58" i="7"/>
  <c r="O59" i="7"/>
  <c r="O60" i="7"/>
  <c r="O61" i="7"/>
  <c r="O62" i="7"/>
  <c r="O63" i="7"/>
  <c r="N57" i="7"/>
  <c r="N58" i="7"/>
  <c r="N59" i="7"/>
  <c r="N60" i="7"/>
  <c r="N61" i="7"/>
  <c r="N62" i="7"/>
  <c r="N63" i="7"/>
  <c r="N19" i="7" l="1"/>
  <c r="Q19" i="7"/>
  <c r="I25" i="8" l="1"/>
  <c r="O25" i="8" s="1"/>
  <c r="H25" i="8"/>
  <c r="N25" i="8" s="1"/>
  <c r="F25" i="8"/>
  <c r="E25" i="8"/>
  <c r="C25" i="8"/>
  <c r="B25" i="8"/>
  <c r="J21" i="8"/>
  <c r="G21" i="8"/>
  <c r="J20" i="8"/>
  <c r="G20" i="8"/>
  <c r="J19" i="8"/>
  <c r="G19" i="8"/>
  <c r="C10" i="8"/>
  <c r="B10" i="8"/>
  <c r="J7" i="8"/>
  <c r="J10" i="8" s="1"/>
  <c r="G7" i="8"/>
  <c r="G10" i="8" s="1"/>
  <c r="D7" i="8"/>
  <c r="D10" i="8" s="1"/>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0" i="7"/>
  <c r="L20" i="7"/>
  <c r="K20" i="7"/>
  <c r="J20" i="7"/>
  <c r="I20" i="7"/>
  <c r="H20" i="7"/>
  <c r="G20" i="7"/>
  <c r="F20" i="7"/>
  <c r="E20" i="7"/>
  <c r="D20" i="7"/>
  <c r="C20" i="7"/>
  <c r="B20" i="7"/>
  <c r="Q18" i="7"/>
  <c r="N18" i="7"/>
  <c r="F18" i="21"/>
  <c r="E18" i="21"/>
  <c r="G17" i="21"/>
  <c r="G16" i="21"/>
  <c r="E10" i="21"/>
  <c r="C10" i="21"/>
  <c r="B10" i="21"/>
  <c r="G9" i="21"/>
  <c r="G8" i="21"/>
  <c r="G33" i="53"/>
  <c r="J32" i="53"/>
  <c r="G32" i="53"/>
  <c r="G27" i="53"/>
  <c r="G26" i="53"/>
  <c r="G25" i="53"/>
  <c r="G24" i="53"/>
  <c r="G23" i="53"/>
  <c r="G22" i="53"/>
  <c r="G20" i="53"/>
  <c r="J15" i="53"/>
  <c r="G15" i="53"/>
  <c r="D15" i="53"/>
  <c r="J14" i="53"/>
  <c r="G14" i="53"/>
  <c r="D14" i="53"/>
  <c r="J13" i="53"/>
  <c r="G13" i="53"/>
  <c r="D13" i="53"/>
  <c r="J12" i="53"/>
  <c r="G12" i="53"/>
  <c r="D12" i="53"/>
  <c r="J11" i="53"/>
  <c r="G11" i="53"/>
  <c r="D11" i="53"/>
  <c r="J10" i="53"/>
  <c r="G10" i="53"/>
  <c r="D10" i="53"/>
  <c r="J9" i="53"/>
  <c r="G9" i="53"/>
  <c r="D9" i="53"/>
  <c r="J8" i="53"/>
  <c r="G8" i="53"/>
  <c r="D8" i="53"/>
  <c r="J7" i="53"/>
  <c r="G7" i="53"/>
  <c r="G18" i="53" s="1"/>
  <c r="D7" i="53"/>
  <c r="J18" i="53" l="1"/>
  <c r="J30" i="53" s="1"/>
  <c r="G29" i="53"/>
  <c r="G30" i="53" s="1"/>
  <c r="D18" i="53"/>
  <c r="D30" i="53" s="1"/>
  <c r="G18" i="21"/>
  <c r="N20" i="7"/>
  <c r="Q20" i="7"/>
  <c r="D10" i="21"/>
  <c r="Q64" i="7"/>
  <c r="O64" i="7"/>
  <c r="P64" i="7"/>
  <c r="N64" i="7"/>
  <c r="F25" i="21" s="1"/>
  <c r="G10" i="21"/>
  <c r="M33" i="53"/>
  <c r="G25" i="8"/>
  <c r="J25" i="8"/>
  <c r="P25" i="8" s="1"/>
  <c r="M18" i="53" l="1"/>
  <c r="F26" i="21"/>
  <c r="G26" i="21" s="1"/>
  <c r="G25" i="21"/>
  <c r="D7" i="96" l="1"/>
  <c r="M7" i="96" s="1"/>
  <c r="M30" i="53"/>
  <c r="D17" i="96" l="1"/>
  <c r="M17" i="9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tc={1EB51321-F5A9-4199-825E-3BDF7845A210}</author>
  </authors>
  <commentList>
    <comment ref="O6" authorId="0" shapeId="0" xr:uid="{1EB51321-F5A9-4199-825E-3BDF7845A210}">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@Orduno, Cindy D Cindy, if this is complete can we change tab color from red to green? </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tc={E7673243-3EDB-49E4-A5F5-F74FAB556787}</author>
  </authors>
  <commentList>
    <comment ref="A39" authorId="0" shapeId="0" xr:uid="{E7673243-3EDB-49E4-A5F5-F74FAB556787}">
      <text>
        <t>[Threaded comment]
Your version of Excel allows you to read this threaded comment; however, any edits to it will get removed if the file is opened in a newer version of Excel. Learn more: https://go.microsoft.com/fwlink/?linkid=870924
Comment:
    @Salazar, Alan O thoughts on removing this footnote? I don't think it no longer applies.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tc={8BBC0917-666E-4D17-B9C4-608C50C35F2B}</author>
  </authors>
  <commentList>
    <comment ref="B19" authorId="0" shapeId="0" xr:uid="{8BBC0917-666E-4D17-B9C4-608C50C35F2B}">
      <text>
        <t>[Threaded comment]
Your version of Excel allows you to read this threaded comment; however, any edits to it will get removed if the file is opened in a newer version of Excel. Learn more: https://go.microsoft.com/fwlink/?linkid=870924
Comment:
    @Salazar, Alan O same question. I feel like this footnote no longer applies. Please let me know your thoughts on keeping/removing. Thanks.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tc={DEC29400-F3F1-4B56-B830-152C65266D81}</author>
  </authors>
  <commentList>
    <comment ref="O7" authorId="0" shapeId="0" xr:uid="{DEC29400-F3F1-4B56-B830-152C65266D81}">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@Orduno, Cindy D Please update August and Year To Date expenses in this table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tc={083844E3-D09F-470E-B216-D7AA77E5ED08}</author>
  </authors>
  <commentList>
    <comment ref="A88" authorId="0" shapeId="0" xr:uid="{083844E3-D09F-470E-B216-D7AA77E5ED08}">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@Salazar, Alan O @Shuart, Joe M Should we add a note that says data for this table is not available with an explanation. 
Reply:
    @Shuart, Joe M Joe, OK to change the tab color for this from red to green for July data? Similar to past months, it looks like there is no data for 2022 yet
Reply:
    @Hueser, David A  yes we can change the color to green.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tc={D891FD0D-8D50-4D72-9D29-0EDDDAEA14A9}</author>
  </authors>
  <commentList>
    <comment ref="J24" authorId="0" shapeId="0" xr:uid="{D891FD0D-8D50-4D72-9D29-0EDDDAEA14A9}">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@DePratti, Robles  Irma Footnote says expected launch in July. Update it? Then, OK to flag green/complete? I can't tag Rhona for this, too. Should the tab contact be updated?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tc={4CB1A08E-8A2A-42E1-B745-650726628D95}</author>
  </authors>
  <commentList>
    <comment ref="K28" authorId="0" shapeId="0" xr:uid="{4CB1A08E-8A2A-42E1-B745-650726628D95}">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@Orduno, Cindy D Table appears completed, OK to change from red tab color to green?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tc={363E9259-5BEE-452C-B57C-0E48F797D646}</author>
  </authors>
  <commentList>
    <comment ref="D16" authorId="0" shapeId="0" xr:uid="{363E9259-5BEE-452C-B57C-0E48F797D646}">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@DePratti, Robles  Irma @Shuart, Joe M July households treated in Table 7 (5,543) is higher than households treated in Table 4A (5,451). Does one table need to be updated? 
Reply:
    @Hueser, David A  the formula on 4A was incorrect. I corrected the formula, now they match!</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tc={0D5569AE-FF77-43B9-A8C1-66F8C13C5E9B}</author>
  </authors>
  <commentList>
    <comment ref="I31" authorId="0" shapeId="0" xr:uid="{0D5569AE-FF77-43B9-A8C1-66F8C13C5E9B}">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@Orduno, Cindy D @Montgomery, Greg T Cindy is updating for July, David inadvertently left Cindy off contributors email distribution.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tc={1B48B419-BBC3-4405-8BE4-EAD58279A624}</author>
  </authors>
  <commentList>
    <comment ref="J23" authorId="0" shapeId="0" xr:uid="{1B48B419-BBC3-4405-8BE4-EAD58279A62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@Orduno, Cindy D I believe there are no YTD pilot expenses and this tab can be changed from red to green - please confirm</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tc={451A8DBE-D7EE-4F94-9774-00103A39FFFF}</author>
    <author>tc={FEE5C032-7000-463B-8556-5E46D342AEF6}</author>
  </authors>
  <commentList>
    <comment ref="D8" authorId="0" shapeId="0" xr:uid="{451A8DBE-D7EE-4F94-9774-00103A39FFF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@Orduno, Cindy D @Ramirez, Pedro YTD expenses for June FERA Post Enrollment Verification were reported as $1,301 so should the July figure be $1,877 ($1,301 + 576? ) If so, I'll also update LI Monthly Report narrative table 3.1.1. FERA Program Summary costs
Reply:
    There where labor adjustments made for PEV. This reflects the adjusted total. @Orduno, Cindy D please confirm this total is correct. 
Reply:
    @Hueser, David A That's correct @Ramirez, Pedro. Last month, it appears the value entered did not capture the adjustments. $359 is the correct YTD total reflecting adjustments.
Reply:
    Thank you</t>
      </text>
    </comment>
    <comment ref="D22" authorId="1" shapeId="0" xr:uid="{FEE5C032-7000-463B-8556-5E46D342AEF6}">
      <text>
        <t xml:space="preserve">[Threaded comment]
Your version of Excel allows you to read this threaded comment; however, any edits to it will get removed if the file is opened in a newer version of Excel. Learn more: https://go.microsoft.com/fwlink/?linkid=870924
Comment:
    @Orduno, Cindy D @Montgomery, Greg T Cindy is updating for July, David inadvertently left Cindy off contributors email distribution. </t>
      </text>
    </comment>
  </commentList>
</comments>
</file>

<file path=xl/sharedStrings.xml><?xml version="1.0" encoding="utf-8"?>
<sst xmlns="http://schemas.openxmlformats.org/spreadsheetml/2006/main" count="1998" uniqueCount="668">
  <si>
    <t>July 2022</t>
  </si>
  <si>
    <t xml:space="preserve"> Energy Savings Assistance Program Table - Summary Expenses</t>
  </si>
  <si>
    <t>San Diego Gas &amp; Electric</t>
  </si>
  <si>
    <t>Authorized Budget</t>
  </si>
  <si>
    <t>Current Month Expenses</t>
  </si>
  <si>
    <t>Year to Date Expenses</t>
  </si>
  <si>
    <t>% of Budget Spent YTD</t>
  </si>
  <si>
    <t>ESA Program:</t>
  </si>
  <si>
    <t>Electric</t>
  </si>
  <si>
    <t>Gas</t>
  </si>
  <si>
    <t>Total</t>
  </si>
  <si>
    <r>
      <t>ESA Main Program (SF and MH)</t>
    </r>
    <r>
      <rPr>
        <vertAlign val="superscript"/>
        <sz val="10"/>
        <rFont val="Arial"/>
        <family val="2"/>
      </rPr>
      <t>1</t>
    </r>
  </si>
  <si>
    <r>
      <t xml:space="preserve">ESA Multifamily In-Unit </t>
    </r>
    <r>
      <rPr>
        <vertAlign val="superscript"/>
        <sz val="10"/>
        <rFont val="Arial"/>
        <family val="2"/>
      </rPr>
      <t>2</t>
    </r>
  </si>
  <si>
    <t>ESA Multifamily Common Area Measures</t>
  </si>
  <si>
    <r>
      <t xml:space="preserve">ESA Multifamily Whole Building </t>
    </r>
    <r>
      <rPr>
        <vertAlign val="superscript"/>
        <sz val="10"/>
        <rFont val="Arial"/>
        <family val="2"/>
      </rPr>
      <t>3</t>
    </r>
  </si>
  <si>
    <t>ESA Pilot Plus and Pilot Deep</t>
  </si>
  <si>
    <r>
      <t xml:space="preserve">Building Electrification Retrofit Pilot </t>
    </r>
    <r>
      <rPr>
        <vertAlign val="superscript"/>
        <sz val="10"/>
        <rFont val="Arial"/>
        <family val="2"/>
      </rPr>
      <t>4</t>
    </r>
  </si>
  <si>
    <r>
      <t xml:space="preserve">Clean Energy Homes New Construction Pilot </t>
    </r>
    <r>
      <rPr>
        <vertAlign val="superscript"/>
        <sz val="10"/>
        <rFont val="Arial"/>
        <family val="2"/>
      </rPr>
      <t>4</t>
    </r>
  </si>
  <si>
    <t>CSD Leveraging</t>
  </si>
  <si>
    <t>ESA Program TOTAL</t>
  </si>
  <si>
    <t>1. Budget for PY 2022 for entire portfolio, excluding MF CAM and Pilot Plus and Pilot Deep.</t>
  </si>
  <si>
    <t>2. SDG&amp;E does not account for the ESA Main Program and ESA Multifamily In-Unit costs separately and cannot provide a breakout at this level of detail. As a result, the ESA Multifamily In-Unit authorized and actual costs are included in the ESA Main Program category.</t>
  </si>
  <si>
    <t>3. Implementation to occur January 2023.</t>
  </si>
  <si>
    <t>4. Pilots are applicable to SCE only.</t>
  </si>
  <si>
    <t>ESA Table 1 - Main (SF, MH, MF In-Unit) Expenses</t>
  </si>
  <si>
    <t>Appliances</t>
  </si>
  <si>
    <t>Authorized Budget [1]</t>
  </si>
  <si>
    <t>Energy Efficiency</t>
  </si>
  <si>
    <t>Domestic Hot Water</t>
  </si>
  <si>
    <t>Enclosure</t>
  </si>
  <si>
    <t>HVAC [2]</t>
  </si>
  <si>
    <t>Maintenance</t>
  </si>
  <si>
    <t>Lighting [2]</t>
  </si>
  <si>
    <t>Miscellaneous [3]</t>
  </si>
  <si>
    <t>Customer Enrollment</t>
  </si>
  <si>
    <t>In Home Education</t>
  </si>
  <si>
    <t>Energy Efficiency TOTAL</t>
  </si>
  <si>
    <t>Training Center</t>
  </si>
  <si>
    <t>Workforce Education and Training</t>
  </si>
  <si>
    <t>Inspections</t>
  </si>
  <si>
    <t>Marketing and Outreach</t>
  </si>
  <si>
    <t>Studies</t>
  </si>
  <si>
    <t>Regulatory Compliance</t>
  </si>
  <si>
    <t>General Administration</t>
  </si>
  <si>
    <t>CPUC Energy Division</t>
  </si>
  <si>
    <t>SPOC</t>
  </si>
  <si>
    <t>Administration Subtotal</t>
  </si>
  <si>
    <t>TOTAL PROGRAM COSTS</t>
  </si>
  <si>
    <t>Indirect Costs</t>
  </si>
  <si>
    <t>NGAT Costs</t>
  </si>
  <si>
    <t>1. Budget authorized in D.21.06.015, Attachment 1 Table 11.</t>
  </si>
  <si>
    <t>2. Negative amount in HVAC budget category is due to the corrections completed in the EECP system configuration to update the budget category being charged. Previously, light bulbs were being charged to the budget category HVAC but should have been charged to Lighting.</t>
  </si>
  <si>
    <t>3. Negative amount in Miscellaneous budget category is primarily related to the reversal of prior month accruals and true-up of estimate provided by the vendor.</t>
  </si>
  <si>
    <t xml:space="preserve">NOTE: Any required corrections/adjustments are reported herein and supersede results reported in prior months and may reflect YTD adjustments. </t>
  </si>
  <si>
    <t>ESA Table 1A - MF In-Unit, MF CAM, and MFWB Expenses</t>
  </si>
  <si>
    <t>ESA Program (Multifamily):</t>
  </si>
  <si>
    <r>
      <t xml:space="preserve">ESA Multifamily In-Unit </t>
    </r>
    <r>
      <rPr>
        <vertAlign val="superscript"/>
        <sz val="10"/>
        <rFont val="Arial"/>
        <family val="2"/>
      </rPr>
      <t>1</t>
    </r>
  </si>
  <si>
    <t>ESA Multifamily Common Area Measures 2</t>
  </si>
  <si>
    <t>ESA Program (Multifamily)TOTAL</t>
  </si>
  <si>
    <t>1. Budget is included in ESA Main Program.</t>
  </si>
  <si>
    <t>2. See Table 2 of SDG&amp;E Advice Letter 3820-E/3004-G for 2022 MF CAM budget, which was approved by the Commission’s Energy Division via disposition letter dated September 24, 2021.</t>
  </si>
  <si>
    <t xml:space="preserve"> ESA Table 1A-1 - Pilot Plus and Pilot Deep Expenses</t>
  </si>
  <si>
    <t>Authorized Budget [1] [2]</t>
  </si>
  <si>
    <t>Current Month Expenses [4]</t>
  </si>
  <si>
    <t>ESA Pilot Plus and Pilot Deep Program</t>
  </si>
  <si>
    <t>TOTAL</t>
  </si>
  <si>
    <r>
      <t xml:space="preserve">ESA Table 1A-2 - Building Electrification Expenses </t>
    </r>
    <r>
      <rPr>
        <b/>
        <vertAlign val="superscript"/>
        <sz val="12"/>
        <rFont val="Arial"/>
        <family val="2"/>
      </rPr>
      <t>3</t>
    </r>
  </si>
  <si>
    <t>ESA Building Electrification Program</t>
  </si>
  <si>
    <t>3. Pilots is applicable to SCE only.</t>
  </si>
  <si>
    <r>
      <t xml:space="preserve">ESA Table 1A-3 - Clean Energy Homes Expenses </t>
    </r>
    <r>
      <rPr>
        <b/>
        <vertAlign val="superscript"/>
        <sz val="12"/>
        <rFont val="Arial"/>
        <family val="2"/>
      </rPr>
      <t>3</t>
    </r>
  </si>
  <si>
    <t>ESA Clean Energy Homes Program</t>
  </si>
  <si>
    <t>ESA Table 1A-4 - Leveraging - CSD Expenses</t>
  </si>
  <si>
    <t>ESA Program Leveraging - CSD</t>
  </si>
  <si>
    <t>Energy Savings Assistance Program Table 2 (SF, MH, MF In-Unit)</t>
  </si>
  <si>
    <t>ESA Program (Summary)Total</t>
  </si>
  <si>
    <t>Year-To-Date Completed &amp; Expensed Installation</t>
  </si>
  <si>
    <t>Measures</t>
  </si>
  <si>
    <t>Units</t>
  </si>
  <si>
    <t>Quantity Installed</t>
  </si>
  <si>
    <t>kWh [4] (Annual)</t>
  </si>
  <si>
    <t>kW [4] (Annual)</t>
  </si>
  <si>
    <t>Therms [4] (Annual)</t>
  </si>
  <si>
    <t>Expenses ($) [5]</t>
  </si>
  <si>
    <t>% of Expenditure</t>
  </si>
  <si>
    <t>High Efficiency Clothes Washer</t>
  </si>
  <si>
    <t>Each</t>
  </si>
  <si>
    <t>Refrigerator</t>
  </si>
  <si>
    <t>New - Clothes Dryer</t>
  </si>
  <si>
    <t>New - Dishwasher</t>
  </si>
  <si>
    <t>Freezers</t>
  </si>
  <si>
    <t>Faucet Aerator</t>
  </si>
  <si>
    <t>Other Domestic Hot Water[3]</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</si>
  <si>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</si>
  <si>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</si>
  <si>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</si>
  <si>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</si>
  <si>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</si>
  <si>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</si>
  <si>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</si>
  <si>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</si>
  <si>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Enclosure[1]</t>
  </si>
  <si>
    <t>Air Sealing</t>
  </si>
  <si>
    <t>Caulking</t>
  </si>
  <si>
    <t>New - Diagnostic Air Sealing</t>
  </si>
  <si>
    <t>Attic Insulation</t>
  </si>
  <si>
    <t>New - Floor Insulation</t>
  </si>
  <si>
    <t>HVAC</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</si>
  <si>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</si>
  <si>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</si>
  <si>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</si>
  <si>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</si>
  <si>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</si>
  <si>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</si>
  <si>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</si>
  <si>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</si>
  <si>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</si>
  <si>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</si>
  <si>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</si>
  <si>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</si>
  <si>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</si>
  <si>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 xml:space="preserve"> </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</si>
  <si>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</si>
  <si>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</si>
  <si>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</si>
  <si>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</si>
  <si>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</si>
  <si>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</si>
  <si>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</si>
  <si>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</si>
  <si>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</si>
  <si>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</si>
  <si>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</si>
  <si>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</si>
  <si>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</si>
  <si>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R/BR Lamps</t>
  </si>
  <si>
    <t>LED A-Lamps</t>
  </si>
  <si>
    <t>Miscellaneous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</si>
  <si>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</si>
  <si>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</si>
  <si>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</si>
  <si>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</si>
  <si>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</si>
  <si>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</si>
  <si>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</si>
  <si>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</si>
  <si>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</si>
  <si>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</si>
  <si>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</si>
  <si>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[2]</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</si>
  <si>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</si>
  <si>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</si>
  <si>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</si>
  <si>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</si>
  <si>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</si>
  <si>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</si>
  <si>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</si>
  <si>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</si>
  <si>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</si>
  <si>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</si>
  <si>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</si>
  <si>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</si>
  <si>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</si>
  <si>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 PY2015 to 2017 ESA Impact Evaluation and Statewide Measure Packages approved in the CA eTRM.</t>
  </si>
  <si>
    <t>[5]  Current Month Expenses for Energy Efficiency Total does not include January accrual and re-accrual of $436,767 in the following reporting categories:  Appliances $60,137; Domestic Hot Water $9,703; HVAC $20,020; Misc. $11,467; Lighting $88,080; Maintenance $5,261; Enclosure $13,799; Customer Enrollment $193,619; In Home Energy Education $34,681.</t>
  </si>
  <si>
    <t>Note: Any required corrections/adjustments are reported herein and supersede results reported in prior months and may reflect YTD adjustments.</t>
  </si>
  <si>
    <t>Note: Any measures noted as 'NEW' have been added during the course of this program year.</t>
  </si>
  <si>
    <t xml:space="preserve">Note: Any measures noted as 'REMOVED', are no longer offered by the program but have been kept for tracking purposes and to allow for contractor phase out of the measure. </t>
  </si>
  <si>
    <t>Energy Savings Assistance Program Table 2A</t>
  </si>
  <si>
    <t>ESA Program - CSD Leveraging</t>
  </si>
  <si>
    <t>CSD MF Tenant Units Treated</t>
  </si>
  <si>
    <t>Note: Any measures noted as 'REMOVED', are no longer offered by the program but have been kept for tracking purposes.</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</si>
  <si>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</si>
  <si>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</si>
  <si>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t>ESA CAM Measures[1]</t>
  </si>
  <si>
    <t>Units (of Measure such as "each")</t>
  </si>
  <si>
    <t>Number of Units for Cap-kBTUh and Cap-Tons</t>
  </si>
  <si>
    <t>kWh (Annual)</t>
  </si>
  <si>
    <t>kW (Annual)</t>
  </si>
  <si>
    <t>Therms (Annual)</t>
  </si>
  <si>
    <t>Expenses ($)</t>
  </si>
  <si>
    <t>Central Boiler**</t>
  </si>
  <si>
    <t>Cap-kBTUh</t>
  </si>
  <si>
    <t>Pipe Insulation</t>
  </si>
  <si>
    <t>Envelope</t>
  </si>
  <si>
    <t>AC Tune-up**</t>
  </si>
  <si>
    <t>Cap-Tons</t>
  </si>
  <si>
    <t>Furnace Replacement**</t>
  </si>
  <si>
    <t>HEAT Pump Split System**</t>
  </si>
  <si>
    <t>HEAT Pump Split System</t>
  </si>
  <si>
    <t>Programmable Thermostat</t>
  </si>
  <si>
    <t>Exterior LED Lighting</t>
  </si>
  <si>
    <t>Fixture</t>
  </si>
  <si>
    <t>Exterior LED Lighting - Pool</t>
  </si>
  <si>
    <t>Lamp</t>
  </si>
  <si>
    <t>Interior LED Exit Sign</t>
  </si>
  <si>
    <t>Interior LED Fixture</t>
  </si>
  <si>
    <t>Interior LED Lighting</t>
  </si>
  <si>
    <t>Interior LED Screw-in</t>
  </si>
  <si>
    <t>Interior TLED Type A Lamps</t>
  </si>
  <si>
    <t>Interior TLED Type C Lamps</t>
  </si>
  <si>
    <t>Tier-2 Smart Power Strip</t>
  </si>
  <si>
    <t>Variable Speed Pool Pump</t>
  </si>
  <si>
    <t>Ancillary Services</t>
  </si>
  <si>
    <r>
      <t>Audit</t>
    </r>
    <r>
      <rPr>
        <vertAlign val="superscript"/>
        <sz val="10"/>
        <rFont val="Arial"/>
        <family val="2"/>
      </rPr>
      <t>4</t>
    </r>
  </si>
  <si>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</si>
  <si>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</si>
  <si>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</si>
  <si>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</si>
  <si>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</si>
  <si>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</si>
  <si>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</si>
  <si>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t>ESA Program - Multifamily Common Area</t>
  </si>
  <si>
    <t>Administration</t>
  </si>
  <si>
    <t>Direct Implementation (Non-Incentive)</t>
  </si>
  <si>
    <t>Direct Implementation</t>
  </si>
  <si>
    <t>&lt;&lt;Includes measures costs</t>
  </si>
  <si>
    <t>TOTAL MF CAM COSTS</t>
  </si>
  <si>
    <t>[3] All savings are calculated based on the following sources: PY2015 to 2017 ESA Impact Evaluation and Statewide Measure Packages approved in the CA eTRM.</t>
  </si>
  <si>
    <t>[4] Per D.16-11-022 at p.210, the CPUC imposes a cap of 10% on ESA CAM Initiative funds for administrative activities and a ceiling of 20% for direct implementation non-incentive costs.</t>
  </si>
  <si>
    <t>[5] Refers to optimizing the installation of the measure installed such as retrofitting pipes, etc.</t>
  </si>
  <si>
    <t>[6] Includes addition of $2.3K incorrectly reported in Direct Implementation (Non-Incentive) in February 2022.</t>
  </si>
  <si>
    <t>* Note:  Applicable to Deed-Restricted, government and non-profit owned multi-family buildings described in D.16-11-022 where 65% of tenants are income eligible based on CPUC  income requirements of at or below 200% of the Federal Poverty Guidelines.</t>
  </si>
  <si>
    <t>Note: Implementation of the MF CAM Initiative AL 3196-E-A_2654-G-A was approved effective 5/30/2018.</t>
  </si>
  <si>
    <t xml:space="preserve">** Note: This represents the unit of measure such as Cap Tons and Cap kBTUh. It is not a count of each measure installed or each home the measure was installed in. </t>
  </si>
  <si>
    <t>Energy Savings Assistance CAM Program Table 2B-1, Eligible Common Area Measures List</t>
  </si>
  <si>
    <t>Common Area Measures Category and Eligible Measures Title [1]</t>
  </si>
  <si>
    <t>Effective Date</t>
  </si>
  <si>
    <t>End Date[2]</t>
  </si>
  <si>
    <t>Eligible Climate Zones [3]</t>
  </si>
  <si>
    <t>6, 7, 8, 10, 14, 15</t>
  </si>
  <si>
    <t>Central Boiler</t>
  </si>
  <si>
    <t>6, 7, 8, 10, 14, 16</t>
  </si>
  <si>
    <t>AC Tune-up</t>
  </si>
  <si>
    <t>Furnace Replacement</t>
  </si>
  <si>
    <t>Lighting</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</si>
  <si>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</si>
  <si>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</si>
  <si>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</si>
  <si>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</si>
  <si>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Energy Savings Assistance Program Table 2C Pilot Plus and Pilot Deep</t>
  </si>
  <si>
    <t>ESA Program - Pilot Plus</t>
  </si>
  <si>
    <t>ESA Program - Pilot Deep</t>
  </si>
  <si>
    <t>Note: IOUs - If there are new measures that are approved through the ESA Working Group, mark in column A as such to indicate that it is a new measure.</t>
  </si>
  <si>
    <t xml:space="preserve">Note: SDG&amp;E's Pilot Plus/Pilot Deep will launch in mid-2023.  </t>
  </si>
  <si>
    <t>Energy Savings Assistance Program Table 2D Pilots (SCE ONLY)</t>
  </si>
  <si>
    <t>ESA Program - Building Electrification Retrofit Pilot</t>
  </si>
  <si>
    <t>ESA Program - Clean Energy Homes New Construction Pilot</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</si>
  <si>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</si>
  <si>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</si>
  <si>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</si>
  <si>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</si>
  <si>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</si>
  <si>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</si>
  <si>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</si>
  <si>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</si>
  <si>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</si>
  <si>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</si>
  <si>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</si>
  <si>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</si>
  <si>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t>
  </si>
  <si>
    <t>Average 1st Year Bill Savings / Treated Property</t>
  </si>
  <si>
    <t>Average Lifecycle Bill Savings / Treated Property</t>
  </si>
  <si>
    <r>
      <t xml:space="preserve">Table 3D, ESA Program - Pilot Plus </t>
    </r>
    <r>
      <rPr>
        <b/>
        <vertAlign val="superscript"/>
        <sz val="12"/>
        <rFont val="Arial"/>
        <family val="2"/>
      </rPr>
      <t>2</t>
    </r>
  </si>
  <si>
    <r>
      <t xml:space="preserve">Table 3E, ESA Program - Pilot Deep </t>
    </r>
    <r>
      <rPr>
        <b/>
        <vertAlign val="superscript"/>
        <sz val="12"/>
        <rFont val="Arial"/>
        <family val="2"/>
      </rPr>
      <t>2</t>
    </r>
  </si>
  <si>
    <r>
      <t xml:space="preserve">Table 3F, Summary - ESA Program (SF, MH, MF In-Unit)/CSD Leveraging/MF CAM/Pilot Plus and Pilot Deep </t>
    </r>
    <r>
      <rPr>
        <b/>
        <vertAlign val="superscript"/>
        <sz val="12"/>
        <rFont val="Arial"/>
        <family val="2"/>
      </rPr>
      <t>1</t>
    </r>
  </si>
  <si>
    <t>Average 1st Year Bill Savings / Treated Households </t>
  </si>
  <si>
    <t>Average Lifecycle Bill Savings / Treated Households</t>
  </si>
  <si>
    <t>1. Summary is the sum of ESA Program + CSD Leveraging + MF CAM + Pilot Plus + Pilot Deep</t>
  </si>
  <si>
    <t>2. SDG&amp;E's Pilot Plus/Pilot Deep will launch in mid-2023</t>
  </si>
  <si>
    <t xml:space="preserve"> Energy Savings Assistance Program Table 4 -  Homes/Buildings Treated</t>
  </si>
  <si>
    <t>Table 4A, ESA Program (SF, MH, MF In-Unit)</t>
  </si>
  <si>
    <t>Eligible Households</t>
  </si>
  <si>
    <t>Households Treated YTD</t>
  </si>
  <si>
    <t>County</t>
  </si>
  <si>
    <t>Rural [1]</t>
  </si>
  <si>
    <t>Urban</t>
  </si>
  <si>
    <t>Rural</t>
  </si>
  <si>
    <t>Orange</t>
  </si>
  <si>
    <t>San Diego</t>
  </si>
  <si>
    <t>Table 4B, ESA Program - CSD Leveraging</t>
  </si>
  <si>
    <t>Table 4C, ESA Program - Multifamily Common Area</t>
  </si>
  <si>
    <t>Eligible Properties [2]</t>
  </si>
  <si>
    <t>Properties Treated YTD</t>
  </si>
  <si>
    <t xml:space="preserve">Table 4D, ESA Program - Pilot Plus and Pilot Deep </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</si>
  <si>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</si>
  <si>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</si>
  <si>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</si>
  <si>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</si>
  <si>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(SF,MH, MF In-Unit)</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</si>
  <si>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</si>
  <si>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</si>
  <si>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</si>
  <si>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</si>
  <si>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</si>
  <si>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</si>
  <si>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</si>
  <si>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</si>
  <si>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</si>
  <si>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</si>
  <si>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</si>
  <si>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</si>
  <si>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</si>
  <si>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</si>
  <si>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</si>
  <si>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</si>
  <si>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</si>
  <si>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</si>
  <si>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</si>
  <si>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</si>
  <si>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</si>
  <si>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</si>
  <si>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</si>
  <si>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r>
      <rPr>
        <b/>
        <sz val="10"/>
        <rFont val="Arial"/>
        <family val="2"/>
      </rPr>
      <t>Note:</t>
    </r>
    <r>
      <rPr>
        <sz val="10"/>
        <rFont val="Arial"/>
        <family val="2"/>
      </rPr>
      <t xml:space="preserve"> SDG&amp;E tracks the measure savings based on the month and year of install. Households treated can have a value of zero, meaning the treated date is from a previous year but the measure install and savings were tracked in a new Program Year.</t>
    </r>
  </si>
  <si>
    <t>Table 5B, ESA Program - CSD Leveraging</t>
  </si>
  <si>
    <t>YTD Total Energy Impacts for all fuel types should equal YTD energy impacts that are reported every month Table 2A.</t>
  </si>
  <si>
    <t>Table 5C, ESA Program - Multifamily Common Area</t>
  </si>
  <si>
    <t># of  Properties Treated by Month</t>
  </si>
  <si>
    <t>Table 5D, ESA Program - Pilot Plus and Pilot Deep</t>
  </si>
  <si>
    <t>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</si>
  <si>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</si>
  <si>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</si>
  <si>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</si>
  <si>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</si>
  <si>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Total Pilots</t>
  </si>
  <si>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</si>
  <si>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</si>
  <si>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</si>
  <si>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</si>
  <si>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</si>
  <si>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</si>
  <si>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</si>
  <si>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Multifamily CAM Process Evaluation</t>
  </si>
  <si>
    <t>Joint IOU - Process Evaluation Studies (1-4 Studies)</t>
  </si>
  <si>
    <t>Total Studies</t>
  </si>
  <si>
    <t>Energy Savings Assistance Program Table - 7 Customer Segments/Needs State by Demographic, Financial, Location, and Health Conditions</t>
  </si>
  <si>
    <t>ESA Main (SF, MH, MF in-unit)</t>
  </si>
  <si>
    <t>Customer Segments</t>
  </si>
  <si>
    <t># of Households Eligible [1]</t>
  </si>
  <si>
    <t># of Households Treated [2]</t>
  </si>
  <si>
    <t>Enrollment Rate =  (C/B)</t>
  </si>
  <si>
    <t># of Households Contacted [3]</t>
  </si>
  <si>
    <t>Rate of Uptake =  (C/E)</t>
  </si>
  <si>
    <t>Avg. Energy Savings (kWh) Per Treated Households</t>
  </si>
  <si>
    <t>Avg. Energy Savings (kW) Per Treated Households</t>
  </si>
  <si>
    <t>Avg. Energy Savings (Therms) Per Treated Households</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</si>
  <si>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</si>
  <si>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</si>
  <si>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</si>
  <si>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</si>
  <si>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</si>
  <si>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</si>
  <si>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</si>
  <si>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</si>
  <si>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</si>
  <si>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</si>
  <si>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Previous</t>
  </si>
  <si>
    <t>N/A</t>
  </si>
  <si>
    <t>New Participant</t>
  </si>
  <si>
    <t>Seniors</t>
  </si>
  <si>
    <t>Veterans [4]</t>
  </si>
  <si>
    <t>Hard-to-Reach [5]</t>
  </si>
  <si>
    <t>Vulnerable [6]</t>
  </si>
  <si>
    <t>Location</t>
  </si>
  <si>
    <t>DAC</t>
  </si>
  <si>
    <t>Tribal</t>
  </si>
  <si>
    <t>PSPS Zone</t>
  </si>
  <si>
    <t>Wildfire Zone [15]</t>
  </si>
  <si>
    <t>Climate Zone 6</t>
  </si>
  <si>
    <t>Climate Zone 7</t>
  </si>
  <si>
    <t>Climate Zone 8</t>
  </si>
  <si>
    <t>Climate Zone 10</t>
  </si>
  <si>
    <t>Climate Zone 14</t>
  </si>
  <si>
    <t>Climate Zone 15</t>
  </si>
  <si>
    <t>CARB Communities [7]</t>
  </si>
  <si>
    <t>Financial</t>
  </si>
  <si>
    <t>CARE</t>
  </si>
  <si>
    <t>FERA</t>
  </si>
  <si>
    <t>Disconnected [8]</t>
  </si>
  <si>
    <t>Arrearages [9]</t>
  </si>
  <si>
    <t>High Usage [10]</t>
  </si>
  <si>
    <t>High Energy Burden [11]</t>
  </si>
  <si>
    <t>SEVI [12]</t>
  </si>
  <si>
    <t xml:space="preserve">  Low</t>
  </si>
  <si>
    <t xml:space="preserve">  Medium</t>
  </si>
  <si>
    <t xml:space="preserve">  High</t>
  </si>
  <si>
    <t>Affordability Ratio [13]</t>
  </si>
  <si>
    <t>Health Condition</t>
  </si>
  <si>
    <t>Medical Baseline</t>
  </si>
  <si>
    <t>Respiratory [14]</t>
  </si>
  <si>
    <t>Disabled</t>
  </si>
  <si>
    <t>Pilot Plus and Pilot Deep</t>
  </si>
  <si>
    <t># of Households Eligible</t>
  </si>
  <si>
    <t># of Households Treated</t>
  </si>
  <si>
    <t># of Households Contacted</t>
  </si>
  <si>
    <t>Enrollment Rate =  (C/E)</t>
  </si>
  <si>
    <t>Veterans</t>
  </si>
  <si>
    <t>Hard-to-Reach</t>
  </si>
  <si>
    <t>Vulnerable</t>
  </si>
  <si>
    <t>Wildfire Zone</t>
  </si>
  <si>
    <t>Climate Zone 7 (example)</t>
  </si>
  <si>
    <t>Climate Zone 10 (example)</t>
  </si>
  <si>
    <t>Climate Zone 14 (example)</t>
  </si>
  <si>
    <t>Climate Zone 15 (example)</t>
  </si>
  <si>
    <t>CARB Communities</t>
  </si>
  <si>
    <t>Disconnected</t>
  </si>
  <si>
    <t>Arrearages</t>
  </si>
  <si>
    <t>High Usage</t>
  </si>
  <si>
    <t>High Energy Burden</t>
  </si>
  <si>
    <t>SEVI</t>
  </si>
  <si>
    <t>Affordability Ratio</t>
  </si>
  <si>
    <t>Respiratory</t>
  </si>
  <si>
    <t>Note: No data available at this time.</t>
  </si>
  <si>
    <t>Energy Savings Assistance Program Table - 8 Clean Energy Referral, Leveraging, and Coordination</t>
  </si>
  <si>
    <t>Partner</t>
  </si>
  <si>
    <t>Brief Description of Effort</t>
  </si>
  <si>
    <t># of Referral</t>
  </si>
  <si>
    <t># of Leveraging</t>
  </si>
  <si>
    <t># of Coordination Efforts</t>
  </si>
  <si>
    <t># of Leads</t>
  </si>
  <si>
    <t># of Enrollments</t>
  </si>
  <si>
    <t>LIHEAP</t>
  </si>
  <si>
    <t xml:space="preserve">LIHEAP agencies in SDG&amp;E service territory leverage LIHEAP payment leads to provide ESA Program services to customers. </t>
  </si>
  <si>
    <t>CSD</t>
  </si>
  <si>
    <t>SASH</t>
  </si>
  <si>
    <t>SDCWA</t>
  </si>
  <si>
    <t>CARE/Medical Baseline</t>
  </si>
  <si>
    <t>CARE High Usage</t>
  </si>
  <si>
    <t xml:space="preserve">Leads generted through CARE HEU income verifications completed </t>
  </si>
  <si>
    <t>Energy Solutions Partner Network</t>
  </si>
  <si>
    <t>SDG&amp;E works closely with a network of approximately 200 community-based organizations (CBOs) to connect customers with Customer Assistance programs.</t>
  </si>
  <si>
    <t>N/A*</t>
  </si>
  <si>
    <t>CARE Capitation Agencies</t>
  </si>
  <si>
    <t>SDG&amp;E partners with 20 social service agencies to help enroll its hardest-to-reach customers in Customer Assistance programs.</t>
  </si>
  <si>
    <t>Note to IOUs:</t>
  </si>
  <si>
    <t xml:space="preserve">Leveraging activities would include when programs share resources to jointly support program delivery or administration. </t>
  </si>
  <si>
    <t xml:space="preserve">While coordination refers more generally to program communication, collaboration, and alignment of activities to support individual program delivery. </t>
  </si>
  <si>
    <t>*SDG&amp;E considers referrals and leads the same, therefore, this data is captured under column "F"</t>
  </si>
  <si>
    <t>** SDG&amp;E does not track these ESA efforts individually, but as a whole "Customer Assistance" effort.</t>
  </si>
  <si>
    <t>Energy Savings Assistance Program Table - 9 Tribal Outreach</t>
  </si>
  <si>
    <t>OUTREACH STATUS</t>
  </si>
  <si>
    <t>Quantity (Includes CARE, FERA, and ESA)***</t>
  </si>
  <si>
    <t xml:space="preserve">List of Participating Tribes </t>
  </si>
  <si>
    <t>Tribes completed ESA Meet &amp; Confer</t>
  </si>
  <si>
    <t>Barona, Jamul Indian Village, Pauma Band, Rincon, Ewiiaapaayap, Sycuan Band of Kumeyaay Nation, Viejas Band of Kumeyaay Indians, La Posta, Mesa Grande, Manzanita, Campo Kumeyaay Nation, Santa Ysabel</t>
  </si>
  <si>
    <t>Tribes requested outreach materials or applications</t>
  </si>
  <si>
    <t xml:space="preserve">Pauma Band, La Posta, Mesa Grande, Santa Ysabel
</t>
  </si>
  <si>
    <t>Tribes who have not accepted offer to Meet and Confer</t>
  </si>
  <si>
    <t>San Pasqual, Inaja &amp; Cosmit, La Jolla, Pala Band, Los Coyotes</t>
  </si>
  <si>
    <t>Non-Federally Recognized Tribes who participated in Meet &amp; Confer</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</si>
  <si>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</si>
  <si>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</si>
  <si>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</si>
  <si>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Southern California American Indian Resource Center (SCAIR); Southern California Tribal Chairmen's Association (SCTCA)</t>
  </si>
  <si>
    <t>Housing Authority and TANF offices who participated in Meet and Confer</t>
  </si>
  <si>
    <t>*SDG&amp;E has invited all 17 tribes to meet and confer and will continue to engage throughout 2022.</t>
  </si>
  <si>
    <t>**SDG&amp;E provides TANF related messaging through periodic presentations to SCAIR and SCTCA</t>
  </si>
  <si>
    <t>***Numbers are a rolling count of Tribal Outreach efforts</t>
  </si>
  <si>
    <t>CARE Table 1 - CARE Program Expenses</t>
  </si>
  <si>
    <t>CARE Program:</t>
  </si>
  <si>
    <t>Outreach</t>
  </si>
  <si>
    <t>Processing / Certification Re-certification</t>
  </si>
  <si>
    <t xml:space="preserve">Post Enrollment Verification </t>
  </si>
  <si>
    <t>IT Programming</t>
  </si>
  <si>
    <t>CHANGES Program</t>
  </si>
  <si>
    <t xml:space="preserve">Studies </t>
  </si>
  <si>
    <t>SUBTOTAL MANAGEMENT COSTS</t>
  </si>
  <si>
    <t>CARE Rate Discount [2]</t>
  </si>
  <si>
    <t>TOTAL PROGRAM COSTS &amp; CUSTOMER DISCOUNTS</t>
  </si>
  <si>
    <t>Other CARE Rate Benefits</t>
  </si>
  <si>
    <t xml:space="preserve"> - Wildfire Non-Bypassable Charge Exemption [3]</t>
  </si>
  <si>
    <t xml:space="preserve">                                                                                      </t>
  </si>
  <si>
    <t xml:space="preserve"> - CARE Surcharge Exemption</t>
  </si>
  <si>
    <t xml:space="preserve"> - California Solar Initiative Exemption</t>
  </si>
  <si>
    <t xml:space="preserve"> - kWh Surcharge Exemption</t>
  </si>
  <si>
    <t xml:space="preserve"> - Vehicle Grid Integration Exemption</t>
  </si>
  <si>
    <t xml:space="preserve">Total Other CARE Rate Benefits </t>
  </si>
  <si>
    <t>1.  Budget authorized in D.21.06.015, Attachment 1 Table 2.</t>
  </si>
  <si>
    <t>2.  CARE Rate Discount amounts reflected in Advice Letters 3849-E and 3027-G-A, effective January 1st, 2022.</t>
  </si>
  <si>
    <t>3.  SDG&amp;E Advice Letter 3619-E authorizes Wildfire Non-Bypassable Charge Exemption, effective October 1, 2020.</t>
  </si>
  <si>
    <t>NOTE:  Any required corrections/adjustments are reported herein and supersede results reported in prior months and may reflect YTD adjustments.</t>
  </si>
  <si>
    <t>CARE Table 2 - Enrollment, Recertification, Attrition, &amp; Penetration</t>
  </si>
  <si>
    <t>New Enrollment</t>
  </si>
  <si>
    <r>
      <t xml:space="preserve">Recertification </t>
    </r>
    <r>
      <rPr>
        <b/>
        <vertAlign val="superscript"/>
        <sz val="12"/>
        <rFont val="Arial"/>
        <family val="2"/>
      </rPr>
      <t>7</t>
    </r>
  </si>
  <si>
    <r>
      <t xml:space="preserve">Attrition (Drop Offs) </t>
    </r>
    <r>
      <rPr>
        <b/>
        <vertAlign val="superscript"/>
        <sz val="12"/>
        <rFont val="Arial"/>
        <family val="2"/>
      </rPr>
      <t>7</t>
    </r>
    <r>
      <rPr>
        <b/>
        <sz val="12"/>
        <rFont val="Arial"/>
        <family val="2"/>
      </rPr>
      <t xml:space="preserve">, </t>
    </r>
    <r>
      <rPr>
        <b/>
        <vertAlign val="superscript"/>
        <sz val="12"/>
        <rFont val="Arial"/>
        <family val="2"/>
      </rPr>
      <t>8</t>
    </r>
  </si>
  <si>
    <t>Enrollment</t>
  </si>
  <si>
    <t>Total 
CARE 
Participants</t>
  </si>
  <si>
    <t>Estimated CARE Eligible</t>
  </si>
  <si>
    <r>
      <t xml:space="preserve">Enrollment </t>
    </r>
    <r>
      <rPr>
        <b/>
        <vertAlign val="superscript"/>
        <sz val="12"/>
        <rFont val="Arial"/>
        <family val="2"/>
      </rPr>
      <t>5</t>
    </r>
    <r>
      <rPr>
        <b/>
        <sz val="12"/>
        <rFont val="Arial"/>
        <family val="2"/>
      </rPr>
      <t xml:space="preserve">
Rate %
(W/X)</t>
    </r>
  </si>
  <si>
    <r>
      <t xml:space="preserve">Total Residential Accounts </t>
    </r>
    <r>
      <rPr>
        <b/>
        <vertAlign val="superscript"/>
        <sz val="12"/>
        <rFont val="Arial"/>
        <family val="2"/>
      </rPr>
      <t>6</t>
    </r>
  </si>
  <si>
    <t>Automatic Enrollment</t>
  </si>
  <si>
    <t>Self-Certification (Income or Categorical)</t>
  </si>
  <si>
    <t>Total New Enrollment
(E+J)</t>
  </si>
  <si>
    <t>Scheduled</t>
  </si>
  <si>
    <t>Non-Scheduled (Duplicates)</t>
  </si>
  <si>
    <t>Automatic</t>
  </si>
  <si>
    <t>Total 
Recertification  
(L+M+N)</t>
  </si>
  <si>
    <r>
      <t>No Response</t>
    </r>
    <r>
      <rPr>
        <b/>
        <vertAlign val="superscript"/>
        <sz val="12"/>
        <rFont val="Arial"/>
        <family val="2"/>
      </rPr>
      <t>4</t>
    </r>
  </si>
  <si>
    <t>Failed 
PEV</t>
  </si>
  <si>
    <t xml:space="preserve">Failed Recertification </t>
  </si>
  <si>
    <t xml:space="preserve">Other </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</si>
  <si>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</si>
  <si>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</si>
  <si>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</si>
  <si>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</si>
  <si>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</si>
  <si>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</si>
  <si>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</si>
  <si>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</si>
  <si>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</si>
  <si>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</si>
  <si>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</si>
  <si>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</si>
  <si>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</si>
  <si>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</si>
  <si>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</si>
  <si>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</si>
  <si>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</si>
  <si>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No response includes no response to both Recertification and Verification.</t>
    </r>
  </si>
  <si>
    <r>
      <t xml:space="preserve">5 </t>
    </r>
    <r>
      <rPr>
        <sz val="11"/>
        <rFont val="Arial"/>
        <family val="2"/>
      </rPr>
      <t>Penetration Rate and Enrollment Rate are the same value.</t>
    </r>
  </si>
  <si>
    <r>
      <t xml:space="preserve">6 </t>
    </r>
    <r>
      <rPr>
        <sz val="11"/>
        <rFont val="Arial"/>
        <family val="2"/>
      </rPr>
      <t>Data represents total residential electric customers.</t>
    </r>
  </si>
  <si>
    <r>
      <t>7</t>
    </r>
    <r>
      <rPr>
        <sz val="11"/>
        <rFont val="Arial"/>
        <family val="2"/>
      </rPr>
      <t xml:space="preserve"> SDG&amp;E continues to analyze its data for changes to customer totals due to a processing backlog and potential data discrepancies currently under review.</t>
    </r>
  </si>
  <si>
    <r>
      <rPr>
        <vertAlign val="superscript"/>
        <sz val="11"/>
        <rFont val="Arial"/>
        <family val="2"/>
      </rPr>
      <t>8</t>
    </r>
    <r>
      <rPr>
        <sz val="11"/>
        <rFont val="Arial"/>
        <family val="2"/>
      </rPr>
      <t xml:space="preserve"> In April 2022, SDG&amp;E reinstated approximately 20,000 customers onto the CARE and FERA programs who had been impacted by the issues articulated SDG&amp;E’s March 17, 2022 “Request for an Extension of Deadlines to Comply with California Alternative Rates for Energy, Family Electric Rate Assistance, and Medical Baseline Recertification Requirements.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</si>
  <si>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</si>
  <si>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3A - Post-Enrollment Verification Results (Model)</t>
  </si>
  <si>
    <t>Total CARE Households Enrolled</t>
  </si>
  <si>
    <t>Households Requested to Verify</t>
  </si>
  <si>
    <t>% of CARE Enrolled Requested to Verify Total</t>
  </si>
  <si>
    <t>CARE  Households De-enrolled (Due to no response)</t>
  </si>
  <si>
    <t>CARE Households De-enrolled (Verified as Ineligible)</t>
  </si>
  <si>
    <t>Total Households De-enrolled</t>
  </si>
  <si>
    <t>% De-enrolled through Post Enrollment Verification</t>
  </si>
  <si>
    <t>% of Total CARE Households De-enrolled</t>
  </si>
  <si>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</si>
  <si>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</si>
  <si>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 xml:space="preserve">Total Households De-enrolled </t>
  </si>
  <si>
    <t xml:space="preserve">% of Total CARE Households  De-enrolled </t>
  </si>
  <si>
    <t>1 SDG&amp;E continues to analyze its data for changes to customer totals due to a processing backlog and potential data discrepancies currently under review.</t>
  </si>
  <si>
    <r>
      <t xml:space="preserve">Note:  </t>
    </r>
    <r>
      <rPr>
        <sz val="10"/>
        <rFont val="Arial"/>
        <family val="2"/>
      </rPr>
      <t>Any required corrections/adjustments are reported herein and supersede results reported in prior months and may reflect YTD adjustments.</t>
    </r>
  </si>
  <si>
    <t>CARE Table 4 - Enrollment by County</t>
  </si>
  <si>
    <r>
      <t>Estimated Eligible Households</t>
    </r>
    <r>
      <rPr>
        <b/>
        <vertAlign val="superscript"/>
        <sz val="12"/>
        <rFont val="Arial"/>
        <family val="2"/>
      </rPr>
      <t>1</t>
    </r>
  </si>
  <si>
    <r>
      <t>Total Households Enrolled</t>
    </r>
    <r>
      <rPr>
        <b/>
        <vertAlign val="superscript"/>
        <sz val="12"/>
        <rFont val="Arial"/>
        <family val="2"/>
      </rPr>
      <t>2</t>
    </r>
  </si>
  <si>
    <r>
      <t>Enrollment Rate</t>
    </r>
    <r>
      <rPr>
        <b/>
        <vertAlign val="superscript"/>
        <sz val="12"/>
        <rFont val="Arial"/>
        <family val="2"/>
      </rPr>
      <t>3</t>
    </r>
  </si>
  <si>
    <t xml:space="preserve">Rural </t>
  </si>
  <si>
    <r>
      <rPr>
        <vertAlign val="superscript"/>
        <sz val="10"/>
        <rFont val="Arial"/>
        <family val="2"/>
      </rPr>
      <t>1</t>
    </r>
    <r>
      <rPr>
        <sz val="10"/>
        <rFont val="Arial"/>
        <family val="2"/>
      </rPr>
      <t> As reflected in filing A.19-11-005, et al., Annual CARE Eligibility Estimates filed February 14, 2022. However, SDG&amp;E noticed a rounding difference when calculating the Estimated Eligible Households by Urban and Rural breakdown, this resulted in a difference of (3) less Eligible Households.</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</si>
  <si>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</si>
  <si>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</si>
  <si>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</si>
  <si>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</si>
  <si>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</si>
  <si>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</si>
  <si>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</si>
  <si>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</si>
  <si>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</si>
  <si>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</si>
  <si>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</si>
  <si>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 xml:space="preserve">1 </t>
    </r>
    <r>
      <rPr>
        <sz val="10"/>
        <rFont val="Arial"/>
        <family val="2"/>
      </rPr>
      <t xml:space="preserve">SDG&amp;E continues to analyze its data for changes to customer totals due to a processing backlog and potential data discrepancies currently under review. </t>
    </r>
  </si>
  <si>
    <r>
      <rPr>
        <vertAlign val="superscript"/>
        <sz val="10"/>
        <rFont val="Arial"/>
        <family val="2"/>
      </rPr>
      <t>2</t>
    </r>
    <r>
      <rPr>
        <sz val="10"/>
        <rFont val="Arial"/>
        <family val="2"/>
      </rPr>
      <t>Includes customers who did not respond or who requested to be de-enrolled.</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</si>
  <si>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</si>
  <si>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6 - Capitation Contractors</t>
    </r>
    <r>
      <rPr>
        <b/>
        <vertAlign val="superscript"/>
        <sz val="10"/>
        <rFont val="Arial"/>
        <family val="2"/>
      </rPr>
      <t>1</t>
    </r>
  </si>
  <si>
    <t>SDG&amp;E</t>
  </si>
  <si>
    <t xml:space="preserve">Contractor </t>
  </si>
  <si>
    <t>Contractor Type</t>
  </si>
  <si>
    <t>Total Enrollments</t>
  </si>
  <si>
    <t>(Check one or more if applicable)</t>
  </si>
  <si>
    <t>Private</t>
  </si>
  <si>
    <t>CBO</t>
  </si>
  <si>
    <t>WMDVBE</t>
  </si>
  <si>
    <t>Current Month</t>
  </si>
  <si>
    <t>Year-to-Date</t>
  </si>
  <si>
    <t>211 SAN DIEGO</t>
  </si>
  <si>
    <t>X</t>
  </si>
  <si>
    <t>ALPHA MINI MART</t>
  </si>
  <si>
    <t>AMERICAN RED CROSS WIC OFFICES</t>
  </si>
  <si>
    <t>CHULA VISTA COMMUNITY COLLABORATIVE</t>
  </si>
  <si>
    <t>COMMUNITY RESOURCE CENTER</t>
  </si>
  <si>
    <t>ELDERHELP OF SAN DIEGO</t>
  </si>
  <si>
    <t>HEARTS AND HANDS WORKING TOGETHER</t>
  </si>
  <si>
    <t>HOME START</t>
  </si>
  <si>
    <t>HORN OF AFRICA</t>
  </si>
  <si>
    <t>INTERFAITH COMMUNITY SERVICES</t>
  </si>
  <si>
    <t>LA MAESTRA FAMILY CLINIC</t>
  </si>
  <si>
    <t>MAAC PROJECT</t>
  </si>
  <si>
    <t>NEIGHBORHOOD HEALTH CARE</t>
  </si>
  <si>
    <t>NORTH COUNTY HEALTH PROJECT, INC.</t>
  </si>
  <si>
    <t>SAN DIEGO STATE UNIVERSITY WIC OFFICES</t>
  </si>
  <si>
    <t>SAN YSIDRO HEALTH CENTERS</t>
  </si>
  <si>
    <t>SCRIPPS HEALTH WIC</t>
  </si>
  <si>
    <t>SOMALI BANTU ASSOCIATION OF AMERICA</t>
  </si>
  <si>
    <t>SOMALI FAMILY SERVICES</t>
  </si>
  <si>
    <t>VISTA COMMUNITY CLINIC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</si>
  <si>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</si>
  <si>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</si>
  <si>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</si>
  <si>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</si>
  <si>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</si>
  <si>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</si>
  <si>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</si>
  <si>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Table 8</t>
  </si>
  <si>
    <t>CARE and Disadvantage Communities Enrollment Rate for Zip Codes</t>
  </si>
  <si>
    <t>CARE Enrollment Rate for Zip Codes that have 10% or more disconnections</t>
  </si>
  <si>
    <t>CARE Enrollment Rate for Zip Codes in High Poverty (Income Less than 100% FPG)</t>
  </si>
  <si>
    <t>CARE Enrollment Rate for Zip Codes in High Poverty (with 70% or Less CARE Penetration)</t>
  </si>
  <si>
    <t>CARE Enrollment Rate for DAC (Zip/Census Track) Codes in High Poverty (with 70% or Less CARE Enrollment Rate)</t>
  </si>
  <si>
    <t>Note:</t>
  </si>
  <si>
    <t>Data is not available at this time.</t>
  </si>
  <si>
    <t>Penetration Rate and Enrollment Rate are the same value.</t>
  </si>
  <si>
    <t>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</si>
  <si>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</si>
  <si>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Table 8A</t>
  </si>
  <si>
    <t>CARE Top 10 Lowest Enrollment Rates in High Disconnection, High Poverty, and DAC Communities by Zip Code</t>
  </si>
  <si>
    <t>ZIP</t>
  </si>
  <si>
    <t>Top 10 Lowest CARE Enrollment Rate for Zip Codes that have 10% or more Disconnections</t>
  </si>
  <si>
    <t>Top 10 Lowest CARE Enrollment Rate for Zip Codes in High Poverty (Income Less than 100% FPG)</t>
  </si>
  <si>
    <t>Top 10 Lowest CARE Enrollment Rate for Zip Codes in DAC</t>
  </si>
  <si>
    <t>ZIP00001</t>
  </si>
  <si>
    <t>ZIP00002</t>
  </si>
  <si>
    <t>ZIP00003</t>
  </si>
  <si>
    <t>ZIP00004</t>
  </si>
  <si>
    <t>ZIP00005</t>
  </si>
  <si>
    <t>ZIP00006</t>
  </si>
  <si>
    <t>ZIP00007</t>
  </si>
  <si>
    <t>ZIP00008</t>
  </si>
  <si>
    <t>ZIP00009</t>
  </si>
  <si>
    <t>ZIP00010</t>
  </si>
  <si>
    <t xml:space="preserve">Some zip codes rolled up to the nearest zip code for privacy reasons due to the number of people residing in that zip code. </t>
  </si>
  <si>
    <t>Data not available at this time.</t>
  </si>
  <si>
    <t>FERA Table 1 - FERA Program Expenses</t>
  </si>
  <si>
    <t>FERA Program:</t>
  </si>
  <si>
    <t>Pilot(s)</t>
  </si>
  <si>
    <t>FERA Rate Discount [2]</t>
  </si>
  <si>
    <t>1.  Budget approved in D.21-06-015, Attachment 1, Table 4.</t>
  </si>
  <si>
    <t>2.  FERA Discount amount reflected in Advice Letter 3849-E, effective January 1st, 2022.</t>
  </si>
  <si>
    <t>'NOTE: Any required corrections/adjustments are reported herein and supersede results reported in prior months and may reflect YTD adjustments.</t>
  </si>
  <si>
    <t>FERA Table 2 - Enrollment, Recertification, Attrition, &amp; Penetration</t>
  </si>
  <si>
    <r>
      <t xml:space="preserve">Recertification </t>
    </r>
    <r>
      <rPr>
        <b/>
        <vertAlign val="superscript"/>
        <sz val="12"/>
        <rFont val="Arial"/>
        <family val="2"/>
      </rPr>
      <t>6</t>
    </r>
  </si>
  <si>
    <r>
      <t xml:space="preserve">Attrition (Drop Offs) </t>
    </r>
    <r>
      <rPr>
        <b/>
        <vertAlign val="superscript"/>
        <sz val="12"/>
        <rFont val="Arial"/>
        <family val="2"/>
      </rPr>
      <t>6</t>
    </r>
    <r>
      <rPr>
        <b/>
        <sz val="12"/>
        <rFont val="Arial"/>
        <family val="2"/>
      </rPr>
      <t xml:space="preserve">, </t>
    </r>
    <r>
      <rPr>
        <b/>
        <vertAlign val="superscript"/>
        <sz val="12"/>
        <rFont val="Arial"/>
        <family val="2"/>
      </rPr>
      <t>7</t>
    </r>
  </si>
  <si>
    <t>Total 
FERA 
Participants</t>
  </si>
  <si>
    <t>Estimated FERA Eligible</t>
  </si>
  <si>
    <r>
      <t>Enrollment</t>
    </r>
    <r>
      <rPr>
        <b/>
        <vertAlign val="superscript"/>
        <sz val="12"/>
        <rFont val="Arial"/>
        <family val="2"/>
      </rPr>
      <t xml:space="preserve"> 5</t>
    </r>
    <r>
      <rPr>
        <b/>
        <sz val="12"/>
        <rFont val="Arial"/>
        <family val="2"/>
      </rPr>
      <t xml:space="preserve">
Rate %
(W/X)</t>
    </r>
  </si>
  <si>
    <r>
      <t xml:space="preserve"> 3 </t>
    </r>
    <r>
      <rPr>
        <sz val="11"/>
        <rFont val="Arial"/>
        <family val="2"/>
      </rPr>
      <t>Enrollments via data sharing with programs outside the IOU that serve low-income customers.</t>
    </r>
  </si>
  <si>
    <r>
      <rPr>
        <vertAlign val="superscript"/>
        <sz val="11"/>
        <rFont val="Arial"/>
        <family val="2"/>
      </rPr>
      <t>5</t>
    </r>
    <r>
      <rPr>
        <sz val="11"/>
        <rFont val="Arial"/>
        <family val="2"/>
      </rPr>
      <t xml:space="preserve"> Penetration Rate and Enrollment Rate are the same value.</t>
    </r>
  </si>
  <si>
    <r>
      <rPr>
        <vertAlign val="superscript"/>
        <sz val="11"/>
        <rFont val="Arial"/>
        <family val="2"/>
      </rPr>
      <t>6</t>
    </r>
    <r>
      <rPr>
        <sz val="11"/>
        <rFont val="Arial"/>
        <family val="2"/>
      </rPr>
      <t xml:space="preserve"> SDG&amp;E continues to analyze its data for changes to customer totals due to a processing backlog and potential data discrepancies currently under review.</t>
    </r>
  </si>
  <si>
    <r>
      <rPr>
        <vertAlign val="superscript"/>
        <sz val="11"/>
        <rFont val="Arial"/>
        <family val="2"/>
      </rPr>
      <t>7</t>
    </r>
    <r>
      <rPr>
        <sz val="11"/>
        <rFont val="Arial"/>
        <family val="2"/>
      </rPr>
      <t xml:space="preserve"> In April 2022, SDG&amp;E reinstated approximately 20,000 customers onto the CARE and FERA programs who had been impacted by the issues articulated SDG&amp;E’s March 17, 2022 “Request for an Extension of Deadlines to Comply with California Alternative Rates for Energy, Family Electric Rate Assistance, and Medical Baseline Recertification Requirements” to Rachel Peterson, CPUC Executive Director, which was subsequently approved on May 13, 2022.</t>
    </r>
  </si>
  <si>
    <t>FERA Table 3A - Post-Enrollment Verification Results (Model)</t>
  </si>
  <si>
    <t>Total FERA Households Enrolled</t>
  </si>
  <si>
    <t>% of FERA Enrolled Requested to Verify Total</t>
  </si>
  <si>
    <t>FERA  Households De-enrolled (Due to no response)</t>
  </si>
  <si>
    <t>FERA Households De-enrolled (Verified as Ineligible)</t>
  </si>
  <si>
    <t>% of Total FERA Households De-enrolled</t>
  </si>
  <si>
    <t>0</t>
  </si>
  <si>
    <r>
      <t xml:space="preserve">FERA Table 3B Post-Enrollment Verification Results (Electric only High Usage) </t>
    </r>
    <r>
      <rPr>
        <b/>
        <vertAlign val="superscript"/>
        <sz val="12"/>
        <rFont val="Arial"/>
        <family val="2"/>
      </rPr>
      <t>1</t>
    </r>
  </si>
  <si>
    <r>
      <t>FERA Households De-enrolled (Due to no response)</t>
    </r>
    <r>
      <rPr>
        <b/>
        <vertAlign val="superscript"/>
        <sz val="10"/>
        <rFont val="Arial"/>
        <family val="2"/>
      </rPr>
      <t xml:space="preserve"> </t>
    </r>
  </si>
  <si>
    <t xml:space="preserve">% of Total FERA Households  De-enrolled </t>
  </si>
  <si>
    <t>FERA Table 4 - Enrollment by County</t>
  </si>
  <si>
    <t>Estimated Eligible Households</t>
  </si>
  <si>
    <r>
      <t>Total Households Enrolled</t>
    </r>
    <r>
      <rPr>
        <b/>
        <vertAlign val="superscript"/>
        <sz val="12"/>
        <rFont val="Arial"/>
        <family val="2"/>
      </rPr>
      <t>1</t>
    </r>
  </si>
  <si>
    <r>
      <t xml:space="preserve">Enrollment Rate </t>
    </r>
    <r>
      <rPr>
        <b/>
        <vertAlign val="superscript"/>
        <sz val="12"/>
        <rFont val="Arial"/>
        <family val="2"/>
      </rPr>
      <t>2</t>
    </r>
  </si>
  <si>
    <r>
      <t>Rural</t>
    </r>
    <r>
      <rPr>
        <b/>
        <vertAlign val="superscript"/>
        <sz val="12"/>
        <rFont val="Arial"/>
        <family val="2"/>
      </rPr>
      <t>3</t>
    </r>
  </si>
  <si>
    <r>
      <t>1</t>
    </r>
    <r>
      <rPr>
        <sz val="10"/>
        <rFont val="Arial"/>
        <family val="2"/>
      </rPr>
      <t xml:space="preserve"> Total Households Enrolled includes submeter tenants.</t>
    </r>
  </si>
  <si>
    <r>
      <rPr>
        <vertAlign val="superscript"/>
        <sz val="10"/>
        <rFont val="Arial"/>
        <family val="2"/>
      </rPr>
      <t xml:space="preserve">2 </t>
    </r>
    <r>
      <rPr>
        <sz val="10"/>
        <rFont val="Arial"/>
        <family val="2"/>
      </rPr>
      <t>Penetration Rate and Enrollment Rate are the same value.</t>
    </r>
  </si>
  <si>
    <r>
      <t xml:space="preserve">FERA Table 5 - Recertification Results </t>
    </r>
    <r>
      <rPr>
        <b/>
        <vertAlign val="superscript"/>
        <sz val="12"/>
        <rFont val="Arial"/>
        <family val="2"/>
      </rPr>
      <t>1</t>
    </r>
  </si>
  <si>
    <t>Total FERA Households</t>
  </si>
  <si>
    <t>Households Recertified</t>
  </si>
  <si>
    <t>Households De-enrolled</t>
  </si>
  <si>
    <r>
      <t>Recertification Rate %</t>
    </r>
    <r>
      <rPr>
        <b/>
        <vertAlign val="superscript"/>
        <sz val="12"/>
        <rFont val="Arial"/>
        <family val="2"/>
      </rPr>
      <t xml:space="preserve"> </t>
    </r>
    <r>
      <rPr>
        <b/>
        <sz val="12"/>
        <rFont val="Arial"/>
        <family val="2"/>
      </rPr>
      <t>(E/C)</t>
    </r>
  </si>
  <si>
    <r>
      <rPr>
        <vertAlign val="superscript"/>
        <sz val="10"/>
        <rFont val="Arial"/>
        <family val="2"/>
      </rPr>
      <t>1</t>
    </r>
    <r>
      <rPr>
        <sz val="10"/>
        <rFont val="Arial"/>
        <family val="2"/>
      </rPr>
      <t xml:space="preserve"> SDG&amp;E continues to analyze its data for changes to customer totals due to a processing backlog and potential data discrepancies currently under review.</t>
    </r>
  </si>
  <si>
    <r>
      <t>FERA Table 6 - Capitation Contractors</t>
    </r>
    <r>
      <rPr>
        <b/>
        <vertAlign val="superscript"/>
        <sz val="10"/>
        <rFont val="Arial"/>
        <family val="2"/>
      </rPr>
      <t>1</t>
    </r>
  </si>
  <si>
    <r>
      <t xml:space="preserve">Note:
N/A - Not Available
</t>
    </r>
    <r>
      <rPr>
        <sz val="10"/>
        <color rgb="FFFF0000"/>
        <rFont val="Arial"/>
        <family val="2"/>
      </rPr>
      <t>[1] Eligible household counts by segment provided by Athens. Segments with no data will be calculated internally at a later date.
[2] Households Treated data is not additive because customers may be represented in multiple categories.
[3] Includes only households that SDG&amp;E contacted by direct mail or email campaigns for CY2022.
[4] Data for this segment is currently not being captured. Database/forms will be updated to collect this data, effective 2023.
[5] "Hard to Reach" is defined as a customer who meets at least one of the following characteristics: Prefers non-English language, is low income, lives in a mobile home or multifamily dwelling unit, is a renter/tenant, or is Rural.
[6] Vulnerable is defined as Disadvantaged Vulnerable Communities (DVC) which consists of communities in the 25% highest scoring census tracts according to the most current versions of the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
[7] Utilizing AB617 Communities identified by CARB's Community Air Protection Program (CAPP)
[8] Due to the COVID customer protections, no customers have been disconnected since March 4, 2020.
[9] SDG&amp;E defines arrearages as overdue balance greater than 30 days.
[10] SDG&amp;E defines high usage as at least 400% with in 12-month period prior to the enrollment date.
[11] SDG&amp;E utilizes the Low-Income Energy Affordability Data (LEAD) Tool developed DOE’s Office of Energy Efficiency &amp; Renewable Energy to identify census tracts with high energy burden for households at below 200 % Federal Poverty Level (FPL) that are inPG&amp;E’s service territory. The 2016 Needs Assessment for the Energy Savings Assistance and the California Alternate Rates for Energy Programs describes households that spent more 6.3% of their annual income on energy bills as having high energy burden (p.47).
[12] The Socioeconomic Vulnerability Index (SEVI) metric represents the relative socioeconomic standing of census tracts, referred to as communities, in terms of poverty, unemployment, educational attainment, linguistic isolation, and percentage of income spent onhousing. SDG&amp;E utilizes the SEVI data provided by the CPUC to map its service territory by SEVI scores (L: 3.238 to 35.551; M: &gt;35.552 to 59.566 ; H: &gt;56.567).
[13] Utilizing AR20 data, census tracts with Electric AR20 above 15%  and Gas AR20 above 10% were selected. Threshold based on CPUC 2019 Annual Affordability Report.
[14] SDG&amp;E utilizes the ‘Asthmas’ indicator in CalEnviroScreen 4.0 (published by the California Office of Environmental Health Hazard Assessment) as a proxy to identify locations with varying levels of respiratory conditions within its service territory. L: 0-33 percentile;M: &gt;33-66 percentile; L: &gt;66-100 percentile.
[15] Includes Zone 3 (Tier 3) of the CPUC Fire-Threat Map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</si>
</sst>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409]mmm\-yy;@"/>
    <numFmt numFmtId="177" formatCode="0.000%"/>
    <numFmt numFmtId="178" formatCode="_(* #,##0.0_);_(* \(#,##0.0\);_(* &quot;-&quot;??_);_(@_)"/>
    <numFmt numFmtId="179" formatCode="0.000"/>
    <numFmt numFmtId="180" formatCode="_([$$-409]* #,##0.00_);_([$$-409]* \(#,##0.00\);_([$$-409]* &quot;-&quot;??_);_(@_)"/>
  </numFmts>
  <fonts count="13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sz val="12"/>
      <name val="Times New Roman"/>
      <family val="1"/>
    </font>
    <font>
      <sz val="11"/>
      <name val="Times New Roman"/>
      <family val="1"/>
    </font>
    <font>
      <sz val="16"/>
      <name val="Arial"/>
      <family val="2"/>
    </font>
    <font>
      <sz val="10"/>
      <color rgb="FFFF0000"/>
      <name val="Times New Roman"/>
      <family val="1"/>
    </font>
    <font>
      <sz val="11"/>
      <color rgb="FFFF0000"/>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sz val="14"/>
      <name val="Calibri"/>
      <family val="2"/>
    </font>
    <font>
      <b/>
      <sz val="10"/>
      <name val="Calibri"/>
      <family val="2"/>
    </font>
    <font>
      <sz val="10"/>
      <name val="Calibri"/>
      <family val="2"/>
    </font>
    <font>
      <b/>
      <sz val="11"/>
      <color theme="1"/>
      <name val="Calibri"/>
      <family val="2"/>
      <scheme val="minor"/>
    </font>
    <font>
      <u/>
      <sz val="10"/>
      <color theme="10"/>
      <name val="Arial"/>
      <family val="2"/>
    </font>
  </fonts>
  <fills count="4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DDEBF7"/>
        <bgColor indexed="64"/>
      </patternFill>
    </fill>
    <fill>
      <patternFill patternType="solid">
        <fgColor rgb="FFFFFFFF"/>
        <bgColor indexed="64"/>
      </patternFill>
    </fill>
    <fill>
      <patternFill patternType="solid">
        <fgColor theme="0" tint="-0.249977111117893"/>
        <bgColor indexed="64"/>
      </patternFill>
    </fill>
    <fill>
      <patternFill patternType="solid">
        <fgColor rgb="FFD9E1F2"/>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rgb="FFBFBFBF"/>
        <bgColor rgb="FF000000"/>
      </patternFill>
    </fill>
  </fills>
  <borders count="122">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rgb="FF000000"/>
      </left>
      <right style="thin">
        <color rgb="FF000000"/>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medium">
        <color rgb="FF000000"/>
      </left>
      <right style="medium">
        <color rgb="FF000000"/>
      </right>
      <top/>
      <bottom style="thin">
        <color auto="1"/>
      </bottom>
      <diagonal/>
    </border>
    <border>
      <left style="medium">
        <color rgb="FF000000"/>
      </left>
      <right style="medium">
        <color rgb="FF000000"/>
      </right>
      <top style="thin">
        <color auto="1"/>
      </top>
      <bottom style="thin">
        <color auto="1"/>
      </bottom>
      <diagonal/>
    </border>
    <border>
      <left style="medium">
        <color rgb="FF000000"/>
      </left>
      <right style="medium">
        <color rgb="FF000000"/>
      </right>
      <top style="thin">
        <color auto="1"/>
      </top>
      <bottom/>
      <diagonal/>
    </border>
    <border>
      <left style="medium">
        <color rgb="FF000000"/>
      </left>
      <right style="medium">
        <color rgb="FF000000"/>
      </right>
      <top style="medium">
        <color rgb="FF000000"/>
      </top>
      <bottom/>
      <diagonal/>
    </border>
  </borders>
  <cellStyleXfs count="31343">
    <xf numFmtId="0" fontId="0" fillId="0" borderId="0"/>
    <xf numFmtId="9" fontId="114" fillId="0" borderId="0" applyFont="0" applyFill="0" applyBorder="0" applyAlignment="0" applyProtection="0"/>
    <xf numFmtId="44" fontId="114" fillId="0" borderId="0" applyFont="0" applyFill="0" applyBorder="0" applyAlignment="0" applyProtection="0"/>
    <xf numFmtId="42" fontId="114" fillId="0" borderId="0" applyFont="0" applyFill="0" applyBorder="0" applyAlignment="0" applyProtection="0"/>
    <xf numFmtId="43" fontId="114" fillId="0" borderId="0" applyFont="0" applyFill="0" applyBorder="0" applyAlignment="0" applyProtection="0"/>
    <xf numFmtId="41" fontId="114"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4" fillId="0" borderId="0" applyFon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0" fontId="27" fillId="0" borderId="0" applyNumberForma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170" fontId="61" fillId="0" borderId="0"/>
    <xf numFmtId="170" fontId="61"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0" fontId="114" fillId="0" borderId="0"/>
    <xf numFmtId="170" fontId="114" fillId="0" borderId="0"/>
    <xf numFmtId="170" fontId="71" fillId="0" borderId="0"/>
    <xf numFmtId="170" fontId="114" fillId="0" borderId="0"/>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4" fillId="0" borderId="0"/>
    <xf numFmtId="170" fontId="114" fillId="0" borderId="0"/>
    <xf numFmtId="170" fontId="114" fillId="0" borderId="0"/>
    <xf numFmtId="0" fontId="114" fillId="0" borderId="0"/>
    <xf numFmtId="0" fontId="114" fillId="22" borderId="10" applyNumberFormat="0" applyFont="0" applyAlignment="0" applyProtection="0"/>
    <xf numFmtId="0" fontId="33" fillId="20" borderId="11" applyNumberFormat="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114"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4" fillId="0" borderId="0"/>
    <xf numFmtId="0" fontId="114" fillId="0" borderId="0"/>
    <xf numFmtId="0" fontId="114" fillId="0" borderId="0"/>
    <xf numFmtId="0" fontId="114" fillId="0" borderId="0"/>
    <xf numFmtId="0" fontId="114"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4" fillId="0" borderId="0"/>
    <xf numFmtId="172" fontId="86" fillId="0" borderId="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4" fillId="0" borderId="0"/>
    <xf numFmtId="0" fontId="114" fillId="0" borderId="0"/>
    <xf numFmtId="0" fontId="114" fillId="0" borderId="0"/>
    <xf numFmtId="0" fontId="21" fillId="0" borderId="0"/>
    <xf numFmtId="9" fontId="114"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21" fillId="0" borderId="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8" fontId="114" fillId="0" borderId="0" applyFont="0" applyFill="0" applyBorder="0" applyProtection="0"/>
    <xf numFmtId="0" fontId="114" fillId="0" borderId="0"/>
    <xf numFmtId="0" fontId="114" fillId="0" borderId="0"/>
    <xf numFmtId="0" fontId="114" fillId="0" borderId="0"/>
    <xf numFmtId="0" fontId="114" fillId="0" borderId="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4"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3"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44"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0"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14"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2" fontId="114"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167" fontId="114"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114" fillId="0" borderId="0"/>
    <xf numFmtId="0" fontId="8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0" fontId="114" fillId="0" borderId="0"/>
    <xf numFmtId="0" fontId="81" fillId="0" borderId="0"/>
    <xf numFmtId="0" fontId="114" fillId="0" borderId="0"/>
    <xf numFmtId="0" fontId="114" fillId="0" borderId="0"/>
    <xf numFmtId="0" fontId="21" fillId="0" borderId="0"/>
    <xf numFmtId="0" fontId="114" fillId="0" borderId="0"/>
    <xf numFmtId="0" fontId="8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114" fillId="0" borderId="0"/>
    <xf numFmtId="0" fontId="81" fillId="0" borderId="0"/>
    <xf numFmtId="0" fontId="114" fillId="0" borderId="0"/>
    <xf numFmtId="0" fontId="114" fillId="22" borderId="10" applyNumberFormat="0" applyFont="0" applyAlignment="0" applyProtection="0"/>
    <xf numFmtId="0" fontId="114" fillId="22" borderId="10" applyNumberFormat="0" applyFont="0" applyAlignment="0" applyProtection="0"/>
    <xf numFmtId="0" fontId="81"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114"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10"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81" fillId="0" borderId="0" applyFont="0" applyFill="0" applyBorder="0" applyAlignment="0" applyProtection="0"/>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center"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7" borderId="12" applyNumberFormat="0" applyProtection="0">
      <alignment horizontal="left" vertical="top"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center"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29" borderId="12" applyNumberFormat="0" applyProtection="0">
      <alignment horizontal="left" vertical="top"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center"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8" borderId="12" applyNumberFormat="0" applyProtection="0">
      <alignment horizontal="left" vertical="top"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center"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14"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114" fillId="0" borderId="17" applyNumberForma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14" fillId="0" borderId="0"/>
    <xf numFmtId="0" fontId="114"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9" fontId="114"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114" fillId="0" borderId="0"/>
    <xf numFmtId="9" fontId="114" fillId="0" borderId="0" applyFont="0" applyFill="0" applyBorder="0" applyAlignment="0" applyProtection="0"/>
    <xf numFmtId="9" fontId="114" fillId="0" borderId="0" applyFont="0" applyFill="0" applyBorder="0" applyAlignment="0" applyProtection="0"/>
    <xf numFmtId="43"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4" fillId="0" borderId="0" applyFont="0" applyFill="0" applyBorder="0" applyAlignment="0" applyProtection="0"/>
    <xf numFmtId="9" fontId="11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4"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4" fillId="0" borderId="0"/>
    <xf numFmtId="0" fontId="10" fillId="0" borderId="0"/>
    <xf numFmtId="44" fontId="10" fillId="0" borderId="0" applyFont="0" applyFill="0" applyBorder="0" applyAlignment="0" applyProtection="0"/>
    <xf numFmtId="0" fontId="37" fillId="0" borderId="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0"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36" fillId="0" borderId="0" applyNumberFormat="0" applyFill="0" applyBorder="0" applyAlignment="0" applyProtection="0"/>
  </cellStyleXfs>
  <cellXfs count="1565">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3" fontId="0" fillId="0" borderId="30" xfId="4" applyNumberFormat="1" applyFont="1" applyFill="1" applyBorder="1"/>
    <xf numFmtId="0" fontId="0" fillId="0" borderId="30" xfId="0" applyBorder="1"/>
    <xf numFmtId="0" fontId="107" fillId="0" borderId="0" xfId="0" applyFont="1"/>
    <xf numFmtId="0" fontId="109" fillId="0" borderId="0" xfId="0" applyFont="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164" fontId="0" fillId="35" borderId="0" xfId="39" applyNumberFormat="1" applyFont="1" applyFill="1" applyBorder="1"/>
    <xf numFmtId="0" fontId="75" fillId="35" borderId="0" xfId="0" applyFont="1" applyFill="1"/>
    <xf numFmtId="0" fontId="104" fillId="0" borderId="0" xfId="0" applyFont="1"/>
    <xf numFmtId="0" fontId="104" fillId="0" borderId="0" xfId="0" applyFont="1" applyAlignment="1">
      <alignment wrapText="1"/>
    </xf>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0" fontId="38" fillId="36" borderId="45" xfId="0" applyFont="1" applyFill="1" applyBorder="1"/>
    <xf numFmtId="0" fontId="38" fillId="36" borderId="45" xfId="0" applyFont="1" applyFill="1" applyBorder="1" applyAlignment="1">
      <alignment horizontal="left"/>
    </xf>
    <xf numFmtId="0" fontId="76" fillId="0" borderId="0" xfId="0" applyFont="1" applyAlignment="1">
      <alignment horizontal="left" wrapText="1"/>
    </xf>
    <xf numFmtId="0" fontId="0" fillId="38" borderId="29" xfId="0" applyFill="1" applyBorder="1"/>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4" fillId="0" borderId="0" xfId="528" applyAlignment="1">
      <alignment horizontal="center"/>
    </xf>
    <xf numFmtId="0" fontId="114" fillId="0" borderId="0" xfId="528"/>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8" fillId="0" borderId="0" xfId="0" applyFont="1" applyAlignment="1">
      <alignment horizontal="left"/>
    </xf>
    <xf numFmtId="3" fontId="0" fillId="0" borderId="0" xfId="0" applyNumberFormat="1" applyAlignment="1">
      <alignment vertical="center" wrapText="1"/>
    </xf>
    <xf numFmtId="49" fontId="38" fillId="0" borderId="0" xfId="132" applyNumberFormat="1" applyFont="1"/>
    <xf numFmtId="164" fontId="0" fillId="35" borderId="30" xfId="4" applyNumberFormat="1" applyFont="1" applyFill="1" applyBorder="1"/>
    <xf numFmtId="0" fontId="0" fillId="37" borderId="8" xfId="528" applyFont="1" applyFill="1" applyBorder="1"/>
    <xf numFmtId="171" fontId="0" fillId="0" borderId="61"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2" xfId="528" applyFont="1" applyBorder="1"/>
    <xf numFmtId="164" fontId="0" fillId="0" borderId="61" xfId="0" applyNumberFormat="1" applyBorder="1"/>
    <xf numFmtId="0" fontId="38" fillId="36" borderId="8" xfId="0" applyFont="1" applyFill="1" applyBorder="1" applyAlignment="1">
      <alignment horizontal="center" vertical="center" wrapText="1"/>
    </xf>
    <xf numFmtId="0" fontId="0" fillId="37" borderId="8" xfId="0" applyFill="1" applyBorder="1"/>
    <xf numFmtId="0" fontId="0" fillId="37" borderId="61" xfId="0" applyFill="1" applyBorder="1"/>
    <xf numFmtId="164" fontId="0" fillId="0" borderId="8" xfId="0" applyNumberFormat="1" applyBorder="1"/>
    <xf numFmtId="164" fontId="0" fillId="0" borderId="60" xfId="39" applyNumberFormat="1" applyFont="1" applyFill="1" applyBorder="1"/>
    <xf numFmtId="164" fontId="0" fillId="0" borderId="8" xfId="39" applyNumberFormat="1" applyFont="1" applyFill="1" applyBorder="1"/>
    <xf numFmtId="0" fontId="0" fillId="0" borderId="61" xfId="0" applyBorder="1"/>
    <xf numFmtId="0" fontId="0" fillId="0" borderId="8" xfId="0" applyBorder="1"/>
    <xf numFmtId="0" fontId="0" fillId="0" borderId="60" xfId="0" applyBorder="1"/>
    <xf numFmtId="0" fontId="0" fillId="0" borderId="63" xfId="0" applyBorder="1" applyAlignment="1">
      <alignment horizontal="left"/>
    </xf>
    <xf numFmtId="0" fontId="38" fillId="36" borderId="60" xfId="0" applyFont="1" applyFill="1" applyBorder="1"/>
    <xf numFmtId="0" fontId="38" fillId="36" borderId="8" xfId="0" applyFont="1" applyFill="1" applyBorder="1"/>
    <xf numFmtId="0" fontId="75" fillId="0" borderId="60" xfId="0" applyFont="1" applyBorder="1"/>
    <xf numFmtId="0" fontId="38" fillId="0" borderId="8" xfId="0" applyFont="1" applyBorder="1" applyAlignment="1">
      <alignment wrapText="1"/>
    </xf>
    <xf numFmtId="0" fontId="0" fillId="40" borderId="8" xfId="0" applyFill="1" applyBorder="1"/>
    <xf numFmtId="16" fontId="0" fillId="0" borderId="8" xfId="0" applyNumberFormat="1" applyBorder="1"/>
    <xf numFmtId="0" fontId="0" fillId="0" borderId="60" xfId="127" applyFont="1" applyBorder="1"/>
    <xf numFmtId="3" fontId="0" fillId="0" borderId="8" xfId="4" applyNumberFormat="1" applyFont="1" applyFill="1" applyBorder="1"/>
    <xf numFmtId="164" fontId="0" fillId="0" borderId="8" xfId="4" applyNumberFormat="1" applyFont="1" applyBorder="1"/>
    <xf numFmtId="164" fontId="0" fillId="0" borderId="8" xfId="4" applyNumberFormat="1" applyFont="1" applyFill="1" applyBorder="1"/>
    <xf numFmtId="0" fontId="38" fillId="36" borderId="60" xfId="0" applyFont="1" applyFill="1" applyBorder="1" applyAlignment="1">
      <alignment horizontal="center"/>
    </xf>
    <xf numFmtId="0" fontId="38" fillId="37" borderId="64" xfId="0" applyFont="1" applyFill="1" applyBorder="1"/>
    <xf numFmtId="9" fontId="0" fillId="0" borderId="60" xfId="0" applyNumberFormat="1" applyBorder="1"/>
    <xf numFmtId="9" fontId="0" fillId="0" borderId="8" xfId="0" applyNumberFormat="1" applyBorder="1"/>
    <xf numFmtId="9" fontId="0" fillId="0" borderId="61" xfId="0" applyNumberFormat="1" applyBorder="1"/>
    <xf numFmtId="0" fontId="0" fillId="0" borderId="64" xfId="0" applyBorder="1"/>
    <xf numFmtId="9" fontId="0" fillId="37" borderId="60" xfId="0" applyNumberFormat="1" applyFill="1" applyBorder="1"/>
    <xf numFmtId="9" fontId="0" fillId="37" borderId="8" xfId="0" applyNumberFormat="1" applyFill="1" applyBorder="1"/>
    <xf numFmtId="9" fontId="0" fillId="37" borderId="61" xfId="0" applyNumberFormat="1" applyFill="1" applyBorder="1"/>
    <xf numFmtId="42" fontId="0" fillId="0" borderId="8" xfId="0" applyNumberFormat="1" applyBorder="1"/>
    <xf numFmtId="165" fontId="0" fillId="0" borderId="8" xfId="703" applyNumberFormat="1" applyFont="1" applyFill="1" applyBorder="1" applyAlignment="1">
      <alignment vertical="center"/>
    </xf>
    <xf numFmtId="0" fontId="114" fillId="0" borderId="0" xfId="132"/>
    <xf numFmtId="0" fontId="38" fillId="36" borderId="64" xfId="132" applyFont="1" applyFill="1" applyBorder="1"/>
    <xf numFmtId="0" fontId="38" fillId="36" borderId="63"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4" fillId="36" borderId="27" xfId="132" applyFill="1" applyBorder="1"/>
    <xf numFmtId="0" fontId="114" fillId="36" borderId="28" xfId="132" applyFill="1" applyBorder="1"/>
    <xf numFmtId="0" fontId="114" fillId="36" borderId="66" xfId="132" applyFill="1" applyBorder="1"/>
    <xf numFmtId="0" fontId="114" fillId="36" borderId="39" xfId="132" applyFill="1" applyBorder="1"/>
    <xf numFmtId="0" fontId="114" fillId="36" borderId="0" xfId="132" applyFill="1"/>
    <xf numFmtId="0" fontId="114" fillId="36" borderId="50" xfId="132" applyFill="1" applyBorder="1"/>
    <xf numFmtId="0" fontId="0" fillId="0" borderId="64" xfId="132" quotePrefix="1" applyFont="1" applyBorder="1" applyAlignment="1">
      <alignment horizontal="left"/>
    </xf>
    <xf numFmtId="0" fontId="0" fillId="0" borderId="64" xfId="132" applyFont="1" applyBorder="1"/>
    <xf numFmtId="9" fontId="0" fillId="0" borderId="24" xfId="197"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5" xfId="197" applyFont="1" applyBorder="1"/>
    <xf numFmtId="9" fontId="0" fillId="0" borderId="46" xfId="197" applyFont="1" applyBorder="1"/>
    <xf numFmtId="0" fontId="0" fillId="0" borderId="43" xfId="132" applyFont="1" applyBorder="1"/>
    <xf numFmtId="0" fontId="0" fillId="0" borderId="39" xfId="132" applyFont="1" applyBorder="1"/>
    <xf numFmtId="0" fontId="0" fillId="0" borderId="0" xfId="132" applyFont="1"/>
    <xf numFmtId="0" fontId="0" fillId="0" borderId="50" xfId="132" applyFont="1" applyBorder="1"/>
    <xf numFmtId="0" fontId="0" fillId="0" borderId="27" xfId="132" applyFont="1" applyBorder="1"/>
    <xf numFmtId="165" fontId="114" fillId="0" borderId="0" xfId="132" applyNumberFormat="1"/>
    <xf numFmtId="5" fontId="38" fillId="0" borderId="68" xfId="132" quotePrefix="1" applyNumberFormat="1" applyFont="1" applyBorder="1" applyAlignment="1">
      <alignment horizontal="left"/>
    </xf>
    <xf numFmtId="0" fontId="0" fillId="0" borderId="65" xfId="132" quotePrefix="1" applyFont="1" applyBorder="1" applyAlignment="1">
      <alignment horizontal="left"/>
    </xf>
    <xf numFmtId="3" fontId="114" fillId="0" borderId="0" xfId="132" applyNumberFormat="1"/>
    <xf numFmtId="165" fontId="0" fillId="0" borderId="0" xfId="0" applyNumberFormat="1"/>
    <xf numFmtId="164" fontId="0" fillId="0" borderId="54" xfId="0" applyNumberFormat="1" applyBorder="1"/>
    <xf numFmtId="0" fontId="75" fillId="0" borderId="64" xfId="0" applyFont="1" applyBorder="1"/>
    <xf numFmtId="0" fontId="0" fillId="35" borderId="64" xfId="0" applyFill="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0" fontId="75" fillId="41" borderId="8" xfId="0" applyFont="1" applyFill="1" applyBorder="1"/>
    <xf numFmtId="6" fontId="0" fillId="0" borderId="0" xfId="0" applyNumberFormat="1"/>
    <xf numFmtId="9" fontId="0" fillId="0" borderId="0" xfId="1" applyFont="1"/>
    <xf numFmtId="43" fontId="0" fillId="0" borderId="8" xfId="4" applyFont="1" applyBorder="1" applyAlignment="1">
      <alignment horizontal="center"/>
    </xf>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60" xfId="39" applyNumberFormat="1" applyFont="1" applyFill="1" applyBorder="1"/>
    <xf numFmtId="175" fontId="0" fillId="0" borderId="31" xfId="528" applyNumberFormat="1" applyFont="1" applyBorder="1"/>
    <xf numFmtId="165" fontId="0" fillId="0" borderId="31" xfId="703" applyNumberFormat="1" applyFont="1" applyBorder="1"/>
    <xf numFmtId="164" fontId="0" fillId="0" borderId="62" xfId="0" applyNumberFormat="1" applyBorder="1"/>
    <xf numFmtId="0" fontId="0" fillId="0" borderId="65" xfId="528" applyFont="1" applyBorder="1"/>
    <xf numFmtId="0" fontId="38" fillId="37" borderId="64" xfId="528" applyFont="1" applyFill="1" applyBorder="1"/>
    <xf numFmtId="0" fontId="0" fillId="0" borderId="64" xfId="528" applyFont="1" applyBorder="1"/>
    <xf numFmtId="0" fontId="38" fillId="0" borderId="64" xfId="528" applyFont="1" applyBorder="1"/>
    <xf numFmtId="9" fontId="0" fillId="0" borderId="31" xfId="0" applyNumberForma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60" xfId="0" applyFont="1" applyFill="1" applyBorder="1"/>
    <xf numFmtId="0" fontId="0" fillId="35" borderId="60" xfId="0"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3" fontId="38" fillId="0" borderId="38" xfId="4" applyNumberFormat="1" applyFont="1" applyFill="1" applyBorder="1"/>
    <xf numFmtId="0" fontId="0" fillId="0" borderId="25" xfId="127" applyFont="1" applyBorder="1"/>
    <xf numFmtId="3" fontId="38" fillId="0" borderId="69" xfId="4" applyNumberFormat="1" applyFont="1" applyFill="1" applyBorder="1"/>
    <xf numFmtId="3" fontId="38" fillId="0" borderId="61" xfId="4" applyNumberFormat="1" applyFont="1" applyFill="1" applyBorder="1"/>
    <xf numFmtId="0" fontId="0" fillId="0" borderId="63" xfId="127" applyFont="1" applyBorder="1"/>
    <xf numFmtId="3" fontId="38" fillId="0" borderId="54" xfId="4" applyNumberFormat="1" applyFont="1" applyFill="1" applyBorder="1"/>
    <xf numFmtId="0" fontId="38" fillId="0" borderId="45" xfId="0" applyFont="1" applyBorder="1"/>
    <xf numFmtId="3" fontId="38" fillId="0" borderId="47" xfId="4" applyNumberFormat="1" applyFont="1" applyFill="1" applyBorder="1"/>
    <xf numFmtId="164" fontId="0" fillId="35" borderId="8" xfId="4" applyNumberFormat="1" applyFont="1" applyFill="1" applyBorder="1"/>
    <xf numFmtId="9" fontId="0" fillId="0" borderId="25" xfId="0" applyNumberFormat="1" applyBorder="1"/>
    <xf numFmtId="9" fontId="0" fillId="0" borderId="26" xfId="0" applyNumberFormat="1" applyBorder="1"/>
    <xf numFmtId="9" fontId="0" fillId="0" borderId="44" xfId="0" applyNumberFormat="1" applyBorder="1"/>
    <xf numFmtId="0" fontId="106" fillId="38" borderId="24" xfId="0" applyFont="1" applyFill="1" applyBorder="1"/>
    <xf numFmtId="0" fontId="0" fillId="38" borderId="38" xfId="0" applyFill="1" applyBorder="1"/>
    <xf numFmtId="0" fontId="106" fillId="38" borderId="60" xfId="0" applyFont="1" applyFill="1" applyBorder="1"/>
    <xf numFmtId="0" fontId="0" fillId="40" borderId="61" xfId="0" applyFill="1" applyBorder="1"/>
    <xf numFmtId="0" fontId="0" fillId="42" borderId="61" xfId="0" applyFill="1" applyBorder="1"/>
    <xf numFmtId="0" fontId="75" fillId="35" borderId="63" xfId="0" applyFont="1" applyFill="1" applyBorder="1"/>
    <xf numFmtId="0" fontId="0" fillId="0" borderId="54" xfId="0" applyBorder="1"/>
    <xf numFmtId="0" fontId="75" fillId="0" borderId="0" xfId="0" quotePrefix="1" applyFont="1" applyAlignment="1">
      <alignment horizontal="left" vertical="top" wrapText="1"/>
    </xf>
    <xf numFmtId="3" fontId="0" fillId="42" borderId="8" xfId="4" applyNumberFormat="1" applyFont="1" applyFill="1" applyBorder="1" applyAlignment="1">
      <alignment horizontal="center"/>
    </xf>
    <xf numFmtId="3" fontId="0" fillId="42" borderId="26" xfId="4" applyNumberFormat="1" applyFont="1" applyFill="1" applyBorder="1"/>
    <xf numFmtId="0" fontId="0" fillId="36" borderId="80" xfId="132" applyFont="1" applyFill="1" applyBorder="1"/>
    <xf numFmtId="0" fontId="0" fillId="36" borderId="75" xfId="132" applyFont="1" applyFill="1" applyBorder="1"/>
    <xf numFmtId="9" fontId="38" fillId="0" borderId="77" xfId="0" applyNumberFormat="1" applyFont="1" applyBorder="1"/>
    <xf numFmtId="9" fontId="38" fillId="0" borderId="78" xfId="0" applyNumberFormat="1" applyFont="1" applyBorder="1"/>
    <xf numFmtId="9" fontId="38" fillId="0" borderId="79" xfId="0" applyNumberFormat="1" applyFont="1" applyBorder="1"/>
    <xf numFmtId="0" fontId="109" fillId="37" borderId="77" xfId="0" applyFont="1" applyFill="1" applyBorder="1"/>
    <xf numFmtId="0" fontId="38" fillId="35" borderId="75" xfId="0" applyFont="1" applyFill="1" applyBorder="1"/>
    <xf numFmtId="0" fontId="112" fillId="39" borderId="74" xfId="0" applyFont="1" applyFill="1" applyBorder="1" applyAlignment="1">
      <alignment horizontal="center" vertical="center" wrapText="1"/>
    </xf>
    <xf numFmtId="0" fontId="38" fillId="0" borderId="77" xfId="0" applyFont="1" applyBorder="1"/>
    <xf numFmtId="3" fontId="38" fillId="0" borderId="78" xfId="4" applyNumberFormat="1" applyFont="1" applyFill="1" applyBorder="1"/>
    <xf numFmtId="3" fontId="38" fillId="0" borderId="79" xfId="4" applyNumberFormat="1" applyFont="1" applyFill="1" applyBorder="1"/>
    <xf numFmtId="9" fontId="38" fillId="0" borderId="77" xfId="509" applyNumberFormat="1" applyFont="1" applyFill="1" applyBorder="1" applyAlignment="1">
      <alignment vertical="center" wrapText="1"/>
    </xf>
    <xf numFmtId="9" fontId="38" fillId="0" borderId="78" xfId="509" applyNumberFormat="1" applyFont="1" applyFill="1" applyBorder="1" applyAlignment="1">
      <alignment vertical="center" wrapText="1"/>
    </xf>
    <xf numFmtId="9" fontId="38" fillId="0" borderId="79" xfId="509" applyNumberFormat="1" applyFont="1" applyFill="1" applyBorder="1" applyAlignment="1">
      <alignment vertical="center" wrapText="1"/>
    </xf>
    <xf numFmtId="0" fontId="38" fillId="0" borderId="75" xfId="0" quotePrefix="1" applyFont="1" applyBorder="1" applyAlignment="1">
      <alignment horizontal="left"/>
    </xf>
    <xf numFmtId="0" fontId="0" fillId="36" borderId="84" xfId="132" applyFont="1" applyFill="1" applyBorder="1"/>
    <xf numFmtId="0" fontId="38" fillId="36" borderId="87" xfId="132" applyFont="1" applyFill="1" applyBorder="1"/>
    <xf numFmtId="0" fontId="0" fillId="36" borderId="86" xfId="132" applyFont="1" applyFill="1" applyBorder="1"/>
    <xf numFmtId="0" fontId="38" fillId="36" borderId="85" xfId="528" applyFont="1" applyFill="1" applyBorder="1"/>
    <xf numFmtId="0" fontId="0" fillId="37" borderId="87" xfId="528" applyFont="1" applyFill="1" applyBorder="1"/>
    <xf numFmtId="0" fontId="38" fillId="36" borderId="86" xfId="0" applyFont="1" applyFill="1" applyBorder="1"/>
    <xf numFmtId="0" fontId="0" fillId="0" borderId="70" xfId="528" applyFont="1" applyBorder="1"/>
    <xf numFmtId="0" fontId="0" fillId="0" borderId="48" xfId="528" applyFont="1" applyBorder="1"/>
    <xf numFmtId="0" fontId="114" fillId="0" borderId="0" xfId="31305" quotePrefix="1" applyAlignment="1">
      <alignment horizontal="left" wrapText="1"/>
    </xf>
    <xf numFmtId="44" fontId="114" fillId="0" borderId="0" xfId="132" applyNumberFormat="1"/>
    <xf numFmtId="175" fontId="75" fillId="0" borderId="8" xfId="0" applyNumberFormat="1" applyFont="1" applyBorder="1"/>
    <xf numFmtId="164" fontId="75" fillId="0" borderId="8" xfId="0" applyNumberFormat="1" applyFont="1" applyBorder="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87" xfId="703" applyNumberFormat="1" applyFont="1" applyBorder="1" applyAlignment="1">
      <alignment vertical="top"/>
    </xf>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6" xfId="703" applyNumberFormat="1" applyFont="1" applyBorder="1" applyAlignment="1">
      <alignment vertical="top"/>
    </xf>
    <xf numFmtId="42" fontId="38" fillId="0" borderId="57"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43" xfId="132" applyNumberFormat="1" applyFont="1" applyBorder="1"/>
    <xf numFmtId="42" fontId="0" fillId="0" borderId="34" xfId="132" applyNumberFormat="1" applyFont="1" applyBorder="1"/>
    <xf numFmtId="42" fontId="0" fillId="0" borderId="56" xfId="132" applyNumberFormat="1" applyFont="1" applyBorder="1"/>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6" xfId="703" applyNumberFormat="1" applyFont="1" applyFill="1" applyBorder="1" applyAlignment="1">
      <alignment vertical="top"/>
    </xf>
    <xf numFmtId="42" fontId="38" fillId="0" borderId="45" xfId="132" applyNumberFormat="1" applyFont="1" applyBorder="1"/>
    <xf numFmtId="42" fontId="38" fillId="0" borderId="46" xfId="132" applyNumberFormat="1" applyFont="1" applyBorder="1"/>
    <xf numFmtId="165" fontId="0" fillId="0" borderId="47" xfId="703" applyNumberFormat="1" applyFont="1" applyBorder="1" applyAlignment="1">
      <alignment vertical="top"/>
    </xf>
    <xf numFmtId="165" fontId="0" fillId="0" borderId="47" xfId="132" applyNumberFormat="1" applyFont="1" applyBorder="1"/>
    <xf numFmtId="0" fontId="0" fillId="36" borderId="77" xfId="132" applyFont="1" applyFill="1" applyBorder="1"/>
    <xf numFmtId="0" fontId="0" fillId="36" borderId="78" xfId="132" applyFont="1" applyFill="1" applyBorder="1"/>
    <xf numFmtId="0" fontId="0" fillId="36" borderId="79" xfId="132" applyFont="1" applyFill="1" applyBorder="1"/>
    <xf numFmtId="165" fontId="114" fillId="0" borderId="57" xfId="132" applyNumberFormat="1" applyBorder="1" applyAlignment="1">
      <alignment vertical="top" wrapText="1"/>
    </xf>
    <xf numFmtId="165" fontId="114" fillId="0" borderId="46" xfId="132" applyNumberFormat="1" applyBorder="1" applyAlignment="1">
      <alignment vertical="top" wrapText="1"/>
    </xf>
    <xf numFmtId="0" fontId="0" fillId="36" borderId="45" xfId="132" applyFont="1" applyFill="1" applyBorder="1"/>
    <xf numFmtId="0" fontId="0" fillId="36" borderId="63" xfId="132" applyFont="1" applyFill="1" applyBorder="1"/>
    <xf numFmtId="165" fontId="114" fillId="0" borderId="78" xfId="132" applyNumberFormat="1" applyBorder="1" applyAlignment="1">
      <alignment vertical="top" wrapText="1"/>
    </xf>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4" fillId="36" borderId="27" xfId="2" applyNumberFormat="1" applyFill="1" applyBorder="1"/>
    <xf numFmtId="165" fontId="114" fillId="36" borderId="28" xfId="2" applyNumberFormat="1" applyFill="1" applyBorder="1"/>
    <xf numFmtId="0" fontId="0" fillId="36" borderId="8" xfId="0" applyFill="1" applyBorder="1"/>
    <xf numFmtId="0" fontId="38" fillId="36" borderId="8" xfId="0" applyFont="1" applyFill="1" applyBorder="1" applyAlignment="1">
      <alignment wrapText="1"/>
    </xf>
    <xf numFmtId="0" fontId="0" fillId="0" borderId="8" xfId="0" quotePrefix="1" applyBorder="1" applyAlignment="1">
      <alignment horizontal="left" wrapText="1"/>
    </xf>
    <xf numFmtId="9" fontId="0" fillId="0" borderId="0" xfId="0" applyNumberFormat="1"/>
    <xf numFmtId="0" fontId="38" fillId="0" borderId="8" xfId="0" quotePrefix="1" applyFont="1" applyBorder="1" applyAlignment="1">
      <alignment horizontal="left" wrapText="1"/>
    </xf>
    <xf numFmtId="42" fontId="38" fillId="0" borderId="8" xfId="0" applyNumberFormat="1" applyFont="1" applyBorder="1"/>
    <xf numFmtId="9" fontId="38" fillId="0" borderId="8" xfId="0" applyNumberFormat="1" applyFont="1" applyBorder="1"/>
    <xf numFmtId="0" fontId="42" fillId="0" borderId="8" xfId="127" applyFont="1" applyBorder="1" applyAlignment="1">
      <alignment horizontal="justify" wrapText="1"/>
    </xf>
    <xf numFmtId="0" fontId="42" fillId="0" borderId="8" xfId="127" applyFont="1" applyBorder="1" applyAlignment="1">
      <alignment horizontal="center" wrapText="1"/>
    </xf>
    <xf numFmtId="43" fontId="42" fillId="0" borderId="8" xfId="39" applyFont="1" applyFill="1" applyBorder="1" applyAlignment="1">
      <alignment horizontal="center" wrapText="1"/>
    </xf>
    <xf numFmtId="0" fontId="42"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9" fontId="0" fillId="37" borderId="8" xfId="187" applyFont="1" applyFill="1" applyBorder="1" applyAlignment="1">
      <alignment horizontal="center" wrapText="1"/>
    </xf>
    <xf numFmtId="165" fontId="42" fillId="0" borderId="0" xfId="127" applyNumberFormat="1" applyFont="1"/>
    <xf numFmtId="9" fontId="0" fillId="37" borderId="8" xfId="64" applyNumberFormat="1" applyFont="1" applyFill="1" applyBorder="1" applyAlignment="1">
      <alignment wrapText="1"/>
    </xf>
    <xf numFmtId="0" fontId="38" fillId="0" borderId="8" xfId="127" applyFont="1" applyBorder="1" applyAlignment="1">
      <alignment horizontal="center"/>
    </xf>
    <xf numFmtId="0" fontId="0" fillId="0" borderId="8" xfId="127" applyFont="1" applyBorder="1" applyAlignment="1">
      <alignment horizontal="center"/>
    </xf>
    <xf numFmtId="0" fontId="115" fillId="0" borderId="0" xfId="127" applyFont="1"/>
    <xf numFmtId="0" fontId="38" fillId="0" borderId="0" xfId="0" quotePrefix="1" applyFont="1" applyAlignment="1">
      <alignment horizontal="left"/>
    </xf>
    <xf numFmtId="2" fontId="0" fillId="0" borderId="0" xfId="0" applyNumberFormat="1"/>
    <xf numFmtId="0" fontId="39" fillId="36" borderId="40" xfId="127" applyFont="1" applyFill="1" applyBorder="1" applyAlignment="1">
      <alignment horizontal="center" vertical="center" wrapText="1"/>
    </xf>
    <xf numFmtId="14" fontId="39" fillId="0" borderId="32" xfId="127" applyNumberFormat="1" applyFont="1" applyBorder="1" applyAlignment="1">
      <alignment horizontal="left"/>
    </xf>
    <xf numFmtId="3" fontId="47" fillId="0" borderId="24" xfId="127" applyNumberFormat="1" applyFont="1" applyBorder="1" applyAlignment="1">
      <alignment horizontal="center" vertical="center"/>
    </xf>
    <xf numFmtId="3" fontId="47" fillId="0" borderId="38" xfId="127" applyNumberFormat="1" applyFont="1" applyBorder="1" applyAlignment="1">
      <alignment horizontal="center" vertical="center"/>
    </xf>
    <xf numFmtId="14" fontId="39" fillId="0" borderId="31" xfId="127" applyNumberFormat="1" applyFont="1" applyBorder="1" applyAlignment="1">
      <alignment horizontal="left"/>
    </xf>
    <xf numFmtId="3" fontId="47" fillId="0" borderId="60" xfId="127" applyNumberFormat="1" applyFont="1" applyBorder="1" applyAlignment="1">
      <alignment horizontal="center" vertical="center"/>
    </xf>
    <xf numFmtId="3" fontId="47" fillId="0" borderId="8" xfId="127" applyNumberFormat="1" applyFont="1" applyBorder="1" applyAlignment="1">
      <alignment horizontal="center" vertical="center"/>
    </xf>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7" xfId="127" applyFont="1" applyFill="1" applyBorder="1" applyAlignment="1">
      <alignment horizontal="center" vertical="center" wrapText="1"/>
    </xf>
    <xf numFmtId="3" fontId="38" fillId="36" borderId="78" xfId="127" applyNumberFormat="1"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0" fontId="38" fillId="0" borderId="77" xfId="127" applyFont="1" applyBorder="1" applyAlignment="1">
      <alignment horizontal="center"/>
    </xf>
    <xf numFmtId="171" fontId="38" fillId="0" borderId="78" xfId="127" applyNumberFormat="1" applyFont="1" applyBorder="1" applyAlignment="1">
      <alignment horizontal="center" vertical="center"/>
    </xf>
    <xf numFmtId="171" fontId="38" fillId="0" borderId="79"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0" fontId="38" fillId="0" borderId="0" xfId="127" applyFont="1"/>
    <xf numFmtId="3" fontId="0" fillId="0" borderId="0" xfId="127" applyNumberFormat="1" applyFont="1"/>
    <xf numFmtId="3" fontId="0" fillId="0" borderId="8" xfId="0" applyNumberFormat="1" applyBorder="1" applyAlignment="1">
      <alignment horizontal="center" vertical="center"/>
    </xf>
    <xf numFmtId="0" fontId="0" fillId="0" borderId="0" xfId="31324" applyFont="1"/>
    <xf numFmtId="0" fontId="42" fillId="0" borderId="0" xfId="0" applyFont="1"/>
    <xf numFmtId="0" fontId="39" fillId="36" borderId="77" xfId="0" applyFont="1" applyFill="1" applyBorder="1" applyAlignment="1">
      <alignment horizontal="center" vertical="center" wrapText="1"/>
    </xf>
    <xf numFmtId="0" fontId="39" fillId="36" borderId="78" xfId="0" applyFont="1" applyFill="1" applyBorder="1" applyAlignment="1">
      <alignment horizontal="center" vertical="center" wrapText="1"/>
    </xf>
    <xf numFmtId="0" fontId="39" fillId="36" borderId="78" xfId="0" applyFont="1" applyFill="1" applyBorder="1" applyAlignment="1">
      <alignment horizontal="center" vertical="center"/>
    </xf>
    <xf numFmtId="0" fontId="39" fillId="36" borderId="79" xfId="0" applyFont="1" applyFill="1" applyBorder="1" applyAlignment="1">
      <alignment horizontal="center" vertical="center" wrapText="1"/>
    </xf>
    <xf numFmtId="9" fontId="0" fillId="0" borderId="29" xfId="1" applyFont="1" applyBorder="1" applyAlignment="1">
      <alignment horizontal="center"/>
    </xf>
    <xf numFmtId="0" fontId="38" fillId="0" borderId="65" xfId="0" applyFont="1" applyBorder="1"/>
    <xf numFmtId="3" fontId="38" fillId="0" borderId="30" xfId="0" applyNumberFormat="1" applyFont="1" applyBorder="1" applyAlignment="1">
      <alignment horizontal="center" vertical="center"/>
    </xf>
    <xf numFmtId="3" fontId="38" fillId="0" borderId="30" xfId="16261" applyNumberFormat="1" applyFont="1" applyBorder="1" applyAlignment="1">
      <alignment horizontal="center" vertical="center"/>
    </xf>
    <xf numFmtId="9" fontId="38" fillId="0" borderId="30" xfId="0" applyNumberFormat="1" applyFont="1" applyBorder="1" applyAlignment="1">
      <alignment horizontal="center" vertical="center"/>
    </xf>
    <xf numFmtId="9" fontId="38" fillId="0" borderId="54" xfId="0" applyNumberFormat="1" applyFont="1" applyBorder="1" applyAlignment="1">
      <alignment horizontal="center" vertical="center"/>
    </xf>
    <xf numFmtId="0" fontId="0" fillId="0" borderId="60" xfId="0" applyBorder="1" applyAlignment="1">
      <alignment horizontal="left"/>
    </xf>
    <xf numFmtId="171" fontId="0" fillId="0" borderId="8" xfId="0" applyNumberFormat="1" applyBorder="1" applyAlignment="1">
      <alignment horizontal="center" vertical="center"/>
    </xf>
    <xf numFmtId="171" fontId="0" fillId="0" borderId="61"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7" xfId="0" applyFont="1" applyBorder="1" applyAlignment="1">
      <alignment horizontal="center"/>
    </xf>
    <xf numFmtId="3" fontId="38" fillId="0" borderId="78" xfId="0" applyNumberFormat="1" applyFont="1" applyBorder="1" applyAlignment="1">
      <alignment horizontal="center" vertical="center"/>
    </xf>
    <xf numFmtId="171" fontId="38" fillId="0" borderId="78" xfId="0" applyNumberFormat="1" applyFont="1" applyBorder="1" applyAlignment="1">
      <alignment horizontal="center" vertical="center"/>
    </xf>
    <xf numFmtId="0" fontId="38" fillId="36" borderId="26" xfId="0" applyFont="1" applyFill="1" applyBorder="1" applyAlignment="1">
      <alignment horizontal="center" vertical="center" wrapText="1"/>
    </xf>
    <xf numFmtId="0" fontId="38" fillId="36" borderId="33" xfId="0" applyFont="1" applyFill="1" applyBorder="1" applyAlignment="1">
      <alignment horizontal="center" vertical="center" wrapText="1"/>
    </xf>
    <xf numFmtId="0" fontId="38" fillId="36" borderId="44" xfId="0" applyFont="1" applyFill="1" applyBorder="1" applyAlignment="1">
      <alignment horizontal="center" vertical="center" wrapText="1"/>
    </xf>
    <xf numFmtId="0" fontId="0" fillId="0" borderId="64" xfId="0" applyBorder="1" applyAlignment="1">
      <alignment horizontal="left" vertical="center" wrapText="1"/>
    </xf>
    <xf numFmtId="164" fontId="0" fillId="0" borderId="8" xfId="39" applyNumberFormat="1" applyFont="1" applyBorder="1" applyAlignment="1">
      <alignment horizontal="center" vertical="center" wrapText="1"/>
    </xf>
    <xf numFmtId="0" fontId="37" fillId="0" borderId="64"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0" fillId="0" borderId="53" xfId="16272" applyFont="1" applyBorder="1"/>
    <xf numFmtId="0" fontId="75" fillId="0" borderId="8" xfId="0" applyFont="1" applyBorder="1"/>
    <xf numFmtId="0" fontId="75" fillId="0" borderId="8" xfId="0" applyFont="1" applyBorder="1" applyAlignment="1">
      <alignment horizontal="center"/>
    </xf>
    <xf numFmtId="0" fontId="75" fillId="0" borderId="53" xfId="0" applyFont="1" applyBorder="1" applyAlignment="1">
      <alignment horizontal="center"/>
    </xf>
    <xf numFmtId="0" fontId="0" fillId="0" borderId="53" xfId="16272" applyFont="1" applyBorder="1" applyAlignment="1">
      <alignment horizontal="center"/>
    </xf>
    <xf numFmtId="0" fontId="117" fillId="0" borderId="8" xfId="31325" applyFont="1" applyBorder="1" applyAlignment="1">
      <alignment horizontal="center" vertical="center"/>
    </xf>
    <xf numFmtId="0" fontId="0" fillId="0" borderId="64" xfId="895" applyFont="1" applyBorder="1" applyAlignment="1">
      <alignment horizontal="left"/>
    </xf>
    <xf numFmtId="0" fontId="38" fillId="0" borderId="45" xfId="31325" applyFont="1" applyBorder="1" applyAlignment="1">
      <alignment horizontal="left"/>
    </xf>
    <xf numFmtId="0" fontId="0" fillId="39" borderId="55" xfId="0" applyFill="1" applyBorder="1" applyAlignment="1">
      <alignment vertical="center" wrapText="1"/>
    </xf>
    <xf numFmtId="0" fontId="0" fillId="39" borderId="51" xfId="0" applyFill="1" applyBorder="1" applyAlignment="1">
      <alignment vertical="center" wrapText="1"/>
    </xf>
    <xf numFmtId="0" fontId="38" fillId="0" borderId="0" xfId="31325" applyFont="1" applyAlignment="1">
      <alignment horizontal="left"/>
    </xf>
    <xf numFmtId="0" fontId="0" fillId="0" borderId="0" xfId="31325" applyFont="1" applyAlignment="1">
      <alignment horizontal="center" vertical="center"/>
    </xf>
    <xf numFmtId="0" fontId="118" fillId="0" borderId="0" xfId="0" applyFont="1" applyAlignment="1">
      <alignment horizontal="center" vertical="center"/>
    </xf>
    <xf numFmtId="0" fontId="78" fillId="0" borderId="0" xfId="127" applyFont="1"/>
    <xf numFmtId="0" fontId="0" fillId="0" borderId="0" xfId="127" applyFont="1"/>
    <xf numFmtId="171" fontId="114" fillId="0" borderId="29" xfId="127" applyNumberFormat="1" applyBorder="1" applyAlignment="1">
      <alignment horizontal="center" vertical="center"/>
    </xf>
    <xf numFmtId="171" fontId="114" fillId="0" borderId="38" xfId="127" applyNumberFormat="1" applyBorder="1" applyAlignment="1">
      <alignment horizontal="center" vertical="center"/>
    </xf>
    <xf numFmtId="0" fontId="114" fillId="0" borderId="0" xfId="0" applyFont="1"/>
    <xf numFmtId="3" fontId="0" fillId="0" borderId="8" xfId="16259" applyNumberFormat="1" applyFont="1" applyBorder="1" applyAlignment="1">
      <alignment horizontal="center" vertical="center"/>
    </xf>
    <xf numFmtId="0" fontId="38" fillId="0" borderId="33" xfId="0" applyFont="1" applyBorder="1" applyAlignment="1">
      <alignment horizontal="center" vertical="center" wrapText="1"/>
    </xf>
    <xf numFmtId="0" fontId="37" fillId="0" borderId="64" xfId="31328" applyBorder="1" applyAlignment="1">
      <alignment horizontal="left" vertical="center" wrapText="1"/>
    </xf>
    <xf numFmtId="0" fontId="0" fillId="0" borderId="26" xfId="0" applyBorder="1" applyAlignment="1">
      <alignment horizontal="center" vertical="center" wrapText="1"/>
    </xf>
    <xf numFmtId="0" fontId="38" fillId="0" borderId="26" xfId="0" applyFont="1" applyBorder="1" applyAlignment="1">
      <alignment horizontal="center" vertical="center" wrapText="1"/>
    </xf>
    <xf numFmtId="164" fontId="0" fillId="0" borderId="8" xfId="39" applyNumberFormat="1" applyFont="1" applyFill="1" applyBorder="1" applyAlignment="1">
      <alignment horizontal="center" vertical="center" wrapText="1"/>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71" fontId="0" fillId="0" borderId="0" xfId="1" applyNumberFormat="1" applyFont="1" applyAlignment="1">
      <alignment horizontal="center"/>
    </xf>
    <xf numFmtId="177" fontId="0" fillId="0" borderId="0" xfId="0" applyNumberFormat="1" applyAlignment="1">
      <alignment horizontal="center"/>
    </xf>
    <xf numFmtId="10" fontId="0" fillId="0" borderId="61" xfId="0" applyNumberForma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quotePrefix="1" applyAlignment="1">
      <alignment horizontal="left" wrapText="1"/>
    </xf>
    <xf numFmtId="0" fontId="39" fillId="36" borderId="30"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63" xfId="127" applyFont="1" applyFill="1" applyBorder="1" applyAlignment="1">
      <alignment horizontal="center" vertical="center" wrapText="1"/>
    </xf>
    <xf numFmtId="0" fontId="0" fillId="0" borderId="0" xfId="0" applyAlignment="1">
      <alignment horizontal="left"/>
    </xf>
    <xf numFmtId="0" fontId="114" fillId="0" borderId="31" xfId="528" applyBorder="1"/>
    <xf numFmtId="0" fontId="120" fillId="0" borderId="64" xfId="0" applyFont="1" applyBorder="1"/>
    <xf numFmtId="0" fontId="119" fillId="0" borderId="43" xfId="0" applyFont="1" applyBorder="1"/>
    <xf numFmtId="0" fontId="119" fillId="0" borderId="64" xfId="0" applyFont="1" applyBorder="1"/>
    <xf numFmtId="0" fontId="116" fillId="0" borderId="0" xfId="127" applyFont="1"/>
    <xf numFmtId="0" fontId="78" fillId="0" borderId="0" xfId="0" applyFont="1" applyAlignment="1">
      <alignment vertical="center"/>
    </xf>
    <xf numFmtId="0" fontId="125" fillId="0" borderId="0" xfId="0" applyFont="1" applyAlignment="1">
      <alignment vertical="center"/>
    </xf>
    <xf numFmtId="164" fontId="125" fillId="0" borderId="0" xfId="4" applyNumberFormat="1" applyFont="1" applyAlignment="1">
      <alignment vertical="center"/>
    </xf>
    <xf numFmtId="0" fontId="124" fillId="0" borderId="0" xfId="0" applyFont="1" applyAlignment="1">
      <alignment vertical="center"/>
    </xf>
    <xf numFmtId="0" fontId="47" fillId="0" borderId="0" xfId="0" applyFont="1" applyAlignment="1">
      <alignment vertical="center"/>
    </xf>
    <xf numFmtId="0" fontId="124" fillId="0" borderId="0" xfId="0" applyFont="1" applyAlignment="1">
      <alignment vertical="center" wrapText="1"/>
    </xf>
    <xf numFmtId="0" fontId="78" fillId="0" borderId="0" xfId="0" applyFont="1" applyAlignment="1">
      <alignment vertical="center" wrapText="1"/>
    </xf>
    <xf numFmtId="0" fontId="123" fillId="0" borderId="0" xfId="0" applyFont="1" applyAlignment="1">
      <alignment horizontal="left" wrapText="1"/>
    </xf>
    <xf numFmtId="0" fontId="47" fillId="0" borderId="0" xfId="0" applyFont="1" applyAlignment="1">
      <alignment horizontal="left" vertical="center"/>
    </xf>
    <xf numFmtId="0" fontId="78" fillId="0" borderId="0" xfId="0" applyFont="1" applyAlignment="1">
      <alignment horizontal="left" vertical="center"/>
    </xf>
    <xf numFmtId="0" fontId="122" fillId="0" borderId="0" xfId="0" applyFont="1" applyAlignment="1">
      <alignment vertical="center" wrapText="1"/>
    </xf>
    <xf numFmtId="0" fontId="0" fillId="0" borderId="26" xfId="0" applyBorder="1"/>
    <xf numFmtId="0" fontId="0" fillId="0" borderId="78" xfId="0" applyBorder="1"/>
    <xf numFmtId="9" fontId="114" fillId="0" borderId="0" xfId="528" applyNumberFormat="1"/>
    <xf numFmtId="0" fontId="114" fillId="0" borderId="0" xfId="127"/>
    <xf numFmtId="9" fontId="0" fillId="0" borderId="0" xfId="187" applyFont="1"/>
    <xf numFmtId="0" fontId="114" fillId="0" borderId="0" xfId="127" applyAlignment="1">
      <alignment horizontal="center"/>
    </xf>
    <xf numFmtId="0" fontId="114" fillId="0" borderId="0" xfId="127" applyAlignment="1">
      <alignment vertical="center"/>
    </xf>
    <xf numFmtId="10" fontId="0" fillId="0" borderId="0" xfId="187" applyNumberFormat="1" applyFont="1"/>
    <xf numFmtId="0" fontId="114" fillId="0" borderId="0" xfId="127" applyAlignment="1">
      <alignment horizontal="center" wrapText="1"/>
    </xf>
    <xf numFmtId="9" fontId="76" fillId="0" borderId="0" xfId="187" applyFont="1" applyAlignment="1">
      <alignment horizontal="center"/>
    </xf>
    <xf numFmtId="3" fontId="114" fillId="0" borderId="0" xfId="127" applyNumberFormat="1" applyAlignment="1">
      <alignment horizontal="center"/>
    </xf>
    <xf numFmtId="171" fontId="76" fillId="0" borderId="0" xfId="187" applyNumberFormat="1" applyFont="1" applyAlignment="1">
      <alignment horizontal="center"/>
    </xf>
    <xf numFmtId="171" fontId="0" fillId="0" borderId="0" xfId="187" applyNumberFormat="1" applyFont="1" applyAlignment="1">
      <alignment horizontal="center"/>
    </xf>
    <xf numFmtId="177" fontId="114" fillId="0" borderId="0" xfId="127" applyNumberFormat="1" applyAlignment="1">
      <alignment horizontal="center"/>
    </xf>
    <xf numFmtId="171" fontId="114" fillId="0" borderId="0" xfId="127" applyNumberFormat="1" applyAlignment="1">
      <alignment horizontal="center"/>
    </xf>
    <xf numFmtId="9" fontId="114" fillId="0" borderId="0" xfId="127" applyNumberFormat="1"/>
    <xf numFmtId="0" fontId="114" fillId="36" borderId="75" xfId="132" applyFill="1" applyBorder="1"/>
    <xf numFmtId="0" fontId="114" fillId="36" borderId="97" xfId="132" applyFill="1" applyBorder="1"/>
    <xf numFmtId="0" fontId="114" fillId="36" borderId="76" xfId="132" applyFill="1" applyBorder="1"/>
    <xf numFmtId="2" fontId="114" fillId="0" borderId="0" xfId="132" applyNumberFormat="1" applyAlignment="1">
      <alignment wrapText="1"/>
    </xf>
    <xf numFmtId="10" fontId="75" fillId="0" borderId="0" xfId="0" applyNumberFormat="1" applyFont="1"/>
    <xf numFmtId="0" fontId="129" fillId="0" borderId="0" xfId="0" applyFont="1"/>
    <xf numFmtId="165" fontId="75" fillId="0" borderId="0" xfId="0" applyNumberFormat="1" applyFont="1"/>
    <xf numFmtId="5" fontId="38" fillId="0" borderId="0" xfId="0" applyNumberFormat="1" applyFont="1" applyAlignment="1">
      <alignment horizontal="left"/>
    </xf>
    <xf numFmtId="165" fontId="128" fillId="0" borderId="0" xfId="31334" applyNumberFormat="1" applyFont="1" applyFill="1" applyBorder="1"/>
    <xf numFmtId="165" fontId="128" fillId="0" borderId="0" xfId="2" applyNumberFormat="1" applyFont="1" applyFill="1" applyBorder="1"/>
    <xf numFmtId="173" fontId="0" fillId="0" borderId="32" xfId="127" applyNumberFormat="1" applyFont="1" applyBorder="1" applyAlignment="1">
      <alignment horizontal="justify" vertical="center" wrapText="1"/>
    </xf>
    <xf numFmtId="0" fontId="38" fillId="42" borderId="0" xfId="0" applyFont="1" applyFill="1"/>
    <xf numFmtId="3" fontId="38" fillId="0" borderId="0" xfId="4" applyNumberFormat="1" applyFont="1" applyFill="1" applyBorder="1"/>
    <xf numFmtId="3" fontId="38" fillId="42" borderId="0" xfId="4" applyNumberFormat="1" applyFont="1" applyFill="1" applyBorder="1"/>
    <xf numFmtId="3" fontId="38" fillId="36" borderId="99" xfId="4" applyNumberFormat="1" applyFont="1" applyFill="1" applyBorder="1"/>
    <xf numFmtId="173" fontId="114" fillId="0" borderId="32" xfId="127" applyNumberFormat="1" applyBorder="1" applyAlignment="1">
      <alignment horizontal="justify" vertical="center" wrapText="1"/>
    </xf>
    <xf numFmtId="0" fontId="114" fillId="0" borderId="31" xfId="0" applyFont="1" applyBorder="1"/>
    <xf numFmtId="173" fontId="114" fillId="0" borderId="27" xfId="0" quotePrefix="1" applyNumberFormat="1" applyFont="1" applyBorder="1" applyAlignment="1">
      <alignment horizontal="left" vertical="top" wrapText="1"/>
    </xf>
    <xf numFmtId="42" fontId="0" fillId="0" borderId="99" xfId="703" applyNumberFormat="1" applyFont="1" applyBorder="1" applyAlignment="1">
      <alignment vertical="top"/>
    </xf>
    <xf numFmtId="42" fontId="0" fillId="0" borderId="101" xfId="703" applyNumberFormat="1" applyFont="1" applyBorder="1" applyAlignment="1">
      <alignment vertical="top"/>
    </xf>
    <xf numFmtId="9" fontId="0" fillId="0" borderId="100" xfId="197" applyFont="1" applyBorder="1"/>
    <xf numFmtId="0" fontId="0" fillId="37" borderId="96" xfId="528" applyFont="1" applyFill="1" applyBorder="1"/>
    <xf numFmtId="0" fontId="38" fillId="36" borderId="96" xfId="528" applyFont="1" applyFill="1" applyBorder="1" applyAlignment="1">
      <alignment horizontal="center" vertical="center" wrapText="1"/>
    </xf>
    <xf numFmtId="0" fontId="38" fillId="36" borderId="96" xfId="528" quotePrefix="1" applyFont="1" applyFill="1" applyBorder="1" applyAlignment="1">
      <alignment horizontal="center" vertical="center" wrapText="1"/>
    </xf>
    <xf numFmtId="0" fontId="38" fillId="37" borderId="98" xfId="0" applyFont="1" applyFill="1" applyBorder="1"/>
    <xf numFmtId="0" fontId="38" fillId="37" borderId="99" xfId="0" applyFont="1" applyFill="1" applyBorder="1"/>
    <xf numFmtId="0" fontId="38" fillId="37" borderId="100" xfId="0" applyFont="1" applyFill="1" applyBorder="1"/>
    <xf numFmtId="0" fontId="38" fillId="36" borderId="100" xfId="0" applyFont="1" applyFill="1" applyBorder="1" applyAlignment="1">
      <alignment horizontal="center" vertical="center" wrapText="1"/>
    </xf>
    <xf numFmtId="0" fontId="38" fillId="36" borderId="99" xfId="0" applyFont="1" applyFill="1" applyBorder="1" applyAlignment="1">
      <alignment horizontal="center" vertical="center" wrapText="1"/>
    </xf>
    <xf numFmtId="9" fontId="38" fillId="36" borderId="99" xfId="0" applyNumberFormat="1" applyFont="1" applyFill="1" applyBorder="1" applyAlignment="1">
      <alignment horizontal="center" vertical="center" wrapText="1"/>
    </xf>
    <xf numFmtId="0" fontId="38" fillId="35" borderId="31" xfId="132" applyFont="1" applyFill="1" applyBorder="1"/>
    <xf numFmtId="0" fontId="38" fillId="35" borderId="62" xfId="132" applyFont="1" applyFill="1" applyBorder="1"/>
    <xf numFmtId="173" fontId="114" fillId="0" borderId="32" xfId="127" quotePrefix="1" applyNumberFormat="1" applyBorder="1" applyAlignment="1">
      <alignment horizontal="left" wrapText="1"/>
    </xf>
    <xf numFmtId="9" fontId="0" fillId="0" borderId="60" xfId="0" applyNumberFormat="1" applyBorder="1" applyAlignment="1">
      <alignment horizontal="right"/>
    </xf>
    <xf numFmtId="9" fontId="0" fillId="0" borderId="8" xfId="0" applyNumberFormat="1" applyBorder="1" applyAlignment="1">
      <alignment horizontal="right"/>
    </xf>
    <xf numFmtId="9" fontId="0" fillId="0" borderId="61" xfId="0" applyNumberFormat="1" applyBorder="1" applyAlignment="1">
      <alignment horizontal="right"/>
    </xf>
    <xf numFmtId="0" fontId="76" fillId="0" borderId="0" xfId="127" applyFont="1" applyAlignment="1">
      <alignment vertical="center"/>
    </xf>
    <xf numFmtId="0" fontId="0" fillId="0" borderId="64" xfId="132" quotePrefix="1" applyFont="1" applyBorder="1" applyAlignment="1">
      <alignment horizontal="left" wrapText="1"/>
    </xf>
    <xf numFmtId="0" fontId="38" fillId="0" borderId="75" xfId="0" applyFont="1" applyBorder="1"/>
    <xf numFmtId="0" fontId="127" fillId="0" borderId="0" xfId="0" applyFont="1"/>
    <xf numFmtId="0" fontId="38" fillId="36" borderId="99" xfId="0" applyFont="1" applyFill="1" applyBorder="1" applyAlignment="1">
      <alignment horizontal="center"/>
    </xf>
    <xf numFmtId="0" fontId="38" fillId="36" borderId="61" xfId="0" applyFont="1" applyFill="1" applyBorder="1" applyAlignment="1">
      <alignment horizontal="center"/>
    </xf>
    <xf numFmtId="0" fontId="0" fillId="0" borderId="0" xfId="127" applyFont="1" applyAlignment="1">
      <alignment horizontal="left" wrapText="1"/>
    </xf>
    <xf numFmtId="0" fontId="38" fillId="36" borderId="29" xfId="0" applyFont="1" applyFill="1" applyBorder="1" applyAlignment="1">
      <alignment horizontal="center"/>
    </xf>
    <xf numFmtId="49" fontId="38" fillId="0" borderId="0" xfId="0" applyNumberFormat="1" applyFont="1" applyAlignment="1">
      <alignment horizontal="center"/>
    </xf>
    <xf numFmtId="0" fontId="121" fillId="0" borderId="0" xfId="528" applyFont="1" applyAlignment="1">
      <alignment horizontal="left" wrapText="1"/>
    </xf>
    <xf numFmtId="0" fontId="39" fillId="0" borderId="0" xfId="0" applyFont="1" applyAlignment="1">
      <alignment horizontal="center"/>
    </xf>
    <xf numFmtId="0" fontId="39" fillId="0" borderId="0" xfId="0" applyFont="1" applyAlignment="1">
      <alignment horizontal="center" wrapText="1"/>
    </xf>
    <xf numFmtId="49" fontId="39" fillId="0" borderId="0" xfId="0" applyNumberFormat="1" applyFont="1" applyAlignment="1">
      <alignment horizontal="center"/>
    </xf>
    <xf numFmtId="0" fontId="110" fillId="0" borderId="0" xfId="0" applyFont="1"/>
    <xf numFmtId="0" fontId="125" fillId="0" borderId="8" xfId="0" applyFont="1" applyBorder="1" applyAlignment="1">
      <alignment horizontal="center" vertical="center"/>
    </xf>
    <xf numFmtId="0" fontId="125" fillId="0" borderId="8" xfId="0" applyFont="1" applyBorder="1" applyAlignment="1">
      <alignment vertical="center"/>
    </xf>
    <xf numFmtId="164" fontId="125" fillId="0" borderId="8" xfId="4" applyNumberFormat="1" applyFont="1" applyBorder="1" applyAlignment="1">
      <alignment vertical="center"/>
    </xf>
    <xf numFmtId="0" fontId="78" fillId="0" borderId="8" xfId="0" applyFont="1" applyBorder="1" applyAlignment="1">
      <alignment vertical="center"/>
    </xf>
    <xf numFmtId="0" fontId="38" fillId="0" borderId="96" xfId="132" applyFont="1" applyBorder="1"/>
    <xf numFmtId="0" fontId="38" fillId="0" borderId="86" xfId="132" applyFont="1" applyBorder="1"/>
    <xf numFmtId="0" fontId="38" fillId="0" borderId="57" xfId="132" applyFont="1" applyBorder="1"/>
    <xf numFmtId="0" fontId="38" fillId="0" borderId="63" xfId="132" applyFont="1" applyBorder="1" applyAlignment="1">
      <alignment horizontal="center"/>
    </xf>
    <xf numFmtId="0" fontId="38" fillId="0" borderId="30" xfId="132" applyFont="1" applyBorder="1" applyAlignment="1">
      <alignment horizontal="center"/>
    </xf>
    <xf numFmtId="0" fontId="109" fillId="0" borderId="31" xfId="0" applyFont="1" applyBorder="1"/>
    <xf numFmtId="0" fontId="108" fillId="0" borderId="32" xfId="0" applyFont="1" applyBorder="1"/>
    <xf numFmtId="165" fontId="114" fillId="36" borderId="27" xfId="2" applyNumberFormat="1" applyFont="1" applyFill="1" applyBorder="1"/>
    <xf numFmtId="165" fontId="114" fillId="36" borderId="28" xfId="2" applyNumberFormat="1" applyFont="1" applyFill="1" applyBorder="1"/>
    <xf numFmtId="165" fontId="114" fillId="36" borderId="66" xfId="2" applyNumberFormat="1" applyFont="1" applyFill="1" applyBorder="1"/>
    <xf numFmtId="0" fontId="114" fillId="0" borderId="64" xfId="132" quotePrefix="1" applyBorder="1" applyAlignment="1">
      <alignment horizontal="left" wrapText="1"/>
    </xf>
    <xf numFmtId="42" fontId="114" fillId="0" borderId="87" xfId="703" applyNumberFormat="1" applyFont="1" applyBorder="1" applyAlignment="1">
      <alignment vertical="top"/>
    </xf>
    <xf numFmtId="42" fontId="114" fillId="0" borderId="99" xfId="703" applyNumberFormat="1" applyFont="1" applyBorder="1" applyAlignment="1">
      <alignment vertical="top"/>
    </xf>
    <xf numFmtId="42" fontId="114" fillId="0" borderId="101" xfId="703" applyNumberFormat="1" applyFont="1" applyBorder="1" applyAlignment="1">
      <alignment vertical="top"/>
    </xf>
    <xf numFmtId="42" fontId="114" fillId="0" borderId="27" xfId="703" applyNumberFormat="1" applyFont="1" applyBorder="1" applyAlignment="1">
      <alignment vertical="top"/>
    </xf>
    <xf numFmtId="42" fontId="114" fillId="0" borderId="29" xfId="703" applyNumberFormat="1" applyFont="1" applyBorder="1" applyAlignment="1">
      <alignment vertical="top"/>
    </xf>
    <xf numFmtId="42" fontId="114" fillId="0" borderId="66" xfId="703" applyNumberFormat="1" applyFont="1" applyBorder="1" applyAlignment="1">
      <alignment vertical="top"/>
    </xf>
    <xf numFmtId="9" fontId="114" fillId="0" borderId="24" xfId="197" applyFont="1" applyBorder="1"/>
    <xf numFmtId="9" fontId="114" fillId="0" borderId="29" xfId="197" applyFont="1" applyBorder="1"/>
    <xf numFmtId="9" fontId="114" fillId="0" borderId="38" xfId="197" applyFont="1" applyBorder="1"/>
    <xf numFmtId="0" fontId="114" fillId="0" borderId="32" xfId="0" applyFont="1" applyBorder="1"/>
    <xf numFmtId="0" fontId="114" fillId="0" borderId="64" xfId="132" applyBorder="1" applyAlignment="1">
      <alignment wrapText="1"/>
    </xf>
    <xf numFmtId="0" fontId="38" fillId="0" borderId="65" xfId="132" quotePrefix="1" applyFont="1" applyBorder="1" applyAlignment="1">
      <alignment horizontal="left" wrapText="1"/>
    </xf>
    <xf numFmtId="9" fontId="114" fillId="0" borderId="47" xfId="197" applyFont="1" applyBorder="1"/>
    <xf numFmtId="0" fontId="114" fillId="0" borderId="27" xfId="132" quotePrefix="1" applyBorder="1" applyAlignment="1">
      <alignment horizontal="left" wrapText="1"/>
    </xf>
    <xf numFmtId="0" fontId="131" fillId="0" borderId="0" xfId="0" applyFont="1" applyAlignment="1">
      <alignment horizontal="center" wrapText="1"/>
    </xf>
    <xf numFmtId="0" fontId="38" fillId="43" borderId="60" xfId="0" applyFont="1" applyFill="1" applyBorder="1" applyAlignment="1">
      <alignment horizontal="center" vertical="center" wrapText="1"/>
    </xf>
    <xf numFmtId="0" fontId="38" fillId="43" borderId="8" xfId="0" applyFont="1" applyFill="1" applyBorder="1" applyAlignment="1">
      <alignment horizontal="center" vertical="center" wrapText="1"/>
    </xf>
    <xf numFmtId="0" fontId="38" fillId="43" borderId="61" xfId="0" applyFont="1" applyFill="1" applyBorder="1" applyAlignment="1">
      <alignment horizontal="center" vertical="center" wrapText="1"/>
    </xf>
    <xf numFmtId="0" fontId="38" fillId="43" borderId="106" xfId="0" applyFont="1" applyFill="1" applyBorder="1" applyAlignment="1">
      <alignment horizontal="center" vertical="center" wrapText="1"/>
    </xf>
    <xf numFmtId="0" fontId="38" fillId="43" borderId="30" xfId="0" applyFont="1" applyFill="1" applyBorder="1" applyAlignment="1">
      <alignment horizontal="center" vertical="center" wrapText="1"/>
    </xf>
    <xf numFmtId="0" fontId="38" fillId="43" borderId="54" xfId="0" applyFont="1" applyFill="1" applyBorder="1" applyAlignment="1">
      <alignment horizontal="center" vertical="center" wrapText="1"/>
    </xf>
    <xf numFmtId="0" fontId="0" fillId="37" borderId="32" xfId="0" applyFill="1" applyBorder="1"/>
    <xf numFmtId="0" fontId="0" fillId="37" borderId="60" xfId="0" applyFill="1" applyBorder="1"/>
    <xf numFmtId="0" fontId="0" fillId="37" borderId="29" xfId="0" applyFill="1" applyBorder="1"/>
    <xf numFmtId="0" fontId="0" fillId="37" borderId="38" xfId="0" applyFill="1" applyBorder="1"/>
    <xf numFmtId="0" fontId="0" fillId="0" borderId="31" xfId="0" applyBorder="1"/>
    <xf numFmtId="164" fontId="0" fillId="0" borderId="60"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2" xfId="0" applyBorder="1"/>
    <xf numFmtId="0" fontId="121" fillId="0" borderId="0" xfId="0" applyFont="1"/>
    <xf numFmtId="0" fontId="0" fillId="0" borderId="24" xfId="0" applyBorder="1"/>
    <xf numFmtId="164" fontId="0" fillId="0" borderId="38" xfId="0" applyNumberFormat="1" applyBorder="1"/>
    <xf numFmtId="0" fontId="0" fillId="0" borderId="63" xfId="0" applyBorder="1"/>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0" fontId="0" fillId="0" borderId="8" xfId="0" applyBorder="1" applyAlignment="1">
      <alignment horizontal="center"/>
    </xf>
    <xf numFmtId="164" fontId="0" fillId="0" borderId="30" xfId="0" applyNumberFormat="1" applyBorder="1"/>
    <xf numFmtId="0" fontId="0" fillId="0" borderId="30" xfId="0" applyBorder="1" applyAlignment="1">
      <alignment horizontal="center"/>
    </xf>
    <xf numFmtId="0" fontId="0" fillId="37" borderId="5" xfId="0" applyFill="1" applyBorder="1"/>
    <xf numFmtId="0" fontId="38" fillId="43" borderId="74" xfId="0" applyFont="1" applyFill="1" applyBorder="1" applyAlignment="1">
      <alignment horizontal="center" wrapText="1"/>
    </xf>
    <xf numFmtId="0" fontId="38" fillId="43" borderId="74" xfId="528" applyFont="1" applyFill="1" applyBorder="1" applyAlignment="1">
      <alignment horizontal="center" vertical="center" wrapText="1"/>
    </xf>
    <xf numFmtId="0" fontId="38" fillId="43" borderId="53" xfId="0" applyFont="1" applyFill="1" applyBorder="1" applyAlignment="1">
      <alignment horizontal="left" vertical="center" wrapText="1"/>
    </xf>
    <xf numFmtId="0" fontId="38" fillId="43" borderId="96" xfId="0" applyFont="1" applyFill="1" applyBorder="1" applyAlignment="1">
      <alignment horizontal="center" wrapText="1"/>
    </xf>
    <xf numFmtId="0" fontId="0" fillId="0" borderId="28" xfId="0" applyBorder="1" applyAlignment="1">
      <alignment horizontal="left" vertical="center" wrapText="1"/>
    </xf>
    <xf numFmtId="9" fontId="0" fillId="0" borderId="31" xfId="1" applyFont="1" applyBorder="1"/>
    <xf numFmtId="0" fontId="38" fillId="0" borderId="32" xfId="0" applyFont="1" applyBorder="1" applyAlignment="1">
      <alignment horizontal="center" wrapText="1"/>
    </xf>
    <xf numFmtId="0" fontId="38" fillId="43" borderId="32" xfId="0" applyFont="1" applyFill="1" applyBorder="1" applyAlignment="1">
      <alignment horizontal="center" wrapText="1"/>
    </xf>
    <xf numFmtId="0" fontId="0" fillId="0" borderId="32" xfId="31335" applyFont="1" applyBorder="1"/>
    <xf numFmtId="0" fontId="0" fillId="0" borderId="32" xfId="0" applyBorder="1"/>
    <xf numFmtId="0" fontId="0" fillId="0" borderId="31" xfId="31335" applyFont="1" applyBorder="1"/>
    <xf numFmtId="0" fontId="0" fillId="0" borderId="31" xfId="31335" applyFont="1" applyBorder="1" applyAlignment="1">
      <alignment wrapText="1"/>
    </xf>
    <xf numFmtId="0" fontId="38" fillId="43" borderId="8" xfId="0" applyFont="1" applyFill="1" applyBorder="1" applyAlignment="1">
      <alignment horizontal="center" wrapText="1"/>
    </xf>
    <xf numFmtId="0" fontId="0" fillId="0" borderId="62" xfId="31335" applyFont="1" applyBorder="1"/>
    <xf numFmtId="0" fontId="0" fillId="0" borderId="0" xfId="31335" applyFont="1"/>
    <xf numFmtId="0" fontId="38" fillId="0" borderId="0" xfId="31335" applyFont="1"/>
    <xf numFmtId="0" fontId="38" fillId="0" borderId="74" xfId="528" applyFont="1" applyBorder="1" applyAlignment="1">
      <alignment horizontal="center" vertical="center" wrapText="1"/>
    </xf>
    <xf numFmtId="0" fontId="38" fillId="0" borderId="74" xfId="0" applyFont="1" applyBorder="1" applyAlignment="1">
      <alignment horizontal="center" wrapText="1"/>
    </xf>
    <xf numFmtId="9" fontId="0" fillId="0" borderId="32" xfId="1" applyFont="1" applyFill="1" applyBorder="1"/>
    <xf numFmtId="9" fontId="0" fillId="0" borderId="32" xfId="1" applyFont="1" applyBorder="1"/>
    <xf numFmtId="0" fontId="124" fillId="0" borderId="8" xfId="0" applyFont="1" applyBorder="1" applyAlignment="1">
      <alignment horizontal="center" vertical="center" wrapText="1"/>
    </xf>
    <xf numFmtId="0" fontId="121" fillId="0" borderId="0" xfId="528" applyFont="1" applyAlignment="1">
      <alignment wrapText="1"/>
    </xf>
    <xf numFmtId="0" fontId="0" fillId="0" borderId="29" xfId="0" applyBorder="1"/>
    <xf numFmtId="0" fontId="0" fillId="0" borderId="8" xfId="0" applyBorder="1" applyAlignment="1">
      <alignment wrapText="1"/>
    </xf>
    <xf numFmtId="3" fontId="0" fillId="0" borderId="29" xfId="0" applyNumberFormat="1" applyBorder="1" applyAlignment="1">
      <alignment horizontal="center" vertical="center"/>
    </xf>
    <xf numFmtId="9" fontId="0" fillId="0" borderId="100" xfId="0" applyNumberFormat="1" applyBorder="1" applyAlignment="1">
      <alignment horizontal="center" vertical="center"/>
    </xf>
    <xf numFmtId="9" fontId="0" fillId="0" borderId="8" xfId="0" applyNumberFormat="1" applyBorder="1" applyAlignment="1">
      <alignment horizontal="center" vertical="center"/>
    </xf>
    <xf numFmtId="9" fontId="0" fillId="0" borderId="61" xfId="0" applyNumberFormat="1" applyBorder="1" applyAlignment="1">
      <alignment horizontal="center" vertical="center"/>
    </xf>
    <xf numFmtId="0" fontId="75" fillId="0" borderId="0" xfId="0" quotePrefix="1" applyFont="1"/>
    <xf numFmtId="49" fontId="76" fillId="0" borderId="0" xfId="0" applyNumberFormat="1" applyFont="1"/>
    <xf numFmtId="0" fontId="0" fillId="0" borderId="24" xfId="0" applyBorder="1" applyAlignment="1">
      <alignment horizontal="left"/>
    </xf>
    <xf numFmtId="0" fontId="0" fillId="0" borderId="38" xfId="0" applyBorder="1"/>
    <xf numFmtId="0" fontId="0" fillId="0" borderId="44" xfId="0" applyBorder="1"/>
    <xf numFmtId="0" fontId="0" fillId="0" borderId="79" xfId="0" applyBorder="1"/>
    <xf numFmtId="0" fontId="47" fillId="0" borderId="0" xfId="528" applyFont="1"/>
    <xf numFmtId="0" fontId="114" fillId="0" borderId="0" xfId="528" quotePrefix="1" applyAlignment="1">
      <alignment horizontal="left"/>
    </xf>
    <xf numFmtId="0" fontId="114" fillId="0" borderId="0" xfId="528" applyAlignment="1">
      <alignment wrapText="1"/>
    </xf>
    <xf numFmtId="0" fontId="38" fillId="0" borderId="0" xfId="528" quotePrefix="1" applyFont="1" applyAlignment="1">
      <alignment horizontal="left"/>
    </xf>
    <xf numFmtId="2" fontId="114" fillId="0" borderId="0" xfId="528" applyNumberFormat="1"/>
    <xf numFmtId="9" fontId="47" fillId="0" borderId="38" xfId="127" applyNumberFormat="1" applyFont="1" applyBorder="1" applyAlignment="1">
      <alignment horizontal="center" vertical="center"/>
    </xf>
    <xf numFmtId="9" fontId="39" fillId="0" borderId="102" xfId="127" applyNumberFormat="1" applyFont="1" applyBorder="1" applyAlignment="1">
      <alignment horizontal="center" vertical="center"/>
    </xf>
    <xf numFmtId="3" fontId="114" fillId="0" borderId="0" xfId="127" applyNumberFormat="1"/>
    <xf numFmtId="10" fontId="114" fillId="0" borderId="0" xfId="187" applyNumberFormat="1" applyFont="1"/>
    <xf numFmtId="0" fontId="114" fillId="0" borderId="0" xfId="31324" applyFont="1"/>
    <xf numFmtId="0" fontId="114" fillId="0" borderId="0" xfId="127" applyAlignment="1">
      <alignment horizontal="left" vertical="center" wrapText="1"/>
    </xf>
    <xf numFmtId="0" fontId="39" fillId="36" borderId="78" xfId="127" applyFont="1" applyFill="1" applyBorder="1" applyAlignment="1">
      <alignment horizontal="center" vertical="center"/>
    </xf>
    <xf numFmtId="0" fontId="47" fillId="0" borderId="27" xfId="127" applyFont="1" applyBorder="1"/>
    <xf numFmtId="9" fontId="47" fillId="0" borderId="29" xfId="187" applyFont="1" applyBorder="1" applyAlignment="1">
      <alignment horizontal="center"/>
    </xf>
    <xf numFmtId="9" fontId="47" fillId="0" borderId="100" xfId="127" applyNumberFormat="1" applyFont="1" applyBorder="1" applyAlignment="1">
      <alignment horizontal="center" vertical="center"/>
    </xf>
    <xf numFmtId="0" fontId="47" fillId="0" borderId="43" xfId="127" applyFont="1" applyBorder="1"/>
    <xf numFmtId="9" fontId="47" fillId="0" borderId="8" xfId="127" applyNumberFormat="1" applyFont="1" applyBorder="1" applyAlignment="1">
      <alignment horizontal="center" vertical="center"/>
    </xf>
    <xf numFmtId="9" fontId="47" fillId="0" borderId="61" xfId="127" applyNumberFormat="1" applyFont="1" applyBorder="1" applyAlignment="1">
      <alignment horizontal="center" vertical="center"/>
    </xf>
    <xf numFmtId="0" fontId="39" fillId="0" borderId="65" xfId="127" applyFont="1" applyBorder="1"/>
    <xf numFmtId="3" fontId="39" fillId="0" borderId="30" xfId="127" applyNumberFormat="1" applyFont="1" applyBorder="1" applyAlignment="1">
      <alignment horizontal="center" vertical="center"/>
    </xf>
    <xf numFmtId="3" fontId="39" fillId="0" borderId="30" xfId="16261" applyNumberFormat="1" applyFont="1" applyBorder="1" applyAlignment="1">
      <alignment horizontal="center" vertical="center"/>
    </xf>
    <xf numFmtId="9" fontId="39" fillId="0" borderId="30" xfId="127" applyNumberFormat="1" applyFont="1" applyBorder="1" applyAlignment="1">
      <alignment horizontal="center" vertical="center"/>
    </xf>
    <xf numFmtId="9" fontId="39" fillId="0" borderId="54" xfId="127" applyNumberFormat="1" applyFont="1" applyBorder="1" applyAlignment="1">
      <alignment horizontal="center" vertical="center"/>
    </xf>
    <xf numFmtId="9" fontId="39" fillId="36" borderId="99" xfId="127" applyNumberFormat="1" applyFont="1" applyFill="1" applyBorder="1" applyAlignment="1">
      <alignment horizontal="center" vertical="center" wrapText="1"/>
    </xf>
    <xf numFmtId="0" fontId="47" fillId="0" borderId="60" xfId="127" applyFont="1" applyBorder="1" applyAlignment="1">
      <alignment horizontal="left"/>
    </xf>
    <xf numFmtId="171" fontId="47" fillId="0" borderId="8" xfId="127" applyNumberFormat="1" applyFont="1" applyBorder="1" applyAlignment="1">
      <alignment horizontal="center" vertical="center"/>
    </xf>
    <xf numFmtId="171" fontId="47" fillId="0" borderId="61" xfId="127" applyNumberFormat="1" applyFont="1" applyBorder="1" applyAlignment="1">
      <alignment horizontal="center" vertical="center"/>
    </xf>
    <xf numFmtId="10" fontId="47" fillId="0" borderId="61" xfId="127" applyNumberFormat="1" applyFont="1" applyBorder="1" applyAlignment="1">
      <alignment horizontal="center" vertical="center"/>
    </xf>
    <xf numFmtId="0" fontId="47" fillId="0" borderId="25" xfId="127" applyFont="1" applyBorder="1" applyAlignment="1">
      <alignment horizontal="left"/>
    </xf>
    <xf numFmtId="0" fontId="39" fillId="0" borderId="77" xfId="127" applyFont="1" applyBorder="1" applyAlignment="1">
      <alignment horizontal="center"/>
    </xf>
    <xf numFmtId="171" fontId="39" fillId="0" borderId="78" xfId="127" applyNumberFormat="1" applyFont="1" applyBorder="1" applyAlignment="1">
      <alignment horizontal="center" vertical="center"/>
    </xf>
    <xf numFmtId="0" fontId="47" fillId="0" borderId="0" xfId="127" applyFont="1"/>
    <xf numFmtId="9" fontId="47" fillId="0" borderId="0" xfId="127" applyNumberFormat="1" applyFont="1"/>
    <xf numFmtId="0" fontId="38" fillId="36" borderId="26" xfId="127" applyFont="1" applyFill="1" applyBorder="1" applyAlignment="1">
      <alignment horizontal="center" vertical="center" wrapText="1"/>
    </xf>
    <xf numFmtId="0" fontId="38" fillId="36" borderId="33" xfId="127" applyFont="1" applyFill="1" applyBorder="1" applyAlignment="1">
      <alignment horizontal="center" vertical="center" wrapText="1"/>
    </xf>
    <xf numFmtId="0" fontId="38" fillId="36" borderId="44" xfId="127" applyFont="1" applyFill="1" applyBorder="1" applyAlignment="1">
      <alignment horizontal="center" vertical="center" wrapText="1"/>
    </xf>
    <xf numFmtId="0" fontId="114" fillId="39" borderId="55" xfId="127" applyFill="1" applyBorder="1" applyAlignment="1">
      <alignment vertical="center" wrapText="1"/>
    </xf>
    <xf numFmtId="0" fontId="114" fillId="39" borderId="51" xfId="127" applyFill="1" applyBorder="1" applyAlignment="1">
      <alignment vertical="center" wrapText="1"/>
    </xf>
    <xf numFmtId="0" fontId="114" fillId="0" borderId="0" xfId="31325" applyAlignment="1">
      <alignment horizontal="center" vertical="center"/>
    </xf>
    <xf numFmtId="0" fontId="110" fillId="0" borderId="0" xfId="127" applyFont="1" applyAlignment="1">
      <alignment horizontal="center" vertical="center"/>
    </xf>
    <xf numFmtId="0" fontId="114" fillId="0" borderId="0" xfId="31325" applyAlignment="1">
      <alignment vertical="center" wrapText="1"/>
    </xf>
    <xf numFmtId="0" fontId="114" fillId="0" borderId="0" xfId="127" applyAlignment="1">
      <alignment vertical="center" wrapText="1"/>
    </xf>
    <xf numFmtId="0" fontId="0" fillId="0" borderId="64" xfId="132" applyFont="1" applyBorder="1" applyAlignment="1">
      <alignment wrapText="1"/>
    </xf>
    <xf numFmtId="0" fontId="38" fillId="0" borderId="0" xfId="132" quotePrefix="1" applyFont="1" applyAlignment="1">
      <alignment horizontal="left" wrapText="1"/>
    </xf>
    <xf numFmtId="42" fontId="38" fillId="0" borderId="0" xfId="703" applyNumberFormat="1" applyFont="1" applyBorder="1" applyAlignment="1">
      <alignment vertical="top"/>
    </xf>
    <xf numFmtId="9" fontId="0" fillId="0" borderId="0" xfId="197" applyFont="1" applyBorder="1"/>
    <xf numFmtId="0" fontId="39" fillId="0" borderId="0" xfId="132" applyFont="1" applyAlignment="1">
      <alignment horizontal="center"/>
    </xf>
    <xf numFmtId="9" fontId="0" fillId="0" borderId="24" xfId="197" applyFont="1" applyFill="1" applyBorder="1"/>
    <xf numFmtId="9" fontId="0" fillId="0" borderId="29" xfId="197" applyFont="1" applyFill="1" applyBorder="1"/>
    <xf numFmtId="9" fontId="0" fillId="0" borderId="38" xfId="197" applyFont="1" applyFill="1" applyBorder="1"/>
    <xf numFmtId="42" fontId="38" fillId="0" borderId="57" xfId="703" applyNumberFormat="1" applyFont="1" applyFill="1" applyBorder="1" applyAlignment="1">
      <alignment vertical="top"/>
    </xf>
    <xf numFmtId="42" fontId="38" fillId="0" borderId="46" xfId="703" applyNumberFormat="1" applyFont="1" applyFill="1" applyBorder="1" applyAlignment="1">
      <alignment vertical="top"/>
    </xf>
    <xf numFmtId="42" fontId="38" fillId="0" borderId="52" xfId="703" applyNumberFormat="1" applyFont="1" applyFill="1" applyBorder="1" applyAlignment="1">
      <alignment vertical="top"/>
    </xf>
    <xf numFmtId="42" fontId="38" fillId="0" borderId="0" xfId="703" applyNumberFormat="1" applyFont="1" applyFill="1" applyBorder="1" applyAlignment="1">
      <alignment vertical="top"/>
    </xf>
    <xf numFmtId="9" fontId="0" fillId="0" borderId="0" xfId="197" applyFont="1" applyFill="1" applyBorder="1"/>
    <xf numFmtId="0" fontId="0" fillId="0" borderId="96" xfId="0" applyBorder="1"/>
    <xf numFmtId="42" fontId="0" fillId="0" borderId="60" xfId="703" applyNumberFormat="1" applyFont="1" applyBorder="1" applyAlignment="1">
      <alignment vertical="top"/>
    </xf>
    <xf numFmtId="42" fontId="0" fillId="0" borderId="8" xfId="703" applyNumberFormat="1" applyFont="1" applyBorder="1" applyAlignment="1">
      <alignment vertical="top"/>
    </xf>
    <xf numFmtId="42" fontId="0" fillId="0" borderId="61" xfId="703" applyNumberFormat="1" applyFont="1" applyBorder="1" applyAlignment="1">
      <alignment vertical="top"/>
    </xf>
    <xf numFmtId="9" fontId="0" fillId="0" borderId="61" xfId="197" applyFont="1" applyBorder="1"/>
    <xf numFmtId="0" fontId="114" fillId="0" borderId="64" xfId="132" applyBorder="1"/>
    <xf numFmtId="0" fontId="0" fillId="0" borderId="104" xfId="528" applyFont="1" applyBorder="1"/>
    <xf numFmtId="0" fontId="0" fillId="0" borderId="32" xfId="528" applyFont="1" applyBorder="1"/>
    <xf numFmtId="0" fontId="39" fillId="0" borderId="75" xfId="132" applyFont="1" applyBorder="1" applyAlignment="1">
      <alignment horizontal="centerContinuous"/>
    </xf>
    <xf numFmtId="0" fontId="39" fillId="0" borderId="97" xfId="132" applyFont="1" applyBorder="1" applyAlignment="1">
      <alignment horizontal="centerContinuous"/>
    </xf>
    <xf numFmtId="0" fontId="39" fillId="0" borderId="76" xfId="132" applyFont="1" applyBorder="1" applyAlignment="1">
      <alignment horizontal="centerContinuous"/>
    </xf>
    <xf numFmtId="0" fontId="0" fillId="0" borderId="0" xfId="31305" quotePrefix="1" applyFont="1" applyAlignment="1">
      <alignment vertical="top" wrapText="1"/>
    </xf>
    <xf numFmtId="0" fontId="114" fillId="0" borderId="0" xfId="31305" quotePrefix="1" applyAlignment="1">
      <alignment vertical="top" wrapText="1"/>
    </xf>
    <xf numFmtId="164" fontId="114" fillId="0" borderId="8" xfId="39" applyNumberFormat="1" applyFont="1" applyBorder="1" applyAlignment="1">
      <alignment horizontal="left"/>
    </xf>
    <xf numFmtId="164" fontId="114" fillId="0" borderId="8" xfId="0" applyNumberFormat="1" applyFont="1" applyBorder="1" applyAlignment="1">
      <alignment horizontal="left"/>
    </xf>
    <xf numFmtId="0" fontId="114" fillId="0" borderId="8" xfId="0" applyFont="1" applyBorder="1"/>
    <xf numFmtId="0" fontId="114" fillId="0" borderId="26" xfId="0" applyFont="1" applyBorder="1"/>
    <xf numFmtId="0" fontId="0" fillId="0" borderId="0" xfId="31305" applyFont="1" applyAlignment="1">
      <alignment horizontal="left" wrapText="1"/>
    </xf>
    <xf numFmtId="0" fontId="39" fillId="36" borderId="98" xfId="127" applyFont="1" applyFill="1" applyBorder="1" applyAlignment="1">
      <alignment horizontal="center" vertical="center" wrapText="1"/>
    </xf>
    <xf numFmtId="0" fontId="39" fillId="36" borderId="99" xfId="127" applyFont="1" applyFill="1" applyBorder="1" applyAlignment="1">
      <alignment horizontal="center" vertical="center" wrapText="1"/>
    </xf>
    <xf numFmtId="0" fontId="39" fillId="36" borderId="100" xfId="127" applyFont="1" applyFill="1" applyBorder="1" applyAlignment="1">
      <alignment horizontal="center" vertical="center" wrapText="1"/>
    </xf>
    <xf numFmtId="0" fontId="38" fillId="36" borderId="98" xfId="0" applyFont="1" applyFill="1" applyBorder="1" applyAlignment="1">
      <alignment horizontal="center" vertical="center" wrapText="1"/>
    </xf>
    <xf numFmtId="165" fontId="0" fillId="0" borderId="55" xfId="132" applyNumberFormat="1" applyFont="1" applyBorder="1"/>
    <xf numFmtId="0" fontId="38" fillId="0" borderId="60" xfId="0" applyFont="1" applyBorder="1"/>
    <xf numFmtId="0" fontId="109" fillId="0" borderId="60" xfId="0" quotePrefix="1" applyFont="1" applyBorder="1" applyAlignment="1">
      <alignment horizontal="left"/>
    </xf>
    <xf numFmtId="0" fontId="0" fillId="0" borderId="60" xfId="0" quotePrefix="1" applyBorder="1" applyAlignment="1">
      <alignment horizontal="left"/>
    </xf>
    <xf numFmtId="173" fontId="0" fillId="0" borderId="60" xfId="127" quotePrefix="1" applyNumberFormat="1" applyFont="1" applyBorder="1" applyAlignment="1">
      <alignment horizontal="left" vertical="center" wrapText="1"/>
    </xf>
    <xf numFmtId="173" fontId="0" fillId="0" borderId="60" xfId="127" applyNumberFormat="1" applyFont="1" applyBorder="1" applyAlignment="1">
      <alignment horizontal="justify" vertical="center" wrapText="1"/>
    </xf>
    <xf numFmtId="0" fontId="109" fillId="0" borderId="60" xfId="0" applyFont="1" applyBorder="1"/>
    <xf numFmtId="42" fontId="38" fillId="0" borderId="30" xfId="0" applyNumberFormat="1" applyFont="1" applyBorder="1"/>
    <xf numFmtId="0" fontId="38" fillId="0" borderId="24" xfId="0" applyFont="1" applyBorder="1"/>
    <xf numFmtId="42" fontId="0" fillId="0" borderId="29" xfId="0" applyNumberFormat="1" applyBorder="1"/>
    <xf numFmtId="165" fontId="0" fillId="0" borderId="29" xfId="703" applyNumberFormat="1" applyFont="1" applyFill="1" applyBorder="1" applyAlignment="1">
      <alignment vertical="center"/>
    </xf>
    <xf numFmtId="0" fontId="38" fillId="36" borderId="63" xfId="0" applyFont="1" applyFill="1" applyBorder="1" applyAlignment="1">
      <alignment horizontal="center"/>
    </xf>
    <xf numFmtId="0" fontId="38" fillId="36" borderId="30" xfId="0" applyFont="1" applyFill="1" applyBorder="1" applyAlignment="1">
      <alignment horizontal="center"/>
    </xf>
    <xf numFmtId="0" fontId="38" fillId="36" borderId="54" xfId="0" applyFont="1" applyFill="1" applyBorder="1" applyAlignment="1">
      <alignment horizontal="center"/>
    </xf>
    <xf numFmtId="0" fontId="38" fillId="0" borderId="27" xfId="0" applyFont="1" applyBorder="1"/>
    <xf numFmtId="0" fontId="109" fillId="0" borderId="64" xfId="0" quotePrefix="1" applyFont="1" applyBorder="1" applyAlignment="1">
      <alignment horizontal="left"/>
    </xf>
    <xf numFmtId="0" fontId="0" fillId="0" borderId="64" xfId="0" quotePrefix="1" applyBorder="1" applyAlignment="1">
      <alignment horizontal="left"/>
    </xf>
    <xf numFmtId="0" fontId="38" fillId="0" borderId="64" xfId="0" applyFont="1" applyBorder="1"/>
    <xf numFmtId="173" fontId="0" fillId="0" borderId="64" xfId="127" quotePrefix="1" applyNumberFormat="1" applyFont="1" applyBorder="1" applyAlignment="1">
      <alignment horizontal="left" vertical="center" wrapText="1"/>
    </xf>
    <xf numFmtId="173" fontId="0" fillId="0" borderId="64" xfId="127" applyNumberFormat="1" applyFont="1" applyBorder="1" applyAlignment="1">
      <alignment horizontal="justify" vertical="center" wrapText="1"/>
    </xf>
    <xf numFmtId="0" fontId="109" fillId="0" borderId="64" xfId="0" applyFont="1" applyBorder="1"/>
    <xf numFmtId="0" fontId="38" fillId="36" borderId="106" xfId="0" applyFont="1" applyFill="1" applyBorder="1" applyAlignment="1">
      <alignment horizontal="center"/>
    </xf>
    <xf numFmtId="42" fontId="38" fillId="0" borderId="106" xfId="0" applyNumberFormat="1" applyFont="1" applyBorder="1"/>
    <xf numFmtId="42" fontId="38" fillId="0" borderId="63" xfId="0" applyNumberFormat="1" applyFont="1" applyBorder="1"/>
    <xf numFmtId="42" fontId="38" fillId="0" borderId="54" xfId="0" applyNumberFormat="1" applyFont="1" applyBorder="1"/>
    <xf numFmtId="165" fontId="0" fillId="0" borderId="37" xfId="703" applyNumberFormat="1" applyFont="1" applyFill="1" applyBorder="1" applyAlignment="1">
      <alignment vertical="center"/>
    </xf>
    <xf numFmtId="165" fontId="0" fillId="0" borderId="36" xfId="703" applyNumberFormat="1" applyFont="1" applyFill="1" applyBorder="1" applyAlignment="1">
      <alignment vertical="center"/>
    </xf>
    <xf numFmtId="0" fontId="38" fillId="36" borderId="108" xfId="0" quotePrefix="1" applyFont="1" applyFill="1" applyBorder="1" applyAlignment="1">
      <alignment horizontal="center"/>
    </xf>
    <xf numFmtId="42" fontId="0" fillId="0" borderId="41" xfId="0" applyNumberFormat="1" applyBorder="1"/>
    <xf numFmtId="42" fontId="0" fillId="0" borderId="53" xfId="0" applyNumberFormat="1" applyBorder="1"/>
    <xf numFmtId="42" fontId="38" fillId="0" borderId="108" xfId="0" applyNumberFormat="1" applyFont="1" applyBorder="1"/>
    <xf numFmtId="42" fontId="0" fillId="0" borderId="24" xfId="0" applyNumberFormat="1" applyBorder="1"/>
    <xf numFmtId="165" fontId="0" fillId="0" borderId="38" xfId="703" applyNumberFormat="1" applyFont="1" applyFill="1" applyBorder="1" applyAlignment="1">
      <alignment vertical="center"/>
    </xf>
    <xf numFmtId="42" fontId="0" fillId="0" borderId="60" xfId="0" applyNumberFormat="1" applyBorder="1"/>
    <xf numFmtId="165" fontId="0" fillId="0" borderId="61" xfId="703" applyNumberFormat="1" applyFont="1" applyFill="1" applyBorder="1" applyAlignment="1">
      <alignment vertical="center"/>
    </xf>
    <xf numFmtId="165" fontId="0" fillId="0" borderId="41" xfId="703" applyNumberFormat="1" applyFont="1" applyFill="1" applyBorder="1" applyAlignment="1">
      <alignment vertical="center"/>
    </xf>
    <xf numFmtId="165" fontId="0" fillId="0" borderId="53" xfId="703" applyNumberFormat="1" applyFont="1" applyFill="1" applyBorder="1" applyAlignment="1">
      <alignment vertical="center"/>
    </xf>
    <xf numFmtId="165" fontId="0" fillId="0" borderId="24" xfId="703" applyNumberFormat="1" applyFont="1" applyFill="1" applyBorder="1" applyAlignment="1">
      <alignment vertical="center"/>
    </xf>
    <xf numFmtId="165" fontId="0" fillId="0" borderId="60" xfId="703" applyNumberFormat="1" applyFont="1" applyFill="1" applyBorder="1" applyAlignment="1">
      <alignment vertical="center"/>
    </xf>
    <xf numFmtId="0" fontId="47" fillId="0" borderId="27" xfId="528" quotePrefix="1" applyFont="1" applyBorder="1" applyAlignment="1">
      <alignment horizontal="left" wrapText="1"/>
    </xf>
    <xf numFmtId="0" fontId="47" fillId="0" borderId="64" xfId="528" quotePrefix="1" applyFont="1" applyBorder="1" applyAlignment="1">
      <alignment horizontal="left" wrapText="1"/>
    </xf>
    <xf numFmtId="0" fontId="47" fillId="0" borderId="64" xfId="528" applyFont="1" applyBorder="1" applyAlignment="1">
      <alignment wrapText="1"/>
    </xf>
    <xf numFmtId="0" fontId="39" fillId="36" borderId="62" xfId="528" applyFont="1" applyFill="1" applyBorder="1" applyAlignment="1">
      <alignment horizontal="center"/>
    </xf>
    <xf numFmtId="42" fontId="47" fillId="0" borderId="31" xfId="528" applyNumberFormat="1" applyFont="1" applyBorder="1"/>
    <xf numFmtId="42" fontId="39" fillId="0" borderId="31" xfId="528" applyNumberFormat="1" applyFont="1" applyBorder="1"/>
    <xf numFmtId="0" fontId="39" fillId="36" borderId="87" xfId="528" quotePrefix="1" applyFont="1" applyFill="1" applyBorder="1" applyAlignment="1">
      <alignment horizontal="center" wrapText="1"/>
    </xf>
    <xf numFmtId="0" fontId="39" fillId="36" borderId="65" xfId="528" applyFont="1" applyFill="1" applyBorder="1" applyAlignment="1">
      <alignment horizontal="center"/>
    </xf>
    <xf numFmtId="42" fontId="47" fillId="0" borderId="27" xfId="528" applyNumberFormat="1" applyFont="1" applyBorder="1"/>
    <xf numFmtId="42" fontId="47" fillId="0" borderId="64" xfId="528" applyNumberFormat="1" applyFont="1" applyBorder="1"/>
    <xf numFmtId="42" fontId="39" fillId="0" borderId="64" xfId="528" applyNumberFormat="1" applyFont="1" applyBorder="1"/>
    <xf numFmtId="44" fontId="47" fillId="37" borderId="65" xfId="64" applyFont="1" applyFill="1" applyBorder="1" applyAlignment="1">
      <alignment wrapText="1"/>
    </xf>
    <xf numFmtId="0" fontId="39" fillId="36" borderId="96" xfId="528" applyFont="1" applyFill="1" applyBorder="1" applyAlignment="1">
      <alignment horizontal="center" wrapText="1"/>
    </xf>
    <xf numFmtId="42" fontId="47" fillId="0" borderId="62" xfId="528" applyNumberFormat="1" applyFont="1" applyBorder="1"/>
    <xf numFmtId="0" fontId="39" fillId="36" borderId="101" xfId="528" applyFont="1" applyFill="1" applyBorder="1" applyAlignment="1">
      <alignment horizontal="center" wrapText="1"/>
    </xf>
    <xf numFmtId="9" fontId="47" fillId="0" borderId="109" xfId="528" applyNumberFormat="1" applyFont="1" applyBorder="1"/>
    <xf numFmtId="9" fontId="47" fillId="37" borderId="58" xfId="187" applyFont="1" applyFill="1" applyBorder="1" applyAlignment="1">
      <alignment horizontal="center" wrapText="1"/>
    </xf>
    <xf numFmtId="0" fontId="39" fillId="36" borderId="87" xfId="528" applyFont="1" applyFill="1" applyBorder="1" applyAlignment="1">
      <alignment horizontal="center" wrapText="1"/>
    </xf>
    <xf numFmtId="42" fontId="47" fillId="0" borderId="65" xfId="528" applyNumberFormat="1" applyFont="1" applyBorder="1"/>
    <xf numFmtId="0" fontId="47" fillId="0" borderId="43" xfId="528" applyFont="1" applyBorder="1" applyAlignment="1">
      <alignment wrapText="1"/>
    </xf>
    <xf numFmtId="0" fontId="47" fillId="0" borderId="43" xfId="528" applyFont="1" applyBorder="1"/>
    <xf numFmtId="0" fontId="47" fillId="0" borderId="70" xfId="528" applyFont="1" applyBorder="1"/>
    <xf numFmtId="0" fontId="47" fillId="0" borderId="56" xfId="528" applyFont="1" applyBorder="1"/>
    <xf numFmtId="0" fontId="47" fillId="0" borderId="27" xfId="528" applyFont="1" applyBorder="1" applyAlignment="1">
      <alignment wrapText="1"/>
    </xf>
    <xf numFmtId="0" fontId="47" fillId="0" borderId="27" xfId="528" applyFont="1" applyBorder="1"/>
    <xf numFmtId="0" fontId="47" fillId="0" borderId="32" xfId="528" applyFont="1" applyBorder="1"/>
    <xf numFmtId="0" fontId="47" fillId="0" borderId="66" xfId="528" applyFont="1" applyBorder="1"/>
    <xf numFmtId="42" fontId="39" fillId="0" borderId="75" xfId="528" applyNumberFormat="1" applyFont="1" applyBorder="1"/>
    <xf numFmtId="42" fontId="39" fillId="0" borderId="74" xfId="528" applyNumberFormat="1" applyFont="1" applyBorder="1"/>
    <xf numFmtId="9" fontId="39" fillId="0" borderId="76" xfId="528" applyNumberFormat="1" applyFont="1" applyBorder="1"/>
    <xf numFmtId="0" fontId="39" fillId="0" borderId="27" xfId="127" applyFont="1" applyBorder="1" applyAlignment="1">
      <alignment horizontal="center"/>
    </xf>
    <xf numFmtId="0" fontId="47" fillId="0" borderId="27" xfId="127" applyFont="1" applyBorder="1" applyAlignment="1">
      <alignment horizontal="center"/>
    </xf>
    <xf numFmtId="0" fontId="47" fillId="0" borderId="32" xfId="127" applyFont="1" applyBorder="1" applyAlignment="1">
      <alignment horizontal="center"/>
    </xf>
    <xf numFmtId="0" fontId="39" fillId="0" borderId="66" xfId="127" applyFont="1" applyBorder="1" applyAlignment="1">
      <alignment horizontal="center"/>
    </xf>
    <xf numFmtId="0" fontId="39" fillId="0" borderId="75" xfId="528" applyFont="1" applyBorder="1" applyAlignment="1">
      <alignment wrapText="1"/>
    </xf>
    <xf numFmtId="14" fontId="39" fillId="0" borderId="70" xfId="127" applyNumberFormat="1" applyFont="1" applyBorder="1" applyAlignment="1">
      <alignment horizontal="left"/>
    </xf>
    <xf numFmtId="0" fontId="39" fillId="0" borderId="74" xfId="127" applyFont="1" applyBorder="1" applyAlignment="1">
      <alignment horizontal="center"/>
    </xf>
    <xf numFmtId="164" fontId="0" fillId="0" borderId="61" xfId="39" applyNumberFormat="1" applyFont="1" applyFill="1" applyBorder="1" applyAlignment="1">
      <alignment horizontal="center" vertical="center" wrapText="1"/>
    </xf>
    <xf numFmtId="164" fontId="0" fillId="0" borderId="61" xfId="39" applyNumberFormat="1" applyFont="1" applyBorder="1" applyAlignment="1">
      <alignment horizontal="center" vertical="center" wrapText="1"/>
    </xf>
    <xf numFmtId="164" fontId="38" fillId="0" borderId="30" xfId="39" applyNumberFormat="1" applyFont="1" applyBorder="1" applyAlignment="1">
      <alignment horizontal="center" vertical="center" wrapText="1"/>
    </xf>
    <xf numFmtId="164" fontId="38" fillId="0" borderId="54" xfId="39" applyNumberFormat="1" applyFont="1" applyFill="1" applyBorder="1" applyAlignment="1">
      <alignment horizontal="center" vertical="center" wrapText="1"/>
    </xf>
    <xf numFmtId="0" fontId="39" fillId="36" borderId="103" xfId="0" applyFont="1" applyFill="1" applyBorder="1" applyAlignment="1">
      <alignment horizontal="center" vertical="center" wrapText="1"/>
    </xf>
    <xf numFmtId="3" fontId="0" fillId="0" borderId="24" xfId="0" applyNumberFormat="1" applyBorder="1" applyAlignment="1">
      <alignment horizontal="center" vertical="center"/>
    </xf>
    <xf numFmtId="3" fontId="0" fillId="0" borderId="38" xfId="0" applyNumberFormat="1" applyBorder="1" applyAlignment="1">
      <alignment horizontal="center" vertical="center"/>
    </xf>
    <xf numFmtId="3" fontId="0" fillId="0" borderId="60" xfId="0" applyNumberFormat="1" applyBorder="1" applyAlignment="1">
      <alignment horizontal="center" vertical="center"/>
    </xf>
    <xf numFmtId="3" fontId="38" fillId="0" borderId="54" xfId="0" applyNumberFormat="1" applyFont="1" applyBorder="1" applyAlignment="1">
      <alignment horizontal="center" vertical="center"/>
    </xf>
    <xf numFmtId="9" fontId="0" fillId="0" borderId="37" xfId="0" applyNumberFormat="1" applyBorder="1" applyAlignment="1">
      <alignment horizontal="center" vertical="center"/>
    </xf>
    <xf numFmtId="9" fontId="0" fillId="0" borderId="36" xfId="0" applyNumberFormat="1" applyBorder="1" applyAlignment="1">
      <alignment horizontal="center" vertical="center"/>
    </xf>
    <xf numFmtId="9" fontId="38" fillId="0" borderId="106" xfId="0" applyNumberFormat="1" applyFont="1" applyBorder="1" applyAlignment="1">
      <alignment horizontal="center" vertical="center"/>
    </xf>
    <xf numFmtId="0" fontId="39" fillId="36" borderId="107" xfId="0" applyFont="1" applyFill="1" applyBorder="1" applyAlignment="1">
      <alignment horizontal="center" vertical="center" wrapText="1"/>
    </xf>
    <xf numFmtId="3" fontId="38" fillId="0" borderId="108" xfId="0" applyNumberFormat="1" applyFont="1" applyBorder="1" applyAlignment="1">
      <alignment horizontal="center" vertical="center"/>
    </xf>
    <xf numFmtId="3" fontId="38" fillId="0" borderId="63" xfId="16261" applyNumberFormat="1" applyFont="1" applyBorder="1" applyAlignment="1">
      <alignment horizontal="center" vertical="center"/>
    </xf>
    <xf numFmtId="164" fontId="0" fillId="0" borderId="31" xfId="4" applyNumberFormat="1" applyFont="1" applyBorder="1"/>
    <xf numFmtId="0" fontId="78" fillId="0" borderId="59" xfId="0" applyFont="1" applyBorder="1" applyAlignment="1">
      <alignment vertical="center"/>
    </xf>
    <xf numFmtId="0" fontId="124" fillId="0" borderId="26" xfId="0" applyFont="1" applyBorder="1" applyAlignment="1">
      <alignment horizontal="center" vertical="center" wrapText="1"/>
    </xf>
    <xf numFmtId="0" fontId="78" fillId="0" borderId="26" xfId="0" applyFont="1" applyBorder="1" applyAlignment="1">
      <alignment vertical="center"/>
    </xf>
    <xf numFmtId="0" fontId="125" fillId="0" borderId="26" xfId="0" applyFont="1" applyBorder="1" applyAlignment="1">
      <alignment vertical="center"/>
    </xf>
    <xf numFmtId="164" fontId="125" fillId="0" borderId="26" xfId="4" applyNumberFormat="1" applyFont="1" applyBorder="1" applyAlignment="1">
      <alignment vertical="center"/>
    </xf>
    <xf numFmtId="9" fontId="114" fillId="0" borderId="0" xfId="1"/>
    <xf numFmtId="9" fontId="0" fillId="0" borderId="78" xfId="197" applyFont="1" applyFill="1" applyBorder="1"/>
    <xf numFmtId="9" fontId="0" fillId="0" borderId="76" xfId="197" applyFont="1" applyFill="1" applyBorder="1"/>
    <xf numFmtId="0" fontId="0" fillId="0" borderId="0" xfId="0" quotePrefix="1" applyAlignment="1">
      <alignment horizontal="left"/>
    </xf>
    <xf numFmtId="0" fontId="78" fillId="0" borderId="59" xfId="0" applyFont="1" applyBorder="1" applyAlignment="1">
      <alignment horizontal="center" vertical="center"/>
    </xf>
    <xf numFmtId="0" fontId="124" fillId="0" borderId="59" xfId="0" applyFont="1" applyBorder="1" applyAlignment="1">
      <alignment horizontal="left" vertical="center" wrapText="1"/>
    </xf>
    <xf numFmtId="0" fontId="0" fillId="43" borderId="85" xfId="0" applyFill="1" applyBorder="1" applyAlignment="1">
      <alignment horizontal="center"/>
    </xf>
    <xf numFmtId="0" fontId="0" fillId="43" borderId="104" xfId="0" applyFill="1" applyBorder="1" applyAlignment="1">
      <alignment horizontal="center"/>
    </xf>
    <xf numFmtId="0" fontId="0" fillId="43" borderId="48" xfId="0" applyFill="1" applyBorder="1" applyAlignment="1">
      <alignment horizontal="center"/>
    </xf>
    <xf numFmtId="42" fontId="114" fillId="45" borderId="87" xfId="703" applyNumberFormat="1" applyFont="1" applyFill="1" applyBorder="1" applyAlignment="1">
      <alignment vertical="top"/>
    </xf>
    <xf numFmtId="42" fontId="114" fillId="45" borderId="99" xfId="703" applyNumberFormat="1" applyFont="1" applyFill="1" applyBorder="1" applyAlignment="1">
      <alignment vertical="top"/>
    </xf>
    <xf numFmtId="42" fontId="114" fillId="45" borderId="27" xfId="703" applyNumberFormat="1" applyFont="1" applyFill="1" applyBorder="1" applyAlignment="1">
      <alignment vertical="top"/>
    </xf>
    <xf numFmtId="42" fontId="114" fillId="45" borderId="29" xfId="703" applyNumberFormat="1" applyFont="1" applyFill="1" applyBorder="1" applyAlignment="1">
      <alignment vertical="top"/>
    </xf>
    <xf numFmtId="42" fontId="114" fillId="45" borderId="64" xfId="703" applyNumberFormat="1" applyFont="1" applyFill="1" applyBorder="1" applyAlignment="1">
      <alignment vertical="top"/>
    </xf>
    <xf numFmtId="42" fontId="38" fillId="45" borderId="57" xfId="703" applyNumberFormat="1" applyFont="1" applyFill="1" applyBorder="1" applyAlignment="1">
      <alignment vertical="top"/>
    </xf>
    <xf numFmtId="42" fontId="38" fillId="45" borderId="46" xfId="703" applyNumberFormat="1" applyFont="1" applyFill="1" applyBorder="1" applyAlignment="1">
      <alignment vertical="top"/>
    </xf>
    <xf numFmtId="42" fontId="0" fillId="45" borderId="87" xfId="703" applyNumberFormat="1" applyFont="1" applyFill="1" applyBorder="1" applyAlignment="1">
      <alignment vertical="top"/>
    </xf>
    <xf numFmtId="42" fontId="0" fillId="45" borderId="99" xfId="703" applyNumberFormat="1" applyFont="1" applyFill="1" applyBorder="1" applyAlignment="1">
      <alignment vertical="top"/>
    </xf>
    <xf numFmtId="42" fontId="0" fillId="45" borderId="27" xfId="703" applyNumberFormat="1" applyFont="1" applyFill="1" applyBorder="1" applyAlignment="1">
      <alignment vertical="top"/>
    </xf>
    <xf numFmtId="42" fontId="0" fillId="45" borderId="29" xfId="703" applyNumberFormat="1" applyFont="1" applyFill="1" applyBorder="1" applyAlignment="1">
      <alignment vertical="top"/>
    </xf>
    <xf numFmtId="42" fontId="0" fillId="45" borderId="64" xfId="703" applyNumberFormat="1" applyFont="1" applyFill="1" applyBorder="1" applyAlignment="1">
      <alignment vertical="top"/>
    </xf>
    <xf numFmtId="42" fontId="0" fillId="45" borderId="60" xfId="703" applyNumberFormat="1" applyFont="1" applyFill="1" applyBorder="1" applyAlignment="1">
      <alignment vertical="top"/>
    </xf>
    <xf numFmtId="42" fontId="0" fillId="45" borderId="8" xfId="703" applyNumberFormat="1" applyFont="1" applyFill="1" applyBorder="1" applyAlignment="1">
      <alignment vertical="top"/>
    </xf>
    <xf numFmtId="9" fontId="0" fillId="45" borderId="98" xfId="197" applyFont="1" applyFill="1" applyBorder="1"/>
    <xf numFmtId="9" fontId="0" fillId="45" borderId="99" xfId="197" applyFont="1" applyFill="1" applyBorder="1"/>
    <xf numFmtId="9" fontId="0" fillId="45" borderId="100" xfId="197" applyFont="1" applyFill="1" applyBorder="1"/>
    <xf numFmtId="9" fontId="0" fillId="45" borderId="24" xfId="197" applyFont="1" applyFill="1" applyBorder="1"/>
    <xf numFmtId="9" fontId="0" fillId="45" borderId="29" xfId="197" applyFont="1" applyFill="1" applyBorder="1"/>
    <xf numFmtId="9" fontId="0" fillId="45" borderId="38" xfId="197" applyFont="1" applyFill="1" applyBorder="1"/>
    <xf numFmtId="0" fontId="114" fillId="0" borderId="39" xfId="132" applyBorder="1" applyAlignment="1">
      <alignment horizontal="left" wrapText="1"/>
    </xf>
    <xf numFmtId="9" fontId="114" fillId="0" borderId="0" xfId="197" applyFont="1" applyBorder="1"/>
    <xf numFmtId="0" fontId="38" fillId="0" borderId="44" xfId="132" applyFont="1" applyBorder="1" applyAlignment="1">
      <alignment horizontal="center"/>
    </xf>
    <xf numFmtId="14" fontId="0" fillId="0" borderId="8" xfId="0" applyNumberFormat="1" applyBorder="1"/>
    <xf numFmtId="9" fontId="0" fillId="0" borderId="62" xfId="1" applyFont="1" applyBorder="1"/>
    <xf numFmtId="9" fontId="0" fillId="0" borderId="32" xfId="1" applyFont="1" applyBorder="1" applyAlignment="1">
      <alignment horizontal="right" wrapText="1"/>
    </xf>
    <xf numFmtId="9" fontId="38" fillId="43" borderId="8" xfId="1" applyFont="1" applyFill="1" applyBorder="1" applyAlignment="1">
      <alignment horizontal="center" wrapText="1"/>
    </xf>
    <xf numFmtId="3" fontId="0" fillId="0" borderId="37" xfId="0" applyNumberFormat="1" applyBorder="1" applyAlignment="1">
      <alignment horizontal="center" vertical="center"/>
    </xf>
    <xf numFmtId="3" fontId="0" fillId="0" borderId="36" xfId="0" applyNumberFormat="1" applyBorder="1" applyAlignment="1">
      <alignment horizontal="center" vertical="center"/>
    </xf>
    <xf numFmtId="3" fontId="38" fillId="0" borderId="106" xfId="0" applyNumberFormat="1" applyFont="1" applyBorder="1" applyAlignment="1">
      <alignment horizontal="center" vertical="center"/>
    </xf>
    <xf numFmtId="0" fontId="0" fillId="0" borderId="96" xfId="127" applyFont="1" applyBorder="1"/>
    <xf numFmtId="0" fontId="0" fillId="0" borderId="70" xfId="127" applyFont="1" applyBorder="1"/>
    <xf numFmtId="0" fontId="38" fillId="0" borderId="62" xfId="0" applyFont="1" applyBorder="1"/>
    <xf numFmtId="0" fontId="78" fillId="0" borderId="0" xfId="0" applyFont="1"/>
    <xf numFmtId="9" fontId="47" fillId="0" borderId="8" xfId="1" applyFont="1" applyBorder="1" applyAlignment="1">
      <alignment horizontal="center" vertical="center"/>
    </xf>
    <xf numFmtId="9" fontId="47" fillId="0" borderId="26" xfId="1" applyFont="1" applyBorder="1" applyAlignment="1">
      <alignment horizontal="center" vertical="center"/>
    </xf>
    <xf numFmtId="9" fontId="0" fillId="0" borderId="70" xfId="1" applyFont="1" applyBorder="1"/>
    <xf numFmtId="9" fontId="114" fillId="45" borderId="24" xfId="197" applyFont="1" applyFill="1" applyBorder="1"/>
    <xf numFmtId="9" fontId="114" fillId="45" borderId="29" xfId="197" applyFont="1" applyFill="1" applyBorder="1"/>
    <xf numFmtId="9" fontId="114" fillId="45" borderId="45" xfId="197" applyFont="1" applyFill="1" applyBorder="1"/>
    <xf numFmtId="9" fontId="114" fillId="45" borderId="46" xfId="197" applyFont="1" applyFill="1" applyBorder="1"/>
    <xf numFmtId="0" fontId="38" fillId="42" borderId="38" xfId="0" applyFont="1" applyFill="1" applyBorder="1" applyAlignment="1">
      <alignment horizontal="center"/>
    </xf>
    <xf numFmtId="0" fontId="0" fillId="42" borderId="60" xfId="127" applyFont="1" applyFill="1" applyBorder="1"/>
    <xf numFmtId="3" fontId="0" fillId="42" borderId="61" xfId="4" applyNumberFormat="1" applyFont="1" applyFill="1" applyBorder="1" applyAlignment="1">
      <alignment horizontal="center"/>
    </xf>
    <xf numFmtId="0" fontId="0" fillId="42" borderId="25" xfId="127" applyFont="1" applyFill="1" applyBorder="1"/>
    <xf numFmtId="3" fontId="38" fillId="42" borderId="69" xfId="4" applyNumberFormat="1" applyFont="1" applyFill="1" applyBorder="1"/>
    <xf numFmtId="0" fontId="38" fillId="42" borderId="77" xfId="0" applyFont="1" applyFill="1" applyBorder="1"/>
    <xf numFmtId="3" fontId="38" fillId="36" borderId="78" xfId="4" applyNumberFormat="1" applyFont="1" applyFill="1" applyBorder="1"/>
    <xf numFmtId="3" fontId="38" fillId="42" borderId="78" xfId="4" applyNumberFormat="1" applyFont="1" applyFill="1" applyBorder="1"/>
    <xf numFmtId="3" fontId="38" fillId="42" borderId="79" xfId="4" applyNumberFormat="1" applyFont="1" applyFill="1" applyBorder="1"/>
    <xf numFmtId="0" fontId="38" fillId="36" borderId="63" xfId="0" applyFont="1" applyFill="1" applyBorder="1"/>
    <xf numFmtId="0" fontId="38" fillId="45" borderId="29" xfId="0" applyFont="1" applyFill="1" applyBorder="1" applyAlignment="1">
      <alignment horizontal="center"/>
    </xf>
    <xf numFmtId="3" fontId="0" fillId="45" borderId="8" xfId="4" applyNumberFormat="1" applyFont="1" applyFill="1" applyBorder="1" applyAlignment="1">
      <alignment horizontal="center"/>
    </xf>
    <xf numFmtId="3" fontId="0" fillId="45" borderId="26" xfId="4" applyNumberFormat="1" applyFont="1" applyFill="1" applyBorder="1" applyAlignment="1">
      <alignment horizontal="center"/>
    </xf>
    <xf numFmtId="3" fontId="0" fillId="35" borderId="44" xfId="4" applyNumberFormat="1" applyFont="1" applyFill="1" applyBorder="1" applyAlignment="1">
      <alignment horizontal="center"/>
    </xf>
    <xf numFmtId="42" fontId="0" fillId="0" borderId="44" xfId="703" applyNumberFormat="1" applyFont="1" applyBorder="1" applyAlignment="1">
      <alignment vertical="top"/>
    </xf>
    <xf numFmtId="42" fontId="0" fillId="0" borderId="25" xfId="703" applyNumberFormat="1" applyFont="1" applyBorder="1" applyAlignment="1">
      <alignment vertical="top"/>
    </xf>
    <xf numFmtId="42" fontId="0" fillId="0" borderId="26" xfId="703" applyNumberFormat="1" applyFont="1" applyBorder="1" applyAlignment="1">
      <alignment vertical="top"/>
    </xf>
    <xf numFmtId="9" fontId="0" fillId="0" borderId="44" xfId="197" applyFont="1" applyBorder="1"/>
    <xf numFmtId="9" fontId="38" fillId="0" borderId="47" xfId="197" applyFont="1" applyBorder="1"/>
    <xf numFmtId="42" fontId="38" fillId="0" borderId="47" xfId="132" applyNumberFormat="1" applyFont="1" applyBorder="1"/>
    <xf numFmtId="42" fontId="0" fillId="45" borderId="98" xfId="703" applyNumberFormat="1" applyFont="1" applyFill="1" applyBorder="1" applyAlignment="1">
      <alignment vertical="top"/>
    </xf>
    <xf numFmtId="42" fontId="38" fillId="0" borderId="54" xfId="132" applyNumberFormat="1" applyFont="1" applyBorder="1"/>
    <xf numFmtId="0" fontId="38" fillId="0" borderId="31" xfId="132" quotePrefix="1" applyFont="1" applyBorder="1" applyAlignment="1">
      <alignment horizontal="left"/>
    </xf>
    <xf numFmtId="0" fontId="76" fillId="0" borderId="74" xfId="132" applyFont="1" applyBorder="1"/>
    <xf numFmtId="0" fontId="114" fillId="0" borderId="43" xfId="132" applyBorder="1" applyAlignment="1">
      <alignment wrapText="1"/>
    </xf>
    <xf numFmtId="42" fontId="114" fillId="0" borderId="39" xfId="703" applyNumberFormat="1" applyFont="1" applyBorder="1" applyAlignment="1">
      <alignment vertical="top"/>
    </xf>
    <xf numFmtId="42" fontId="114" fillId="0" borderId="67" xfId="703" applyNumberFormat="1" applyFont="1" applyBorder="1" applyAlignment="1">
      <alignment vertical="top"/>
    </xf>
    <xf numFmtId="42" fontId="114" fillId="0" borderId="50" xfId="703" applyNumberFormat="1" applyFont="1" applyBorder="1" applyAlignment="1">
      <alignment vertical="top"/>
    </xf>
    <xf numFmtId="9" fontId="114" fillId="0" borderId="68" xfId="197" applyFont="1" applyBorder="1"/>
    <xf numFmtId="9" fontId="114" fillId="0" borderId="67" xfId="197" applyFont="1" applyBorder="1"/>
    <xf numFmtId="9" fontId="114" fillId="0" borderId="69" xfId="197" applyFont="1" applyBorder="1"/>
    <xf numFmtId="0" fontId="38" fillId="0" borderId="75" xfId="132" quotePrefix="1" applyFont="1" applyBorder="1" applyAlignment="1">
      <alignment horizontal="left" wrapText="1"/>
    </xf>
    <xf numFmtId="42" fontId="38" fillId="0" borderId="75" xfId="703" applyNumberFormat="1" applyFont="1" applyBorder="1" applyAlignment="1">
      <alignment vertical="top"/>
    </xf>
    <xf numFmtId="42" fontId="38" fillId="0" borderId="78" xfId="703" applyNumberFormat="1" applyFont="1" applyBorder="1" applyAlignment="1">
      <alignment vertical="top"/>
    </xf>
    <xf numFmtId="42" fontId="38" fillId="0" borderId="76" xfId="703" applyNumberFormat="1" applyFont="1" applyBorder="1" applyAlignment="1">
      <alignment vertical="top"/>
    </xf>
    <xf numFmtId="9" fontId="114" fillId="0" borderId="77" xfId="197" applyFont="1" applyBorder="1"/>
    <xf numFmtId="9" fontId="114" fillId="0" borderId="78" xfId="197" applyFont="1" applyBorder="1"/>
    <xf numFmtId="9" fontId="114" fillId="0" borderId="79" xfId="197" applyFont="1" applyBorder="1"/>
    <xf numFmtId="0" fontId="0" fillId="0" borderId="43" xfId="132" applyFont="1" applyBorder="1" applyAlignment="1">
      <alignment wrapText="1"/>
    </xf>
    <xf numFmtId="42" fontId="0" fillId="0" borderId="39" xfId="703" applyNumberFormat="1" applyFont="1" applyBorder="1" applyAlignment="1">
      <alignment vertical="top"/>
    </xf>
    <xf numFmtId="42" fontId="0" fillId="0" borderId="67" xfId="703" applyNumberFormat="1" applyFont="1" applyBorder="1" applyAlignment="1">
      <alignment vertical="top"/>
    </xf>
    <xf numFmtId="42" fontId="0" fillId="0" borderId="50" xfId="703" applyNumberFormat="1" applyFont="1" applyBorder="1" applyAlignment="1">
      <alignment vertical="top"/>
    </xf>
    <xf numFmtId="9" fontId="0" fillId="0" borderId="68" xfId="197" applyFont="1" applyBorder="1"/>
    <xf numFmtId="9" fontId="0" fillId="0" borderId="67" xfId="197" applyFont="1" applyBorder="1"/>
    <xf numFmtId="9" fontId="0" fillId="0" borderId="69" xfId="197" applyFont="1" applyBorder="1"/>
    <xf numFmtId="9" fontId="0" fillId="0" borderId="77" xfId="197" applyFont="1" applyBorder="1"/>
    <xf numFmtId="9" fontId="0" fillId="0" borderId="78" xfId="197" applyFont="1" applyBorder="1"/>
    <xf numFmtId="9" fontId="0" fillId="0" borderId="79" xfId="197" applyFont="1" applyBorder="1"/>
    <xf numFmtId="42" fontId="0" fillId="0" borderId="39" xfId="703" applyNumberFormat="1" applyFont="1" applyFill="1" applyBorder="1" applyAlignment="1">
      <alignment vertical="top"/>
    </xf>
    <xf numFmtId="42" fontId="0" fillId="0" borderId="67" xfId="703" applyNumberFormat="1" applyFont="1" applyFill="1" applyBorder="1" applyAlignment="1">
      <alignment vertical="top"/>
    </xf>
    <xf numFmtId="42" fontId="0" fillId="0" borderId="50" xfId="703" applyNumberFormat="1" applyFont="1" applyFill="1" applyBorder="1" applyAlignment="1">
      <alignment vertical="top"/>
    </xf>
    <xf numFmtId="9" fontId="0" fillId="0" borderId="68" xfId="197" applyFont="1" applyFill="1" applyBorder="1"/>
    <xf numFmtId="9" fontId="0" fillId="0" borderId="67" xfId="197" applyFont="1" applyFill="1" applyBorder="1"/>
    <xf numFmtId="9" fontId="0" fillId="0" borderId="69" xfId="197" applyFont="1" applyFill="1" applyBorder="1"/>
    <xf numFmtId="42" fontId="38" fillId="0" borderId="75" xfId="703" applyNumberFormat="1" applyFont="1" applyFill="1" applyBorder="1" applyAlignment="1">
      <alignment vertical="top"/>
    </xf>
    <xf numFmtId="42" fontId="38" fillId="0" borderId="78" xfId="703" applyNumberFormat="1" applyFont="1" applyFill="1" applyBorder="1" applyAlignment="1">
      <alignment vertical="top"/>
    </xf>
    <xf numFmtId="42" fontId="38" fillId="0" borderId="76" xfId="703" applyNumberFormat="1" applyFont="1" applyFill="1" applyBorder="1" applyAlignment="1">
      <alignment vertical="top"/>
    </xf>
    <xf numFmtId="9" fontId="0" fillId="0" borderId="77" xfId="197" applyFont="1" applyFill="1" applyBorder="1"/>
    <xf numFmtId="9" fontId="0" fillId="0" borderId="79" xfId="197" applyFont="1" applyFill="1" applyBorder="1"/>
    <xf numFmtId="0" fontId="38" fillId="45" borderId="87" xfId="132" applyFont="1" applyFill="1" applyBorder="1"/>
    <xf numFmtId="0" fontId="38" fillId="45" borderId="64" xfId="132" applyFont="1" applyFill="1" applyBorder="1"/>
    <xf numFmtId="0" fontId="38" fillId="45" borderId="63" xfId="132" applyFont="1" applyFill="1" applyBorder="1" applyAlignment="1">
      <alignment horizontal="center"/>
    </xf>
    <xf numFmtId="0" fontId="38" fillId="45" borderId="30" xfId="132" applyFont="1" applyFill="1" applyBorder="1" applyAlignment="1">
      <alignment horizontal="center"/>
    </xf>
    <xf numFmtId="0" fontId="38" fillId="45" borderId="54" xfId="132" applyFont="1" applyFill="1" applyBorder="1" applyAlignment="1">
      <alignment horizontal="center"/>
    </xf>
    <xf numFmtId="0" fontId="0" fillId="37" borderId="61" xfId="528" applyFont="1" applyFill="1" applyBorder="1"/>
    <xf numFmtId="164" fontId="0" fillId="0" borderId="0" xfId="528" applyNumberFormat="1" applyFont="1"/>
    <xf numFmtId="0" fontId="0" fillId="37" borderId="60" xfId="528" applyFont="1" applyFill="1" applyBorder="1"/>
    <xf numFmtId="0" fontId="38" fillId="37" borderId="29" xfId="0" applyFont="1" applyFill="1" applyBorder="1"/>
    <xf numFmtId="0" fontId="38" fillId="37" borderId="38" xfId="0" applyFont="1" applyFill="1" applyBorder="1"/>
    <xf numFmtId="0" fontId="0" fillId="37" borderId="74" xfId="528" applyFont="1" applyFill="1" applyBorder="1"/>
    <xf numFmtId="0" fontId="38" fillId="0" borderId="27" xfId="0" applyFont="1" applyBorder="1" applyAlignment="1">
      <alignment wrapText="1"/>
    </xf>
    <xf numFmtId="0" fontId="38" fillId="0" borderId="27" xfId="0" applyFont="1" applyBorder="1" applyAlignment="1">
      <alignment horizontal="left" wrapText="1" indent="1"/>
    </xf>
    <xf numFmtId="0" fontId="38" fillId="0" borderId="64" xfId="0" applyFont="1" applyBorder="1" applyAlignment="1">
      <alignment wrapText="1"/>
    </xf>
    <xf numFmtId="0" fontId="38" fillId="0" borderId="65" xfId="0" applyFont="1" applyBorder="1" applyAlignment="1">
      <alignment wrapText="1"/>
    </xf>
    <xf numFmtId="5" fontId="38" fillId="35" borderId="75" xfId="0" applyNumberFormat="1" applyFont="1" applyFill="1" applyBorder="1" applyAlignment="1">
      <alignment horizontal="left"/>
    </xf>
    <xf numFmtId="171" fontId="75" fillId="45" borderId="61" xfId="187" applyNumberFormat="1" applyFont="1" applyFill="1" applyBorder="1"/>
    <xf numFmtId="0" fontId="75" fillId="45" borderId="61" xfId="0" applyFont="1" applyFill="1" applyBorder="1"/>
    <xf numFmtId="0" fontId="0" fillId="45" borderId="61" xfId="0" applyFill="1" applyBorder="1"/>
    <xf numFmtId="171" fontId="0" fillId="45" borderId="61" xfId="187" applyNumberFormat="1" applyFont="1" applyFill="1" applyBorder="1"/>
    <xf numFmtId="0" fontId="0" fillId="45" borderId="44" xfId="0" applyFill="1" applyBorder="1"/>
    <xf numFmtId="171" fontId="0" fillId="45" borderId="79" xfId="187" applyNumberFormat="1" applyFont="1" applyFill="1" applyBorder="1"/>
    <xf numFmtId="0" fontId="38" fillId="45" borderId="60" xfId="0" applyFont="1" applyFill="1" applyBorder="1"/>
    <xf numFmtId="0" fontId="0" fillId="45" borderId="8" xfId="0" applyFill="1" applyBorder="1"/>
    <xf numFmtId="164" fontId="0" fillId="45" borderId="8" xfId="39" applyNumberFormat="1" applyFont="1" applyFill="1" applyBorder="1"/>
    <xf numFmtId="0" fontId="38" fillId="45" borderId="25" xfId="0" applyFont="1" applyFill="1" applyBorder="1"/>
    <xf numFmtId="0" fontId="0" fillId="45" borderId="26" xfId="0" applyFill="1" applyBorder="1"/>
    <xf numFmtId="0" fontId="108" fillId="45" borderId="26" xfId="0" applyFont="1" applyFill="1" applyBorder="1"/>
    <xf numFmtId="164" fontId="108" fillId="45" borderId="26" xfId="39" applyNumberFormat="1" applyFont="1" applyFill="1" applyBorder="1"/>
    <xf numFmtId="164" fontId="0" fillId="45" borderId="26" xfId="39" applyNumberFormat="1" applyFont="1" applyFill="1" applyBorder="1"/>
    <xf numFmtId="0" fontId="38" fillId="45" borderId="75" xfId="0" applyFont="1" applyFill="1" applyBorder="1"/>
    <xf numFmtId="0" fontId="38" fillId="45" borderId="74" xfId="0" applyFont="1" applyFill="1" applyBorder="1" applyAlignment="1">
      <alignment horizontal="center"/>
    </xf>
    <xf numFmtId="0" fontId="75" fillId="45" borderId="8" xfId="0" applyFont="1" applyFill="1" applyBorder="1"/>
    <xf numFmtId="164" fontId="75" fillId="45" borderId="8" xfId="39" applyNumberFormat="1" applyFont="1" applyFill="1" applyBorder="1"/>
    <xf numFmtId="0" fontId="0" fillId="45" borderId="77" xfId="0" applyFill="1" applyBorder="1"/>
    <xf numFmtId="0" fontId="114" fillId="45" borderId="86" xfId="132" applyFill="1" applyBorder="1"/>
    <xf numFmtId="0" fontId="38" fillId="37" borderId="27" xfId="528" applyFont="1" applyFill="1" applyBorder="1"/>
    <xf numFmtId="0" fontId="0" fillId="37" borderId="64" xfId="0" applyFill="1" applyBorder="1"/>
    <xf numFmtId="0" fontId="109" fillId="37" borderId="75" xfId="0" applyFont="1" applyFill="1" applyBorder="1"/>
    <xf numFmtId="0" fontId="0" fillId="0" borderId="65" xfId="0" applyBorder="1" applyAlignment="1">
      <alignment horizontal="left"/>
    </xf>
    <xf numFmtId="0" fontId="0" fillId="37" borderId="36" xfId="0" applyFill="1" applyBorder="1"/>
    <xf numFmtId="164" fontId="0" fillId="0" borderId="36" xfId="0" applyNumberFormat="1" applyBorder="1"/>
    <xf numFmtId="164" fontId="0" fillId="37" borderId="36" xfId="39" applyNumberFormat="1" applyFont="1" applyFill="1" applyBorder="1"/>
    <xf numFmtId="164" fontId="0" fillId="0" borderId="36" xfId="39" applyNumberFormat="1" applyFont="1" applyFill="1" applyBorder="1"/>
    <xf numFmtId="0" fontId="0" fillId="0" borderId="36" xfId="0" applyBorder="1"/>
    <xf numFmtId="0" fontId="38" fillId="37" borderId="101" xfId="0" applyFont="1" applyFill="1" applyBorder="1"/>
    <xf numFmtId="0" fontId="0" fillId="37" borderId="96" xfId="0" applyFill="1" applyBorder="1"/>
    <xf numFmtId="0" fontId="38" fillId="37" borderId="96" xfId="0" applyFont="1" applyFill="1" applyBorder="1"/>
    <xf numFmtId="0" fontId="109" fillId="0" borderId="62" xfId="0" applyFont="1" applyBorder="1" applyAlignment="1">
      <alignment horizontal="left"/>
    </xf>
    <xf numFmtId="0" fontId="0" fillId="0" borderId="43" xfId="0" applyBorder="1"/>
    <xf numFmtId="0" fontId="0" fillId="0" borderId="70" xfId="0" applyBorder="1"/>
    <xf numFmtId="164" fontId="0" fillId="0" borderId="35" xfId="0" applyNumberFormat="1" applyBorder="1"/>
    <xf numFmtId="0" fontId="0" fillId="37" borderId="74" xfId="0" applyFill="1" applyBorder="1"/>
    <xf numFmtId="0" fontId="109" fillId="37" borderId="103" xfId="0" applyFont="1" applyFill="1" applyBorder="1"/>
    <xf numFmtId="0" fontId="109" fillId="37" borderId="78" xfId="0" applyFont="1" applyFill="1" applyBorder="1"/>
    <xf numFmtId="0" fontId="109" fillId="37" borderId="79" xfId="0" applyFont="1" applyFill="1" applyBorder="1"/>
    <xf numFmtId="0" fontId="38" fillId="37" borderId="43" xfId="528" applyFont="1" applyFill="1" applyBorder="1"/>
    <xf numFmtId="0" fontId="38" fillId="37" borderId="85" xfId="0" applyFont="1" applyFill="1" applyBorder="1"/>
    <xf numFmtId="0" fontId="38" fillId="37" borderId="84" xfId="0" applyFont="1" applyFill="1" applyBorder="1"/>
    <xf numFmtId="0" fontId="0" fillId="0" borderId="87" xfId="528" applyFont="1" applyBorder="1"/>
    <xf numFmtId="0" fontId="38" fillId="0" borderId="101" xfId="0" applyFont="1" applyBorder="1"/>
    <xf numFmtId="0" fontId="38" fillId="0" borderId="66" xfId="0" applyFont="1" applyBorder="1"/>
    <xf numFmtId="164" fontId="0" fillId="0" borderId="109" xfId="0" applyNumberFormat="1" applyBorder="1"/>
    <xf numFmtId="0" fontId="109" fillId="0" borderId="58" xfId="0" applyFont="1" applyBorder="1" applyAlignment="1">
      <alignment horizontal="left"/>
    </xf>
    <xf numFmtId="0" fontId="38" fillId="37" borderId="87" xfId="528" applyFont="1" applyFill="1" applyBorder="1"/>
    <xf numFmtId="0" fontId="0" fillId="37" borderId="37" xfId="0" applyFill="1" applyBorder="1"/>
    <xf numFmtId="164" fontId="0" fillId="0" borderId="26" xfId="0" applyNumberFormat="1" applyBorder="1"/>
    <xf numFmtId="164" fontId="114" fillId="0" borderId="61" xfId="4" applyNumberFormat="1" applyFont="1" applyBorder="1" applyAlignment="1">
      <alignment horizontal="left" vertical="center" wrapText="1"/>
    </xf>
    <xf numFmtId="164" fontId="0" fillId="0" borderId="61" xfId="4" applyNumberFormat="1" applyFont="1" applyBorder="1" applyAlignment="1">
      <alignment horizontal="left" vertical="center" wrapText="1"/>
    </xf>
    <xf numFmtId="164" fontId="0" fillId="0" borderId="44" xfId="4" applyNumberFormat="1" applyFont="1" applyBorder="1" applyAlignment="1">
      <alignment horizontal="left" vertical="center" wrapText="1"/>
    </xf>
    <xf numFmtId="164" fontId="38" fillId="0" borderId="46" xfId="4" applyNumberFormat="1" applyFont="1" applyBorder="1"/>
    <xf numFmtId="164" fontId="38" fillId="0" borderId="78" xfId="4" applyNumberFormat="1" applyFont="1" applyBorder="1"/>
    <xf numFmtId="164" fontId="38" fillId="0" borderId="79" xfId="4" applyNumberFormat="1" applyFont="1" applyBorder="1"/>
    <xf numFmtId="0" fontId="38" fillId="36" borderId="56" xfId="0" applyFont="1" applyFill="1" applyBorder="1"/>
    <xf numFmtId="164" fontId="0" fillId="0" borderId="36" xfId="4" applyNumberFormat="1" applyFont="1" applyBorder="1"/>
    <xf numFmtId="164" fontId="0" fillId="0" borderId="61" xfId="4" applyNumberFormat="1" applyFont="1" applyBorder="1"/>
    <xf numFmtId="164" fontId="0" fillId="0" borderId="106" xfId="4" applyNumberFormat="1" applyFont="1" applyBorder="1"/>
    <xf numFmtId="164" fontId="0" fillId="0" borderId="54" xfId="4" applyNumberFormat="1" applyFont="1" applyBorder="1"/>
    <xf numFmtId="164" fontId="38" fillId="0" borderId="91" xfId="4" applyNumberFormat="1" applyFont="1" applyBorder="1"/>
    <xf numFmtId="37" fontId="38" fillId="0" borderId="47" xfId="4" applyNumberFormat="1" applyFont="1" applyBorder="1"/>
    <xf numFmtId="164" fontId="0" fillId="0" borderId="60" xfId="39" applyNumberFormat="1" applyFont="1" applyBorder="1" applyAlignment="1">
      <alignment horizontal="left"/>
    </xf>
    <xf numFmtId="164" fontId="0" fillId="0" borderId="61" xfId="0" applyNumberFormat="1" applyBorder="1" applyAlignment="1">
      <alignment horizontal="left" vertical="center" wrapText="1"/>
    </xf>
    <xf numFmtId="164" fontId="0" fillId="0" borderId="60" xfId="0" applyNumberFormat="1" applyBorder="1" applyAlignment="1">
      <alignment horizontal="left"/>
    </xf>
    <xf numFmtId="164" fontId="0" fillId="0" borderId="61" xfId="0" applyNumberFormat="1" applyBorder="1" applyAlignment="1">
      <alignment horizontal="left"/>
    </xf>
    <xf numFmtId="164" fontId="0" fillId="0" borderId="60" xfId="0" applyNumberFormat="1" applyBorder="1" applyAlignment="1">
      <alignment horizontal="left" vertical="center"/>
    </xf>
    <xf numFmtId="164" fontId="0" fillId="0" borderId="63" xfId="0" applyNumberFormat="1" applyBorder="1"/>
    <xf numFmtId="164" fontId="38" fillId="0" borderId="45" xfId="4" applyNumberFormat="1" applyFont="1" applyBorder="1"/>
    <xf numFmtId="164" fontId="38" fillId="0" borderId="47" xfId="4" applyNumberFormat="1" applyFont="1" applyBorder="1"/>
    <xf numFmtId="0" fontId="38" fillId="0" borderId="48" xfId="0" applyFont="1" applyBorder="1"/>
    <xf numFmtId="164" fontId="0" fillId="0" borderId="36" xfId="39" applyNumberFormat="1" applyFont="1" applyBorder="1" applyAlignment="1">
      <alignment horizontal="left"/>
    </xf>
    <xf numFmtId="0" fontId="0" fillId="0" borderId="60" xfId="0" applyBorder="1" applyAlignment="1">
      <alignment horizontal="center"/>
    </xf>
    <xf numFmtId="0" fontId="0" fillId="0" borderId="61" xfId="0" applyBorder="1" applyAlignment="1">
      <alignment horizontal="center"/>
    </xf>
    <xf numFmtId="0" fontId="0" fillId="0" borderId="63" xfId="0" applyBorder="1" applyAlignment="1">
      <alignment horizontal="center"/>
    </xf>
    <xf numFmtId="0" fontId="0" fillId="0" borderId="54" xfId="0" applyBorder="1" applyAlignment="1">
      <alignment horizontal="center"/>
    </xf>
    <xf numFmtId="164" fontId="0" fillId="0" borderId="36" xfId="39" applyNumberFormat="1" applyFont="1" applyFill="1" applyBorder="1" applyAlignment="1">
      <alignment horizontal="left"/>
    </xf>
    <xf numFmtId="164" fontId="0" fillId="0" borderId="35" xfId="39" applyNumberFormat="1" applyFont="1" applyBorder="1" applyAlignment="1">
      <alignment horizontal="left"/>
    </xf>
    <xf numFmtId="164" fontId="38" fillId="0" borderId="103" xfId="4" applyNumberFormat="1" applyFont="1" applyBorder="1"/>
    <xf numFmtId="0" fontId="38" fillId="36" borderId="85" xfId="0" applyFont="1" applyFill="1" applyBorder="1" applyAlignment="1">
      <alignment horizontal="center"/>
    </xf>
    <xf numFmtId="164" fontId="0" fillId="0" borderId="60" xfId="4" quotePrefix="1" applyNumberFormat="1" applyFont="1" applyBorder="1" applyAlignment="1">
      <alignment horizontal="center"/>
    </xf>
    <xf numFmtId="164" fontId="0" fillId="0" borderId="61" xfId="4" applyNumberFormat="1" applyFont="1" applyFill="1" applyBorder="1"/>
    <xf numFmtId="164" fontId="0" fillId="0" borderId="60" xfId="4" applyNumberFormat="1" applyFont="1" applyBorder="1"/>
    <xf numFmtId="164" fontId="0" fillId="0" borderId="63" xfId="4" applyNumberFormat="1" applyFont="1" applyBorder="1"/>
    <xf numFmtId="164" fontId="0" fillId="0" borderId="44" xfId="4" applyNumberFormat="1" applyFont="1" applyBorder="1"/>
    <xf numFmtId="37" fontId="38" fillId="0" borderId="79" xfId="4" applyNumberFormat="1" applyFont="1" applyBorder="1"/>
    <xf numFmtId="164" fontId="0" fillId="0" borderId="25" xfId="4" applyNumberFormat="1" applyFont="1" applyBorder="1"/>
    <xf numFmtId="164" fontId="38" fillId="0" borderId="77" xfId="4" applyNumberFormat="1" applyFont="1" applyBorder="1"/>
    <xf numFmtId="1" fontId="0" fillId="0" borderId="61" xfId="4" applyNumberFormat="1" applyFont="1" applyBorder="1"/>
    <xf numFmtId="43" fontId="0" fillId="0" borderId="61" xfId="4" applyFont="1" applyBorder="1"/>
    <xf numFmtId="164" fontId="0" fillId="0" borderId="60" xfId="4" applyNumberFormat="1" applyFont="1" applyBorder="1" applyAlignment="1">
      <alignment horizontal="center"/>
    </xf>
    <xf numFmtId="43" fontId="0" fillId="0" borderId="61" xfId="4" applyFont="1" applyBorder="1" applyAlignment="1">
      <alignment horizontal="center"/>
    </xf>
    <xf numFmtId="164" fontId="0" fillId="35" borderId="60" xfId="4" applyNumberFormat="1" applyFont="1" applyFill="1" applyBorder="1"/>
    <xf numFmtId="164" fontId="0" fillId="35" borderId="61" xfId="4" applyNumberFormat="1" applyFont="1" applyFill="1" applyBorder="1"/>
    <xf numFmtId="164" fontId="0" fillId="35" borderId="63" xfId="4" applyNumberFormat="1" applyFont="1" applyFill="1" applyBorder="1"/>
    <xf numFmtId="164" fontId="0" fillId="35" borderId="44" xfId="4" applyNumberFormat="1" applyFont="1" applyFill="1" applyBorder="1"/>
    <xf numFmtId="164" fontId="0" fillId="35" borderId="54" xfId="4" applyNumberFormat="1" applyFont="1" applyFill="1" applyBorder="1"/>
    <xf numFmtId="0" fontId="38" fillId="43" borderId="64" xfId="0" applyFont="1" applyFill="1" applyBorder="1" applyAlignment="1">
      <alignment horizontal="left" vertical="center" wrapText="1"/>
    </xf>
    <xf numFmtId="0" fontId="0" fillId="0" borderId="27" xfId="0" applyBorder="1" applyAlignment="1">
      <alignment horizontal="left" vertical="center" wrapText="1"/>
    </xf>
    <xf numFmtId="0" fontId="38" fillId="43" borderId="27" xfId="0" applyFont="1" applyFill="1" applyBorder="1" applyAlignment="1">
      <alignment horizontal="left" vertical="center" wrapText="1"/>
    </xf>
    <xf numFmtId="0" fontId="38" fillId="43" borderId="61" xfId="0" applyFont="1" applyFill="1" applyBorder="1" applyAlignment="1">
      <alignment horizontal="center" wrapText="1"/>
    </xf>
    <xf numFmtId="0" fontId="124" fillId="0" borderId="8" xfId="0" applyFont="1" applyBorder="1" applyAlignment="1">
      <alignment horizontal="left"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0" fontId="39" fillId="36" borderId="79" xfId="127" applyFont="1" applyFill="1" applyBorder="1" applyAlignment="1">
      <alignment horizontal="center" vertical="center" wrapText="1"/>
    </xf>
    <xf numFmtId="164" fontId="47" fillId="0" borderId="8" xfId="4" applyNumberFormat="1" applyFont="1" applyBorder="1"/>
    <xf numFmtId="164" fontId="47" fillId="0" borderId="26" xfId="4" applyNumberFormat="1" applyFont="1" applyBorder="1"/>
    <xf numFmtId="164" fontId="47" fillId="0" borderId="24" xfId="4" applyNumberFormat="1" applyFont="1" applyBorder="1" applyAlignment="1">
      <alignment horizontal="center" vertical="center"/>
    </xf>
    <xf numFmtId="164" fontId="47" fillId="0" borderId="29" xfId="4" applyNumberFormat="1" applyFont="1" applyBorder="1" applyAlignment="1">
      <alignment horizontal="center" vertical="center"/>
    </xf>
    <xf numFmtId="164" fontId="47" fillId="0" borderId="38" xfId="4" applyNumberFormat="1" applyFont="1" applyBorder="1" applyAlignment="1">
      <alignment horizontal="center" vertical="center"/>
    </xf>
    <xf numFmtId="164" fontId="47" fillId="0" borderId="28" xfId="4" applyNumberFormat="1" applyFont="1" applyBorder="1" applyAlignment="1">
      <alignment horizontal="center" vertical="center"/>
    </xf>
    <xf numFmtId="164" fontId="47" fillId="0" borderId="61" xfId="4" applyNumberFormat="1" applyFont="1" applyBorder="1" applyAlignment="1">
      <alignment horizontal="center" vertical="center"/>
    </xf>
    <xf numFmtId="164" fontId="47" fillId="0" borderId="27" xfId="4" applyNumberFormat="1" applyFont="1" applyBorder="1" applyAlignment="1">
      <alignment horizontal="center" vertical="center"/>
    </xf>
    <xf numFmtId="164" fontId="47" fillId="0" borderId="41" xfId="4" applyNumberFormat="1" applyFont="1" applyBorder="1" applyAlignment="1">
      <alignment horizontal="center" vertical="center"/>
    </xf>
    <xf numFmtId="164" fontId="47" fillId="0" borderId="98" xfId="4" applyNumberFormat="1" applyFont="1" applyBorder="1" applyAlignment="1">
      <alignment horizontal="center" vertical="center"/>
    </xf>
    <xf numFmtId="164" fontId="47" fillId="0" borderId="60" xfId="4" applyNumberFormat="1" applyFont="1" applyBorder="1" applyAlignment="1">
      <alignment horizontal="center" vertical="center"/>
    </xf>
    <xf numFmtId="164" fontId="47" fillId="0" borderId="8" xfId="4" applyNumberFormat="1" applyFont="1" applyBorder="1" applyAlignment="1">
      <alignment horizontal="center" vertical="center"/>
    </xf>
    <xf numFmtId="164" fontId="47" fillId="0" borderId="5" xfId="4" applyNumberFormat="1" applyFont="1" applyBorder="1" applyAlignment="1">
      <alignment horizontal="center" vertical="center"/>
    </xf>
    <xf numFmtId="164" fontId="47" fillId="0" borderId="25" xfId="4" applyNumberFormat="1" applyFont="1" applyBorder="1" applyAlignment="1">
      <alignment horizontal="center" vertical="center"/>
    </xf>
    <xf numFmtId="164" fontId="47" fillId="0" borderId="26" xfId="4" applyNumberFormat="1" applyFont="1" applyBorder="1" applyAlignment="1">
      <alignment horizontal="center" vertical="center"/>
    </xf>
    <xf numFmtId="164" fontId="47" fillId="0" borderId="34" xfId="4" applyNumberFormat="1" applyFont="1" applyBorder="1" applyAlignment="1">
      <alignment horizontal="center" vertical="center"/>
    </xf>
    <xf numFmtId="164" fontId="47" fillId="0" borderId="54" xfId="4" applyNumberFormat="1" applyFont="1" applyBorder="1" applyAlignment="1">
      <alignment horizontal="center" vertical="center"/>
    </xf>
    <xf numFmtId="164" fontId="47" fillId="0" borderId="42" xfId="4" applyNumberFormat="1" applyFont="1" applyBorder="1" applyAlignment="1">
      <alignment horizontal="center" vertical="center"/>
    </xf>
    <xf numFmtId="164" fontId="39" fillId="0" borderId="77" xfId="4" applyNumberFormat="1" applyFont="1" applyBorder="1" applyAlignment="1">
      <alignment horizontal="center" vertical="center"/>
    </xf>
    <xf numFmtId="164" fontId="39" fillId="0" borderId="78" xfId="4" applyNumberFormat="1" applyFont="1" applyBorder="1" applyAlignment="1">
      <alignment horizontal="center" vertical="center"/>
    </xf>
    <xf numFmtId="164" fontId="39" fillId="0" borderId="79" xfId="4" applyNumberFormat="1" applyFont="1" applyBorder="1" applyAlignment="1">
      <alignment horizontal="center" vertical="center"/>
    </xf>
    <xf numFmtId="164" fontId="39" fillId="0" borderId="92" xfId="4" applyNumberFormat="1" applyFont="1" applyBorder="1" applyAlignment="1">
      <alignment horizontal="center" vertical="center"/>
    </xf>
    <xf numFmtId="9" fontId="47" fillId="0" borderId="24" xfId="127" applyNumberFormat="1" applyFont="1" applyBorder="1" applyAlignment="1">
      <alignment horizontal="center" vertical="center"/>
    </xf>
    <xf numFmtId="9" fontId="47" fillId="0" borderId="60" xfId="127" applyNumberFormat="1" applyFont="1" applyBorder="1" applyAlignment="1">
      <alignment horizontal="center" vertical="center"/>
    </xf>
    <xf numFmtId="9" fontId="39" fillId="0" borderId="63" xfId="127" applyNumberFormat="1" applyFont="1" applyBorder="1" applyAlignment="1">
      <alignment horizontal="center" vertical="center"/>
    </xf>
    <xf numFmtId="3" fontId="39" fillId="0" borderId="63" xfId="16261" applyNumberFormat="1" applyFont="1" applyBorder="1" applyAlignment="1">
      <alignment horizontal="center" vertical="center"/>
    </xf>
    <xf numFmtId="3" fontId="39" fillId="0" borderId="54" xfId="127" applyNumberFormat="1" applyFont="1" applyBorder="1" applyAlignment="1">
      <alignment horizontal="center" vertical="center"/>
    </xf>
    <xf numFmtId="3" fontId="39" fillId="0" borderId="63" xfId="127" applyNumberFormat="1" applyFont="1" applyBorder="1" applyAlignment="1">
      <alignment horizontal="center" vertical="center"/>
    </xf>
    <xf numFmtId="171" fontId="0" fillId="0" borderId="0" xfId="1" applyNumberFormat="1" applyFont="1"/>
    <xf numFmtId="164" fontId="47" fillId="0" borderId="38" xfId="4" applyNumberFormat="1" applyFont="1" applyFill="1" applyBorder="1" applyAlignment="1">
      <alignment horizontal="center" vertical="center"/>
    </xf>
    <xf numFmtId="164" fontId="47" fillId="0" borderId="61" xfId="4" applyNumberFormat="1" applyFont="1" applyFill="1" applyBorder="1" applyAlignment="1">
      <alignment horizontal="center" vertical="center"/>
    </xf>
    <xf numFmtId="164" fontId="47" fillId="0" borderId="27" xfId="4" applyNumberFormat="1" applyFont="1" applyFill="1" applyBorder="1" applyAlignment="1">
      <alignment horizontal="center" vertical="center"/>
    </xf>
    <xf numFmtId="164" fontId="47" fillId="0" borderId="41" xfId="4" applyNumberFormat="1" applyFont="1" applyFill="1" applyBorder="1" applyAlignment="1">
      <alignment horizontal="center" vertical="center"/>
    </xf>
    <xf numFmtId="164" fontId="47" fillId="0" borderId="60" xfId="4" applyNumberFormat="1" applyFont="1" applyFill="1" applyBorder="1" applyAlignment="1">
      <alignment horizontal="center" vertical="center"/>
    </xf>
    <xf numFmtId="164" fontId="47" fillId="0" borderId="8" xfId="4" applyNumberFormat="1" applyFont="1" applyFill="1" applyBorder="1" applyAlignment="1">
      <alignment horizontal="center" vertical="center"/>
    </xf>
    <xf numFmtId="164" fontId="47" fillId="0" borderId="5" xfId="4" applyNumberFormat="1" applyFont="1" applyFill="1" applyBorder="1" applyAlignment="1">
      <alignment horizontal="center" vertical="center"/>
    </xf>
    <xf numFmtId="164" fontId="47" fillId="0" borderId="25" xfId="4" applyNumberFormat="1" applyFont="1" applyFill="1" applyBorder="1" applyAlignment="1">
      <alignment horizontal="center" vertical="center"/>
    </xf>
    <xf numFmtId="164" fontId="47" fillId="0" borderId="26" xfId="4" applyNumberFormat="1" applyFont="1" applyFill="1" applyBorder="1" applyAlignment="1">
      <alignment horizontal="center" vertical="center"/>
    </xf>
    <xf numFmtId="164" fontId="47" fillId="0" borderId="34" xfId="4" applyNumberFormat="1" applyFont="1" applyFill="1" applyBorder="1" applyAlignment="1">
      <alignment horizontal="center" vertical="center"/>
    </xf>
    <xf numFmtId="164" fontId="47" fillId="0" borderId="54" xfId="4" applyNumberFormat="1" applyFont="1" applyFill="1" applyBorder="1" applyAlignment="1">
      <alignment horizontal="center" vertical="center"/>
    </xf>
    <xf numFmtId="164" fontId="47" fillId="0" borderId="42" xfId="4" applyNumberFormat="1" applyFont="1" applyFill="1" applyBorder="1" applyAlignment="1">
      <alignment horizontal="center" vertical="center"/>
    </xf>
    <xf numFmtId="43" fontId="114" fillId="0" borderId="29" xfId="4" applyBorder="1" applyAlignment="1">
      <alignment horizontal="center" vertical="center"/>
    </xf>
    <xf numFmtId="178" fontId="114" fillId="0" borderId="29" xfId="4" applyNumberFormat="1" applyBorder="1" applyAlignment="1">
      <alignment horizontal="center" vertical="center"/>
    </xf>
    <xf numFmtId="164" fontId="114" fillId="0" borderId="29" xfId="4" applyNumberFormat="1" applyBorder="1" applyAlignment="1">
      <alignment horizontal="center" vertical="center"/>
    </xf>
    <xf numFmtId="164" fontId="114" fillId="0" borderId="67" xfId="4" applyNumberFormat="1" applyBorder="1" applyAlignment="1">
      <alignment horizontal="center" vertical="center"/>
    </xf>
    <xf numFmtId="43" fontId="38" fillId="0" borderId="78" xfId="4" applyFont="1" applyBorder="1" applyAlignment="1">
      <alignment horizontal="center" vertical="center"/>
    </xf>
    <xf numFmtId="178" fontId="38" fillId="0" borderId="78" xfId="4" applyNumberFormat="1" applyFont="1" applyBorder="1" applyAlignment="1">
      <alignment horizontal="center" vertical="center"/>
    </xf>
    <xf numFmtId="164" fontId="38" fillId="0" borderId="78" xfId="4" applyNumberFormat="1" applyFont="1" applyBorder="1" applyAlignment="1">
      <alignment horizontal="center" vertical="center"/>
    </xf>
    <xf numFmtId="164" fontId="75" fillId="0" borderId="29" xfId="4" applyNumberFormat="1" applyFont="1" applyBorder="1" applyAlignment="1">
      <alignment horizontal="center" vertical="center"/>
    </xf>
    <xf numFmtId="164" fontId="0" fillId="0" borderId="37" xfId="4" applyNumberFormat="1" applyFont="1" applyBorder="1" applyAlignment="1">
      <alignment horizontal="center" vertical="center"/>
    </xf>
    <xf numFmtId="164" fontId="0" fillId="0" borderId="29" xfId="4" applyNumberFormat="1" applyFont="1" applyBorder="1" applyAlignment="1">
      <alignment horizontal="center" vertical="center"/>
    </xf>
    <xf numFmtId="164" fontId="0" fillId="0" borderId="8" xfId="4" applyNumberFormat="1" applyFont="1" applyBorder="1" applyAlignment="1">
      <alignment horizontal="center" vertical="center"/>
    </xf>
    <xf numFmtId="164" fontId="0" fillId="0" borderId="26" xfId="4" applyNumberFormat="1" applyFont="1" applyBorder="1" applyAlignment="1">
      <alignment horizontal="center" vertical="center"/>
    </xf>
    <xf numFmtId="164" fontId="0" fillId="0" borderId="0" xfId="4" applyNumberFormat="1" applyFont="1"/>
    <xf numFmtId="14" fontId="47" fillId="0" borderId="32" xfId="127" applyNumberFormat="1" applyFont="1" applyBorder="1" applyAlignment="1">
      <alignment horizontal="left"/>
    </xf>
    <xf numFmtId="14" fontId="47" fillId="0" borderId="31" xfId="127" applyNumberFormat="1" applyFont="1" applyBorder="1" applyAlignment="1">
      <alignment horizontal="left"/>
    </xf>
    <xf numFmtId="176" fontId="114" fillId="0" borderId="24" xfId="127" applyNumberFormat="1" applyBorder="1" applyAlignment="1">
      <alignment horizontal="left"/>
    </xf>
    <xf numFmtId="176" fontId="114" fillId="0" borderId="60" xfId="127" applyNumberFormat="1" applyBorder="1" applyAlignment="1">
      <alignment horizontal="left"/>
    </xf>
    <xf numFmtId="176" fontId="114" fillId="0" borderId="25" xfId="127" applyNumberFormat="1" applyBorder="1" applyAlignment="1">
      <alignment horizontal="left"/>
    </xf>
    <xf numFmtId="44" fontId="0" fillId="0" borderId="38" xfId="2" applyFont="1" applyBorder="1"/>
    <xf numFmtId="44" fontId="0" fillId="0" borderId="61" xfId="2" applyFont="1" applyBorder="1"/>
    <xf numFmtId="44" fontId="38" fillId="0" borderId="54" xfId="2" applyFont="1" applyBorder="1"/>
    <xf numFmtId="0" fontId="38" fillId="43" borderId="74" xfId="0" applyFont="1" applyFill="1" applyBorder="1" applyAlignment="1">
      <alignment horizontal="center"/>
    </xf>
    <xf numFmtId="164" fontId="47" fillId="0" borderId="36" xfId="4" applyNumberFormat="1" applyFont="1" applyBorder="1" applyAlignment="1">
      <alignment horizontal="center" vertical="center"/>
    </xf>
    <xf numFmtId="164" fontId="47" fillId="0" borderId="35" xfId="4" applyNumberFormat="1" applyFont="1" applyBorder="1" applyAlignment="1">
      <alignment horizontal="center" vertical="center"/>
    </xf>
    <xf numFmtId="164" fontId="39" fillId="0" borderId="93" xfId="4" applyNumberFormat="1" applyFont="1" applyBorder="1" applyAlignment="1">
      <alignment horizontal="center" vertical="center"/>
    </xf>
    <xf numFmtId="164" fontId="39" fillId="0" borderId="94" xfId="4" applyNumberFormat="1" applyFont="1" applyBorder="1" applyAlignment="1">
      <alignment horizontal="center" vertical="center"/>
    </xf>
    <xf numFmtId="178" fontId="114" fillId="0" borderId="37" xfId="4" applyNumberFormat="1" applyBorder="1" applyAlignment="1">
      <alignment horizontal="center" vertical="center"/>
    </xf>
    <xf numFmtId="178" fontId="114" fillId="0" borderId="8" xfId="4" applyNumberFormat="1" applyBorder="1" applyAlignment="1">
      <alignment horizontal="center" vertical="center"/>
    </xf>
    <xf numFmtId="178" fontId="114" fillId="0" borderId="26" xfId="4" applyNumberFormat="1" applyBorder="1" applyAlignment="1">
      <alignment horizontal="center" vertical="center"/>
    </xf>
    <xf numFmtId="164" fontId="114" fillId="0" borderId="37" xfId="4" applyNumberFormat="1" applyBorder="1" applyAlignment="1">
      <alignment horizontal="center" vertical="center"/>
    </xf>
    <xf numFmtId="164" fontId="114" fillId="0" borderId="8" xfId="4" applyNumberFormat="1" applyBorder="1" applyAlignment="1">
      <alignment horizontal="center" vertical="center"/>
    </xf>
    <xf numFmtId="164" fontId="114" fillId="0" borderId="26" xfId="4" applyNumberFormat="1" applyBorder="1" applyAlignment="1">
      <alignment horizontal="center" vertical="center"/>
    </xf>
    <xf numFmtId="10" fontId="76" fillId="0" borderId="0" xfId="187" applyNumberFormat="1" applyFont="1" applyAlignment="1">
      <alignment horizontal="center"/>
    </xf>
    <xf numFmtId="164" fontId="114" fillId="0" borderId="8" xfId="4" applyNumberFormat="1" applyFont="1" applyFill="1" applyBorder="1" applyAlignment="1">
      <alignment horizontal="center" vertical="center" wrapText="1"/>
    </xf>
    <xf numFmtId="164" fontId="114" fillId="0" borderId="8" xfId="4" applyNumberFormat="1" applyFont="1" applyBorder="1" applyAlignment="1">
      <alignment horizontal="center" vertical="center" wrapText="1"/>
    </xf>
    <xf numFmtId="42" fontId="114" fillId="45" borderId="66" xfId="703" applyNumberFormat="1" applyFont="1" applyFill="1" applyBorder="1" applyAlignment="1">
      <alignment vertical="top"/>
    </xf>
    <xf numFmtId="9" fontId="0" fillId="45" borderId="105" xfId="197" applyFont="1" applyFill="1" applyBorder="1"/>
    <xf numFmtId="9" fontId="0" fillId="45" borderId="37" xfId="197" applyFont="1" applyFill="1" applyBorder="1"/>
    <xf numFmtId="9" fontId="0" fillId="45" borderId="36" xfId="197" applyFont="1" applyFill="1" applyBorder="1"/>
    <xf numFmtId="9" fontId="0" fillId="45" borderId="8" xfId="197" applyFont="1" applyFill="1" applyBorder="1"/>
    <xf numFmtId="9" fontId="0" fillId="45" borderId="35" xfId="197" applyFont="1" applyFill="1" applyBorder="1"/>
    <xf numFmtId="9" fontId="0" fillId="45" borderId="26" xfId="197" applyFont="1" applyFill="1" applyBorder="1"/>
    <xf numFmtId="9" fontId="38" fillId="45" borderId="91" xfId="197" applyFont="1" applyFill="1" applyBorder="1"/>
    <xf numFmtId="9" fontId="38" fillId="45" borderId="46" xfId="197" applyFont="1" applyFill="1" applyBorder="1"/>
    <xf numFmtId="0" fontId="114" fillId="45" borderId="0" xfId="132" applyFill="1"/>
    <xf numFmtId="0" fontId="38" fillId="43" borderId="98" xfId="0" applyFont="1" applyFill="1" applyBorder="1" applyAlignment="1">
      <alignment horizontal="center" vertical="center" wrapText="1"/>
    </xf>
    <xf numFmtId="0" fontId="38" fillId="43" borderId="99" xfId="0" applyFont="1" applyFill="1" applyBorder="1" applyAlignment="1">
      <alignment horizontal="center" vertical="center" wrapText="1"/>
    </xf>
    <xf numFmtId="0" fontId="38" fillId="43" borderId="100" xfId="0" applyFont="1" applyFill="1" applyBorder="1" applyAlignment="1">
      <alignment horizontal="center" vertical="center" wrapText="1"/>
    </xf>
    <xf numFmtId="0" fontId="0" fillId="0" borderId="60" xfId="0" applyBorder="1" applyAlignment="1">
      <alignment horizontal="center" vertical="center" wrapText="1"/>
    </xf>
    <xf numFmtId="0" fontId="125" fillId="0" borderId="61" xfId="0" applyFont="1" applyBorder="1" applyAlignment="1">
      <alignment horizontal="center" vertical="center"/>
    </xf>
    <xf numFmtId="164" fontId="125" fillId="0" borderId="61" xfId="4" applyNumberFormat="1" applyFont="1" applyBorder="1" applyAlignment="1">
      <alignment vertical="center"/>
    </xf>
    <xf numFmtId="0" fontId="0" fillId="0" borderId="25" xfId="0" applyBorder="1" applyAlignment="1">
      <alignment horizontal="center" vertical="center" wrapText="1"/>
    </xf>
    <xf numFmtId="164" fontId="125" fillId="0" borderId="44" xfId="4" applyNumberFormat="1" applyFont="1" applyBorder="1" applyAlignment="1">
      <alignment vertical="center"/>
    </xf>
    <xf numFmtId="0" fontId="0" fillId="0" borderId="113" xfId="0" applyBorder="1" applyAlignment="1">
      <alignment horizontal="center" vertical="center" wrapText="1"/>
    </xf>
    <xf numFmtId="0" fontId="78" fillId="0" borderId="114" xfId="0" applyFont="1" applyBorder="1" applyAlignment="1">
      <alignment horizontal="center" vertical="center"/>
    </xf>
    <xf numFmtId="0" fontId="0" fillId="0" borderId="115" xfId="0" applyBorder="1" applyAlignment="1">
      <alignment horizontal="center" vertical="center" wrapText="1"/>
    </xf>
    <xf numFmtId="0" fontId="124" fillId="0" borderId="116" xfId="0" applyFont="1" applyBorder="1" applyAlignment="1">
      <alignment horizontal="left" vertical="center" wrapText="1"/>
    </xf>
    <xf numFmtId="0" fontId="78" fillId="0" borderId="116" xfId="0" applyFont="1" applyBorder="1" applyAlignment="1">
      <alignment horizontal="center" vertical="center"/>
    </xf>
    <xf numFmtId="0" fontId="78" fillId="0" borderId="117" xfId="0" applyFont="1" applyBorder="1" applyAlignment="1">
      <alignment horizontal="center" vertical="center"/>
    </xf>
    <xf numFmtId="0" fontId="134" fillId="0" borderId="60" xfId="0" applyFont="1" applyBorder="1" applyAlignment="1">
      <alignment horizontal="left" vertical="center" wrapText="1" readingOrder="1"/>
    </xf>
    <xf numFmtId="0" fontId="0" fillId="0" borderId="61" xfId="0" applyBorder="1" applyAlignment="1">
      <alignment horizontal="left" vertical="top" wrapText="1"/>
    </xf>
    <xf numFmtId="0" fontId="0" fillId="0" borderId="61" xfId="0" applyBorder="1" applyAlignment="1">
      <alignment horizontal="left" wrapText="1"/>
    </xf>
    <xf numFmtId="0" fontId="134" fillId="0" borderId="63" xfId="0" applyFont="1" applyBorder="1" applyAlignment="1">
      <alignment horizontal="left" vertical="center" wrapText="1" readingOrder="1"/>
    </xf>
    <xf numFmtId="0" fontId="0" fillId="0" borderId="54" xfId="0" applyBorder="1" applyAlignment="1">
      <alignment horizontal="left" wrapText="1"/>
    </xf>
    <xf numFmtId="0" fontId="133" fillId="45" borderId="77" xfId="0" applyFont="1" applyFill="1" applyBorder="1" applyAlignment="1">
      <alignment horizontal="center" vertical="center" wrapText="1" readingOrder="1"/>
    </xf>
    <xf numFmtId="0" fontId="133" fillId="45" borderId="78" xfId="0" applyFont="1" applyFill="1" applyBorder="1" applyAlignment="1">
      <alignment horizontal="center" vertical="center" wrapText="1" readingOrder="1"/>
    </xf>
    <xf numFmtId="0" fontId="133" fillId="45" borderId="79" xfId="0" applyFont="1" applyFill="1" applyBorder="1" applyAlignment="1">
      <alignment horizontal="center" vertical="center" wrapText="1" readingOrder="1"/>
    </xf>
    <xf numFmtId="164" fontId="47" fillId="0" borderId="61" xfId="4" applyNumberFormat="1" applyFont="1" applyBorder="1"/>
    <xf numFmtId="164" fontId="47" fillId="0" borderId="44" xfId="4" applyNumberFormat="1" applyFont="1" applyBorder="1"/>
    <xf numFmtId="9" fontId="39" fillId="0" borderId="94" xfId="127" applyNumberFormat="1" applyFont="1" applyBorder="1" applyAlignment="1">
      <alignment horizontal="center" vertical="center"/>
    </xf>
    <xf numFmtId="14" fontId="47" fillId="0" borderId="70" xfId="127" applyNumberFormat="1" applyFont="1" applyBorder="1" applyAlignment="1">
      <alignment horizontal="left"/>
    </xf>
    <xf numFmtId="0" fontId="39" fillId="0" borderId="64" xfId="528" quotePrefix="1" applyFont="1" applyBorder="1" applyAlignment="1">
      <alignment horizontal="left" wrapText="1"/>
    </xf>
    <xf numFmtId="164" fontId="114" fillId="0" borderId="61" xfId="4" applyNumberFormat="1" applyFont="1" applyFill="1" applyBorder="1" applyAlignment="1">
      <alignment horizontal="center" vertical="center" wrapText="1"/>
    </xf>
    <xf numFmtId="164" fontId="114" fillId="0" borderId="61" xfId="4" applyNumberFormat="1" applyFont="1" applyBorder="1" applyAlignment="1">
      <alignment horizontal="center" vertical="center" wrapText="1"/>
    </xf>
    <xf numFmtId="164" fontId="38" fillId="0" borderId="30" xfId="4" applyNumberFormat="1" applyFont="1" applyBorder="1" applyAlignment="1">
      <alignment horizontal="center" vertical="center" wrapText="1"/>
    </xf>
    <xf numFmtId="164" fontId="38" fillId="0" borderId="54" xfId="4" applyNumberFormat="1" applyFont="1" applyFill="1" applyBorder="1" applyAlignment="1">
      <alignment horizontal="center" vertical="center" wrapText="1"/>
    </xf>
    <xf numFmtId="10" fontId="0" fillId="0" borderId="0" xfId="1" applyNumberFormat="1" applyFont="1" applyAlignment="1">
      <alignment horizontal="center"/>
    </xf>
    <xf numFmtId="171" fontId="114" fillId="0" borderId="0" xfId="1" applyNumberFormat="1" applyAlignment="1">
      <alignment horizontal="center"/>
    </xf>
    <xf numFmtId="49" fontId="0" fillId="0" borderId="0" xfId="0" applyNumberFormat="1"/>
    <xf numFmtId="49" fontId="121" fillId="0" borderId="0" xfId="528" applyNumberFormat="1" applyFont="1" applyAlignment="1">
      <alignment horizontal="left" wrapText="1"/>
    </xf>
    <xf numFmtId="0" fontId="0" fillId="42" borderId="61" xfId="0" applyFill="1" applyBorder="1" applyAlignment="1">
      <alignment horizontal="left" vertical="top" wrapText="1"/>
    </xf>
    <xf numFmtId="164" fontId="39" fillId="0" borderId="102" xfId="4" applyNumberFormat="1" applyFont="1" applyBorder="1" applyAlignment="1">
      <alignment horizontal="center" vertical="center"/>
    </xf>
    <xf numFmtId="178" fontId="0" fillId="0" borderId="29" xfId="4" applyNumberFormat="1" applyFont="1" applyBorder="1" applyAlignment="1">
      <alignment horizontal="center" vertical="center"/>
    </xf>
    <xf numFmtId="178" fontId="0" fillId="0" borderId="37" xfId="4" applyNumberFormat="1" applyFont="1" applyBorder="1" applyAlignment="1">
      <alignment horizontal="center" vertical="center"/>
    </xf>
    <xf numFmtId="44" fontId="0" fillId="0" borderId="47" xfId="2" applyFont="1" applyBorder="1"/>
    <xf numFmtId="0" fontId="47" fillId="0" borderId="65" xfId="127" quotePrefix="1" applyFont="1" applyBorder="1" applyAlignment="1">
      <alignment horizontal="left" vertical="top" wrapText="1"/>
    </xf>
    <xf numFmtId="2" fontId="0" fillId="0" borderId="0" xfId="528" applyNumberFormat="1" applyFont="1"/>
    <xf numFmtId="164" fontId="75" fillId="0" borderId="8" xfId="4" applyNumberFormat="1" applyFont="1" applyFill="1" applyBorder="1" applyAlignment="1">
      <alignment horizontal="center" vertical="center"/>
    </xf>
    <xf numFmtId="164" fontId="75" fillId="0" borderId="29" xfId="4" applyNumberFormat="1" applyFont="1" applyFill="1" applyBorder="1" applyAlignment="1">
      <alignment horizontal="center" vertical="center"/>
    </xf>
    <xf numFmtId="171" fontId="38" fillId="0" borderId="79" xfId="0" applyNumberFormat="1" applyFont="1" applyBorder="1" applyAlignment="1">
      <alignment horizontal="center" vertical="center"/>
    </xf>
    <xf numFmtId="164" fontId="114" fillId="0" borderId="29" xfId="4" applyNumberFormat="1" applyFont="1" applyFill="1" applyBorder="1" applyAlignment="1">
      <alignment horizontal="center" vertical="center"/>
    </xf>
    <xf numFmtId="0" fontId="114" fillId="0" borderId="0" xfId="0" quotePrefix="1" applyFont="1" applyAlignment="1">
      <alignment wrapText="1"/>
    </xf>
    <xf numFmtId="0" fontId="114" fillId="0" borderId="0" xfId="0" applyFont="1" applyAlignment="1">
      <alignment wrapText="1"/>
    </xf>
    <xf numFmtId="1" fontId="0" fillId="0" borderId="0" xfId="1" applyNumberFormat="1" applyFont="1"/>
    <xf numFmtId="0" fontId="114" fillId="0" borderId="0" xfId="128" applyAlignment="1">
      <alignment vertical="top" wrapText="1"/>
    </xf>
    <xf numFmtId="0" fontId="0" fillId="0" borderId="43" xfId="132" quotePrefix="1" applyFont="1" applyBorder="1" applyAlignment="1">
      <alignment horizontal="left"/>
    </xf>
    <xf numFmtId="42" fontId="0" fillId="0" borderId="0" xfId="0" applyNumberFormat="1"/>
    <xf numFmtId="0" fontId="78" fillId="0" borderId="0" xfId="127" applyFont="1" applyAlignment="1">
      <alignment horizontal="center"/>
    </xf>
    <xf numFmtId="9" fontId="78" fillId="0" borderId="0" xfId="1" applyFont="1"/>
    <xf numFmtId="0" fontId="0" fillId="0" borderId="0" xfId="31305" applyFont="1"/>
    <xf numFmtId="165" fontId="0" fillId="35" borderId="0" xfId="0" applyNumberFormat="1" applyFill="1"/>
    <xf numFmtId="0" fontId="38" fillId="0" borderId="96" xfId="528" applyFont="1" applyBorder="1" applyAlignment="1">
      <alignment horizontal="center" vertical="center" wrapText="1"/>
    </xf>
    <xf numFmtId="0" fontId="38" fillId="0" borderId="31" xfId="528" applyFont="1" applyBorder="1" applyAlignment="1">
      <alignment horizontal="center" vertical="center" wrapText="1"/>
    </xf>
    <xf numFmtId="6" fontId="0" fillId="46" borderId="66" xfId="0" applyNumberFormat="1" applyFill="1" applyBorder="1"/>
    <xf numFmtId="6" fontId="0" fillId="0" borderId="46" xfId="0" applyNumberFormat="1" applyBorder="1"/>
    <xf numFmtId="6" fontId="0" fillId="0" borderId="66" xfId="0" applyNumberFormat="1" applyBorder="1" applyAlignment="1">
      <alignment vertical="top"/>
    </xf>
    <xf numFmtId="44" fontId="0" fillId="0" borderId="54" xfId="2" applyFont="1" applyBorder="1"/>
    <xf numFmtId="174" fontId="0" fillId="0" borderId="61" xfId="64" applyNumberFormat="1" applyFont="1" applyBorder="1"/>
    <xf numFmtId="42" fontId="0" fillId="0" borderId="100" xfId="0" applyNumberFormat="1" applyBorder="1" applyAlignment="1">
      <alignment vertical="top"/>
    </xf>
    <xf numFmtId="42" fontId="0" fillId="0" borderId="61" xfId="0" applyNumberFormat="1" applyBorder="1" applyAlignment="1">
      <alignment vertical="top"/>
    </xf>
    <xf numFmtId="42" fontId="114" fillId="0" borderId="0" xfId="132" applyNumberFormat="1"/>
    <xf numFmtId="42" fontId="0" fillId="45" borderId="43" xfId="132" applyNumberFormat="1" applyFont="1" applyFill="1" applyBorder="1"/>
    <xf numFmtId="42" fontId="0" fillId="45" borderId="34" xfId="132" applyNumberFormat="1" applyFont="1" applyFill="1" applyBorder="1"/>
    <xf numFmtId="42" fontId="38" fillId="45" borderId="63" xfId="132" applyNumberFormat="1" applyFont="1" applyFill="1" applyBorder="1"/>
    <xf numFmtId="42" fontId="38" fillId="45" borderId="30" xfId="132" applyNumberFormat="1" applyFont="1" applyFill="1" applyBorder="1"/>
    <xf numFmtId="37" fontId="0" fillId="0" borderId="29" xfId="4" applyNumberFormat="1" applyFont="1" applyBorder="1" applyAlignment="1">
      <alignment horizontal="center" vertical="center"/>
    </xf>
    <xf numFmtId="1" fontId="75" fillId="0" borderId="37" xfId="4" applyNumberFormat="1" applyFont="1" applyBorder="1" applyAlignment="1">
      <alignment horizontal="center" vertical="center"/>
    </xf>
    <xf numFmtId="1" fontId="75" fillId="0" borderId="29" xfId="4" applyNumberFormat="1" applyFont="1" applyBorder="1" applyAlignment="1">
      <alignment horizontal="center" vertical="center"/>
    </xf>
    <xf numFmtId="1" fontId="0" fillId="0" borderId="37" xfId="4" applyNumberFormat="1" applyFont="1" applyBorder="1" applyAlignment="1">
      <alignment horizontal="center" vertical="center"/>
    </xf>
    <xf numFmtId="0" fontId="114" fillId="0" borderId="0" xfId="31305" applyAlignment="1">
      <alignment vertical="top" wrapText="1"/>
    </xf>
    <xf numFmtId="0" fontId="38" fillId="46" borderId="29" xfId="0" applyFont="1" applyFill="1" applyBorder="1" applyAlignment="1">
      <alignment horizontal="center"/>
    </xf>
    <xf numFmtId="0" fontId="38" fillId="46" borderId="99" xfId="0" applyFont="1" applyFill="1" applyBorder="1" applyAlignment="1">
      <alignment horizontal="center"/>
    </xf>
    <xf numFmtId="0" fontId="0" fillId="47" borderId="59" xfId="0" applyFill="1" applyBorder="1" applyAlignment="1">
      <alignment vertical="center" wrapText="1"/>
    </xf>
    <xf numFmtId="3" fontId="0" fillId="47" borderId="59" xfId="0" applyNumberFormat="1" applyFill="1" applyBorder="1" applyAlignment="1">
      <alignment vertical="center" wrapText="1"/>
    </xf>
    <xf numFmtId="3" fontId="38" fillId="0" borderId="89" xfId="0" applyNumberFormat="1" applyFont="1" applyBorder="1"/>
    <xf numFmtId="3" fontId="0" fillId="47" borderId="71" xfId="0" applyNumberFormat="1" applyFill="1" applyBorder="1" applyAlignment="1">
      <alignment vertical="center" wrapText="1"/>
    </xf>
    <xf numFmtId="3" fontId="0" fillId="47" borderId="72" xfId="0" applyNumberFormat="1" applyFill="1" applyBorder="1" applyAlignment="1">
      <alignment vertical="center" wrapText="1"/>
    </xf>
    <xf numFmtId="3" fontId="38" fillId="0" borderId="81" xfId="0" applyNumberFormat="1" applyFont="1" applyBorder="1"/>
    <xf numFmtId="171" fontId="47" fillId="0" borderId="61" xfId="0" applyNumberFormat="1" applyFont="1" applyBorder="1" applyAlignment="1">
      <alignment horizontal="center" vertical="center"/>
    </xf>
    <xf numFmtId="9" fontId="0" fillId="43" borderId="60" xfId="0" applyNumberFormat="1" applyFill="1" applyBorder="1"/>
    <xf numFmtId="9" fontId="0" fillId="43" borderId="8" xfId="0" applyNumberFormat="1" applyFill="1" applyBorder="1"/>
    <xf numFmtId="164" fontId="47" fillId="0" borderId="60" xfId="4" applyNumberFormat="1" applyFont="1" applyBorder="1" applyAlignment="1">
      <alignment horizontal="right" vertical="center"/>
    </xf>
    <xf numFmtId="42" fontId="38" fillId="45" borderId="60" xfId="2" applyNumberFormat="1" applyFont="1" applyFill="1" applyBorder="1" applyAlignment="1"/>
    <xf numFmtId="42" fontId="38" fillId="45" borderId="8" xfId="2" applyNumberFormat="1" applyFont="1" applyFill="1" applyBorder="1" applyAlignment="1"/>
    <xf numFmtId="42" fontId="38" fillId="0" borderId="61" xfId="0" applyNumberFormat="1" applyFont="1" applyBorder="1"/>
    <xf numFmtId="175" fontId="38" fillId="0" borderId="60" xfId="132" applyNumberFormat="1" applyFont="1" applyBorder="1"/>
    <xf numFmtId="175" fontId="38" fillId="0" borderId="8" xfId="132" applyNumberFormat="1" applyFont="1" applyBorder="1"/>
    <xf numFmtId="175" fontId="38" fillId="0" borderId="61" xfId="132" applyNumberFormat="1" applyFont="1" applyBorder="1"/>
    <xf numFmtId="0" fontId="38" fillId="45" borderId="36" xfId="132" applyFont="1" applyFill="1" applyBorder="1"/>
    <xf numFmtId="0" fontId="38" fillId="45" borderId="8" xfId="132" applyFont="1" applyFill="1" applyBorder="1"/>
    <xf numFmtId="9" fontId="38" fillId="0" borderId="38" xfId="197" applyFont="1" applyBorder="1"/>
    <xf numFmtId="164" fontId="47" fillId="0" borderId="24" xfId="4" applyNumberFormat="1" applyFont="1" applyBorder="1" applyAlignment="1">
      <alignment horizontal="right" vertical="center"/>
    </xf>
    <xf numFmtId="43" fontId="0" fillId="0" borderId="29" xfId="4" applyFont="1" applyBorder="1" applyAlignment="1">
      <alignment horizontal="center" vertical="center"/>
    </xf>
    <xf numFmtId="164" fontId="47" fillId="0" borderId="5" xfId="4" applyNumberFormat="1" applyFont="1" applyBorder="1" applyAlignment="1">
      <alignment horizontal="right" vertical="center"/>
    </xf>
    <xf numFmtId="164" fontId="47" fillId="0" borderId="8" xfId="4" applyNumberFormat="1" applyFont="1" applyBorder="1" applyAlignment="1">
      <alignment horizontal="right" vertical="center"/>
    </xf>
    <xf numFmtId="9" fontId="47" fillId="0" borderId="24" xfId="4" applyNumberFormat="1" applyFont="1" applyBorder="1" applyAlignment="1">
      <alignment horizontal="right" vertical="center"/>
    </xf>
    <xf numFmtId="43" fontId="0" fillId="0" borderId="29" xfId="0" applyNumberFormat="1" applyBorder="1" applyAlignment="1">
      <alignment horizontal="center" vertical="center"/>
    </xf>
    <xf numFmtId="43" fontId="47" fillId="0" borderId="29" xfId="127" applyNumberFormat="1" applyFont="1" applyBorder="1" applyAlignment="1">
      <alignment horizontal="center" vertical="center"/>
    </xf>
    <xf numFmtId="164" fontId="75" fillId="0" borderId="29" xfId="4" applyNumberFormat="1" applyFont="1" applyBorder="1" applyAlignment="1"/>
    <xf numFmtId="164" fontId="75" fillId="0" borderId="8" xfId="4" applyNumberFormat="1" applyFont="1" applyBorder="1" applyAlignment="1"/>
    <xf numFmtId="37" fontId="75" fillId="0" borderId="8" xfId="4" applyNumberFormat="1" applyFont="1" applyBorder="1" applyAlignment="1"/>
    <xf numFmtId="37" fontId="75" fillId="0" borderId="8" xfId="4" applyNumberFormat="1" applyFont="1" applyFill="1" applyBorder="1" applyAlignment="1"/>
    <xf numFmtId="9" fontId="114" fillId="0" borderId="29" xfId="127" applyNumberFormat="1" applyBorder="1" applyAlignment="1">
      <alignment horizontal="center"/>
    </xf>
    <xf numFmtId="9" fontId="114" fillId="0" borderId="29" xfId="127" applyNumberFormat="1" applyBorder="1" applyAlignment="1">
      <alignment horizontal="center" vertical="center"/>
    </xf>
    <xf numFmtId="9" fontId="114" fillId="0" borderId="38" xfId="127" applyNumberFormat="1" applyBorder="1" applyAlignment="1">
      <alignment horizontal="center" vertical="center"/>
    </xf>
    <xf numFmtId="9" fontId="114" fillId="0" borderId="38" xfId="127" applyNumberFormat="1" applyBorder="1" applyAlignment="1">
      <alignment horizontal="center"/>
    </xf>
    <xf numFmtId="164" fontId="75" fillId="0" borderId="29" xfId="4" applyNumberFormat="1" applyFont="1" applyBorder="1" applyAlignment="1">
      <alignment horizontal="center"/>
    </xf>
    <xf numFmtId="164" fontId="0" fillId="0" borderId="29" xfId="4" applyNumberFormat="1" applyFont="1" applyBorder="1" applyAlignment="1">
      <alignment horizontal="center"/>
    </xf>
    <xf numFmtId="0" fontId="39" fillId="0" borderId="51" xfId="0" applyFont="1" applyBorder="1" applyAlignment="1">
      <alignment horizontal="center"/>
    </xf>
    <xf numFmtId="49" fontId="39" fillId="0" borderId="0" xfId="0" applyNumberFormat="1" applyFont="1" applyAlignment="1">
      <alignment horizontal="center" vertical="center" wrapText="1"/>
    </xf>
    <xf numFmtId="49" fontId="78" fillId="0" borderId="0" xfId="0" applyNumberFormat="1" applyFont="1" applyAlignment="1">
      <alignment vertical="center"/>
    </xf>
    <xf numFmtId="49" fontId="132" fillId="0" borderId="0" xfId="0" applyNumberFormat="1" applyFont="1" applyAlignment="1">
      <alignment horizontal="centerContinuous" vertical="center"/>
    </xf>
    <xf numFmtId="0" fontId="38" fillId="43" borderId="32" xfId="0" applyFont="1" applyFill="1" applyBorder="1" applyAlignment="1">
      <alignment horizontal="right" wrapText="1"/>
    </xf>
    <xf numFmtId="0" fontId="38" fillId="43" borderId="60" xfId="0" applyFont="1" applyFill="1" applyBorder="1" applyAlignment="1">
      <alignment horizontal="right" wrapText="1"/>
    </xf>
    <xf numFmtId="164" fontId="1" fillId="41" borderId="8" xfId="0" applyNumberFormat="1" applyFont="1" applyFill="1" applyBorder="1"/>
    <xf numFmtId="175" fontId="1" fillId="41" borderId="8" xfId="0" applyNumberFormat="1" applyFont="1" applyFill="1" applyBorder="1"/>
    <xf numFmtId="165" fontId="1" fillId="41" borderId="8" xfId="2" applyNumberFormat="1" applyFont="1" applyFill="1" applyBorder="1"/>
    <xf numFmtId="1" fontId="38" fillId="0" borderId="32" xfId="0" applyNumberFormat="1" applyFont="1" applyBorder="1" applyAlignment="1">
      <alignment horizontal="center" wrapText="1"/>
    </xf>
    <xf numFmtId="179" fontId="38" fillId="43" borderId="8" xfId="0" applyNumberFormat="1" applyFont="1" applyFill="1" applyBorder="1" applyAlignment="1">
      <alignment horizontal="center" wrapText="1"/>
    </xf>
    <xf numFmtId="179" fontId="38" fillId="43" borderId="61" xfId="0" applyNumberFormat="1" applyFont="1" applyFill="1" applyBorder="1" applyAlignment="1">
      <alignment horizontal="center" wrapText="1"/>
    </xf>
    <xf numFmtId="0" fontId="114" fillId="0" borderId="31" xfId="31335" applyFont="1" applyBorder="1" applyAlignment="1">
      <alignment wrapText="1"/>
    </xf>
    <xf numFmtId="9" fontId="114" fillId="0" borderId="31" xfId="1" applyFont="1" applyBorder="1"/>
    <xf numFmtId="9" fontId="0" fillId="0" borderId="31" xfId="1" applyFont="1" applyFill="1" applyBorder="1"/>
    <xf numFmtId="171" fontId="114" fillId="0" borderId="29" xfId="127" applyNumberFormat="1" applyBorder="1" applyAlignment="1">
      <alignment horizontal="center"/>
    </xf>
    <xf numFmtId="0" fontId="1" fillId="41" borderId="8" xfId="0" applyFont="1" applyFill="1" applyBorder="1"/>
    <xf numFmtId="164" fontId="1" fillId="41" borderId="78" xfId="0" applyNumberFormat="1" applyFont="1" applyFill="1" applyBorder="1"/>
    <xf numFmtId="165" fontId="1" fillId="41" borderId="78" xfId="2" applyNumberFormat="1" applyFont="1" applyFill="1" applyBorder="1"/>
    <xf numFmtId="0" fontId="1" fillId="34" borderId="32" xfId="0" applyFont="1" applyFill="1" applyBorder="1" applyAlignment="1">
      <alignment horizontal="center"/>
    </xf>
    <xf numFmtId="0" fontId="1" fillId="34" borderId="31" xfId="0" applyFont="1" applyFill="1" applyBorder="1" applyAlignment="1">
      <alignment horizontal="center"/>
    </xf>
    <xf numFmtId="0" fontId="1" fillId="34" borderId="62" xfId="0" applyFont="1" applyFill="1" applyBorder="1" applyAlignment="1">
      <alignment horizontal="center"/>
    </xf>
    <xf numFmtId="0" fontId="136" fillId="0" borderId="0" xfId="31342"/>
    <xf numFmtId="0" fontId="39" fillId="36" borderId="56" xfId="528" applyFont="1" applyFill="1" applyBorder="1" applyAlignment="1">
      <alignment horizontal="center"/>
    </xf>
    <xf numFmtId="9" fontId="47" fillId="0" borderId="118" xfId="528" applyNumberFormat="1" applyFont="1" applyBorder="1"/>
    <xf numFmtId="9" fontId="47" fillId="0" borderId="119" xfId="528" applyNumberFormat="1" applyFont="1" applyBorder="1"/>
    <xf numFmtId="9" fontId="47" fillId="0" borderId="120" xfId="528" applyNumberFormat="1" applyFont="1" applyBorder="1"/>
    <xf numFmtId="9" fontId="39" fillId="0" borderId="32" xfId="1" applyFont="1" applyBorder="1"/>
    <xf numFmtId="9" fontId="47" fillId="0" borderId="121" xfId="528" applyNumberFormat="1" applyFont="1" applyBorder="1"/>
    <xf numFmtId="0" fontId="0" fillId="0" borderId="8" xfId="128" quotePrefix="1" applyFont="1" applyBorder="1" applyAlignment="1">
      <alignment horizontal="left"/>
    </xf>
    <xf numFmtId="0" fontId="0" fillId="0" borderId="8" xfId="127" quotePrefix="1" applyFont="1" applyBorder="1" applyAlignment="1">
      <alignment horizontal="left"/>
    </xf>
    <xf numFmtId="0" fontId="0" fillId="0" borderId="8" xfId="127" applyFont="1" applyBorder="1" applyAlignment="1">
      <alignment horizontal="left" vertical="top"/>
    </xf>
    <xf numFmtId="0" fontId="0" fillId="0" borderId="8" xfId="127" quotePrefix="1" applyFont="1" applyBorder="1" applyAlignment="1">
      <alignment horizontal="left" vertical="top"/>
    </xf>
    <xf numFmtId="0" fontId="0" fillId="0" borderId="8" xfId="127" applyFont="1" applyBorder="1" applyAlignment="1">
      <alignment horizontal="justify" vertical="top"/>
    </xf>
    <xf numFmtId="0" fontId="114" fillId="0" borderId="0" xfId="31305" quotePrefix="1" applyAlignment="1">
      <alignment vertical="top"/>
    </xf>
    <xf numFmtId="0" fontId="114" fillId="0" borderId="0" xfId="0" quotePrefix="1" applyFont="1"/>
    <xf numFmtId="0" fontId="114" fillId="0" borderId="0" xfId="31305" quotePrefix="1"/>
    <xf numFmtId="42" fontId="0" fillId="0" borderId="60" xfId="2" applyNumberFormat="1" applyFont="1" applyFill="1" applyBorder="1" applyAlignment="1">
      <alignment horizontal="right"/>
    </xf>
    <xf numFmtId="42" fontId="0" fillId="0" borderId="8" xfId="2" applyNumberFormat="1" applyFont="1" applyFill="1" applyBorder="1" applyAlignment="1">
      <alignment horizontal="right"/>
    </xf>
    <xf numFmtId="42" fontId="0" fillId="0" borderId="66" xfId="2" applyNumberFormat="1" applyFont="1" applyFill="1" applyBorder="1" applyAlignment="1">
      <alignment horizontal="right"/>
    </xf>
    <xf numFmtId="42" fontId="0" fillId="0" borderId="60" xfId="2" applyNumberFormat="1" applyFont="1" applyFill="1" applyBorder="1" applyAlignment="1"/>
    <xf numFmtId="42" fontId="0" fillId="0" borderId="8" xfId="2" applyNumberFormat="1" applyFont="1" applyFill="1" applyBorder="1" applyAlignment="1"/>
    <xf numFmtId="42" fontId="0" fillId="0" borderId="61" xfId="0" applyNumberFormat="1" applyBorder="1"/>
    <xf numFmtId="42" fontId="0" fillId="37" borderId="60" xfId="0" applyNumberFormat="1" applyFill="1" applyBorder="1"/>
    <xf numFmtId="42" fontId="0" fillId="37" borderId="8" xfId="0" applyNumberFormat="1" applyFill="1" applyBorder="1"/>
    <xf numFmtId="42" fontId="0" fillId="37" borderId="61" xfId="0" applyNumberFormat="1" applyFill="1" applyBorder="1"/>
    <xf numFmtId="42" fontId="0" fillId="0" borderId="61" xfId="2" applyNumberFormat="1" applyFont="1" applyBorder="1" applyAlignment="1"/>
    <xf numFmtId="42" fontId="0" fillId="0" borderId="60" xfId="2" applyNumberFormat="1" applyFont="1" applyBorder="1" applyAlignment="1"/>
    <xf numFmtId="42" fontId="0" fillId="0" borderId="8" xfId="2" applyNumberFormat="1" applyFont="1" applyBorder="1" applyAlignment="1"/>
    <xf numFmtId="42" fontId="0" fillId="0" borderId="5" xfId="2" applyNumberFormat="1" applyFont="1" applyBorder="1" applyAlignment="1"/>
    <xf numFmtId="42" fontId="0" fillId="0" borderId="5" xfId="0" applyNumberFormat="1" applyBorder="1"/>
    <xf numFmtId="42" fontId="0" fillId="37" borderId="36" xfId="0" applyNumberFormat="1" applyFill="1" applyBorder="1"/>
    <xf numFmtId="42" fontId="0" fillId="37" borderId="5" xfId="0" applyNumberFormat="1" applyFill="1" applyBorder="1"/>
    <xf numFmtId="42" fontId="0" fillId="0" borderId="36" xfId="2" applyNumberFormat="1" applyFont="1" applyBorder="1" applyAlignment="1">
      <alignment horizontal="right"/>
    </xf>
    <xf numFmtId="42" fontId="0" fillId="0" borderId="8" xfId="2" applyNumberFormat="1" applyFont="1" applyBorder="1" applyAlignment="1">
      <alignment horizontal="right"/>
    </xf>
    <xf numFmtId="42" fontId="0" fillId="0" borderId="28" xfId="2" applyNumberFormat="1" applyFont="1" applyFill="1" applyBorder="1" applyAlignment="1">
      <alignment horizontal="right"/>
    </xf>
    <xf numFmtId="42" fontId="0" fillId="0" borderId="29" xfId="2" applyNumberFormat="1" applyFont="1" applyFill="1" applyBorder="1" applyAlignment="1">
      <alignment horizontal="right"/>
    </xf>
    <xf numFmtId="42" fontId="0" fillId="0" borderId="38" xfId="2" applyNumberFormat="1" applyFont="1" applyFill="1" applyBorder="1" applyAlignment="1">
      <alignment horizontal="right"/>
    </xf>
    <xf numFmtId="42" fontId="0" fillId="0" borderId="36" xfId="2" applyNumberFormat="1" applyFont="1" applyBorder="1" applyAlignment="1"/>
    <xf numFmtId="42" fontId="0" fillId="0" borderId="38" xfId="2" applyNumberFormat="1" applyFont="1" applyFill="1" applyBorder="1" applyAlignment="1"/>
    <xf numFmtId="42" fontId="0" fillId="0" borderId="28" xfId="2" applyNumberFormat="1" applyFont="1" applyFill="1" applyBorder="1" applyAlignment="1"/>
    <xf numFmtId="42" fontId="0" fillId="0" borderId="36" xfId="703" applyNumberFormat="1" applyFont="1" applyBorder="1" applyAlignment="1"/>
    <xf numFmtId="42" fontId="0" fillId="0" borderId="34" xfId="0" applyNumberFormat="1" applyBorder="1"/>
    <xf numFmtId="42" fontId="0" fillId="0" borderId="26" xfId="0" applyNumberFormat="1" applyBorder="1"/>
    <xf numFmtId="42" fontId="0" fillId="0" borderId="44" xfId="0" applyNumberFormat="1" applyBorder="1"/>
    <xf numFmtId="42" fontId="0" fillId="0" borderId="66" xfId="2" applyNumberFormat="1" applyFont="1" applyFill="1" applyBorder="1" applyAlignment="1"/>
    <xf numFmtId="42" fontId="0" fillId="0" borderId="27" xfId="2" applyNumberFormat="1" applyFont="1" applyFill="1" applyBorder="1" applyAlignment="1"/>
    <xf numFmtId="42" fontId="0" fillId="0" borderId="29" xfId="2" applyNumberFormat="1" applyFont="1" applyFill="1" applyBorder="1" applyAlignment="1"/>
    <xf numFmtId="42" fontId="0" fillId="0" borderId="61" xfId="2" applyNumberFormat="1" applyFont="1" applyFill="1" applyBorder="1" applyAlignment="1"/>
    <xf numFmtId="42" fontId="0" fillId="0" borderId="39" xfId="2" applyNumberFormat="1" applyFont="1" applyFill="1" applyBorder="1" applyAlignment="1"/>
    <xf numFmtId="42" fontId="0" fillId="0" borderId="67" xfId="2" applyNumberFormat="1" applyFont="1" applyFill="1" applyBorder="1" applyAlignment="1"/>
    <xf numFmtId="42" fontId="0" fillId="0" borderId="50" xfId="2" applyNumberFormat="1" applyFont="1" applyFill="1" applyBorder="1" applyAlignment="1"/>
    <xf numFmtId="42" fontId="0" fillId="0" borderId="0" xfId="2" applyNumberFormat="1" applyFont="1" applyFill="1" applyBorder="1" applyAlignment="1"/>
    <xf numFmtId="42" fontId="38" fillId="0" borderId="77" xfId="2" applyNumberFormat="1" applyFont="1" applyFill="1" applyBorder="1" applyAlignment="1"/>
    <xf numFmtId="42" fontId="38" fillId="0" borderId="78" xfId="2" applyNumberFormat="1" applyFont="1" applyFill="1" applyBorder="1" applyAlignment="1"/>
    <xf numFmtId="42" fontId="38" fillId="0" borderId="79" xfId="2" applyNumberFormat="1" applyFont="1" applyFill="1" applyBorder="1" applyAlignment="1"/>
    <xf numFmtId="42" fontId="38" fillId="0" borderId="97" xfId="2" applyNumberFormat="1" applyFont="1" applyFill="1" applyBorder="1" applyAlignment="1"/>
    <xf numFmtId="42" fontId="0" fillId="0" borderId="66" xfId="2" applyNumberFormat="1" applyFont="1" applyBorder="1" applyAlignment="1"/>
    <xf numFmtId="42" fontId="0" fillId="0" borderId="37" xfId="509" applyNumberFormat="1" applyFont="1" applyFill="1" applyBorder="1" applyAlignment="1"/>
    <xf numFmtId="42" fontId="0" fillId="0" borderId="29" xfId="509" applyNumberFormat="1" applyFont="1" applyFill="1" applyBorder="1" applyAlignment="1"/>
    <xf numFmtId="42" fontId="0" fillId="0" borderId="38" xfId="509" applyNumberFormat="1" applyFont="1" applyFill="1" applyBorder="1" applyAlignment="1"/>
    <xf numFmtId="42" fontId="0" fillId="0" borderId="24" xfId="509" applyNumberFormat="1" applyFont="1" applyFill="1" applyBorder="1" applyAlignment="1"/>
    <xf numFmtId="42" fontId="0" fillId="0" borderId="28" xfId="509" applyNumberFormat="1" applyFont="1" applyFill="1" applyBorder="1" applyAlignment="1"/>
    <xf numFmtId="42" fontId="0" fillId="0" borderId="27" xfId="509" applyNumberFormat="1" applyFont="1" applyFill="1" applyBorder="1" applyAlignment="1"/>
    <xf numFmtId="42" fontId="0" fillId="0" borderId="61" xfId="509" applyNumberFormat="1" applyFont="1" applyFill="1" applyBorder="1" applyAlignment="1"/>
    <xf numFmtId="42" fontId="0" fillId="0" borderId="39" xfId="509" applyNumberFormat="1" applyFont="1" applyFill="1" applyBorder="1" applyAlignment="1"/>
    <xf numFmtId="42" fontId="0" fillId="0" borderId="67" xfId="509" applyNumberFormat="1" applyFont="1" applyFill="1" applyBorder="1" applyAlignment="1"/>
    <xf numFmtId="42" fontId="0" fillId="0" borderId="69" xfId="509" applyNumberFormat="1" applyFont="1" applyFill="1" applyBorder="1" applyAlignment="1"/>
    <xf numFmtId="42" fontId="0" fillId="0" borderId="0" xfId="509" applyNumberFormat="1" applyFont="1" applyFill="1" applyBorder="1" applyAlignment="1"/>
    <xf numFmtId="42" fontId="38" fillId="0" borderId="77" xfId="2" applyNumberFormat="1" applyFont="1" applyBorder="1" applyAlignment="1"/>
    <xf numFmtId="42" fontId="38" fillId="0" borderId="78" xfId="2" applyNumberFormat="1" applyFont="1" applyBorder="1" applyAlignment="1"/>
    <xf numFmtId="42" fontId="38" fillId="0" borderId="79" xfId="2" applyNumberFormat="1" applyFont="1" applyBorder="1" applyAlignment="1"/>
    <xf numFmtId="42" fontId="38" fillId="0" borderId="97" xfId="2" applyNumberFormat="1" applyFont="1" applyBorder="1" applyAlignment="1"/>
    <xf numFmtId="42" fontId="114" fillId="0" borderId="98" xfId="703" applyNumberFormat="1" applyFont="1" applyFill="1" applyBorder="1" applyAlignment="1"/>
    <xf numFmtId="42" fontId="114" fillId="0" borderId="110" xfId="703" applyNumberFormat="1" applyFont="1" applyFill="1" applyBorder="1" applyAlignment="1"/>
    <xf numFmtId="42" fontId="114" fillId="0" borderId="100" xfId="703" applyNumberFormat="1" applyFont="1" applyFill="1" applyBorder="1" applyAlignment="1"/>
    <xf numFmtId="42" fontId="114" fillId="0" borderId="60" xfId="703" applyNumberFormat="1" applyFont="1" applyBorder="1" applyAlignment="1"/>
    <xf numFmtId="42" fontId="114" fillId="0" borderId="53" xfId="703" applyNumberFormat="1" applyFont="1" applyBorder="1" applyAlignment="1"/>
    <xf numFmtId="42" fontId="114" fillId="0" borderId="61" xfId="703" applyNumberFormat="1" applyFont="1" applyFill="1" applyBorder="1" applyAlignment="1"/>
    <xf numFmtId="42" fontId="114" fillId="0" borderId="54" xfId="703" applyNumberFormat="1" applyFont="1" applyFill="1" applyBorder="1" applyAlignment="1"/>
    <xf numFmtId="42" fontId="128" fillId="45" borderId="86" xfId="132" applyNumberFormat="1" applyFont="1" applyFill="1" applyBorder="1"/>
    <xf numFmtId="42" fontId="128" fillId="45" borderId="49" xfId="132" applyNumberFormat="1" applyFont="1" applyFill="1" applyBorder="1"/>
    <xf numFmtId="42" fontId="128" fillId="45" borderId="50" xfId="132" applyNumberFormat="1" applyFont="1" applyFill="1" applyBorder="1"/>
    <xf numFmtId="42" fontId="128" fillId="44" borderId="111" xfId="31334" applyNumberFormat="1" applyFont="1" applyFill="1" applyBorder="1" applyAlignment="1"/>
    <xf numFmtId="42" fontId="128" fillId="44" borderId="81" xfId="2" applyNumberFormat="1" applyFont="1" applyFill="1" applyBorder="1" applyAlignment="1"/>
    <xf numFmtId="42" fontId="128" fillId="44" borderId="112" xfId="2" applyNumberFormat="1" applyFont="1" applyFill="1" applyBorder="1" applyAlignment="1"/>
    <xf numFmtId="0" fontId="114" fillId="0" borderId="0" xfId="128" applyAlignment="1">
      <alignment vertical="top"/>
    </xf>
    <xf numFmtId="0" fontId="0" fillId="0" borderId="0" xfId="31305" quotePrefix="1" applyFont="1" applyAlignment="1">
      <alignment vertical="top"/>
    </xf>
    <xf numFmtId="0" fontId="38" fillId="0" borderId="0" xfId="128" quotePrefix="1" applyFont="1"/>
    <xf numFmtId="0" fontId="135" fillId="0" borderId="0" xfId="0" applyFont="1"/>
    <xf numFmtId="43" fontId="0" fillId="0" borderId="0" xfId="0" applyNumberFormat="1"/>
    <xf numFmtId="180" fontId="114" fillId="48" borderId="36" xfId="0" applyNumberFormat="1" applyFont="1" applyFill="1" applyBorder="1" applyAlignment="1">
      <alignment wrapText="1"/>
    </xf>
    <xf numFmtId="180" fontId="114" fillId="48" borderId="37" xfId="0" applyNumberFormat="1" applyFont="1" applyFill="1" applyBorder="1" applyAlignment="1">
      <alignment wrapText="1"/>
    </xf>
    <xf numFmtId="164" fontId="38" fillId="0" borderId="32" xfId="0" applyNumberFormat="1" applyFont="1" applyBorder="1" applyAlignment="1">
      <alignment horizontal="center" wrapText="1"/>
    </xf>
    <xf numFmtId="0" fontId="38" fillId="0" borderId="32" xfId="0" applyFont="1" applyBorder="1" applyAlignment="1">
      <alignment horizontal="right" wrapText="1"/>
    </xf>
    <xf numFmtId="164" fontId="38" fillId="0" borderId="32" xfId="0" applyNumberFormat="1" applyFont="1" applyBorder="1" applyAlignment="1">
      <alignment horizontal="right" wrapText="1"/>
    </xf>
    <xf numFmtId="164" fontId="38" fillId="0" borderId="48" xfId="0" applyNumberFormat="1" applyFont="1" applyBorder="1" applyAlignment="1">
      <alignment horizontal="center" wrapText="1"/>
    </xf>
    <xf numFmtId="164" fontId="0" fillId="0" borderId="31" xfId="1" applyNumberFormat="1" applyFont="1" applyFill="1" applyBorder="1"/>
    <xf numFmtId="0" fontId="38" fillId="0" borderId="48" xfId="0" applyFont="1" applyBorder="1" applyAlignment="1">
      <alignment horizontal="right" wrapText="1"/>
    </xf>
    <xf numFmtId="2" fontId="38" fillId="0" borderId="32" xfId="0" applyNumberFormat="1" applyFont="1" applyBorder="1" applyAlignment="1">
      <alignment horizontal="right" wrapText="1"/>
    </xf>
    <xf numFmtId="179" fontId="38" fillId="0" borderId="32" xfId="0" applyNumberFormat="1" applyFont="1" applyBorder="1" applyAlignment="1">
      <alignment horizontal="right" wrapText="1"/>
    </xf>
    <xf numFmtId="179" fontId="38" fillId="0" borderId="48" xfId="0" applyNumberFormat="1" applyFont="1" applyBorder="1" applyAlignment="1">
      <alignment horizontal="right" wrapText="1"/>
    </xf>
    <xf numFmtId="175" fontId="38" fillId="0" borderId="32" xfId="0" applyNumberFormat="1" applyFont="1" applyBorder="1" applyAlignment="1">
      <alignment horizontal="center" wrapText="1"/>
    </xf>
    <xf numFmtId="175" fontId="38" fillId="0" borderId="32" xfId="0" applyNumberFormat="1" applyFont="1" applyBorder="1" applyAlignment="1">
      <alignment horizontal="right" wrapText="1"/>
    </xf>
    <xf numFmtId="175" fontId="38" fillId="0" borderId="48" xfId="0" applyNumberFormat="1" applyFont="1" applyBorder="1" applyAlignment="1">
      <alignment horizontal="center" wrapText="1"/>
    </xf>
    <xf numFmtId="0" fontId="0" fillId="0" borderId="0" xfId="0" applyAlignment="1">
      <alignment horizontal="left" wrapText="1"/>
    </xf>
    <xf numFmtId="0" fontId="0" fillId="0" borderId="0" xfId="0" applyAlignment="1">
      <alignment wrapText="1"/>
    </xf>
    <xf numFmtId="0" fontId="39" fillId="0" borderId="0" xfId="132" applyFont="1" applyAlignment="1">
      <alignment horizontal="center"/>
    </xf>
    <xf numFmtId="0" fontId="114" fillId="0" borderId="0" xfId="132" applyAlignment="1">
      <alignment horizontal="center"/>
    </xf>
    <xf numFmtId="49" fontId="39" fillId="0" borderId="51" xfId="0" applyNumberFormat="1" applyFont="1" applyBorder="1" applyAlignment="1">
      <alignment horizontal="center"/>
    </xf>
    <xf numFmtId="0" fontId="39" fillId="0" borderId="51" xfId="0" applyFont="1" applyBorder="1" applyAlignment="1">
      <alignment horizontal="center"/>
    </xf>
    <xf numFmtId="0" fontId="38" fillId="36" borderId="98" xfId="132" quotePrefix="1" applyFont="1" applyFill="1" applyBorder="1" applyAlignment="1">
      <alignment horizontal="center"/>
    </xf>
    <xf numFmtId="0" fontId="38" fillId="36" borderId="99" xfId="132" applyFont="1" applyFill="1" applyBorder="1" applyAlignment="1">
      <alignment horizontal="center"/>
    </xf>
    <xf numFmtId="0" fontId="38" fillId="36" borderId="100" xfId="132" applyFont="1" applyFill="1" applyBorder="1" applyAlignment="1">
      <alignment horizontal="center"/>
    </xf>
    <xf numFmtId="0" fontId="38" fillId="36" borderId="98" xfId="132" applyFont="1" applyFill="1" applyBorder="1" applyAlignment="1">
      <alignment horizontal="center" wrapText="1"/>
    </xf>
    <xf numFmtId="0" fontId="38" fillId="36" borderId="99" xfId="132" applyFont="1" applyFill="1" applyBorder="1" applyAlignment="1">
      <alignment horizontal="center" wrapText="1"/>
    </xf>
    <xf numFmtId="0" fontId="38" fillId="36" borderId="100" xfId="132" applyFont="1" applyFill="1" applyBorder="1" applyAlignment="1">
      <alignment horizontal="center" wrapText="1"/>
    </xf>
    <xf numFmtId="0" fontId="38" fillId="0" borderId="0" xfId="132" quotePrefix="1" applyFont="1" applyAlignment="1">
      <alignment horizontal="left" wrapText="1"/>
    </xf>
    <xf numFmtId="0" fontId="114" fillId="0" borderId="0" xfId="0" quotePrefix="1" applyFont="1" applyAlignment="1">
      <alignment horizontal="left" wrapText="1"/>
    </xf>
    <xf numFmtId="0" fontId="38" fillId="36" borderId="98" xfId="132" applyFont="1" applyFill="1" applyBorder="1" applyAlignment="1">
      <alignment horizontal="center"/>
    </xf>
    <xf numFmtId="0" fontId="38" fillId="45" borderId="98" xfId="132" quotePrefix="1" applyFont="1" applyFill="1" applyBorder="1" applyAlignment="1">
      <alignment horizontal="center"/>
    </xf>
    <xf numFmtId="0" fontId="38" fillId="45" borderId="99" xfId="132" applyFont="1" applyFill="1" applyBorder="1" applyAlignment="1">
      <alignment horizontal="center"/>
    </xf>
    <xf numFmtId="0" fontId="38" fillId="45" borderId="100" xfId="132" applyFont="1" applyFill="1" applyBorder="1" applyAlignment="1">
      <alignment horizontal="center"/>
    </xf>
    <xf numFmtId="0" fontId="38" fillId="45" borderId="98" xfId="132" applyFont="1" applyFill="1" applyBorder="1" applyAlignment="1">
      <alignment horizontal="center"/>
    </xf>
    <xf numFmtId="49" fontId="39" fillId="0" borderId="0" xfId="132" quotePrefix="1" applyNumberFormat="1" applyFont="1" applyAlignment="1">
      <alignment horizontal="center"/>
    </xf>
    <xf numFmtId="49" fontId="0" fillId="0" borderId="0" xfId="132" applyNumberFormat="1" applyFont="1" applyAlignment="1">
      <alignment horizontal="center"/>
    </xf>
    <xf numFmtId="0" fontId="38" fillId="36" borderId="85" xfId="132" applyFont="1" applyFill="1" applyBorder="1" applyAlignment="1">
      <alignment horizontal="left"/>
    </xf>
    <xf numFmtId="0" fontId="38" fillId="36" borderId="48" xfId="132" applyFont="1" applyFill="1" applyBorder="1" applyAlignment="1">
      <alignment horizontal="left"/>
    </xf>
    <xf numFmtId="0" fontId="113" fillId="0" borderId="0" xfId="0" applyFont="1" applyAlignment="1">
      <alignment wrapText="1"/>
    </xf>
    <xf numFmtId="0" fontId="0" fillId="0" borderId="0" xfId="0" applyAlignment="1"/>
    <xf numFmtId="0" fontId="38" fillId="37" borderId="98" xfId="528" applyFont="1" applyFill="1" applyBorder="1" applyAlignment="1">
      <alignment horizontal="center" wrapText="1"/>
    </xf>
    <xf numFmtId="0" fontId="38" fillId="37" borderId="99" xfId="528" applyFont="1" applyFill="1" applyBorder="1" applyAlignment="1">
      <alignment horizontal="center" wrapText="1"/>
    </xf>
    <xf numFmtId="0" fontId="38" fillId="37" borderId="100" xfId="528" applyFont="1" applyFill="1" applyBorder="1" applyAlignment="1">
      <alignment horizontal="center" wrapText="1"/>
    </xf>
    <xf numFmtId="0" fontId="39" fillId="0" borderId="0" xfId="0" applyFont="1" applyAlignment="1">
      <alignment horizontal="center"/>
    </xf>
    <xf numFmtId="49" fontId="39" fillId="0" borderId="0" xfId="0" applyNumberFormat="1" applyFont="1" applyAlignment="1">
      <alignment horizontal="center"/>
    </xf>
    <xf numFmtId="0" fontId="39" fillId="36" borderId="75" xfId="528" applyFont="1" applyFill="1" applyBorder="1" applyAlignment="1">
      <alignment horizontal="center"/>
    </xf>
    <xf numFmtId="0" fontId="39" fillId="36" borderId="97" xfId="528" applyFont="1" applyFill="1" applyBorder="1" applyAlignment="1">
      <alignment horizontal="center"/>
    </xf>
    <xf numFmtId="0" fontId="38" fillId="36" borderId="83" xfId="528" applyFont="1" applyFill="1" applyBorder="1" applyAlignment="1">
      <alignment horizontal="center"/>
    </xf>
    <xf numFmtId="0" fontId="38" fillId="36" borderId="80" xfId="528" applyFont="1" applyFill="1" applyBorder="1" applyAlignment="1">
      <alignment horizontal="center"/>
    </xf>
    <xf numFmtId="0" fontId="38" fillId="36" borderId="82" xfId="528" applyFont="1" applyFill="1" applyBorder="1" applyAlignment="1">
      <alignment horizontal="center"/>
    </xf>
    <xf numFmtId="0" fontId="0" fillId="0" borderId="0" xfId="0" applyAlignment="1">
      <alignment horizontal="left" vertical="top" wrapText="1"/>
    </xf>
    <xf numFmtId="0" fontId="39" fillId="36" borderId="76" xfId="528" applyFont="1" applyFill="1" applyBorder="1" applyAlignment="1">
      <alignment horizontal="center"/>
    </xf>
    <xf numFmtId="0" fontId="38" fillId="37" borderId="97" xfId="528" applyFont="1" applyFill="1" applyBorder="1" applyAlignment="1">
      <alignment horizontal="center" wrapText="1"/>
    </xf>
    <xf numFmtId="0" fontId="38" fillId="37" borderId="76" xfId="528" applyFont="1" applyFill="1" applyBorder="1" applyAlignment="1">
      <alignment horizontal="center" wrapText="1"/>
    </xf>
    <xf numFmtId="0" fontId="38" fillId="37" borderId="75" xfId="528" applyFont="1" applyFill="1" applyBorder="1" applyAlignment="1">
      <alignment horizontal="center" wrapText="1"/>
    </xf>
    <xf numFmtId="0" fontId="38" fillId="36" borderId="8" xfId="0" applyFont="1" applyFill="1" applyBorder="1" applyAlignment="1">
      <alignment horizontal="center"/>
    </xf>
    <xf numFmtId="0" fontId="38" fillId="36" borderId="61" xfId="0" applyFont="1" applyFill="1" applyBorder="1" applyAlignment="1">
      <alignment horizontal="center"/>
    </xf>
    <xf numFmtId="0" fontId="76" fillId="0" borderId="0" xfId="0" applyFont="1" applyAlignment="1">
      <alignment horizontal="center" wrapText="1"/>
    </xf>
    <xf numFmtId="0" fontId="39" fillId="0" borderId="0" xfId="0" quotePrefix="1" applyFont="1" applyAlignment="1">
      <alignment horizontal="center"/>
    </xf>
    <xf numFmtId="0" fontId="39" fillId="36" borderId="87" xfId="0" applyFont="1" applyFill="1" applyBorder="1" applyAlignment="1">
      <alignment horizontal="center" wrapText="1"/>
    </xf>
    <xf numFmtId="0" fontId="39" fillId="36" borderId="88" xfId="0" applyFont="1" applyFill="1" applyBorder="1" applyAlignment="1">
      <alignment horizontal="center" wrapText="1"/>
    </xf>
    <xf numFmtId="0" fontId="39" fillId="36" borderId="101" xfId="0" applyFont="1" applyFill="1" applyBorder="1" applyAlignment="1">
      <alignment horizontal="center" wrapText="1"/>
    </xf>
    <xf numFmtId="0" fontId="38" fillId="0" borderId="87" xfId="132" quotePrefix="1" applyFont="1" applyBorder="1" applyAlignment="1">
      <alignment horizontal="center" vertical="center"/>
    </xf>
    <xf numFmtId="0" fontId="38" fillId="0" borderId="88" xfId="132" quotePrefix="1" applyFont="1" applyBorder="1" applyAlignment="1">
      <alignment horizontal="center" vertical="center"/>
    </xf>
    <xf numFmtId="0" fontId="38" fillId="0" borderId="101" xfId="132" quotePrefix="1" applyFont="1" applyBorder="1" applyAlignment="1">
      <alignment horizontal="center" vertical="center"/>
    </xf>
    <xf numFmtId="0" fontId="0" fillId="0" borderId="0" xfId="128" quotePrefix="1" applyFont="1" applyAlignment="1">
      <alignment horizontal="left" wrapText="1"/>
    </xf>
    <xf numFmtId="0" fontId="39" fillId="0" borderId="0" xfId="0" applyFont="1" applyAlignment="1">
      <alignment horizontal="center" wrapText="1"/>
    </xf>
    <xf numFmtId="0" fontId="75" fillId="0" borderId="0" xfId="0" applyFont="1" applyAlignment="1">
      <alignment vertical="center" wrapText="1"/>
    </xf>
    <xf numFmtId="0" fontId="39" fillId="43" borderId="105" xfId="0" applyFont="1" applyFill="1" applyBorder="1" applyAlignment="1">
      <alignment horizontal="center"/>
    </xf>
    <xf numFmtId="0" fontId="39" fillId="43" borderId="99" xfId="0" applyFont="1" applyFill="1" applyBorder="1" applyAlignment="1">
      <alignment horizontal="center"/>
    </xf>
    <xf numFmtId="0" fontId="39" fillId="43" borderId="100" xfId="0" applyFont="1" applyFill="1" applyBorder="1" applyAlignment="1">
      <alignment horizontal="center"/>
    </xf>
    <xf numFmtId="0" fontId="38" fillId="43" borderId="36" xfId="0" applyFont="1" applyFill="1" applyBorder="1" applyAlignment="1">
      <alignment horizontal="center"/>
    </xf>
    <xf numFmtId="0" fontId="38" fillId="43" borderId="8" xfId="0" applyFont="1" applyFill="1" applyBorder="1" applyAlignment="1">
      <alignment horizontal="center"/>
    </xf>
    <xf numFmtId="0" fontId="38" fillId="43" borderId="61"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vertical="top" wrapText="1"/>
    </xf>
    <xf numFmtId="0" fontId="0" fillId="0" borderId="0" xfId="146" applyFont="1" applyAlignment="1">
      <alignment horizontal="left" vertical="top" wrapText="1"/>
    </xf>
    <xf numFmtId="0" fontId="38" fillId="43" borderId="96" xfId="0" applyFont="1" applyFill="1" applyBorder="1" applyAlignment="1"/>
    <xf numFmtId="0" fontId="38" fillId="43" borderId="31" xfId="0" applyFont="1" applyFill="1" applyBorder="1" applyAlignment="1"/>
    <xf numFmtId="0" fontId="38" fillId="43" borderId="62" xfId="0" applyFont="1" applyFill="1" applyBorder="1" applyAlignment="1"/>
    <xf numFmtId="0" fontId="38" fillId="43" borderId="96" xfId="0" applyFont="1" applyFill="1" applyBorder="1" applyAlignment="1">
      <alignment horizontal="center" wrapText="1"/>
    </xf>
    <xf numFmtId="0" fontId="38" fillId="43" borderId="31" xfId="0" applyFont="1" applyFill="1" applyBorder="1" applyAlignment="1">
      <alignment horizontal="center" wrapText="1"/>
    </xf>
    <xf numFmtId="0" fontId="38" fillId="43" borderId="62" xfId="0" applyFont="1" applyFill="1" applyBorder="1" applyAlignment="1">
      <alignment horizontal="center" wrapText="1"/>
    </xf>
    <xf numFmtId="0" fontId="39" fillId="43" borderId="86" xfId="0" applyFont="1" applyFill="1" applyBorder="1" applyAlignment="1">
      <alignment horizontal="center"/>
    </xf>
    <xf numFmtId="0" fontId="39" fillId="43" borderId="49" xfId="0" applyFont="1" applyFill="1" applyBorder="1" applyAlignment="1">
      <alignment horizontal="center"/>
    </xf>
    <xf numFmtId="0" fontId="39" fillId="43" borderId="84" xfId="0" applyFont="1" applyFill="1" applyBorder="1" applyAlignment="1">
      <alignment horizontal="center"/>
    </xf>
    <xf numFmtId="0" fontId="38" fillId="43" borderId="98" xfId="0" applyFont="1" applyFill="1" applyBorder="1" applyAlignment="1">
      <alignment horizontal="center"/>
    </xf>
    <xf numFmtId="0" fontId="38" fillId="43" borderId="99" xfId="0" applyFont="1" applyFill="1" applyBorder="1" applyAlignment="1">
      <alignment horizontal="center"/>
    </xf>
    <xf numFmtId="0" fontId="38" fillId="43" borderId="100" xfId="0" applyFont="1" applyFill="1" applyBorder="1" applyAlignment="1">
      <alignment horizontal="center"/>
    </xf>
    <xf numFmtId="0" fontId="0" fillId="0" borderId="0" xfId="146" applyFont="1" applyAlignment="1">
      <alignment wrapText="1"/>
    </xf>
    <xf numFmtId="0" fontId="0" fillId="0" borderId="0" xfId="146" applyFont="1" applyAlignment="1">
      <alignment horizontal="left" wrapText="1"/>
    </xf>
    <xf numFmtId="0" fontId="39" fillId="36" borderId="75" xfId="0" applyFont="1" applyFill="1" applyBorder="1" applyAlignment="1">
      <alignment horizontal="center" wrapText="1"/>
    </xf>
    <xf numFmtId="0" fontId="39" fillId="36" borderId="76" xfId="0" applyFont="1" applyFill="1" applyBorder="1" applyAlignment="1">
      <alignment horizontal="center" wrapText="1"/>
    </xf>
    <xf numFmtId="0" fontId="39" fillId="36" borderId="75" xfId="0" applyFont="1" applyFill="1" applyBorder="1" applyAlignment="1">
      <alignment horizontal="center"/>
    </xf>
    <xf numFmtId="0" fontId="39" fillId="36" borderId="76" xfId="0" applyFont="1" applyFill="1" applyBorder="1" applyAlignment="1">
      <alignment horizontal="center"/>
    </xf>
    <xf numFmtId="49" fontId="77" fillId="0" borderId="51" xfId="0" applyNumberFormat="1" applyFont="1" applyBorder="1" applyAlignment="1">
      <alignment horizontal="center"/>
    </xf>
    <xf numFmtId="0" fontId="77" fillId="0" borderId="51" xfId="0" applyFont="1" applyBorder="1" applyAlignment="1">
      <alignment horizontal="center"/>
    </xf>
    <xf numFmtId="0" fontId="0" fillId="0" borderId="0" xfId="0" applyAlignment="1">
      <alignment horizontal="center"/>
    </xf>
    <xf numFmtId="0" fontId="38" fillId="0" borderId="73" xfId="0" applyFont="1" applyBorder="1" applyAlignment="1">
      <alignment horizontal="center" wrapText="1"/>
    </xf>
    <xf numFmtId="0" fontId="38" fillId="0" borderId="67" xfId="0" applyFont="1" applyBorder="1" applyAlignment="1">
      <alignment horizontal="center" wrapText="1"/>
    </xf>
    <xf numFmtId="0" fontId="38" fillId="0" borderId="42" xfId="0" applyFont="1" applyBorder="1" applyAlignment="1">
      <alignment horizontal="center" wrapText="1"/>
    </xf>
    <xf numFmtId="0" fontId="38" fillId="0" borderId="73" xfId="0" applyFont="1" applyBorder="1" applyAlignment="1">
      <alignment horizontal="center"/>
    </xf>
    <xf numFmtId="0" fontId="0" fillId="0" borderId="67" xfId="0" applyBorder="1" applyAlignment="1">
      <alignment horizontal="center"/>
    </xf>
    <xf numFmtId="0" fontId="0" fillId="0" borderId="42" xfId="0"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49" fontId="38" fillId="36" borderId="87" xfId="0" applyNumberFormat="1" applyFont="1" applyFill="1" applyBorder="1" applyAlignment="1">
      <alignment horizontal="center"/>
    </xf>
    <xf numFmtId="49" fontId="38" fillId="36" borderId="88" xfId="0" applyNumberFormat="1" applyFont="1" applyFill="1" applyBorder="1" applyAlignment="1">
      <alignment horizontal="center"/>
    </xf>
    <xf numFmtId="49" fontId="38" fillId="36" borderId="101" xfId="0" applyNumberFormat="1" applyFont="1" applyFill="1" applyBorder="1" applyAlignment="1">
      <alignment horizontal="center"/>
    </xf>
    <xf numFmtId="49" fontId="38" fillId="36" borderId="98" xfId="0" applyNumberFormat="1" applyFont="1" applyFill="1" applyBorder="1" applyAlignment="1">
      <alignment horizontal="center"/>
    </xf>
    <xf numFmtId="49" fontId="38" fillId="36" borderId="99" xfId="0" applyNumberFormat="1" applyFont="1" applyFill="1" applyBorder="1" applyAlignment="1">
      <alignment horizontal="center"/>
    </xf>
    <xf numFmtId="49" fontId="38" fillId="36" borderId="100" xfId="0" applyNumberFormat="1" applyFont="1" applyFill="1" applyBorder="1" applyAlignment="1">
      <alignment horizontal="center"/>
    </xf>
    <xf numFmtId="3" fontId="38" fillId="36" borderId="30" xfId="4" applyNumberFormat="1" applyFont="1" applyFill="1" applyBorder="1" applyAlignment="1">
      <alignment horizontal="center"/>
    </xf>
    <xf numFmtId="0" fontId="38" fillId="36" borderId="30" xfId="0" applyFont="1" applyFill="1" applyBorder="1" applyAlignment="1">
      <alignment horizontal="center"/>
    </xf>
    <xf numFmtId="0" fontId="38" fillId="36" borderId="54" xfId="0" applyFont="1" applyFill="1" applyBorder="1" applyAlignment="1">
      <alignment horizontal="center"/>
    </xf>
    <xf numFmtId="0" fontId="0" fillId="0" borderId="0" xfId="127" applyFont="1" applyAlignment="1">
      <alignment horizontal="left" wrapText="1"/>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109" xfId="0" applyFont="1" applyFill="1" applyBorder="1" applyAlignment="1">
      <alignment horizontal="center" wrapText="1"/>
    </xf>
    <xf numFmtId="49" fontId="39" fillId="36" borderId="86" xfId="0" applyNumberFormat="1" applyFont="1" applyFill="1" applyBorder="1" applyAlignment="1">
      <alignment horizontal="center"/>
    </xf>
    <xf numFmtId="49" fontId="39" fillId="36" borderId="49" xfId="0" applyNumberFormat="1" applyFont="1" applyFill="1" applyBorder="1" applyAlignment="1">
      <alignment horizontal="center"/>
    </xf>
    <xf numFmtId="49" fontId="39" fillId="36" borderId="84" xfId="0" applyNumberFormat="1" applyFont="1" applyFill="1" applyBorder="1" applyAlignment="1">
      <alignment horizontal="center"/>
    </xf>
    <xf numFmtId="0" fontId="38" fillId="36" borderId="60" xfId="0" applyFont="1" applyFill="1" applyBorder="1" applyAlignment="1">
      <alignment horizontal="center" wrapText="1"/>
    </xf>
    <xf numFmtId="0" fontId="38" fillId="36" borderId="85" xfId="0" applyFont="1" applyFill="1" applyBorder="1" applyAlignment="1">
      <alignment horizontal="center"/>
    </xf>
    <xf numFmtId="0" fontId="0" fillId="36" borderId="104" xfId="0" applyFill="1" applyBorder="1" applyAlignment="1">
      <alignment horizontal="center"/>
    </xf>
    <xf numFmtId="0" fontId="0" fillId="36" borderId="32" xfId="0" applyFill="1" applyBorder="1" applyAlignment="1">
      <alignment horizontal="center"/>
    </xf>
    <xf numFmtId="0" fontId="38" fillId="36" borderId="36" xfId="0" applyFont="1" applyFill="1" applyBorder="1" applyAlignment="1">
      <alignment horizontal="center" wrapText="1"/>
    </xf>
    <xf numFmtId="0" fontId="38" fillId="36" borderId="98" xfId="0" applyFont="1" applyFill="1" applyBorder="1" applyAlignment="1">
      <alignment horizontal="center"/>
    </xf>
    <xf numFmtId="0" fontId="38" fillId="36" borderId="99" xfId="0" applyFont="1" applyFill="1" applyBorder="1" applyAlignment="1">
      <alignment horizontal="center"/>
    </xf>
    <xf numFmtId="0" fontId="38" fillId="36" borderId="100" xfId="0" applyFont="1" applyFill="1" applyBorder="1" applyAlignment="1"/>
    <xf numFmtId="0" fontId="38" fillId="36" borderId="100" xfId="0" applyFont="1" applyFill="1" applyBorder="1" applyAlignment="1">
      <alignment horizontal="center"/>
    </xf>
    <xf numFmtId="0" fontId="38" fillId="36" borderId="105" xfId="0" applyFont="1" applyFill="1" applyBorder="1" applyAlignment="1">
      <alignment horizontal="center"/>
    </xf>
    <xf numFmtId="0" fontId="38" fillId="36" borderId="25" xfId="0" applyFont="1" applyFill="1" applyBorder="1" applyAlignment="1">
      <alignment horizontal="center" wrapText="1"/>
    </xf>
    <xf numFmtId="0" fontId="38" fillId="36" borderId="68" xfId="0" applyFont="1" applyFill="1" applyBorder="1" applyAlignment="1">
      <alignment horizontal="center" wrapText="1"/>
    </xf>
    <xf numFmtId="0" fontId="38" fillId="36" borderId="24" xfId="0" applyFont="1" applyFill="1" applyBorder="1" applyAlignment="1">
      <alignment horizontal="center" wrapText="1"/>
    </xf>
    <xf numFmtId="0" fontId="38" fillId="36" borderId="35" xfId="0" applyFont="1" applyFill="1" applyBorder="1" applyAlignment="1">
      <alignment horizontal="center" wrapText="1"/>
    </xf>
    <xf numFmtId="0" fontId="38" fillId="36" borderId="73" xfId="0" applyFont="1" applyFill="1" applyBorder="1" applyAlignment="1">
      <alignment horizontal="center" wrapText="1"/>
    </xf>
    <xf numFmtId="0" fontId="38" fillId="36" borderId="37" xfId="0" applyFont="1" applyFill="1" applyBorder="1" applyAlignment="1">
      <alignment horizontal="center" wrapText="1"/>
    </xf>
    <xf numFmtId="0" fontId="0" fillId="0" borderId="73" xfId="0" applyBorder="1" applyAlignment="1">
      <alignment vertical="top" wrapText="1"/>
    </xf>
    <xf numFmtId="0" fontId="0" fillId="0" borderId="67" xfId="0" applyBorder="1" applyAlignment="1">
      <alignment vertical="top" wrapText="1"/>
    </xf>
    <xf numFmtId="0" fontId="0" fillId="0" borderId="42" xfId="0" applyBorder="1" applyAlignment="1">
      <alignment vertical="top" wrapText="1"/>
    </xf>
    <xf numFmtId="0" fontId="38" fillId="36" borderId="87" xfId="0" applyFont="1" applyFill="1" applyBorder="1" applyAlignment="1">
      <alignment horizontal="center"/>
    </xf>
    <xf numFmtId="0" fontId="38" fillId="36" borderId="88" xfId="0" applyFont="1" applyFill="1" applyBorder="1" applyAlignment="1">
      <alignment horizontal="center"/>
    </xf>
    <xf numFmtId="0" fontId="38" fillId="36" borderId="101" xfId="0" applyFont="1" applyFill="1" applyBorder="1" applyAlignment="1">
      <alignment horizontal="center"/>
    </xf>
    <xf numFmtId="0" fontId="38" fillId="36" borderId="41" xfId="0" applyFont="1" applyFill="1" applyBorder="1" applyAlignment="1">
      <alignment horizontal="center"/>
    </xf>
    <xf numFmtId="0" fontId="38" fillId="36" borderId="28" xfId="0" applyFont="1" applyFill="1" applyBorder="1" applyAlignment="1">
      <alignment horizontal="center"/>
    </xf>
    <xf numFmtId="0" fontId="38" fillId="36" borderId="66" xfId="0" applyFont="1" applyFill="1" applyBorder="1" applyAlignment="1">
      <alignment horizontal="center"/>
    </xf>
    <xf numFmtId="0" fontId="38" fillId="36" borderId="104" xfId="0" applyFont="1" applyFill="1" applyBorder="1" applyAlignment="1">
      <alignment horizontal="center"/>
    </xf>
    <xf numFmtId="0" fontId="38" fillId="36" borderId="32" xfId="0" applyFont="1" applyFill="1" applyBorder="1" applyAlignment="1">
      <alignment horizontal="center"/>
    </xf>
    <xf numFmtId="49" fontId="39" fillId="36" borderId="75" xfId="0" applyNumberFormat="1" applyFont="1" applyFill="1" applyBorder="1" applyAlignment="1">
      <alignment horizontal="center"/>
    </xf>
    <xf numFmtId="49" fontId="39" fillId="36" borderId="97" xfId="0" applyNumberFormat="1" applyFont="1" applyFill="1" applyBorder="1" applyAlignment="1">
      <alignment horizontal="center"/>
    </xf>
    <xf numFmtId="49" fontId="39" fillId="36" borderId="76" xfId="0" applyNumberFormat="1" applyFont="1" applyFill="1" applyBorder="1" applyAlignment="1">
      <alignment horizontal="center"/>
    </xf>
    <xf numFmtId="0" fontId="38" fillId="36" borderId="29" xfId="0" applyFont="1" applyFill="1" applyBorder="1" applyAlignment="1">
      <alignment horizontal="center"/>
    </xf>
    <xf numFmtId="0" fontId="38" fillId="36" borderId="38" xfId="0" applyFont="1" applyFill="1" applyBorder="1" applyAlignment="1">
      <alignment horizontal="center"/>
    </xf>
    <xf numFmtId="0" fontId="38" fillId="0" borderId="0" xfId="127" applyFont="1" applyAlignment="1">
      <alignment horizontal="left" wrapText="1"/>
    </xf>
    <xf numFmtId="0" fontId="38" fillId="0" borderId="0" xfId="0" applyFont="1" applyAlignment="1">
      <alignment horizontal="center"/>
    </xf>
    <xf numFmtId="0" fontId="38" fillId="36" borderId="98" xfId="0" quotePrefix="1" applyFont="1" applyFill="1" applyBorder="1" applyAlignment="1">
      <alignment horizontal="center"/>
    </xf>
    <xf numFmtId="0" fontId="75" fillId="0" borderId="0" xfId="0" quotePrefix="1" applyFont="1" applyAlignment="1">
      <alignment horizontal="left" wrapText="1"/>
    </xf>
    <xf numFmtId="0" fontId="75" fillId="0" borderId="0" xfId="0" applyFont="1" applyAlignment="1">
      <alignment horizontal="left" wrapText="1"/>
    </xf>
    <xf numFmtId="0" fontId="38" fillId="36" borderId="87" xfId="132" applyFont="1" applyFill="1" applyBorder="1" applyAlignment="1">
      <alignment horizontal="center"/>
    </xf>
    <xf numFmtId="0" fontId="38" fillId="36" borderId="88" xfId="132" applyFont="1" applyFill="1" applyBorder="1" applyAlignment="1">
      <alignment horizontal="center"/>
    </xf>
    <xf numFmtId="0" fontId="38" fillId="36" borderId="101" xfId="132" applyFont="1" applyFill="1" applyBorder="1" applyAlignment="1">
      <alignment horizontal="center"/>
    </xf>
    <xf numFmtId="0" fontId="39" fillId="0" borderId="0" xfId="0" applyFont="1" applyAlignment="1">
      <alignment horizontal="center" vertical="center" wrapText="1"/>
    </xf>
    <xf numFmtId="0" fontId="39" fillId="0" borderId="0" xfId="0" applyFont="1" applyAlignment="1">
      <alignment horizontal="center" vertical="center"/>
    </xf>
    <xf numFmtId="0" fontId="0" fillId="0" borderId="0" xfId="31335" applyFont="1" applyAlignment="1">
      <alignment horizontal="left" vertical="top" wrapText="1"/>
    </xf>
    <xf numFmtId="0" fontId="0" fillId="0" borderId="0" xfId="31335" applyFont="1" applyAlignment="1">
      <alignment horizontal="left" vertical="top"/>
    </xf>
    <xf numFmtId="49" fontId="39" fillId="0" borderId="0" xfId="0" applyNumberFormat="1" applyFont="1" applyAlignment="1">
      <alignment horizontal="center" vertical="center" wrapText="1"/>
    </xf>
    <xf numFmtId="0" fontId="126" fillId="0" borderId="0" xfId="0" applyFont="1" applyAlignment="1">
      <alignment horizontal="left" wrapText="1"/>
    </xf>
    <xf numFmtId="0" fontId="123" fillId="0" borderId="0" xfId="0" applyFont="1" applyAlignment="1"/>
    <xf numFmtId="0" fontId="123" fillId="0" borderId="0" xfId="0" applyFont="1" applyAlignment="1">
      <alignment horizontal="left" wrapText="1"/>
    </xf>
    <xf numFmtId="0" fontId="123" fillId="0" borderId="0" xfId="0" applyFont="1" applyAlignment="1">
      <alignment horizontal="left"/>
    </xf>
    <xf numFmtId="0" fontId="110" fillId="0" borderId="0" xfId="0" applyFont="1" applyAlignment="1"/>
    <xf numFmtId="0" fontId="39" fillId="0" borderId="0" xfId="528" applyFont="1" applyAlignment="1">
      <alignment horizontal="center" wrapText="1"/>
    </xf>
    <xf numFmtId="49" fontId="39" fillId="0" borderId="0" xfId="528" applyNumberFormat="1" applyFont="1" applyAlignment="1">
      <alignment horizontal="center" vertical="center" wrapText="1"/>
    </xf>
    <xf numFmtId="49" fontId="39" fillId="0" borderId="28" xfId="0" applyNumberFormat="1" applyFont="1" applyBorder="1" applyAlignment="1">
      <alignment horizontal="center" wrapText="1"/>
    </xf>
    <xf numFmtId="0" fontId="38" fillId="36" borderId="8" xfId="0" quotePrefix="1" applyFont="1" applyFill="1" applyBorder="1" applyAlignment="1">
      <alignment horizontal="center"/>
    </xf>
    <xf numFmtId="0" fontId="39" fillId="36" borderId="82" xfId="0" applyFont="1" applyFill="1" applyBorder="1" applyAlignment="1">
      <alignment horizontal="center" vertical="center" wrapText="1"/>
    </xf>
    <xf numFmtId="0" fontId="39" fillId="36" borderId="69" xfId="0" applyFont="1" applyFill="1" applyBorder="1" applyAlignment="1">
      <alignment horizontal="center" vertical="center" wrapText="1"/>
    </xf>
    <xf numFmtId="0" fontId="39" fillId="36" borderId="47" xfId="0" applyFont="1" applyFill="1" applyBorder="1" applyAlignment="1">
      <alignment horizontal="center" vertical="center" wrapText="1"/>
    </xf>
    <xf numFmtId="0" fontId="116" fillId="0" borderId="0" xfId="127" applyFont="1" applyAlignment="1"/>
    <xf numFmtId="0" fontId="39" fillId="36" borderId="101" xfId="127" applyFont="1" applyFill="1" applyBorder="1" applyAlignment="1">
      <alignment horizontal="center" vertical="center" wrapText="1"/>
    </xf>
    <xf numFmtId="0" fontId="39" fillId="36" borderId="58" xfId="127" applyFont="1" applyFill="1" applyBorder="1" applyAlignment="1">
      <alignment horizontal="center" vertical="center" wrapText="1"/>
    </xf>
    <xf numFmtId="0" fontId="39" fillId="36" borderId="99" xfId="127" applyFont="1" applyFill="1" applyBorder="1" applyAlignment="1">
      <alignment horizontal="center" vertical="center" wrapText="1"/>
    </xf>
    <xf numFmtId="0" fontId="39" fillId="36" borderId="30" xfId="127" applyFont="1" applyFill="1" applyBorder="1" applyAlignment="1">
      <alignment horizontal="center" vertical="center" wrapText="1"/>
    </xf>
    <xf numFmtId="0" fontId="39" fillId="36" borderId="100" xfId="127" applyFont="1" applyFill="1" applyBorder="1" applyAlignment="1">
      <alignment horizontal="center" vertical="center" wrapText="1"/>
    </xf>
    <xf numFmtId="0" fontId="39" fillId="36" borderId="54" xfId="127" applyFont="1" applyFill="1" applyBorder="1" applyAlignment="1">
      <alignment horizontal="center" vertical="center" wrapText="1"/>
    </xf>
    <xf numFmtId="0" fontId="39" fillId="36" borderId="98" xfId="127" applyFont="1" applyFill="1" applyBorder="1" applyAlignment="1">
      <alignment horizontal="center" vertical="center" wrapText="1"/>
    </xf>
    <xf numFmtId="0" fontId="39" fillId="36" borderId="63" xfId="127" applyFont="1" applyFill="1" applyBorder="1" applyAlignment="1">
      <alignment horizontal="center" vertical="center" wrapText="1"/>
    </xf>
    <xf numFmtId="0" fontId="39" fillId="36" borderId="82" xfId="127" applyFont="1" applyFill="1" applyBorder="1" applyAlignment="1">
      <alignment horizontal="center" vertical="center" wrapText="1"/>
    </xf>
    <xf numFmtId="0" fontId="39" fillId="36" borderId="47" xfId="127" applyFont="1" applyFill="1" applyBorder="1" applyAlignment="1">
      <alignment horizontal="center" vertical="center" wrapText="1"/>
    </xf>
    <xf numFmtId="0" fontId="39" fillId="36" borderId="49" xfId="127" applyFont="1" applyFill="1" applyBorder="1" applyAlignment="1">
      <alignment horizontal="center" vertical="center" wrapText="1"/>
    </xf>
    <xf numFmtId="0" fontId="39" fillId="36" borderId="51" xfId="127" applyFont="1" applyFill="1" applyBorder="1" applyAlignment="1">
      <alignment horizontal="center" vertical="center" wrapText="1"/>
    </xf>
    <xf numFmtId="0" fontId="78" fillId="0" borderId="0" xfId="127" applyFont="1" applyAlignment="1"/>
    <xf numFmtId="0" fontId="39" fillId="36" borderId="80" xfId="0" applyFont="1" applyFill="1" applyBorder="1" applyAlignment="1">
      <alignment horizontal="center" vertical="center" wrapText="1"/>
    </xf>
    <xf numFmtId="0" fontId="39" fillId="36" borderId="67" xfId="0" applyFont="1" applyFill="1" applyBorder="1" applyAlignment="1">
      <alignment horizontal="center" vertical="center" wrapText="1"/>
    </xf>
    <xf numFmtId="0" fontId="39" fillId="36" borderId="46" xfId="0" applyFont="1" applyFill="1" applyBorder="1" applyAlignment="1">
      <alignment horizontal="center" vertical="center" wrapText="1"/>
    </xf>
    <xf numFmtId="0" fontId="39" fillId="36" borderId="80" xfId="127" applyFont="1" applyFill="1" applyBorder="1" applyAlignment="1">
      <alignment horizontal="center" vertical="center" wrapText="1"/>
    </xf>
    <xf numFmtId="0" fontId="47" fillId="0" borderId="46" xfId="0" applyFont="1" applyBorder="1" applyAlignment="1">
      <alignment horizontal="center" vertical="center" wrapText="1"/>
    </xf>
    <xf numFmtId="0" fontId="39" fillId="0" borderId="0" xfId="127" applyFont="1" applyAlignment="1">
      <alignment horizontal="center"/>
    </xf>
    <xf numFmtId="49" fontId="39" fillId="0" borderId="0" xfId="127" applyNumberFormat="1" applyFont="1" applyAlignment="1">
      <alignment horizontal="center"/>
    </xf>
    <xf numFmtId="0" fontId="39" fillId="36" borderId="96" xfId="127" applyFont="1" applyFill="1" applyBorder="1" applyAlignment="1">
      <alignment horizontal="center" vertical="center"/>
    </xf>
    <xf numFmtId="0" fontId="39" fillId="36" borderId="31" xfId="127" applyFont="1" applyFill="1" applyBorder="1" applyAlignment="1">
      <alignment horizontal="center" vertical="center"/>
    </xf>
    <xf numFmtId="0" fontId="39" fillId="36" borderId="62" xfId="127" applyFont="1" applyFill="1" applyBorder="1" applyAlignment="1">
      <alignment horizontal="center" vertical="center"/>
    </xf>
    <xf numFmtId="0" fontId="39" fillId="36" borderId="75" xfId="127" applyFont="1" applyFill="1" applyBorder="1" applyAlignment="1">
      <alignment horizontal="center" vertical="center" wrapText="1"/>
    </xf>
    <xf numFmtId="0" fontId="39" fillId="36" borderId="97" xfId="127" applyFont="1" applyFill="1" applyBorder="1" applyAlignment="1">
      <alignment horizontal="center" vertical="center" wrapText="1"/>
    </xf>
    <xf numFmtId="0" fontId="39" fillId="36" borderId="76" xfId="127" applyFont="1" applyFill="1" applyBorder="1" applyAlignment="1">
      <alignment horizontal="center" vertical="center" wrapText="1"/>
    </xf>
    <xf numFmtId="0" fontId="39" fillId="36" borderId="77" xfId="127" applyFont="1" applyFill="1" applyBorder="1" applyAlignment="1">
      <alignment horizontal="center" vertical="center" wrapText="1"/>
    </xf>
    <xf numFmtId="0" fontId="39" fillId="36" borderId="78" xfId="127" applyFont="1" applyFill="1" applyBorder="1" applyAlignment="1">
      <alignment horizontal="center" vertical="center" wrapText="1"/>
    </xf>
    <xf numFmtId="0" fontId="39" fillId="36" borderId="79" xfId="127" applyFont="1" applyFill="1" applyBorder="1" applyAlignment="1">
      <alignment horizontal="center" vertical="center" wrapText="1"/>
    </xf>
    <xf numFmtId="0" fontId="39" fillId="36" borderId="86" xfId="127" applyFont="1" applyFill="1" applyBorder="1" applyAlignment="1">
      <alignment horizontal="center" vertical="center" wrapText="1"/>
    </xf>
    <xf numFmtId="0" fontId="39" fillId="36" borderId="77" xfId="31323" applyFont="1" applyFill="1" applyBorder="1" applyAlignment="1">
      <alignment horizontal="center" vertical="center" wrapText="1"/>
    </xf>
    <xf numFmtId="0" fontId="39" fillId="36" borderId="79" xfId="31323" applyFont="1" applyFill="1" applyBorder="1" applyAlignment="1">
      <alignment horizontal="center" vertical="center" wrapText="1"/>
    </xf>
    <xf numFmtId="0" fontId="39" fillId="36" borderId="90" xfId="127" applyFont="1" applyFill="1" applyBorder="1" applyAlignment="1">
      <alignment horizontal="center" vertical="center" wrapText="1"/>
    </xf>
    <xf numFmtId="0" fontId="39" fillId="36" borderId="73" xfId="127" applyFont="1" applyFill="1" applyBorder="1" applyAlignment="1">
      <alignment horizontal="center" vertical="center" wrapText="1"/>
    </xf>
    <xf numFmtId="0" fontId="39" fillId="36" borderId="91" xfId="127" applyFont="1" applyFill="1" applyBorder="1" applyAlignment="1">
      <alignment horizontal="center" vertical="center" wrapText="1"/>
    </xf>
    <xf numFmtId="0" fontId="39" fillId="36" borderId="67" xfId="127" applyFont="1" applyFill="1" applyBorder="1" applyAlignment="1">
      <alignment horizontal="center" vertical="center" wrapText="1"/>
    </xf>
    <xf numFmtId="0" fontId="39" fillId="36" borderId="46" xfId="127" applyFont="1" applyFill="1" applyBorder="1" applyAlignment="1">
      <alignment horizontal="center" vertical="center" wrapText="1"/>
    </xf>
    <xf numFmtId="0" fontId="39" fillId="36" borderId="84" xfId="127" applyFont="1" applyFill="1" applyBorder="1" applyAlignment="1">
      <alignment horizontal="center" vertical="center" wrapText="1"/>
    </xf>
    <xf numFmtId="0" fontId="38" fillId="0" borderId="0" xfId="0" applyFont="1" applyAlignment="1">
      <alignment wrapText="1"/>
    </xf>
    <xf numFmtId="0" fontId="39" fillId="0" borderId="83" xfId="127" applyFont="1" applyBorder="1" applyAlignment="1">
      <alignment horizontal="center" wrapText="1"/>
    </xf>
    <xf numFmtId="0" fontId="39" fillId="0" borderId="80" xfId="127" applyFont="1" applyBorder="1" applyAlignment="1">
      <alignment horizontal="center"/>
    </xf>
    <xf numFmtId="0" fontId="39" fillId="0" borderId="82" xfId="127" applyFont="1" applyBorder="1" applyAlignment="1">
      <alignment horizontal="center"/>
    </xf>
    <xf numFmtId="49" fontId="39" fillId="0" borderId="39" xfId="127" applyNumberFormat="1" applyFont="1" applyBorder="1" applyAlignment="1">
      <alignment horizontal="center"/>
    </xf>
    <xf numFmtId="49" fontId="0" fillId="0" borderId="0" xfId="0" applyNumberFormat="1" applyAlignment="1">
      <alignment horizontal="center"/>
    </xf>
    <xf numFmtId="49" fontId="0" fillId="0" borderId="50" xfId="0" applyNumberFormat="1" applyBorder="1" applyAlignment="1">
      <alignment horizontal="center"/>
    </xf>
    <xf numFmtId="49" fontId="39" fillId="0" borderId="57" xfId="0" applyNumberFormat="1" applyFont="1" applyBorder="1" applyAlignment="1">
      <alignment horizontal="center"/>
    </xf>
    <xf numFmtId="0" fontId="39" fillId="0" borderId="52" xfId="0" applyFont="1" applyBorder="1" applyAlignment="1">
      <alignment horizontal="center"/>
    </xf>
    <xf numFmtId="0" fontId="0" fillId="0" borderId="0" xfId="31324" applyFont="1" applyAlignment="1">
      <alignment horizontal="left" wrapText="1"/>
    </xf>
    <xf numFmtId="0" fontId="0" fillId="0" borderId="0" xfId="127" applyFont="1" applyAlignment="1">
      <alignment wrapText="1"/>
    </xf>
    <xf numFmtId="0" fontId="79" fillId="0" borderId="0" xfId="127" applyFont="1" applyAlignment="1"/>
    <xf numFmtId="0" fontId="0" fillId="0" borderId="0" xfId="173" applyFont="1" applyAlignment="1">
      <alignment horizontal="left" vertical="center" wrapText="1"/>
    </xf>
    <xf numFmtId="0" fontId="39" fillId="36" borderId="87" xfId="0" applyFont="1" applyFill="1" applyBorder="1" applyAlignment="1">
      <alignment horizontal="center" vertical="center" wrapText="1"/>
    </xf>
    <xf numFmtId="0" fontId="39" fillId="36" borderId="43" xfId="0" applyFont="1" applyFill="1" applyBorder="1" applyAlignment="1">
      <alignment horizontal="center" vertical="center" wrapText="1"/>
    </xf>
    <xf numFmtId="0" fontId="39" fillId="36" borderId="83" xfId="0" applyFont="1" applyFill="1" applyBorder="1" applyAlignment="1">
      <alignment horizontal="center" vertical="center" wrapText="1"/>
    </xf>
    <xf numFmtId="0" fontId="39" fillId="36" borderId="95" xfId="0" applyFont="1" applyFill="1" applyBorder="1" applyAlignment="1">
      <alignment horizontal="center" vertical="center" wrapText="1"/>
    </xf>
    <xf numFmtId="0" fontId="39" fillId="36" borderId="90" xfId="0" applyFont="1" applyFill="1" applyBorder="1" applyAlignment="1">
      <alignment horizontal="center" vertical="center" wrapText="1"/>
    </xf>
    <xf numFmtId="0" fontId="0" fillId="0" borderId="0" xfId="0" applyAlignment="1">
      <alignment horizontal="left" vertical="center" wrapText="1"/>
    </xf>
    <xf numFmtId="0" fontId="0" fillId="0" borderId="0" xfId="31325" applyFont="1" applyAlignment="1">
      <alignment horizontal="left" vertical="top" wrapText="1"/>
    </xf>
    <xf numFmtId="0" fontId="0" fillId="0" borderId="0" xfId="31325" applyFont="1" applyAlignment="1">
      <alignment vertical="center" wrapText="1"/>
    </xf>
    <xf numFmtId="0" fontId="38" fillId="36" borderId="98" xfId="0" applyFont="1" applyFill="1" applyBorder="1" applyAlignment="1">
      <alignment horizontal="center" vertical="center" wrapText="1"/>
    </xf>
    <xf numFmtId="0" fontId="38" fillId="36" borderId="60" xfId="0" applyFont="1" applyFill="1" applyBorder="1" applyAlignment="1">
      <alignment horizontal="center" vertical="center" wrapText="1"/>
    </xf>
    <xf numFmtId="0" fontId="38" fillId="36" borderId="95"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38" fillId="36" borderId="90" xfId="0" applyFont="1" applyFill="1" applyBorder="1" applyAlignment="1">
      <alignment horizontal="center" vertical="center" wrapText="1"/>
    </xf>
    <xf numFmtId="0" fontId="0" fillId="0" borderId="84" xfId="0" applyBorder="1" applyAlignment="1"/>
    <xf numFmtId="0" fontId="0" fillId="0" borderId="41" xfId="0" applyBorder="1" applyAlignment="1"/>
    <xf numFmtId="0" fontId="0" fillId="0" borderId="66" xfId="0" applyBorder="1" applyAlignment="1"/>
    <xf numFmtId="0" fontId="38" fillId="36" borderId="41"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51" xfId="0" quotePrefix="1" applyFont="1" applyBorder="1" applyAlignment="1">
      <alignment horizontal="center"/>
    </xf>
    <xf numFmtId="0" fontId="38" fillId="36" borderId="86" xfId="0" applyFont="1" applyFill="1" applyBorder="1" applyAlignment="1">
      <alignment horizontal="center" vertical="center"/>
    </xf>
    <xf numFmtId="0" fontId="38" fillId="36" borderId="57" xfId="0" applyFont="1" applyFill="1" applyBorder="1" applyAlignment="1">
      <alignment horizontal="center" vertical="center"/>
    </xf>
    <xf numFmtId="0" fontId="38" fillId="36" borderId="87" xfId="0" quotePrefix="1" applyFont="1" applyFill="1" applyBorder="1" applyAlignment="1">
      <alignment horizontal="center"/>
    </xf>
    <xf numFmtId="0" fontId="38" fillId="36" borderId="88" xfId="0" quotePrefix="1" applyFont="1" applyFill="1" applyBorder="1" applyAlignment="1">
      <alignment horizontal="center"/>
    </xf>
    <xf numFmtId="0" fontId="38" fillId="36" borderId="87" xfId="132" quotePrefix="1" applyFont="1" applyFill="1" applyBorder="1" applyAlignment="1">
      <alignment horizontal="center"/>
    </xf>
    <xf numFmtId="0" fontId="38" fillId="36" borderId="88" xfId="132" quotePrefix="1" applyFont="1" applyFill="1" applyBorder="1" applyAlignment="1">
      <alignment horizontal="center"/>
    </xf>
    <xf numFmtId="0" fontId="38" fillId="36" borderId="101" xfId="132" quotePrefix="1" applyFont="1" applyFill="1" applyBorder="1" applyAlignment="1">
      <alignment horizontal="center"/>
    </xf>
    <xf numFmtId="0" fontId="38" fillId="36" borderId="105" xfId="132" applyFont="1" applyFill="1" applyBorder="1" applyAlignment="1">
      <alignment horizontal="center"/>
    </xf>
    <xf numFmtId="0" fontId="0" fillId="0" borderId="0" xfId="0" quotePrefix="1" applyAlignment="1">
      <alignment horizontal="left" wrapText="1"/>
    </xf>
    <xf numFmtId="0" fontId="39" fillId="0" borderId="83" xfId="0" applyFont="1" applyBorder="1" applyAlignment="1">
      <alignment horizontal="center"/>
    </xf>
    <xf numFmtId="0" fontId="39" fillId="0" borderId="80" xfId="0" applyFont="1" applyBorder="1" applyAlignment="1">
      <alignment horizontal="center"/>
    </xf>
    <xf numFmtId="0" fontId="39" fillId="0" borderId="82" xfId="0" applyFont="1" applyBorder="1" applyAlignment="1">
      <alignment horizontal="center"/>
    </xf>
    <xf numFmtId="0" fontId="0" fillId="0" borderId="0" xfId="528" quotePrefix="1" applyFont="1" applyAlignment="1">
      <alignment horizontal="left"/>
    </xf>
    <xf numFmtId="0" fontId="39" fillId="0" borderId="0" xfId="528" applyFont="1" applyAlignment="1">
      <alignment horizontal="center"/>
    </xf>
    <xf numFmtId="0" fontId="39" fillId="36" borderId="86" xfId="528" applyFont="1" applyFill="1" applyBorder="1" applyAlignment="1">
      <alignment wrapText="1"/>
    </xf>
    <xf numFmtId="0" fontId="39" fillId="36" borderId="57" xfId="528" applyFont="1" applyFill="1" applyBorder="1" applyAlignment="1">
      <alignment wrapText="1"/>
    </xf>
    <xf numFmtId="0" fontId="114" fillId="0" borderId="0" xfId="528" quotePrefix="1" applyAlignment="1">
      <alignment horizontal="left" wrapText="1"/>
    </xf>
    <xf numFmtId="0" fontId="78" fillId="0" borderId="0" xfId="0" applyFont="1" applyAlignment="1">
      <alignment horizontal="left" vertical="top" wrapText="1"/>
    </xf>
    <xf numFmtId="0" fontId="47" fillId="0" borderId="46" xfId="127" applyFont="1" applyBorder="1" applyAlignment="1">
      <alignment horizontal="center" vertical="center" wrapText="1"/>
    </xf>
    <xf numFmtId="0" fontId="39" fillId="36" borderId="69" xfId="127" applyFont="1" applyFill="1" applyBorder="1" applyAlignment="1">
      <alignment horizontal="center" vertical="center" wrapText="1"/>
    </xf>
    <xf numFmtId="0" fontId="38" fillId="0" borderId="0" xfId="127" applyFont="1" applyAlignment="1">
      <alignment wrapText="1"/>
    </xf>
    <xf numFmtId="0" fontId="114" fillId="0" borderId="0" xfId="127" applyAlignment="1">
      <alignment wrapText="1"/>
    </xf>
    <xf numFmtId="0" fontId="114" fillId="0" borderId="0" xfId="127" applyAlignment="1"/>
    <xf numFmtId="0" fontId="107" fillId="0" borderId="0" xfId="127" applyFont="1" applyAlignment="1">
      <alignment wrapText="1"/>
    </xf>
    <xf numFmtId="49" fontId="114" fillId="0" borderId="0" xfId="127" applyNumberFormat="1" applyAlignment="1">
      <alignment horizontal="center"/>
    </xf>
    <xf numFmtId="49" fontId="114" fillId="0" borderId="50" xfId="127" applyNumberFormat="1" applyBorder="1" applyAlignment="1">
      <alignment horizontal="center"/>
    </xf>
    <xf numFmtId="0" fontId="114" fillId="0" borderId="0" xfId="31324" applyFont="1" applyAlignment="1">
      <alignment horizontal="left" wrapText="1"/>
    </xf>
    <xf numFmtId="0" fontId="114" fillId="0" borderId="0" xfId="173" applyFont="1" applyAlignment="1">
      <alignment horizontal="left" vertical="center" wrapText="1"/>
    </xf>
    <xf numFmtId="49" fontId="47" fillId="0" borderId="0" xfId="127" applyNumberFormat="1" applyFont="1" applyAlignment="1">
      <alignment horizontal="center"/>
    </xf>
    <xf numFmtId="0" fontId="39" fillId="36" borderId="87" xfId="127" applyFont="1" applyFill="1" applyBorder="1" applyAlignment="1">
      <alignment horizontal="center" vertical="center" wrapText="1"/>
    </xf>
    <xf numFmtId="0" fontId="39" fillId="36" borderId="65" xfId="127" applyFont="1" applyFill="1" applyBorder="1" applyAlignment="1">
      <alignment horizontal="center" vertical="center" wrapText="1"/>
    </xf>
    <xf numFmtId="0" fontId="39" fillId="36" borderId="83" xfId="127" applyFont="1" applyFill="1" applyBorder="1" applyAlignment="1">
      <alignment horizontal="center" vertical="center" wrapText="1"/>
    </xf>
    <xf numFmtId="0" fontId="114" fillId="0" borderId="0" xfId="127" applyAlignment="1">
      <alignment horizontal="left" vertical="center" wrapText="1"/>
    </xf>
    <xf numFmtId="0" fontId="114" fillId="0" borderId="0" xfId="31325" applyAlignment="1">
      <alignment vertical="center" wrapText="1"/>
    </xf>
    <xf numFmtId="0" fontId="38" fillId="36" borderId="98" xfId="127" applyFont="1" applyFill="1" applyBorder="1" applyAlignment="1">
      <alignment horizontal="center" vertical="center" wrapText="1"/>
    </xf>
    <xf numFmtId="0" fontId="38" fillId="36" borderId="60" xfId="127" applyFont="1" applyFill="1" applyBorder="1" applyAlignment="1">
      <alignment horizontal="center" vertical="center" wrapText="1"/>
    </xf>
    <xf numFmtId="0" fontId="38" fillId="36" borderId="95"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90" xfId="127" applyFont="1" applyFill="1" applyBorder="1" applyAlignment="1">
      <alignment horizontal="center" vertical="center" wrapText="1"/>
    </xf>
    <xf numFmtId="0" fontId="114" fillId="0" borderId="84" xfId="127" applyBorder="1" applyAlignment="1"/>
    <xf numFmtId="0" fontId="114" fillId="0" borderId="41" xfId="127" applyBorder="1" applyAlignment="1"/>
    <xf numFmtId="0" fontId="114" fillId="0" borderId="66" xfId="127" applyBorder="1" applyAlignment="1"/>
    <xf numFmtId="0" fontId="38" fillId="36" borderId="41" xfId="127" applyFont="1" applyFill="1" applyBorder="1" applyAlignment="1">
      <alignment horizontal="center" vertical="center" wrapText="1"/>
    </xf>
    <xf numFmtId="0" fontId="38" fillId="36" borderId="28" xfId="127" applyFont="1" applyFill="1" applyBorder="1" applyAlignment="1">
      <alignment horizontal="center" vertical="center" wrapText="1"/>
    </xf>
    <xf numFmtId="0" fontId="38" fillId="36" borderId="37" xfId="127" applyFont="1" applyFill="1" applyBorder="1" applyAlignment="1">
      <alignment horizontal="center" vertical="center" wrapText="1"/>
    </xf>
    <xf numFmtId="0" fontId="76" fillId="42" borderId="59" xfId="0" applyFont="1" applyFill="1" applyBorder="1" applyAlignment="1">
      <alignment vertical="center" wrapText="1"/>
    </xf>
    <xf numFmtId="3" fontId="76" fillId="42" borderId="59" xfId="0" applyNumberFormat="1" applyFont="1" applyFill="1" applyBorder="1" applyAlignment="1">
      <alignment vertical="center" wrapText="1"/>
    </xf>
    <xf numFmtId="3" fontId="107" fillId="0" borderId="89" xfId="4" applyNumberFormat="1" applyFont="1" applyFill="1" applyBorder="1"/>
    <xf numFmtId="3" fontId="76" fillId="42" borderId="71" xfId="0" applyNumberFormat="1" applyFont="1" applyFill="1" applyBorder="1" applyAlignment="1">
      <alignment vertical="center" wrapText="1"/>
    </xf>
    <xf numFmtId="3" fontId="76" fillId="42" borderId="72" xfId="0" applyNumberFormat="1" applyFont="1" applyFill="1" applyBorder="1" applyAlignment="1">
      <alignment vertical="center" wrapText="1"/>
    </xf>
    <xf numFmtId="3" fontId="107" fillId="0" borderId="89" xfId="4" applyNumberFormat="1" applyFont="1" applyBorder="1"/>
    <xf numFmtId="3" fontId="107" fillId="0" borderId="81" xfId="4" applyNumberFormat="1" applyFont="1" applyFill="1" applyBorder="1"/>
    <xf numFmtId="164" fontId="107" fillId="0" borderId="32" xfId="0" applyNumberFormat="1" applyFont="1" applyBorder="1" applyAlignment="1">
      <alignment horizontal="center" vertical="center"/>
    </xf>
    <xf numFmtId="164" fontId="107" fillId="0" borderId="32" xfId="0" applyNumberFormat="1" applyFont="1" applyBorder="1" applyAlignment="1">
      <alignment horizontal="center"/>
    </xf>
    <xf numFmtId="164" fontId="107" fillId="0" borderId="32" xfId="0" applyNumberFormat="1" applyFont="1" applyBorder="1" applyAlignment="1">
      <alignment horizontal="center" wrapText="1"/>
    </xf>
    <xf numFmtId="3" fontId="107" fillId="0" borderId="32" xfId="0" applyNumberFormat="1" applyFont="1" applyBorder="1" applyAlignment="1">
      <alignment horizontal="right" wrapText="1"/>
    </xf>
    <xf numFmtId="164" fontId="107" fillId="0" borderId="65" xfId="0" applyNumberFormat="1" applyFont="1" applyBorder="1" applyAlignment="1">
      <alignment horizontal="center"/>
    </xf>
  </cellXfs>
  <cellStyles count="31343">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xfId="31342" builtinId="8"/>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63" Type="http://schemas.openxmlformats.org/officeDocument/2006/relationships/theme" Target="theme/theme1.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66"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61" Type="http://schemas.openxmlformats.org/officeDocument/2006/relationships/externalLink" Target="externalLinks/externalLink2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styles" Target="styles.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19.xml"/><Relationship Id="rId72"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 Id="rId70" Type="http://schemas.openxmlformats.org/officeDocument/2006/relationships/customXml" Target="../customXml/item3.xml"/></Relationships>
</file>

<file path=xl/documenttasks/documenttask1.xml><?xml version="1.0" encoding="utf-8"?>
<Tasks xmlns="http://schemas.microsoft.com/office/tasks/2019/documenttasks">
  <Task id="{DE27AC65-603E-4FA0-971C-0FD5DC2EDAA4}">
    <Anchor>
      <Comment id="{1EB51321-F5A9-4199-825E-3BDF7845A210}"/>
    </Anchor>
    <History>
      <Event time="2022-08-14T19:40:11.43" id="{AB09F61C-BE69-4129-8513-C28618A350D2}">
        <Attribution userId="S::dhueser@sdge.com::78ac38ca-c50b-4b41-a419-5f58adfd6f08" userName="Hueser, David A" userProvider="AD"/>
        <Anchor>
          <Comment id="{1EB51321-F5A9-4199-825E-3BDF7845A210}"/>
        </Anchor>
        <Create/>
      </Event>
      <Event time="2022-08-14T19:40:11.43" id="{4CE66E4E-F170-435B-8E36-466E04F43D79}">
        <Attribution userId="S::dhueser@sdge.com::78ac38ca-c50b-4b41-a419-5f58adfd6f08" userName="Hueser, David A" userProvider="AD"/>
        <Anchor>
          <Comment id="{1EB51321-F5A9-4199-825E-3BDF7845A210}"/>
        </Anchor>
        <Assign userId="S::corduno1@sdge.com::99b4fd8f-302e-4e07-96c5-8e3e97ed76fc" userName="Orduno, Cindy D" userProvider="AD"/>
      </Event>
      <Event time="2022-08-14T19:40:11.43" id="{4651BE98-68CC-48A6-8BCC-37FBAABFB618}">
        <Attribution userId="S::dhueser@sdge.com::78ac38ca-c50b-4b41-a419-5f58adfd6f08" userName="Hueser, David A" userProvider="AD"/>
        <Anchor>
          <Comment id="{1EB51321-F5A9-4199-825E-3BDF7845A210}"/>
        </Anchor>
        <SetTitle title="@Orduno, Cindy D Cindy, if this is complete can we change tab color from red to green?"/>
      </Event>
      <Event time="2022-08-15T16:19:21.32" id="{EEE3AA59-31F5-4A62-BA54-683AC58AB954}">
        <Attribution userId="S::corduno1@sdge.com::99b4fd8f-302e-4e07-96c5-8e3e97ed76fc" userName="Orduno, Cindy D" userProvider="AD"/>
        <Progress percentComplete="100"/>
      </Event>
    </History>
  </Task>
</Tasks>
</file>

<file path=xl/documenttasks/documenttask2.xml><?xml version="1.0" encoding="utf-8"?>
<Tasks xmlns="http://schemas.microsoft.com/office/tasks/2019/documenttasks">
  <Task id="{125B160D-230C-43D5-B5A3-605BFD303C01}">
    <Anchor>
      <Comment id="{DEC29400-F3F1-4B56-B830-152C65266D81}"/>
    </Anchor>
    <History>
      <Event time="2022-09-12T04:53:15.52" id="{6A6F95EE-24BF-41D3-ADB2-32CA61E6F33E}">
        <Attribution userId="S::dhueser@sdge.com::78ac38ca-c50b-4b41-a419-5f58adfd6f08" userName="Hueser, David A" userProvider="AD"/>
        <Anchor>
          <Comment id="{DEC29400-F3F1-4B56-B830-152C65266D81}"/>
        </Anchor>
        <Create/>
      </Event>
      <Event time="2022-09-12T04:53:15.52" id="{398C2E76-5863-446D-B636-5EB535E0D385}">
        <Attribution userId="S::dhueser@sdge.com::78ac38ca-c50b-4b41-a419-5f58adfd6f08" userName="Hueser, David A" userProvider="AD"/>
        <Anchor>
          <Comment id="{DEC29400-F3F1-4B56-B830-152C65266D81}"/>
        </Anchor>
        <Assign userId="S::corduno1@sdge.com::99b4fd8f-302e-4e07-96c5-8e3e97ed76fc" userName="Orduno, Cindy D" userProvider="AD"/>
      </Event>
      <Event time="2022-09-12T04:53:15.52" id="{222B7F96-D5D9-4197-921C-1412A0F5E32A}">
        <Attribution userId="S::dhueser@sdge.com::78ac38ca-c50b-4b41-a419-5f58adfd6f08" userName="Hueser, David A" userProvider="AD"/>
        <Anchor>
          <Comment id="{DEC29400-F3F1-4B56-B830-152C65266D81}"/>
        </Anchor>
        <SetTitle title="@Orduno, Cindy D Please update August and Year To Date expenses in this table"/>
      </Event>
    </History>
  </Task>
</Tasks>
</file>

<file path=xl/documenttasks/documenttask3.xml><?xml version="1.0" encoding="utf-8"?>
<Tasks xmlns="http://schemas.microsoft.com/office/tasks/2019/documenttasks">
  <Task id="{631FEE15-966C-4331-B0E7-3906822B2FC2}">
    <Anchor>
      <Comment id="{083844E3-D09F-470E-B216-D7AA77E5ED08}"/>
    </Anchor>
    <History>
      <Event time="2022-08-14T19:50:44.45" id="{690CBE9C-6A77-4C71-9199-400D79161AD7}">
        <Attribution userId="S::dhueser@sdge.com::78ac38ca-c50b-4b41-a419-5f58adfd6f08" userName="Hueser, David A" userProvider="AD"/>
        <Anchor>
          <Comment id="{CD4918BE-6DE6-4299-9DA3-BDB81728F52A}"/>
        </Anchor>
        <Create/>
      </Event>
      <Event time="2022-08-14T19:50:44.45" id="{23102D04-A490-40B7-9FE1-5242CF7880CD}">
        <Attribution userId="S::dhueser@sdge.com::78ac38ca-c50b-4b41-a419-5f58adfd6f08" userName="Hueser, David A" userProvider="AD"/>
        <Anchor>
          <Comment id="{CD4918BE-6DE6-4299-9DA3-BDB81728F52A}"/>
        </Anchor>
        <Assign userId="S::JShuart@semprautilities.com::a07edc16-ef55-49e6-adf7-1acd2a5fcfa6" userName="Shuart, Joe M" userProvider="AD"/>
      </Event>
      <Event time="2022-08-14T19:50:44.45" id="{D6E98F01-8DEA-4B78-BD34-C72A84C97DA2}">
        <Attribution userId="S::dhueser@sdge.com::78ac38ca-c50b-4b41-a419-5f58adfd6f08" userName="Hueser, David A" userProvider="AD"/>
        <Anchor>
          <Comment id="{CD4918BE-6DE6-4299-9DA3-BDB81728F52A}"/>
        </Anchor>
        <SetTitle title="@Shuart, Joe M Joe, OK to change the tab color for this from red to green for July data? Similar to past months, it looks like there is no data for 2022 yet"/>
      </Event>
      <Event time="2022-08-19T14:37:21.29" id="{CFA22142-4B46-4A28-993D-6C0179A8D9BB}">
        <Attribution userId="S::dhueser@sdge.com::78ac38ca-c50b-4b41-a419-5f58adfd6f08" userName="Hueser, David A" userProvider="AD"/>
        <Progress percentComplete="100"/>
      </Event>
    </History>
  </Task>
</Tasks>
</file>

<file path=xl/documenttasks/documenttask4.xml><?xml version="1.0" encoding="utf-8"?>
<Tasks xmlns="http://schemas.microsoft.com/office/tasks/2019/documenttasks">
  <Task id="{E05CDC79-79D2-4B4A-90BE-A58973B4DC50}">
    <Anchor>
      <Comment id="{D891FD0D-8D50-4D72-9D29-0EDDDAEA14A9}"/>
    </Anchor>
    <History>
      <Event time="2022-08-14T20:02:14.06" id="{483478BC-B3C5-4773-9B50-63C5035583F3}">
        <Attribution userId="S::dhueser@sdge.com::78ac38ca-c50b-4b41-a419-5f58adfd6f08" userName="Hueser, David A" userProvider="AD"/>
        <Anchor>
          <Comment id="{D891FD0D-8D50-4D72-9D29-0EDDDAEA14A9}"/>
        </Anchor>
        <Create/>
      </Event>
      <Event time="2022-08-14T20:02:14.06" id="{24B702A4-7E19-4CAE-AECA-5B60763BE315}">
        <Attribution userId="S::dhueser@sdge.com::78ac38ca-c50b-4b41-a419-5f58adfd6f08" userName="Hueser, David A" userProvider="AD"/>
        <Anchor>
          <Comment id="{D891FD0D-8D50-4D72-9D29-0EDDDAEA14A9}"/>
        </Anchor>
        <Assign userId="S::IDePratti@semprautilities.com::4ba29ecf-b834-47bf-a336-876d001ba585" userName="DePratti, Robles  Irma" userProvider="AD"/>
      </Event>
      <Event time="2022-08-14T20:02:14.06" id="{6360E158-7599-486C-89DD-57D41E2155D3}">
        <Attribution userId="S::dhueser@sdge.com::78ac38ca-c50b-4b41-a419-5f58adfd6f08" userName="Hueser, David A" userProvider="AD"/>
        <Anchor>
          <Comment id="{D891FD0D-8D50-4D72-9D29-0EDDDAEA14A9}"/>
        </Anchor>
        <SetTitle title="@DePratti, Robles Irma OK to flag green/complete? I can't tag Rhona for this, too. Should the tab contact be updated?"/>
      </Event>
      <Event time="2022-08-19T14:36:57.83" id="{7C7DB58B-0488-4B68-A593-75398870A765}">
        <Attribution userId="S::dhueser@sdge.com::78ac38ca-c50b-4b41-a419-5f58adfd6f08" userName="Hueser, David A" userProvider="AD"/>
        <Progress percentComplete="100"/>
      </Event>
    </History>
  </Task>
</Tasks>
</file>

<file path=xl/documenttasks/documenttask5.xml><?xml version="1.0" encoding="utf-8"?>
<Tasks xmlns="http://schemas.microsoft.com/office/tasks/2019/documenttasks">
  <Task id="{0ED07FAB-E7D5-460C-A017-EA25F6B6C902}">
    <Anchor>
      <Comment id="{4CB1A08E-8A2A-42E1-B745-650726628D95}"/>
    </Anchor>
    <History>
      <Event time="2022-08-14T20:20:23.16" id="{9776256C-8F6E-4EDA-8BC1-C9E83E315514}">
        <Attribution userId="S::dhueser@sdge.com::78ac38ca-c50b-4b41-a419-5f58adfd6f08" userName="Hueser, David A" userProvider="AD"/>
        <Anchor>
          <Comment id="{4CB1A08E-8A2A-42E1-B745-650726628D95}"/>
        </Anchor>
        <Create/>
      </Event>
      <Event time="2022-08-14T20:20:23.16" id="{DA7FE14C-0DA2-491B-83AD-5FED3364DC5B}">
        <Attribution userId="S::dhueser@sdge.com::78ac38ca-c50b-4b41-a419-5f58adfd6f08" userName="Hueser, David A" userProvider="AD"/>
        <Anchor>
          <Comment id="{4CB1A08E-8A2A-42E1-B745-650726628D95}"/>
        </Anchor>
        <Assign userId="S::corduno1@sdge.com::99b4fd8f-302e-4e07-96c5-8e3e97ed76fc" userName="Orduno, Cindy D" userProvider="AD"/>
      </Event>
      <Event time="2022-08-14T20:20:23.16" id="{C5EE390A-9EEF-4C41-A370-4DBCD9F3D728}">
        <Attribution userId="S::dhueser@sdge.com::78ac38ca-c50b-4b41-a419-5f58adfd6f08" userName="Hueser, David A" userProvider="AD"/>
        <Anchor>
          <Comment id="{4CB1A08E-8A2A-42E1-B745-650726628D95}"/>
        </Anchor>
        <SetTitle title="@Orduno, Cindy D Table appears completed, OK to change from red tab color to green?"/>
      </Event>
      <Event time="2022-08-15T16:20:31.08" id="{9D43320D-2476-4F7F-B101-834F2517D721}">
        <Attribution userId="S::corduno1@sdge.com::99b4fd8f-302e-4e07-96c5-8e3e97ed76fc" userName="Orduno, Cindy D" userProvider="AD"/>
        <Progress percentComplete="100"/>
      </Event>
    </History>
  </Task>
</Tasks>
</file>

<file path=xl/documenttasks/documenttask6.xml><?xml version="1.0" encoding="utf-8"?>
<Tasks xmlns="http://schemas.microsoft.com/office/tasks/2019/documenttasks">
  <Task id="{F209EEA6-2B88-4D71-B418-5B4EEA428227}">
    <Anchor>
      <Comment id="{363E9259-5BEE-452C-B57C-0E48F797D646}"/>
    </Anchor>
    <History>
      <Event time="2022-08-14T20:38:10.42" id="{FDD61D76-06EB-490A-86BB-E79D99B18776}">
        <Attribution userId="S::dhueser@sdge.com::78ac38ca-c50b-4b41-a419-5f58adfd6f08" userName="Hueser, David A" userProvider="AD"/>
        <Anchor>
          <Comment id="{363E9259-5BEE-452C-B57C-0E48F797D646}"/>
        </Anchor>
        <Create/>
      </Event>
      <Event time="2022-08-14T20:38:10.42" id="{7E4141DD-B121-4A9A-A4B9-E0F13B4E71DB}">
        <Attribution userId="S::dhueser@sdge.com::78ac38ca-c50b-4b41-a419-5f58adfd6f08" userName="Hueser, David A" userProvider="AD"/>
        <Anchor>
          <Comment id="{363E9259-5BEE-452C-B57C-0E48F797D646}"/>
        </Anchor>
        <Assign userId="S::IDePratti@semprautilities.com::4ba29ecf-b834-47bf-a336-876d001ba585" userName="DePratti, Robles  Irma" userProvider="AD"/>
      </Event>
      <Event time="2022-08-14T20:38:10.42" id="{ABD843BA-80F4-4D76-8B5A-22D595615696}">
        <Attribution userId="S::dhueser@sdge.com::78ac38ca-c50b-4b41-a419-5f58adfd6f08" userName="Hueser, David A" userProvider="AD"/>
        <Anchor>
          <Comment id="{363E9259-5BEE-452C-B57C-0E48F797D646}"/>
        </Anchor>
        <SetTitle title="@DePratti, Robles Irma @Shuart, Joe M July households treated in Table 7 (5,543) is higher than households treated in Table 4A (5,451). Does one table need to be updated?"/>
      </Event>
      <Event time="2022-08-26T22:44:58.63" id="{38CAB757-2B56-47CE-8FDF-64E5F1179323}">
        <Attribution userId="S::dhueser@sdge.com::78ac38ca-c50b-4b41-a419-5f58adfd6f08" userName="Hueser, David A" userProvider="AD"/>
        <Progress percentComplete="100"/>
      </Event>
    </History>
  </Task>
</Tasks>
</file>

<file path=xl/documenttasks/documenttask7.xml><?xml version="1.0" encoding="utf-8"?>
<Tasks xmlns="http://schemas.microsoft.com/office/tasks/2019/documenttasks">
  <Task id="{9191561F-C59F-4A00-87B6-E07C48F74A0A}">
    <Anchor>
      <Comment id="{0D5569AE-FF77-43B9-A8C1-66F8C13C5E9B}"/>
    </Anchor>
    <History>
      <Event time="2022-08-14T20:50:48.32" id="{5F02A447-3C05-4567-B4E5-445D0402C98C}">
        <Attribution userId="S::dhueser@sdge.com::78ac38ca-c50b-4b41-a419-5f58adfd6f08" userName="Hueser, David A" userProvider="AD"/>
        <Anchor>
          <Comment id="{0D5569AE-FF77-43B9-A8C1-66F8C13C5E9B}"/>
        </Anchor>
        <Create/>
      </Event>
      <Event time="2022-08-14T20:50:48.32" id="{767EE49F-5CCE-4ED6-8702-852F86BFC5E8}">
        <Attribution userId="S::dhueser@sdge.com::78ac38ca-c50b-4b41-a419-5f58adfd6f08" userName="Hueser, David A" userProvider="AD"/>
        <Anchor>
          <Comment id="{0D5569AE-FF77-43B9-A8C1-66F8C13C5E9B}"/>
        </Anchor>
        <Assign userId="S::corduno1@sdge.com::99b4fd8f-302e-4e07-96c5-8e3e97ed76fc" userName="Orduno, Cindy D" userProvider="AD"/>
      </Event>
      <Event time="2022-08-14T20:50:48.32" id="{8987C7E0-23AF-4447-9087-8B9A41AF3407}">
        <Attribution userId="S::dhueser@sdge.com::78ac38ca-c50b-4b41-a419-5f58adfd6f08" userName="Hueser, David A" userProvider="AD"/>
        <Anchor>
          <Comment id="{0D5569AE-FF77-43B9-A8C1-66F8C13C5E9B}"/>
        </Anchor>
        <SetTitle title="@Orduno, Cindy D @Montgomery, Greg T Cindy is updating for July, David inadvertently left Cindy off contributors email distribution."/>
      </Event>
      <Event time="2022-08-15T17:10:25.32" id="{1C57CBB0-1B78-4F28-946B-E39D7013B52E}">
        <Attribution userId="S::corduno1@sdge.com::99b4fd8f-302e-4e07-96c5-8e3e97ed76fc" userName="Orduno, Cindy D" userProvider="AD"/>
        <Progress percentComplete="100"/>
      </Event>
    </History>
  </Task>
</Tasks>
</file>

<file path=xl/documenttasks/documenttask8.xml><?xml version="1.0" encoding="utf-8"?>
<Tasks xmlns="http://schemas.microsoft.com/office/tasks/2019/documenttasks">
  <Task id="{CC9F1404-5E09-4B49-AC91-38C221F3F97A}">
    <Anchor>
      <Comment id="{1B48B419-BBC3-4405-8BE4-EAD58279A624}"/>
    </Anchor>
    <History>
      <Event time="2022-08-14T20:52:31.97" id="{0C11622A-130B-45EC-9E38-3599FD2AF9E5}">
        <Attribution userId="S::dhueser@sdge.com::78ac38ca-c50b-4b41-a419-5f58adfd6f08" userName="Hueser, David A" userProvider="AD"/>
        <Anchor>
          <Comment id="{1B48B419-BBC3-4405-8BE4-EAD58279A624}"/>
        </Anchor>
        <Create/>
      </Event>
      <Event time="2022-08-14T20:52:31.97" id="{086C1729-385A-4D02-9290-501E47DB380D}">
        <Attribution userId="S::dhueser@sdge.com::78ac38ca-c50b-4b41-a419-5f58adfd6f08" userName="Hueser, David A" userProvider="AD"/>
        <Anchor>
          <Comment id="{1B48B419-BBC3-4405-8BE4-EAD58279A624}"/>
        </Anchor>
        <Assign userId="S::corduno1@sdge.com::99b4fd8f-302e-4e07-96c5-8e3e97ed76fc" userName="Orduno, Cindy D" userProvider="AD"/>
      </Event>
      <Event time="2022-08-14T20:52:31.97" id="{EAA42AD2-5431-4108-AC1C-7DC5000EECEA}">
        <Attribution userId="S::dhueser@sdge.com::78ac38ca-c50b-4b41-a419-5f58adfd6f08" userName="Hueser, David A" userProvider="AD"/>
        <Anchor>
          <Comment id="{1B48B419-BBC3-4405-8BE4-EAD58279A624}"/>
        </Anchor>
        <SetTitle title="@Orduno, Cindy D I believe there are no YTD pilot expenses and this tab can be changed from red to green - please confirm"/>
      </Event>
      <Event time="2022-08-15T17:10:32.85" id="{9BF245B9-9461-4101-BBA9-DF37443B1C8A}">
        <Attribution userId="S::corduno1@sdge.com::99b4fd8f-302e-4e07-96c5-8e3e97ed76fc" userName="Orduno, Cindy D" userProvider="AD"/>
        <Progress percentComplete="100"/>
      </Event>
    </History>
  </Task>
</Tasks>
</file>

<file path=xl/documenttasks/documenttask9.xml><?xml version="1.0" encoding="utf-8"?>
<Tasks xmlns="http://schemas.microsoft.com/office/tasks/2019/documenttasks">
  <Task id="{BB76D3F2-E16B-4978-87DA-01D744B27C2B}">
    <Anchor>
      <Comment id="{451A8DBE-D7EE-4F94-9774-00103A39FFFF}"/>
    </Anchor>
    <History>
      <Event time="2022-08-19T15:06:50.22" id="{191447CC-B1C1-4292-AB3F-ADEBA65303AD}">
        <Attribution userId="S::dhueser@sdge.com::78ac38ca-c50b-4b41-a419-5f58adfd6f08" userName="Hueser, David A" userProvider="AD"/>
        <Anchor>
          <Comment id="{451A8DBE-D7EE-4F94-9774-00103A39FFFF}"/>
        </Anchor>
        <Create/>
      </Event>
      <Event time="2022-08-19T15:06:50.22" id="{D99F412F-F12E-4490-A999-0CEA487FB582}">
        <Attribution userId="S::dhueser@sdge.com::78ac38ca-c50b-4b41-a419-5f58adfd6f08" userName="Hueser, David A" userProvider="AD"/>
        <Anchor>
          <Comment id="{451A8DBE-D7EE-4F94-9774-00103A39FFFF}"/>
        </Anchor>
        <Assign userId="S::corduno1@sdge.com::99b4fd8f-302e-4e07-96c5-8e3e97ed76fc" userName="Orduno, Cindy D" userProvider="AD"/>
      </Event>
      <Event time="2022-08-19T15:06:50.22" id="{391FBC32-D694-45FE-9B52-0A3BA2A5A838}">
        <Attribution userId="S::dhueser@sdge.com::78ac38ca-c50b-4b41-a419-5f58adfd6f08" userName="Hueser, David A" userProvider="AD"/>
        <Anchor>
          <Comment id="{451A8DBE-D7EE-4F94-9774-00103A39FFFF}"/>
        </Anchor>
        <SetTitle title="@Orduno, Cindy D @Ramirez, Pedro YTD expenses for June FERA Post Enrollment Verification were reported as $1,301 so should the July figure be $1,877 ($1,301 + 576? ) If so, I'll also update LI Monthly Report narrative table 3.1.1. FERA Program Summary …"/>
      </Event>
      <Event time="2022-08-19T16:13:41.32" id="{A7517920-32C5-45A8-823D-B66C43F234D0}">
        <Attribution userId="S::dhueser@sdge.com::78ac38ca-c50b-4b41-a419-5f58adfd6f08" userName="Hueser, David A" userProvider="AD"/>
        <Progress percentComplete="100"/>
      </Event>
    </History>
  </Task>
</Task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Hueser, David A" id="{EE2A2388-923A-441D-A42F-865830CC9547}" userId="DHueser@sdge.com" providerId="PeoplePicker"/>
  <person displayName="Montgomery, Greg T" id="{3CF1C87B-0BA6-4D8A-A9C6-9114333CB8E4}" userId="GTMontgo@sdge.com" providerId="PeoplePicker"/>
  <person displayName="Orduno, Cindy D" id="{85156299-B8AA-49FC-BEA4-6AC554557D5D}" userId="corduno1@sdge.com" providerId="PeoplePicker"/>
  <person displayName="Salazar, Alan O" id="{EFBC12CC-2246-439C-85F9-C232F28EB261}" userId="AOSalazar@sdge.com" providerId="PeoplePicker"/>
  <person displayName="Shuart, Joe M" id="{4CAA6AB6-A8FD-4C66-A4F1-6A148F7C9A5D}" userId="JShuart@semprautilities.com" providerId="PeoplePicker"/>
  <person displayName="Ramirez, Pedro" id="{265D2AC2-9BAE-4E0A-978D-8EA859C0C4A6}" userId="PRamire4@semprautilities.com" providerId="PeoplePicker"/>
  <person displayName="Salazar, Alan O" id="{853D876B-B6A0-4774-92F8-B5BED1CCB84A}" userId="AOSalazar@semprautilities.com" providerId="PeoplePicker"/>
  <person displayName="DePratti, Robles  Irma" id="{A95C21B1-9A17-4703-BF11-40FC7370780C}" userId="IDePratti@semprautilities.com" providerId="PeoplePicker"/>
  <person displayName="Hueser, David A" id="{6B1B9DE9-0FC9-478C-A29C-112E3B044ABA}" userId="S::dhueser@sdge.com::78ac38ca-c50b-4b41-a419-5f58adfd6f08" providerId="AD"/>
  <person displayName="Orduno, Cindy D" id="{2DF53ADB-CCDB-44DF-91C5-A695BA17A162}" userId="S::corduno1@sdge.com::99b4fd8f-302e-4e07-96c5-8e3e97ed76fc" providerId="AD"/>
  <person displayName="Rucinski, Fred C" id="{939765D2-6DB2-4588-9489-72544D768C35}" userId="S::frucinsk@sdge.com::15397ba5-4ba9-4cbe-bd38-1106d701751b" providerId="AD"/>
  <person displayName="Shuart, Joe M" id="{998FB35D-839D-4742-B465-216C8D917D20}" userId="S::jshuart@semprautilities.com::a07edc16-ef55-49e6-adf7-1acd2a5fcfa6" providerId="AD"/>
  <person displayName="Ramirez, Pedro" id="{52CC43D5-2DD5-48BD-A24C-A5D5B473CFC4}" userId="S::PRamire4@semprautilities.com::f5397618-7950-4044-b41b-2b523b35c3f2" providerId="AD"/>
  <person displayName="Ramirez, Pedro" id="{00EE7B59-7848-4062-B047-887925B70854}" userId="S::pramire4@semprautilities.com::f5397618-7950-4044-b41b-2b523b35c3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6" dT="2022-08-14T19:40:11.51" personId="{6B1B9DE9-0FC9-478C-A29C-112E3B044ABA}" id="{1EB51321-F5A9-4199-825E-3BDF7845A210}" done="1">
    <text xml:space="preserve">@Orduno, Cindy D Cindy, if this is complete can we change tab color from red to green? </text>
    <mentions>
      <mention mentionpersonId="{85156299-B8AA-49FC-BEA4-6AC554557D5D}" mentionId="{559694C6-CC4C-4A77-A578-2AE766808B90}" startIndex="0" length="16"/>
    </mentions>
  </threadedComment>
</ThreadedComments>
</file>

<file path=xl/threadedComments/threadedComment10.xml><?xml version="1.0" encoding="utf-8"?>
<ThreadedComments xmlns="http://schemas.microsoft.com/office/spreadsheetml/2018/threadedcomments" xmlns:x="http://schemas.openxmlformats.org/spreadsheetml/2006/main">
  <threadedComment ref="A39" dT="2022-06-15T00:30:20.26" personId="{52CC43D5-2DD5-48BD-A24C-A5D5B473CFC4}" id="{E7673243-3EDB-49E4-A5F5-F74FAB556787}">
    <text>@Salazar, Alan O thoughts on removing this footnote? I don't think it no longer applies.</text>
    <mentions>
      <mention mentionpersonId="{EFBC12CC-2246-439C-85F9-C232F28EB261}" mentionId="{27782985-27A5-45CF-8A5B-648C0BB25EC9}" startIndex="0" length="16"/>
    </mentions>
  </threadedComment>
</ThreadedComments>
</file>

<file path=xl/threadedComments/threadedComment11.xml><?xml version="1.0" encoding="utf-8"?>
<ThreadedComments xmlns="http://schemas.microsoft.com/office/spreadsheetml/2018/threadedcomments" xmlns:x="http://schemas.openxmlformats.org/spreadsheetml/2006/main">
  <threadedComment ref="B19" dT="2022-06-15T00:32:54.76" personId="{52CC43D5-2DD5-48BD-A24C-A5D5B473CFC4}" id="{8BBC0917-666E-4D17-B9C4-608C50C35F2B}">
    <text>@Salazar, Alan O same question. I feel like this footnote no longer applies. Please let me know your thoughts on keeping/removing. Thanks.</text>
    <mentions>
      <mention mentionpersonId="{EFBC12CC-2246-439C-85F9-C232F28EB261}" mentionId="{36714C97-0D56-40A8-A442-6BFE9EF30441}" startIndex="0" length="16"/>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O7" dT="2022-09-12T04:53:15.62" personId="{6B1B9DE9-0FC9-478C-A29C-112E3B044ABA}" id="{DEC29400-F3F1-4B56-B830-152C65266D81}">
    <text>@Orduno, Cindy D Please update August and Year To Date expenses in this table</text>
    <mentions>
      <mention mentionpersonId="{85156299-B8AA-49FC-BEA4-6AC554557D5D}" mentionId="{8CB9A920-93C6-4688-967E-091C857A4FB4}" startIndex="0" length="16"/>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A88" dT="2022-07-12T18:08:38.29" personId="{939765D2-6DB2-4588-9489-72544D768C35}" id="{083844E3-D09F-470E-B216-D7AA77E5ED08}" done="1">
    <text xml:space="preserve">@Salazar, Alan O @Shuart, Joe M Should we add a note that says data for this table is not available with an explanation. </text>
    <mentions>
      <mention mentionpersonId="{853D876B-B6A0-4774-92F8-B5BED1CCB84A}" mentionId="{059F4029-90E5-47F5-AAC0-745C207235F6}" startIndex="0" length="16"/>
      <mention mentionpersonId="{4CAA6AB6-A8FD-4C66-A4F1-6A148F7C9A5D}" mentionId="{B0714C5B-F148-49A9-B965-2B42DEDB62ED}" startIndex="17" length="14"/>
    </mentions>
  </threadedComment>
  <threadedComment ref="A88" dT="2022-08-14T19:50:44.53" personId="{6B1B9DE9-0FC9-478C-A29C-112E3B044ABA}" id="{CD4918BE-6DE6-4299-9DA3-BDB81728F52A}" parentId="{083844E3-D09F-470E-B216-D7AA77E5ED08}">
    <text>@Shuart, Joe M Joe, OK to change the tab color for this from red to green for July data? Similar to past months, it looks like there is no data for 2022 yet</text>
    <mentions>
      <mention mentionpersonId="{4CAA6AB6-A8FD-4C66-A4F1-6A148F7C9A5D}" mentionId="{E1356AFC-9DBF-42EB-BB80-1CF6F7F8FA1F}" startIndex="0" length="14"/>
    </mentions>
  </threadedComment>
  <threadedComment ref="A88" dT="2022-08-15T14:41:33.79" personId="{998FB35D-839D-4742-B465-216C8D917D20}" id="{61A0E82B-0626-45F0-8807-DD35FB685482}" parentId="{083844E3-D09F-470E-B216-D7AA77E5ED08}">
    <text>@Hueser, David A  yes we can change the color to green.</text>
    <mentions>
      <mention mentionpersonId="{EE2A2388-923A-441D-A42F-865830CC9547}" mentionId="{ADE6A847-FE73-4D7C-BD2C-7EB3BD7DFF19}" startIndex="0" length="16"/>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J24" dT="2022-08-14T20:02:14.18" personId="{6B1B9DE9-0FC9-478C-A29C-112E3B044ABA}" id="{D891FD0D-8D50-4D72-9D29-0EDDDAEA14A9}" done="1">
    <text xml:space="preserve">@DePratti, Robles  Irma Footnote says expected launch in July. Update it? Then, OK to flag green/complete? I can't tag Rhona for this, too. Should the tab contact be updated? </text>
    <mentions>
      <mention mentionpersonId="{A95C21B1-9A17-4703-BF11-40FC7370780C}" mentionId="{9814929A-9EDB-4F5F-A313-7D1D61F080B6}" startIndex="0" length="23"/>
    </mentions>
  </threadedComment>
</ThreadedComments>
</file>

<file path=xl/threadedComments/threadedComment5.xml><?xml version="1.0" encoding="utf-8"?>
<ThreadedComments xmlns="http://schemas.microsoft.com/office/spreadsheetml/2018/threadedcomments" xmlns:x="http://schemas.openxmlformats.org/spreadsheetml/2006/main">
  <threadedComment ref="K28" dT="2022-08-14T20:20:23.25" personId="{6B1B9DE9-0FC9-478C-A29C-112E3B044ABA}" id="{4CB1A08E-8A2A-42E1-B745-650726628D95}" done="1">
    <text xml:space="preserve">@Orduno, Cindy D Table appears completed, OK to change from red tab color to green? </text>
    <mentions>
      <mention mentionpersonId="{85156299-B8AA-49FC-BEA4-6AC554557D5D}" mentionId="{7FC9AE92-581F-4325-8E34-AB2678DF968B}" startIndex="0" length="16"/>
    </mentions>
  </threadedComment>
</ThreadedComments>
</file>

<file path=xl/threadedComments/threadedComment6.xml><?xml version="1.0" encoding="utf-8"?>
<ThreadedComments xmlns="http://schemas.microsoft.com/office/spreadsheetml/2018/threadedcomments" xmlns:x="http://schemas.openxmlformats.org/spreadsheetml/2006/main">
  <threadedComment ref="D16" dT="2022-08-14T20:38:10.49" personId="{6B1B9DE9-0FC9-478C-A29C-112E3B044ABA}" id="{363E9259-5BEE-452C-B57C-0E48F797D646}" done="1">
    <text xml:space="preserve">@DePratti, Robles  Irma @Shuart, Joe M July households treated in Table 7 (5,543) is higher than households treated in Table 4A (5,451). Does one table need to be updated? </text>
    <mentions>
      <mention mentionpersonId="{A95C21B1-9A17-4703-BF11-40FC7370780C}" mentionId="{9B36E4FF-3EE4-494C-ADA9-43E881BE9E4B}" startIndex="0" length="23"/>
      <mention mentionpersonId="{4CAA6AB6-A8FD-4C66-A4F1-6A148F7C9A5D}" mentionId="{04C4B607-4203-43A2-B2B2-DEAB1B36A1C8}" startIndex="24" length="14"/>
    </mentions>
  </threadedComment>
  <threadedComment ref="D16" dT="2022-08-15T15:03:01.87" personId="{998FB35D-839D-4742-B465-216C8D917D20}" id="{79530871-5256-41AF-A816-F2C93A5AD75E}" parentId="{363E9259-5BEE-452C-B57C-0E48F797D646}">
    <text>@Hueser, David A  the formula on 4A was incorrect. I corrected the formula, now they match!</text>
    <mentions>
      <mention mentionpersonId="{EE2A2388-923A-441D-A42F-865830CC9547}" mentionId="{65DCB514-66BD-44E7-A0FA-AEAB4C67B5D5}" startIndex="0" length="16"/>
    </mentions>
  </threadedComment>
</ThreadedComments>
</file>

<file path=xl/threadedComments/threadedComment7.xml><?xml version="1.0" encoding="utf-8"?>
<ThreadedComments xmlns="http://schemas.microsoft.com/office/spreadsheetml/2018/threadedcomments" xmlns:x="http://schemas.openxmlformats.org/spreadsheetml/2006/main">
  <threadedComment ref="I31" dT="2022-08-14T20:50:48.40" personId="{6B1B9DE9-0FC9-478C-A29C-112E3B044ABA}" id="{0D5569AE-FF77-43B9-A8C1-66F8C13C5E9B}" done="1">
    <text xml:space="preserve">@Orduno, Cindy D @Montgomery, Greg T Cindy is updating for July, David inadvertently left Cindy off contributors email distribution. </text>
    <mentions>
      <mention mentionpersonId="{85156299-B8AA-49FC-BEA4-6AC554557D5D}" mentionId="{A77BE9AC-6C38-4142-9220-4418B7C44458}" startIndex="0" length="16"/>
      <mention mentionpersonId="{3CF1C87B-0BA6-4D8A-A9C6-9114333CB8E4}" mentionId="{1618F9F9-A335-4477-B8F3-4AD89F3ADC5E}" startIndex="17" length="19"/>
    </mentions>
  </threadedComment>
</ThreadedComments>
</file>

<file path=xl/threadedComments/threadedComment8.xml><?xml version="1.0" encoding="utf-8"?>
<ThreadedComments xmlns="http://schemas.microsoft.com/office/spreadsheetml/2018/threadedcomments" xmlns:x="http://schemas.openxmlformats.org/spreadsheetml/2006/main">
  <threadedComment ref="J23" dT="2022-08-14T20:52:32.05" personId="{6B1B9DE9-0FC9-478C-A29C-112E3B044ABA}" id="{1B48B419-BBC3-4405-8BE4-EAD58279A624}" done="1">
    <text>@Orduno, Cindy D I believe there are no YTD pilot expenses and this tab can be changed from red to green - please confirm</text>
    <mentions>
      <mention mentionpersonId="{85156299-B8AA-49FC-BEA4-6AC554557D5D}" mentionId="{2BB9783B-340E-4B58-BDCD-D3BEDBE131A5}" startIndex="0" length="16"/>
    </mentions>
  </threadedComment>
</ThreadedComments>
</file>

<file path=xl/threadedComments/threadedComment9.xml><?xml version="1.0" encoding="utf-8"?>
<ThreadedComments xmlns="http://schemas.microsoft.com/office/spreadsheetml/2018/threadedcomments" xmlns:x="http://schemas.openxmlformats.org/spreadsheetml/2006/main">
  <threadedComment ref="D8" dT="2022-08-19T15:06:50.28" personId="{6B1B9DE9-0FC9-478C-A29C-112E3B044ABA}" id="{451A8DBE-D7EE-4F94-9774-00103A39FFFF}" done="1">
    <text>@Orduno, Cindy D @Ramirez, Pedro YTD expenses for June FERA Post Enrollment Verification were reported as $1,301 so should the July figure be $1,877 ($1,301 + 576? ) If so, I'll also update LI Monthly Report narrative table 3.1.1. FERA Program Summary costs</text>
    <mentions>
      <mention mentionpersonId="{85156299-B8AA-49FC-BEA4-6AC554557D5D}" mentionId="{842F4F2E-F73F-4BAB-B0F7-E5FAEC64C917}" startIndex="0" length="16"/>
      <mention mentionpersonId="{265D2AC2-9BAE-4E0A-978D-8EA859C0C4A6}" mentionId="{10764C2E-A9AB-4C01-AFC5-C49C158625ED}" startIndex="17" length="15"/>
    </mentions>
  </threadedComment>
  <threadedComment ref="D8" dT="2022-08-19T16:02:37.43" personId="{00EE7B59-7848-4062-B047-887925B70854}" id="{409CAE3E-E2F8-4323-BEEF-52FE3B2B3C5E}" parentId="{451A8DBE-D7EE-4F94-9774-00103A39FFFF}">
    <text xml:space="preserve">There where labor adjustments made for PEV. This reflects the adjusted total. @Orduno, Cindy D please confirm this total is correct. </text>
    <mentions>
      <mention mentionpersonId="{85156299-B8AA-49FC-BEA4-6AC554557D5D}" mentionId="{DF5DCBF6-2D12-4F96-BE11-08E77DCE5EA2}" startIndex="78" length="16"/>
    </mentions>
  </threadedComment>
  <threadedComment ref="D8" dT="2022-08-19T16:10:30.67" personId="{2DF53ADB-CCDB-44DF-91C5-A695BA17A162}" id="{3D0426B3-B068-4C35-9387-1131680DA3D2}" parentId="{451A8DBE-D7EE-4F94-9774-00103A39FFFF}">
    <text>@Hueser, David A That's correct @Ramirez, Pedro. Last month, it appears the value entered did not capture the adjustments. $359 is the correct YTD total reflecting adjustments.</text>
    <mentions>
      <mention mentionpersonId="{EE2A2388-923A-441D-A42F-865830CC9547}" mentionId="{56F07757-08C9-49DA-A577-673466C5253E}" startIndex="0" length="16"/>
      <mention mentionpersonId="{265D2AC2-9BAE-4E0A-978D-8EA859C0C4A6}" mentionId="{DE5DE706-70EF-4D21-9D33-78DCC4508E6B}" startIndex="32" length="15"/>
    </mentions>
  </threadedComment>
  <threadedComment ref="D8" dT="2022-08-19T16:13:37.05" personId="{6B1B9DE9-0FC9-478C-A29C-112E3B044ABA}" id="{48FC1BA6-EEFD-4698-95BC-AE1856D43343}" parentId="{451A8DBE-D7EE-4F94-9774-00103A39FFFF}">
    <text>Thank you</text>
  </threadedComment>
  <threadedComment ref="D22" dT="2022-08-14T20:56:56.25" personId="{6B1B9DE9-0FC9-478C-A29C-112E3B044ABA}" id="{FEE5C032-7000-463B-8556-5E46D342AEF6}" done="1">
    <text xml:space="preserve">@Orduno, Cindy D @Montgomery, Greg T Cindy is updating for July, David inadvertently left Cindy off contributors email distribution. </text>
    <mentions>
      <mention mentionpersonId="{85156299-B8AA-49FC-BEA4-6AC554557D5D}" mentionId="{B6F03807-35E4-45EE-B269-9D557003A9D2}" startIndex="0" length="16"/>
      <mention mentionpersonId="{3CF1C87B-0BA6-4D8A-A9C6-9114333CB8E4}" mentionId="{1CB7E2B5-08EB-480B-AF8D-5F746D926CB5}" startIndex="17"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14.bin"/><Relationship Id="rId1" Type="http://schemas.openxmlformats.org/officeDocument/2006/relationships/printerSettings" Target="../printerSettings/printerSettings14.bin"/><Relationship Id="rId6" Type="http://schemas.microsoft.com/office/2019/04/relationships/documenttask" Target="../documenttasks/documenttask5.xml"/><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15.bin"/><Relationship Id="rId1" Type="http://schemas.openxmlformats.org/officeDocument/2006/relationships/printerSettings" Target="../printerSettings/printerSettings15.bin"/><Relationship Id="rId6" Type="http://schemas.microsoft.com/office/2019/04/relationships/documenttask" Target="../documenttasks/documenttask6.xml"/><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18.bin"/><Relationship Id="rId1" Type="http://schemas.openxmlformats.org/officeDocument/2006/relationships/printerSettings" Target="../printerSettings/printerSettings18.bin"/><Relationship Id="rId6" Type="http://schemas.microsoft.com/office/2019/04/relationships/documenttask" Target="../documenttasks/documenttask7.xml"/><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24.bin"/><Relationship Id="rId1" Type="http://schemas.openxmlformats.org/officeDocument/2006/relationships/printerSettings" Target="../printerSettings/printerSettings24.bin"/><Relationship Id="rId6" Type="http://schemas.microsoft.com/office/2019/04/relationships/documenttask" Target="../documenttasks/documenttask8.xml"/><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27.bin"/><Relationship Id="rId1" Type="http://schemas.openxmlformats.org/officeDocument/2006/relationships/printerSettings" Target="../printerSettings/printerSettings27.bin"/><Relationship Id="rId6" Type="http://schemas.microsoft.com/office/2019/04/relationships/documenttask" Target="../documenttasks/documenttask9.xml"/><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29.bin"/><Relationship Id="rId1" Type="http://schemas.openxmlformats.org/officeDocument/2006/relationships/printerSettings" Target="../printerSettings/printerSettings29.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31.bin"/><Relationship Id="rId1" Type="http://schemas.openxmlformats.org/officeDocument/2006/relationships/printerSettings" Target="../printerSettings/printerSettings31.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microsoft.com/office/2019/04/relationships/documenttask" Target="../documenttasks/documenttask2.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6" Type="http://schemas.microsoft.com/office/2019/04/relationships/documenttask" Target="../documenttasks/documenttask3.xm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microsoft.com/office/2019/04/relationships/documenttask" Target="../documenttasks/documenttask4.xml"/><Relationship Id="rId5" Type="http://schemas.microsoft.com/office/2017/10/relationships/threadedComment" Target="../threadedComments/threadedComment4.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0F972-88C7-4ED5-9B4E-0BD615071948}">
  <sheetPr codeName="Sheet1">
    <pageSetUpPr fitToPage="1"/>
  </sheetPr>
  <dimension ref="A3"/>
  <sheetViews>
    <sheetView workbookViewId="0"/>
  </sheetViews>
  <sheetFormatPr defaultRowHeight="12.45"/>
  <cols>
    <col min="1" max="1" width="18" customWidth="1"/>
  </cols>
  <sheetData>
    <row r="3" spans="1:1">
      <c r="A3" s="1066" t="s">
        <v>0</v>
      </c>
    </row>
  </sheetData>
  <pageMargins left="0.7" right="0.7" top="0.75" bottom="0.75" header="0.3" footer="0.3"/>
  <pageSetup orientation="portrait" horizontalDpi="1200" verticalDpi="12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sheetPr codeName="Sheet14">
    <tabColor rgb="FF00B050"/>
    <pageSetUpPr fitToPage="1"/>
  </sheetPr>
  <dimension ref="A1:Q80"/>
  <sheetViews>
    <sheetView topLeftCell="A34" zoomScale="85" zoomScaleNormal="85" workbookViewId="0">
      <selection activeCell="A34" sqref="A34"/>
    </sheetView>
  </sheetViews>
  <sheetFormatPr defaultColWidth="8.53515625" defaultRowHeight="12.45"/>
  <cols>
    <col min="1" max="1" width="38.3828125" bestFit="1" customWidth="1"/>
    <col min="2" max="2" width="6.53515625" customWidth="1"/>
    <col min="6" max="6" width="10" customWidth="1"/>
    <col min="7" max="7" width="9.53515625" customWidth="1"/>
    <col min="8" max="8" width="12.53515625" customWidth="1"/>
    <col min="9" max="9" width="11" customWidth="1"/>
    <col min="10" max="10" width="34.3828125" customWidth="1"/>
    <col min="11" max="11" width="11" customWidth="1"/>
    <col min="15" max="15" width="10.3046875" customWidth="1"/>
    <col min="16" max="16" width="12.53515625" customWidth="1"/>
    <col min="17" max="17" width="18.3828125" customWidth="1"/>
  </cols>
  <sheetData>
    <row r="1" spans="1:17" ht="15.75" customHeight="1">
      <c r="A1" s="1299" t="s">
        <v>244</v>
      </c>
      <c r="B1" s="1299"/>
      <c r="C1" s="1299"/>
      <c r="D1" s="1299"/>
      <c r="E1" s="1299"/>
      <c r="F1" s="1299"/>
      <c r="G1" s="1299"/>
      <c r="H1" s="1299"/>
      <c r="I1" s="1299"/>
      <c r="J1" s="1299"/>
      <c r="K1" s="1299"/>
      <c r="L1" s="1299"/>
      <c r="M1" s="1299"/>
      <c r="N1" s="1299"/>
      <c r="O1" s="1299"/>
      <c r="P1" s="1299"/>
      <c r="Q1" s="1299"/>
    </row>
    <row r="2" spans="1:17" ht="15.75" customHeight="1">
      <c r="A2" s="1273" t="s">
        <v>2</v>
      </c>
      <c r="B2" s="1273"/>
      <c r="C2" s="1273"/>
      <c r="D2" s="1273"/>
      <c r="E2" s="1273"/>
      <c r="F2" s="1273"/>
      <c r="G2" s="1273"/>
      <c r="H2" s="1273"/>
      <c r="I2" s="1273"/>
      <c r="J2" s="1273"/>
      <c r="K2" s="1273"/>
      <c r="L2" s="1273"/>
      <c r="M2" s="1273"/>
      <c r="N2" s="1273"/>
      <c r="O2" s="1273"/>
      <c r="P2" s="1273"/>
      <c r="Q2" s="1273"/>
    </row>
    <row r="3" spans="1:17" ht="15.75" customHeight="1">
      <c r="A3" s="1300" t="str">
        <f>'Current Month '!A3</f>
        <v>July 2022</v>
      </c>
      <c r="B3" s="1314"/>
      <c r="C3" s="1314"/>
      <c r="D3" s="1314"/>
      <c r="E3" s="1314"/>
      <c r="F3" s="1314"/>
      <c r="G3" s="1314"/>
      <c r="H3" s="1314"/>
      <c r="I3" s="1314"/>
      <c r="J3" s="1314"/>
      <c r="K3" s="1314"/>
      <c r="L3" s="1314"/>
      <c r="M3" s="1314"/>
      <c r="N3" s="1314"/>
      <c r="O3" s="1314"/>
      <c r="P3" s="1314"/>
      <c r="Q3" s="1314"/>
    </row>
    <row r="4" spans="1:17" ht="28.5" customHeight="1" thickBot="1">
      <c r="A4" s="479"/>
      <c r="B4" s="479"/>
      <c r="C4" s="479"/>
      <c r="D4" s="479"/>
      <c r="E4" s="479"/>
      <c r="F4" s="479"/>
      <c r="G4" s="479"/>
      <c r="H4" s="479"/>
      <c r="I4" s="479"/>
      <c r="J4" s="479"/>
      <c r="K4" s="479"/>
      <c r="L4" s="479"/>
      <c r="M4" s="479"/>
      <c r="N4" s="479"/>
    </row>
    <row r="5" spans="1:17" ht="15.9" thickBot="1">
      <c r="A5" s="1334" t="s">
        <v>76</v>
      </c>
      <c r="B5" s="1337" t="s">
        <v>77</v>
      </c>
      <c r="C5" s="1340" t="s">
        <v>245</v>
      </c>
      <c r="D5" s="1341"/>
      <c r="E5" s="1341"/>
      <c r="F5" s="1341"/>
      <c r="G5" s="1341"/>
      <c r="H5" s="1342"/>
      <c r="I5" s="721"/>
      <c r="J5" s="1334" t="s">
        <v>76</v>
      </c>
      <c r="K5" s="1337" t="s">
        <v>77</v>
      </c>
      <c r="L5" s="1324" t="s">
        <v>246</v>
      </c>
      <c r="M5" s="1325"/>
      <c r="N5" s="1325"/>
      <c r="O5" s="1325"/>
      <c r="P5" s="1325"/>
      <c r="Q5" s="1326"/>
    </row>
    <row r="6" spans="1:17">
      <c r="A6" s="1335"/>
      <c r="B6" s="1338"/>
      <c r="C6" s="1343" t="s">
        <v>75</v>
      </c>
      <c r="D6" s="1344"/>
      <c r="E6" s="1344"/>
      <c r="F6" s="1344"/>
      <c r="G6" s="1344"/>
      <c r="H6" s="1345"/>
      <c r="I6" s="722"/>
      <c r="J6" s="1335"/>
      <c r="K6" s="1338"/>
      <c r="L6" s="1327" t="s">
        <v>75</v>
      </c>
      <c r="M6" s="1328"/>
      <c r="N6" s="1328"/>
      <c r="O6" s="1328"/>
      <c r="P6" s="1328"/>
      <c r="Q6" s="1329"/>
    </row>
    <row r="7" spans="1:17" ht="25.3" thickBot="1">
      <c r="A7" s="1336" t="s">
        <v>76</v>
      </c>
      <c r="B7" s="1339" t="s">
        <v>77</v>
      </c>
      <c r="C7" s="480" t="s">
        <v>78</v>
      </c>
      <c r="D7" s="481" t="s">
        <v>176</v>
      </c>
      <c r="E7" s="481" t="s">
        <v>177</v>
      </c>
      <c r="F7" s="481" t="s">
        <v>178</v>
      </c>
      <c r="G7" s="481" t="s">
        <v>179</v>
      </c>
      <c r="H7" s="482" t="s">
        <v>83</v>
      </c>
      <c r="I7" s="722"/>
      <c r="J7" s="1336"/>
      <c r="K7" s="1339"/>
      <c r="L7" s="483" t="s">
        <v>78</v>
      </c>
      <c r="M7" s="484" t="s">
        <v>176</v>
      </c>
      <c r="N7" s="484" t="s">
        <v>177</v>
      </c>
      <c r="O7" s="484" t="s">
        <v>178</v>
      </c>
      <c r="P7" s="484" t="s">
        <v>179</v>
      </c>
      <c r="Q7" s="485" t="s">
        <v>83</v>
      </c>
    </row>
    <row r="8" spans="1:17">
      <c r="A8" s="49" t="s">
        <v>25</v>
      </c>
      <c r="B8" s="486"/>
      <c r="C8" s="487"/>
      <c r="D8" s="71"/>
      <c r="E8" s="71"/>
      <c r="F8" s="71"/>
      <c r="G8" s="71"/>
      <c r="H8" s="72"/>
      <c r="I8" s="722"/>
      <c r="J8" s="860" t="s">
        <v>25</v>
      </c>
      <c r="K8" s="870"/>
      <c r="L8" s="864"/>
      <c r="M8" s="71"/>
      <c r="N8" s="71"/>
      <c r="O8" s="71"/>
      <c r="P8" s="71"/>
      <c r="Q8" s="72"/>
    </row>
    <row r="9" spans="1:17">
      <c r="A9" s="490"/>
      <c r="B9" s="490" t="s">
        <v>85</v>
      </c>
      <c r="C9" s="491">
        <v>0</v>
      </c>
      <c r="D9" s="73">
        <v>0</v>
      </c>
      <c r="E9" s="73">
        <v>0</v>
      </c>
      <c r="F9" s="73">
        <v>0</v>
      </c>
      <c r="G9" s="492">
        <v>0</v>
      </c>
      <c r="H9" s="63">
        <f>IF($G$44&lt;&gt;0,G9/$G$44,0)</f>
        <v>0</v>
      </c>
      <c r="I9" s="722"/>
      <c r="J9" s="95"/>
      <c r="K9" s="490" t="s">
        <v>85</v>
      </c>
      <c r="L9" s="865">
        <v>0</v>
      </c>
      <c r="M9" s="73">
        <v>0</v>
      </c>
      <c r="N9" s="73">
        <v>0</v>
      </c>
      <c r="O9" s="73">
        <v>0</v>
      </c>
      <c r="P9" s="492">
        <v>0</v>
      </c>
      <c r="Q9" s="63">
        <f>IF($G$44&lt;&gt;0,P9/$G$44,0)</f>
        <v>0</v>
      </c>
    </row>
    <row r="10" spans="1:17">
      <c r="A10" s="490"/>
      <c r="B10" s="490" t="s">
        <v>85</v>
      </c>
      <c r="C10" s="491">
        <v>0</v>
      </c>
      <c r="D10" s="73">
        <v>0</v>
      </c>
      <c r="E10" s="73">
        <v>0</v>
      </c>
      <c r="F10" s="73">
        <v>0</v>
      </c>
      <c r="G10" s="492">
        <v>0</v>
      </c>
      <c r="H10" s="63">
        <f>IF($G$44&lt;&gt;0,G10/$G$44,0)</f>
        <v>0</v>
      </c>
      <c r="I10" s="722"/>
      <c r="J10" s="95"/>
      <c r="K10" s="490" t="s">
        <v>85</v>
      </c>
      <c r="L10" s="865">
        <v>0</v>
      </c>
      <c r="M10" s="73">
        <v>0</v>
      </c>
      <c r="N10" s="73">
        <v>0</v>
      </c>
      <c r="O10" s="73">
        <v>0</v>
      </c>
      <c r="P10" s="492">
        <v>0</v>
      </c>
      <c r="Q10" s="63">
        <f>IF($G$44&lt;&gt;0,P10/$G$44,0)</f>
        <v>0</v>
      </c>
    </row>
    <row r="11" spans="1:17">
      <c r="A11" s="490"/>
      <c r="B11" s="490" t="s">
        <v>85</v>
      </c>
      <c r="C11" s="491">
        <v>0</v>
      </c>
      <c r="D11" s="73">
        <v>0</v>
      </c>
      <c r="E11" s="73">
        <v>0</v>
      </c>
      <c r="F11" s="73">
        <v>0</v>
      </c>
      <c r="G11" s="492">
        <v>0</v>
      </c>
      <c r="H11" s="63">
        <f>IF($G$44&lt;&gt;0,G11/$G$44,0)</f>
        <v>0</v>
      </c>
      <c r="I11" s="722"/>
      <c r="J11" s="95"/>
      <c r="K11" s="490" t="s">
        <v>85</v>
      </c>
      <c r="L11" s="865">
        <v>0</v>
      </c>
      <c r="M11" s="73">
        <v>0</v>
      </c>
      <c r="N11" s="73">
        <v>0</v>
      </c>
      <c r="O11" s="73">
        <v>0</v>
      </c>
      <c r="P11" s="492">
        <v>0</v>
      </c>
      <c r="Q11" s="63">
        <f>IF($G$44&lt;&gt;0,P11/$G$44,0)</f>
        <v>0</v>
      </c>
    </row>
    <row r="12" spans="1:17">
      <c r="A12" s="50" t="s">
        <v>28</v>
      </c>
      <c r="B12" s="493"/>
      <c r="C12" s="143"/>
      <c r="D12" s="64"/>
      <c r="E12" s="64"/>
      <c r="F12" s="64"/>
      <c r="G12" s="64"/>
      <c r="H12" s="72"/>
      <c r="I12" s="722"/>
      <c r="J12" s="148" t="s">
        <v>28</v>
      </c>
      <c r="K12" s="493"/>
      <c r="L12" s="866"/>
      <c r="M12" s="64"/>
      <c r="N12" s="64"/>
      <c r="O12" s="64"/>
      <c r="P12" s="64"/>
      <c r="Q12" s="72"/>
    </row>
    <row r="13" spans="1:17">
      <c r="A13" s="490"/>
      <c r="B13" s="490" t="s">
        <v>92</v>
      </c>
      <c r="C13" s="491">
        <v>0</v>
      </c>
      <c r="D13" s="73">
        <v>0</v>
      </c>
      <c r="E13" s="73">
        <v>0</v>
      </c>
      <c r="F13" s="73">
        <v>0</v>
      </c>
      <c r="G13" s="492">
        <v>0</v>
      </c>
      <c r="H13" s="63">
        <f>IF($G$44&lt;&gt;0,G13/$G$44,0)</f>
        <v>0</v>
      </c>
      <c r="I13" s="722"/>
      <c r="J13" s="95"/>
      <c r="K13" s="490" t="s">
        <v>92</v>
      </c>
      <c r="L13" s="865">
        <v>0</v>
      </c>
      <c r="M13" s="73">
        <v>0</v>
      </c>
      <c r="N13" s="73">
        <v>0</v>
      </c>
      <c r="O13" s="73">
        <v>0</v>
      </c>
      <c r="P13" s="492">
        <v>0</v>
      </c>
      <c r="Q13" s="63">
        <f>IF($G$44&lt;&gt;0,P13/$G$44,0)</f>
        <v>0</v>
      </c>
    </row>
    <row r="14" spans="1:17">
      <c r="A14" s="490"/>
      <c r="B14" s="490" t="s">
        <v>85</v>
      </c>
      <c r="C14" s="491">
        <v>0</v>
      </c>
      <c r="D14" s="73">
        <v>0</v>
      </c>
      <c r="E14" s="73">
        <v>0</v>
      </c>
      <c r="F14" s="73">
        <v>0</v>
      </c>
      <c r="G14" s="492">
        <v>0</v>
      </c>
      <c r="H14" s="63">
        <f>IF($G$44&lt;&gt;0,G14/$G$44,0)</f>
        <v>0</v>
      </c>
      <c r="I14" s="722"/>
      <c r="J14" s="95"/>
      <c r="K14" s="490" t="s">
        <v>85</v>
      </c>
      <c r="L14" s="865">
        <v>0</v>
      </c>
      <c r="M14" s="73">
        <v>0</v>
      </c>
      <c r="N14" s="73">
        <v>0</v>
      </c>
      <c r="O14" s="73">
        <v>0</v>
      </c>
      <c r="P14" s="492">
        <v>0</v>
      </c>
      <c r="Q14" s="63">
        <f>IF($G$44&lt;&gt;0,P14/$G$44,0)</f>
        <v>0</v>
      </c>
    </row>
    <row r="15" spans="1:17">
      <c r="A15" s="490"/>
      <c r="B15" s="490" t="s">
        <v>85</v>
      </c>
      <c r="C15" s="491">
        <v>0</v>
      </c>
      <c r="D15" s="73">
        <v>0</v>
      </c>
      <c r="E15" s="73">
        <v>0</v>
      </c>
      <c r="F15" s="73">
        <v>0</v>
      </c>
      <c r="G15" s="492">
        <v>0</v>
      </c>
      <c r="H15" s="63">
        <f>IF($G$44&lt;&gt;0,G15/$G$44,0)</f>
        <v>0</v>
      </c>
      <c r="I15" s="722"/>
      <c r="J15" s="95"/>
      <c r="K15" s="490" t="s">
        <v>85</v>
      </c>
      <c r="L15" s="865">
        <v>0</v>
      </c>
      <c r="M15" s="73">
        <v>0</v>
      </c>
      <c r="N15" s="73">
        <v>0</v>
      </c>
      <c r="O15" s="73">
        <v>0</v>
      </c>
      <c r="P15" s="492">
        <v>0</v>
      </c>
      <c r="Q15" s="63">
        <f>IF($G$44&lt;&gt;0,P15/$G$44,0)</f>
        <v>0</v>
      </c>
    </row>
    <row r="16" spans="1:17">
      <c r="A16" s="490"/>
      <c r="B16" s="490" t="s">
        <v>85</v>
      </c>
      <c r="C16" s="491">
        <v>0</v>
      </c>
      <c r="D16" s="73">
        <v>0</v>
      </c>
      <c r="E16" s="73">
        <v>0</v>
      </c>
      <c r="F16" s="73">
        <v>0</v>
      </c>
      <c r="G16" s="492">
        <v>0</v>
      </c>
      <c r="H16" s="63">
        <f>IF($G$44&lt;&gt;0,G16/$G$44,0)</f>
        <v>0</v>
      </c>
      <c r="I16" s="722"/>
      <c r="J16" s="95"/>
      <c r="K16" s="490" t="s">
        <v>85</v>
      </c>
      <c r="L16" s="865">
        <v>0</v>
      </c>
      <c r="M16" s="73">
        <v>0</v>
      </c>
      <c r="N16" s="73">
        <v>0</v>
      </c>
      <c r="O16" s="73">
        <v>0</v>
      </c>
      <c r="P16" s="492">
        <v>0</v>
      </c>
      <c r="Q16" s="63">
        <f>IF($G$44&lt;&gt;0,P16/$G$44,0)</f>
        <v>0</v>
      </c>
    </row>
    <row r="17" spans="1:17">
      <c r="A17" s="50" t="s">
        <v>100</v>
      </c>
      <c r="B17" s="493"/>
      <c r="C17" s="143"/>
      <c r="D17" s="64"/>
      <c r="E17" s="64"/>
      <c r="F17" s="64"/>
      <c r="G17" s="64"/>
      <c r="H17" s="72"/>
      <c r="I17" s="722"/>
      <c r="J17" s="148" t="s">
        <v>100</v>
      </c>
      <c r="K17" s="493"/>
      <c r="L17" s="866"/>
      <c r="M17" s="64"/>
      <c r="N17" s="64"/>
      <c r="O17" s="64"/>
      <c r="P17" s="64"/>
      <c r="Q17" s="72"/>
    </row>
    <row r="18" spans="1:17">
      <c r="A18" s="490"/>
      <c r="B18" s="490" t="s">
        <v>92</v>
      </c>
      <c r="C18" s="491">
        <v>0</v>
      </c>
      <c r="D18" s="73">
        <v>0</v>
      </c>
      <c r="E18" s="73">
        <v>0</v>
      </c>
      <c r="F18" s="73">
        <v>0</v>
      </c>
      <c r="G18" s="492">
        <v>0</v>
      </c>
      <c r="H18" s="63">
        <f>IF($G$44&lt;&gt;0,G18/$G$44,0)</f>
        <v>0</v>
      </c>
      <c r="I18" s="722"/>
      <c r="J18" s="95"/>
      <c r="K18" s="490" t="s">
        <v>92</v>
      </c>
      <c r="L18" s="865">
        <v>0</v>
      </c>
      <c r="M18" s="73">
        <v>0</v>
      </c>
      <c r="N18" s="73">
        <v>0</v>
      </c>
      <c r="O18" s="73">
        <v>0</v>
      </c>
      <c r="P18" s="492">
        <v>0</v>
      </c>
      <c r="Q18" s="63">
        <f>IF($G$44&lt;&gt;0,P18/$G$44,0)</f>
        <v>0</v>
      </c>
    </row>
    <row r="19" spans="1:17">
      <c r="A19" s="490"/>
      <c r="B19" s="490" t="s">
        <v>92</v>
      </c>
      <c r="C19" s="74">
        <v>0</v>
      </c>
      <c r="D19" s="75">
        <v>0</v>
      </c>
      <c r="E19" s="75">
        <v>0</v>
      </c>
      <c r="F19" s="75">
        <v>0</v>
      </c>
      <c r="G19" s="215">
        <v>0</v>
      </c>
      <c r="H19" s="63">
        <f>IF($G$44&lt;&gt;0,G19/$G$44,0)</f>
        <v>0</v>
      </c>
      <c r="I19" s="722"/>
      <c r="J19" s="95"/>
      <c r="K19" s="490" t="s">
        <v>92</v>
      </c>
      <c r="L19" s="867">
        <v>0</v>
      </c>
      <c r="M19" s="75">
        <v>0</v>
      </c>
      <c r="N19" s="75">
        <v>0</v>
      </c>
      <c r="O19" s="75">
        <v>0</v>
      </c>
      <c r="P19" s="215">
        <v>0</v>
      </c>
      <c r="Q19" s="63">
        <f>IF($G$44&lt;&gt;0,P19/$G$44,0)</f>
        <v>0</v>
      </c>
    </row>
    <row r="20" spans="1:17">
      <c r="A20" s="494"/>
      <c r="B20" s="494" t="s">
        <v>92</v>
      </c>
      <c r="C20" s="491">
        <v>0</v>
      </c>
      <c r="D20" s="73">
        <v>0</v>
      </c>
      <c r="E20" s="73">
        <v>0</v>
      </c>
      <c r="F20" s="73">
        <v>0</v>
      </c>
      <c r="G20" s="492">
        <v>0</v>
      </c>
      <c r="H20" s="63">
        <f>IF($G$44&lt;&gt;0,G20/$G$44,0)</f>
        <v>0</v>
      </c>
      <c r="I20" s="722"/>
      <c r="J20" s="132"/>
      <c r="K20" s="494" t="s">
        <v>92</v>
      </c>
      <c r="L20" s="865">
        <v>0</v>
      </c>
      <c r="M20" s="73">
        <v>0</v>
      </c>
      <c r="N20" s="73">
        <v>0</v>
      </c>
      <c r="O20" s="73">
        <v>0</v>
      </c>
      <c r="P20" s="492">
        <v>0</v>
      </c>
      <c r="Q20" s="63">
        <f>IF($G$44&lt;&gt;0,P20/$G$44,0)</f>
        <v>0</v>
      </c>
    </row>
    <row r="21" spans="1:17">
      <c r="A21" s="50" t="s">
        <v>106</v>
      </c>
      <c r="B21" s="493"/>
      <c r="C21" s="143"/>
      <c r="D21" s="64"/>
      <c r="E21" s="64"/>
      <c r="F21" s="64"/>
      <c r="G21" s="64"/>
      <c r="H21" s="72"/>
      <c r="I21" s="722"/>
      <c r="J21" s="148" t="s">
        <v>106</v>
      </c>
      <c r="K21" s="493"/>
      <c r="L21" s="866"/>
      <c r="M21" s="64"/>
      <c r="N21" s="64"/>
      <c r="O21" s="64"/>
      <c r="P21" s="64"/>
      <c r="Q21" s="72"/>
    </row>
    <row r="22" spans="1:17">
      <c r="A22" s="490"/>
      <c r="B22" s="490" t="s">
        <v>85</v>
      </c>
      <c r="C22" s="491">
        <v>0</v>
      </c>
      <c r="D22" s="73">
        <v>0</v>
      </c>
      <c r="E22" s="73">
        <v>0</v>
      </c>
      <c r="F22" s="73">
        <v>0</v>
      </c>
      <c r="G22" s="492">
        <v>0</v>
      </c>
      <c r="H22" s="63">
        <f>IF($G$44&lt;&gt;0,G22/$G$44,0)</f>
        <v>0</v>
      </c>
      <c r="I22" s="722"/>
      <c r="J22" s="95"/>
      <c r="K22" s="490" t="s">
        <v>85</v>
      </c>
      <c r="L22" s="865">
        <v>0</v>
      </c>
      <c r="M22" s="73">
        <v>0</v>
      </c>
      <c r="N22" s="73">
        <v>0</v>
      </c>
      <c r="O22" s="73">
        <v>0</v>
      </c>
      <c r="P22" s="492">
        <v>0</v>
      </c>
      <c r="Q22" s="63">
        <f>IF($G$44&lt;&gt;0,P22/$G$44,0)</f>
        <v>0</v>
      </c>
    </row>
    <row r="23" spans="1:17">
      <c r="A23" s="490"/>
      <c r="B23" s="490" t="s">
        <v>85</v>
      </c>
      <c r="C23" s="491">
        <v>0</v>
      </c>
      <c r="D23" s="73">
        <v>0</v>
      </c>
      <c r="E23" s="73">
        <v>0</v>
      </c>
      <c r="F23" s="73">
        <v>0</v>
      </c>
      <c r="G23" s="492">
        <v>0</v>
      </c>
      <c r="H23" s="63">
        <f>IF($G$44&lt;&gt;0,G23/$G$44,0)</f>
        <v>0</v>
      </c>
      <c r="I23" s="722"/>
      <c r="J23" s="95"/>
      <c r="K23" s="490" t="s">
        <v>85</v>
      </c>
      <c r="L23" s="865">
        <v>0</v>
      </c>
      <c r="M23" s="73">
        <v>0</v>
      </c>
      <c r="N23" s="73">
        <v>0</v>
      </c>
      <c r="O23" s="73">
        <v>0</v>
      </c>
      <c r="P23" s="492">
        <v>0</v>
      </c>
      <c r="Q23" s="63">
        <f>IF($G$44&lt;&gt;0,P23/$G$44,0)</f>
        <v>0</v>
      </c>
    </row>
    <row r="24" spans="1:17">
      <c r="A24" s="490"/>
      <c r="B24" s="490" t="s">
        <v>92</v>
      </c>
      <c r="C24" s="491">
        <v>0</v>
      </c>
      <c r="D24" s="73">
        <v>0</v>
      </c>
      <c r="E24" s="73">
        <v>0</v>
      </c>
      <c r="F24" s="73">
        <v>0</v>
      </c>
      <c r="G24" s="492">
        <v>0</v>
      </c>
      <c r="H24" s="63">
        <f>IF($G$44&lt;&gt;0,G24/$G$44,0)</f>
        <v>0</v>
      </c>
      <c r="I24" s="722"/>
      <c r="J24" s="95"/>
      <c r="K24" s="490" t="s">
        <v>92</v>
      </c>
      <c r="L24" s="865">
        <v>0</v>
      </c>
      <c r="M24" s="73">
        <v>0</v>
      </c>
      <c r="N24" s="73">
        <v>0</v>
      </c>
      <c r="O24" s="73">
        <v>0</v>
      </c>
      <c r="P24" s="492">
        <v>0</v>
      </c>
      <c r="Q24" s="63">
        <f>IF($G$44&lt;&gt;0,P24/$G$44,0)</f>
        <v>0</v>
      </c>
    </row>
    <row r="25" spans="1:17">
      <c r="A25" s="490"/>
      <c r="B25" s="490" t="s">
        <v>92</v>
      </c>
      <c r="C25" s="491">
        <v>0</v>
      </c>
      <c r="D25" s="73">
        <v>0</v>
      </c>
      <c r="E25" s="73">
        <v>0</v>
      </c>
      <c r="F25" s="73">
        <v>0</v>
      </c>
      <c r="G25" s="492">
        <v>0</v>
      </c>
      <c r="H25" s="63">
        <f>IF($G$44&lt;&gt;0,G25/$G$44,0)</f>
        <v>0</v>
      </c>
      <c r="I25" s="722"/>
      <c r="J25" s="95"/>
      <c r="K25" s="490" t="s">
        <v>92</v>
      </c>
      <c r="L25" s="865">
        <v>0</v>
      </c>
      <c r="M25" s="73">
        <v>0</v>
      </c>
      <c r="N25" s="73">
        <v>0</v>
      </c>
      <c r="O25" s="73">
        <v>0</v>
      </c>
      <c r="P25" s="492">
        <v>0</v>
      </c>
      <c r="Q25" s="63">
        <f>IF($G$44&lt;&gt;0,P25/$G$44,0)</f>
        <v>0</v>
      </c>
    </row>
    <row r="26" spans="1:17">
      <c r="A26" s="490"/>
      <c r="B26" s="490" t="s">
        <v>92</v>
      </c>
      <c r="C26" s="491">
        <v>0</v>
      </c>
      <c r="D26" s="73">
        <v>0</v>
      </c>
      <c r="E26" s="73">
        <v>0</v>
      </c>
      <c r="F26" s="73">
        <v>0</v>
      </c>
      <c r="G26" s="492">
        <v>0</v>
      </c>
      <c r="H26" s="63">
        <f>IF($G$44&lt;&gt;0,G26/$G$44,0)</f>
        <v>0</v>
      </c>
      <c r="I26" s="722"/>
      <c r="J26" s="95"/>
      <c r="K26" s="490" t="s">
        <v>92</v>
      </c>
      <c r="L26" s="865">
        <v>0</v>
      </c>
      <c r="M26" s="73">
        <v>0</v>
      </c>
      <c r="N26" s="73">
        <v>0</v>
      </c>
      <c r="O26" s="73">
        <v>0</v>
      </c>
      <c r="P26" s="492">
        <v>0</v>
      </c>
      <c r="Q26" s="63">
        <f>IF($G$44&lt;&gt;0,P26/$G$44,0)</f>
        <v>0</v>
      </c>
    </row>
    <row r="27" spans="1:17">
      <c r="A27" s="50" t="s">
        <v>31</v>
      </c>
      <c r="B27" s="493"/>
      <c r="C27" s="143"/>
      <c r="D27" s="64"/>
      <c r="E27" s="64"/>
      <c r="F27" s="64"/>
      <c r="G27" s="66"/>
      <c r="H27" s="72"/>
      <c r="I27" s="722"/>
      <c r="J27" s="148" t="s">
        <v>31</v>
      </c>
      <c r="K27" s="493"/>
      <c r="L27" s="866"/>
      <c r="M27" s="64"/>
      <c r="N27" s="64"/>
      <c r="O27" s="64"/>
      <c r="P27" s="66"/>
      <c r="Q27" s="72"/>
    </row>
    <row r="28" spans="1:17">
      <c r="A28" s="490"/>
      <c r="B28" s="490" t="s">
        <v>92</v>
      </c>
      <c r="C28" s="491">
        <v>0</v>
      </c>
      <c r="D28" s="73">
        <v>0</v>
      </c>
      <c r="E28" s="73">
        <v>0</v>
      </c>
      <c r="F28" s="73">
        <v>0</v>
      </c>
      <c r="G28" s="492">
        <v>0</v>
      </c>
      <c r="H28" s="63">
        <f>IF($G$44&lt;&gt;0,G28/$G$44,0)</f>
        <v>0</v>
      </c>
      <c r="I28" s="722"/>
      <c r="J28" s="95"/>
      <c r="K28" s="490" t="s">
        <v>92</v>
      </c>
      <c r="L28" s="865">
        <v>0</v>
      </c>
      <c r="M28" s="73">
        <v>0</v>
      </c>
      <c r="N28" s="73">
        <v>0</v>
      </c>
      <c r="O28" s="73">
        <v>0</v>
      </c>
      <c r="P28" s="492">
        <v>0</v>
      </c>
      <c r="Q28" s="63">
        <f>IF($G$44&lt;&gt;0,P28/$G$44,0)</f>
        <v>0</v>
      </c>
    </row>
    <row r="29" spans="1:17">
      <c r="A29" s="490"/>
      <c r="B29" s="490" t="s">
        <v>92</v>
      </c>
      <c r="C29" s="491">
        <v>0</v>
      </c>
      <c r="D29" s="73">
        <v>0</v>
      </c>
      <c r="E29" s="73">
        <v>0</v>
      </c>
      <c r="F29" s="73">
        <v>0</v>
      </c>
      <c r="G29" s="492">
        <v>0</v>
      </c>
      <c r="H29" s="63">
        <f>IF($G$44&lt;&gt;0,G29/$G$44,0)</f>
        <v>0</v>
      </c>
      <c r="I29" s="722"/>
      <c r="J29" s="95"/>
      <c r="K29" s="490" t="s">
        <v>92</v>
      </c>
      <c r="L29" s="865">
        <v>0</v>
      </c>
      <c r="M29" s="73">
        <v>0</v>
      </c>
      <c r="N29" s="73">
        <v>0</v>
      </c>
      <c r="O29" s="73">
        <v>0</v>
      </c>
      <c r="P29" s="492">
        <v>0</v>
      </c>
      <c r="Q29" s="63">
        <f>IF($G$44&lt;&gt;0,P29/$G$44,0)</f>
        <v>0</v>
      </c>
    </row>
    <row r="30" spans="1:17">
      <c r="A30" s="50" t="s">
        <v>127</v>
      </c>
      <c r="B30" s="493"/>
      <c r="C30" s="143"/>
      <c r="D30" s="64"/>
      <c r="E30" s="64"/>
      <c r="F30" s="64"/>
      <c r="G30" s="64"/>
      <c r="H30" s="72"/>
      <c r="I30" s="722"/>
      <c r="J30" s="148" t="s">
        <v>127</v>
      </c>
      <c r="K30" s="493"/>
      <c r="L30" s="866"/>
      <c r="M30" s="64"/>
      <c r="N30" s="64"/>
      <c r="O30" s="64"/>
      <c r="P30" s="64"/>
      <c r="Q30" s="72"/>
    </row>
    <row r="31" spans="1:17">
      <c r="A31" s="490"/>
      <c r="B31" s="490" t="s">
        <v>85</v>
      </c>
      <c r="C31" s="491"/>
      <c r="D31" s="73"/>
      <c r="E31" s="73"/>
      <c r="F31" s="73"/>
      <c r="G31" s="492">
        <v>0</v>
      </c>
      <c r="H31" s="63">
        <f t="shared" ref="H31:H36" si="0">IF($G$44&lt;&gt;0,G31/$G$44,0)</f>
        <v>0</v>
      </c>
      <c r="I31" s="722"/>
      <c r="J31" s="95"/>
      <c r="K31" s="490" t="s">
        <v>85</v>
      </c>
      <c r="L31" s="865"/>
      <c r="M31" s="73"/>
      <c r="N31" s="73"/>
      <c r="O31" s="73"/>
      <c r="P31" s="492">
        <v>0</v>
      </c>
      <c r="Q31" s="63">
        <f t="shared" ref="Q31:Q36" si="1">IF($G$44&lt;&gt;0,P31/$G$44,0)</f>
        <v>0</v>
      </c>
    </row>
    <row r="32" spans="1:17">
      <c r="A32" s="490"/>
      <c r="B32" s="490" t="s">
        <v>85</v>
      </c>
      <c r="C32" s="491"/>
      <c r="D32" s="73"/>
      <c r="E32" s="73"/>
      <c r="F32" s="73"/>
      <c r="G32" s="492">
        <v>0</v>
      </c>
      <c r="H32" s="63">
        <f t="shared" si="0"/>
        <v>0</v>
      </c>
      <c r="I32" s="722"/>
      <c r="J32" s="95"/>
      <c r="K32" s="490" t="s">
        <v>85</v>
      </c>
      <c r="L32" s="865"/>
      <c r="M32" s="73"/>
      <c r="N32" s="73"/>
      <c r="O32" s="73"/>
      <c r="P32" s="492">
        <v>0</v>
      </c>
      <c r="Q32" s="63">
        <f t="shared" si="1"/>
        <v>0</v>
      </c>
    </row>
    <row r="33" spans="1:17">
      <c r="A33" s="490"/>
      <c r="B33" s="490" t="s">
        <v>85</v>
      </c>
      <c r="C33" s="491">
        <v>0</v>
      </c>
      <c r="D33" s="73">
        <v>0</v>
      </c>
      <c r="E33" s="73">
        <v>0</v>
      </c>
      <c r="F33" s="73">
        <v>0</v>
      </c>
      <c r="G33" s="492">
        <v>0</v>
      </c>
      <c r="H33" s="63">
        <f t="shared" si="0"/>
        <v>0</v>
      </c>
      <c r="I33" s="722"/>
      <c r="J33" s="95"/>
      <c r="K33" s="490" t="s">
        <v>85</v>
      </c>
      <c r="L33" s="865">
        <v>0</v>
      </c>
      <c r="M33" s="73">
        <v>0</v>
      </c>
      <c r="N33" s="73">
        <v>0</v>
      </c>
      <c r="O33" s="73">
        <v>0</v>
      </c>
      <c r="P33" s="492">
        <v>0</v>
      </c>
      <c r="Q33" s="63">
        <f t="shared" si="1"/>
        <v>0</v>
      </c>
    </row>
    <row r="34" spans="1:17">
      <c r="A34" s="490"/>
      <c r="B34" s="490" t="s">
        <v>85</v>
      </c>
      <c r="C34" s="491">
        <v>0</v>
      </c>
      <c r="D34" s="73">
        <v>0</v>
      </c>
      <c r="E34" s="73">
        <v>0</v>
      </c>
      <c r="F34" s="73">
        <v>0</v>
      </c>
      <c r="G34" s="492">
        <v>0</v>
      </c>
      <c r="H34" s="63">
        <f t="shared" si="0"/>
        <v>0</v>
      </c>
      <c r="I34" s="722"/>
      <c r="J34" s="95"/>
      <c r="K34" s="490" t="s">
        <v>85</v>
      </c>
      <c r="L34" s="865">
        <v>0</v>
      </c>
      <c r="M34" s="73">
        <v>0</v>
      </c>
      <c r="N34" s="73">
        <v>0</v>
      </c>
      <c r="O34" s="73">
        <v>0</v>
      </c>
      <c r="P34" s="492">
        <v>0</v>
      </c>
      <c r="Q34" s="63">
        <f t="shared" si="1"/>
        <v>0</v>
      </c>
    </row>
    <row r="35" spans="1:17">
      <c r="A35" s="490"/>
      <c r="B35" s="490" t="s">
        <v>85</v>
      </c>
      <c r="C35" s="491">
        <v>0</v>
      </c>
      <c r="D35" s="73">
        <v>0</v>
      </c>
      <c r="E35" s="73">
        <v>0</v>
      </c>
      <c r="F35" s="73">
        <v>0</v>
      </c>
      <c r="G35" s="492">
        <v>0</v>
      </c>
      <c r="H35" s="63">
        <f t="shared" si="0"/>
        <v>0</v>
      </c>
      <c r="I35" s="722"/>
      <c r="J35" s="95"/>
      <c r="K35" s="490" t="s">
        <v>85</v>
      </c>
      <c r="L35" s="865">
        <v>0</v>
      </c>
      <c r="M35" s="73">
        <v>0</v>
      </c>
      <c r="N35" s="73">
        <v>0</v>
      </c>
      <c r="O35" s="73">
        <v>0</v>
      </c>
      <c r="P35" s="492">
        <v>0</v>
      </c>
      <c r="Q35" s="63">
        <f t="shared" si="1"/>
        <v>0</v>
      </c>
    </row>
    <row r="36" spans="1:17">
      <c r="A36" s="490"/>
      <c r="B36" s="490" t="s">
        <v>85</v>
      </c>
      <c r="C36" s="491">
        <v>0</v>
      </c>
      <c r="D36" s="73">
        <v>0</v>
      </c>
      <c r="E36" s="73">
        <v>0</v>
      </c>
      <c r="F36" s="73">
        <v>0</v>
      </c>
      <c r="G36" s="492">
        <v>0</v>
      </c>
      <c r="H36" s="63">
        <f t="shared" si="0"/>
        <v>0</v>
      </c>
      <c r="I36" s="722"/>
      <c r="J36" s="95"/>
      <c r="K36" s="490" t="s">
        <v>85</v>
      </c>
      <c r="L36" s="865">
        <v>0</v>
      </c>
      <c r="M36" s="73">
        <v>0</v>
      </c>
      <c r="N36" s="73">
        <v>0</v>
      </c>
      <c r="O36" s="73">
        <v>0</v>
      </c>
      <c r="P36" s="492">
        <v>0</v>
      </c>
      <c r="Q36" s="63">
        <f t="shared" si="1"/>
        <v>0</v>
      </c>
    </row>
    <row r="37" spans="1:17">
      <c r="A37" s="50" t="s">
        <v>136</v>
      </c>
      <c r="B37" s="493"/>
      <c r="C37" s="143"/>
      <c r="D37" s="64"/>
      <c r="E37" s="64"/>
      <c r="F37" s="64"/>
      <c r="G37" s="64"/>
      <c r="H37" s="72"/>
      <c r="I37" s="722"/>
      <c r="J37" s="148" t="s">
        <v>136</v>
      </c>
      <c r="K37" s="493"/>
      <c r="L37" s="866"/>
      <c r="M37" s="64"/>
      <c r="N37" s="64"/>
      <c r="O37" s="64"/>
      <c r="P37" s="64"/>
      <c r="Q37" s="72"/>
    </row>
    <row r="38" spans="1:17">
      <c r="A38" s="490"/>
      <c r="B38" s="490" t="s">
        <v>85</v>
      </c>
      <c r="C38" s="491">
        <v>0</v>
      </c>
      <c r="D38" s="73">
        <v>0</v>
      </c>
      <c r="E38" s="73">
        <v>0</v>
      </c>
      <c r="F38" s="73">
        <v>0</v>
      </c>
      <c r="G38" s="492">
        <v>0</v>
      </c>
      <c r="H38" s="63">
        <f>IF($G$44&lt;&gt;0,G38/$G$44,0)</f>
        <v>0</v>
      </c>
      <c r="I38" s="722"/>
      <c r="J38" s="95"/>
      <c r="K38" s="490" t="s">
        <v>85</v>
      </c>
      <c r="L38" s="865">
        <v>0</v>
      </c>
      <c r="M38" s="73">
        <v>0</v>
      </c>
      <c r="N38" s="73">
        <v>0</v>
      </c>
      <c r="O38" s="73">
        <v>0</v>
      </c>
      <c r="P38" s="492">
        <v>0</v>
      </c>
      <c r="Q38" s="63">
        <f>IF($G$44&lt;&gt;0,P38/$G$44,0)</f>
        <v>0</v>
      </c>
    </row>
    <row r="39" spans="1:17">
      <c r="A39" s="490"/>
      <c r="B39" s="490" t="s">
        <v>85</v>
      </c>
      <c r="C39" s="491">
        <v>0</v>
      </c>
      <c r="D39" s="73">
        <v>0</v>
      </c>
      <c r="E39" s="73">
        <v>0</v>
      </c>
      <c r="F39" s="73">
        <v>0</v>
      </c>
      <c r="G39" s="492">
        <v>0</v>
      </c>
      <c r="H39" s="63">
        <f>IF($G$44&lt;&gt;0,G39/$G$44,0)</f>
        <v>0</v>
      </c>
      <c r="I39" s="722"/>
      <c r="J39" s="95"/>
      <c r="K39" s="490" t="s">
        <v>85</v>
      </c>
      <c r="L39" s="865">
        <v>0</v>
      </c>
      <c r="M39" s="73">
        <v>0</v>
      </c>
      <c r="N39" s="73">
        <v>0</v>
      </c>
      <c r="O39" s="73">
        <v>0</v>
      </c>
      <c r="P39" s="492">
        <v>0</v>
      </c>
      <c r="Q39" s="63">
        <f>IF($G$44&lt;&gt;0,P39/$G$44,0)</f>
        <v>0</v>
      </c>
    </row>
    <row r="40" spans="1:17">
      <c r="A40" s="50" t="s">
        <v>34</v>
      </c>
      <c r="B40" s="493"/>
      <c r="C40" s="143"/>
      <c r="D40" s="64"/>
      <c r="E40" s="64"/>
      <c r="F40" s="64"/>
      <c r="G40" s="64"/>
      <c r="H40" s="72"/>
      <c r="I40" s="722"/>
      <c r="J40" s="148" t="s">
        <v>34</v>
      </c>
      <c r="K40" s="493"/>
      <c r="L40" s="866"/>
      <c r="M40" s="64"/>
      <c r="N40" s="64"/>
      <c r="O40" s="64"/>
      <c r="P40" s="64"/>
      <c r="Q40" s="72"/>
    </row>
    <row r="41" spans="1:17">
      <c r="A41" s="54" t="s">
        <v>145</v>
      </c>
      <c r="B41" s="490" t="s">
        <v>92</v>
      </c>
      <c r="C41" s="491">
        <v>0</v>
      </c>
      <c r="D41" s="64"/>
      <c r="E41" s="64"/>
      <c r="F41" s="64"/>
      <c r="G41" s="492">
        <v>0</v>
      </c>
      <c r="H41" s="63">
        <f t="shared" ref="H41:H42" si="2">IF($G$44&lt;&gt;0,G41/$G$44,0)</f>
        <v>0</v>
      </c>
      <c r="I41" s="722"/>
      <c r="J41" s="149" t="s">
        <v>145</v>
      </c>
      <c r="K41" s="490" t="s">
        <v>92</v>
      </c>
      <c r="L41" s="865">
        <v>0</v>
      </c>
      <c r="M41" s="64"/>
      <c r="N41" s="64"/>
      <c r="O41" s="64"/>
      <c r="P41" s="492">
        <v>0</v>
      </c>
      <c r="Q41" s="63">
        <f t="shared" ref="Q41:Q42" si="3">IF($G$44&lt;&gt;0,P41/$G$44,0)</f>
        <v>0</v>
      </c>
    </row>
    <row r="42" spans="1:17">
      <c r="A42" s="54" t="s">
        <v>146</v>
      </c>
      <c r="B42" s="490" t="s">
        <v>92</v>
      </c>
      <c r="C42" s="491">
        <v>0</v>
      </c>
      <c r="D42" s="64"/>
      <c r="E42" s="64"/>
      <c r="F42" s="64"/>
      <c r="G42" s="492">
        <v>0</v>
      </c>
      <c r="H42" s="63">
        <f t="shared" si="2"/>
        <v>0</v>
      </c>
      <c r="I42" s="722"/>
      <c r="J42" s="149" t="s">
        <v>146</v>
      </c>
      <c r="K42" s="490" t="s">
        <v>92</v>
      </c>
      <c r="L42" s="865">
        <v>0</v>
      </c>
      <c r="M42" s="64"/>
      <c r="N42" s="64"/>
      <c r="O42" s="64"/>
      <c r="P42" s="492">
        <v>0</v>
      </c>
      <c r="Q42" s="63">
        <f t="shared" si="3"/>
        <v>0</v>
      </c>
    </row>
    <row r="43" spans="1:17">
      <c r="A43" s="493"/>
      <c r="B43" s="493"/>
      <c r="C43" s="71"/>
      <c r="D43" s="71"/>
      <c r="E43" s="64"/>
      <c r="F43" s="71"/>
      <c r="G43" s="71"/>
      <c r="H43" s="72"/>
      <c r="I43" s="722"/>
      <c r="J43" s="861"/>
      <c r="K43" s="493"/>
      <c r="L43" s="864"/>
      <c r="M43" s="71"/>
      <c r="N43" s="64"/>
      <c r="O43" s="71"/>
      <c r="P43" s="71"/>
      <c r="Q43" s="72"/>
    </row>
    <row r="44" spans="1:17">
      <c r="A44" s="51" t="s">
        <v>147</v>
      </c>
      <c r="B44" s="490"/>
      <c r="C44" s="77"/>
      <c r="D44" s="65">
        <f>SUM(D9:D43)</f>
        <v>0</v>
      </c>
      <c r="E44" s="65">
        <f>SUM(E9:E43)</f>
        <v>0</v>
      </c>
      <c r="F44" s="65">
        <f>SUM(F9:F43)</f>
        <v>0</v>
      </c>
      <c r="G44" s="67">
        <f>SUM(G9:G43)</f>
        <v>0</v>
      </c>
      <c r="H44" s="63">
        <f>IF($G$44&lt;&gt;0,G44/$G$44,0)</f>
        <v>0</v>
      </c>
      <c r="I44" s="722"/>
      <c r="J44" s="150" t="s">
        <v>147</v>
      </c>
      <c r="K44" s="490"/>
      <c r="L44" s="868"/>
      <c r="M44" s="65">
        <f>SUM(M9:M43)</f>
        <v>0</v>
      </c>
      <c r="N44" s="65">
        <f>SUM(N9:N43)</f>
        <v>0</v>
      </c>
      <c r="O44" s="65">
        <f>SUM(O9:O43)</f>
        <v>0</v>
      </c>
      <c r="P44" s="67">
        <f>SUM(P9:P43)</f>
        <v>0</v>
      </c>
      <c r="Q44" s="63">
        <f>IF($G$44&lt;&gt;0,P44/$G$44,0)</f>
        <v>0</v>
      </c>
    </row>
    <row r="45" spans="1:17" ht="12.9" thickBot="1">
      <c r="A45" s="874"/>
      <c r="B45" s="874"/>
      <c r="C45" s="890"/>
      <c r="D45" s="384"/>
      <c r="E45" s="384"/>
      <c r="F45" s="384"/>
      <c r="G45" s="384"/>
      <c r="H45" s="539"/>
      <c r="I45" s="722"/>
      <c r="J45" s="873"/>
      <c r="K45" s="874"/>
      <c r="L45" s="875"/>
      <c r="M45" s="384"/>
      <c r="N45" s="384"/>
      <c r="O45" s="384"/>
      <c r="P45" s="384"/>
      <c r="Q45" s="539"/>
    </row>
    <row r="46" spans="1:17" ht="12.9" thickBot="1">
      <c r="A46" s="190"/>
      <c r="B46" s="876"/>
      <c r="C46" s="878"/>
      <c r="D46" s="878"/>
      <c r="E46" s="878"/>
      <c r="F46" s="878"/>
      <c r="G46" s="878"/>
      <c r="H46" s="879"/>
      <c r="I46" s="723"/>
      <c r="J46" s="862"/>
      <c r="K46" s="876"/>
      <c r="L46" s="877"/>
      <c r="M46" s="878"/>
      <c r="N46" s="878"/>
      <c r="O46" s="878"/>
      <c r="P46" s="878"/>
      <c r="Q46" s="879"/>
    </row>
    <row r="47" spans="1:17">
      <c r="A47" s="148" t="s">
        <v>149</v>
      </c>
      <c r="B47" s="425"/>
      <c r="C47" s="426" t="s">
        <v>10</v>
      </c>
      <c r="E47" s="8"/>
      <c r="F47" s="8"/>
      <c r="G47" s="13"/>
      <c r="H47" s="13"/>
      <c r="J47" s="888" t="s">
        <v>149</v>
      </c>
      <c r="K47" s="871"/>
      <c r="L47" s="869" t="s">
        <v>10</v>
      </c>
      <c r="N47" s="8"/>
      <c r="O47" s="8"/>
      <c r="P47" s="13"/>
      <c r="Q47" s="13"/>
    </row>
    <row r="48" spans="1:17">
      <c r="A48" s="149" t="s">
        <v>151</v>
      </c>
      <c r="B48" s="490" t="s">
        <v>92</v>
      </c>
      <c r="C48" s="9"/>
      <c r="E48" s="8"/>
      <c r="F48" s="8"/>
      <c r="G48" s="13"/>
      <c r="H48" s="13"/>
      <c r="J48" s="149" t="s">
        <v>151</v>
      </c>
      <c r="K48" s="490" t="s">
        <v>92</v>
      </c>
      <c r="L48" s="885"/>
      <c r="N48" s="8"/>
      <c r="O48" s="8"/>
      <c r="P48" s="13"/>
      <c r="Q48" s="13"/>
    </row>
    <row r="49" spans="1:17">
      <c r="A49" s="149" t="s">
        <v>153</v>
      </c>
      <c r="B49" s="490" t="s">
        <v>92</v>
      </c>
      <c r="C49" s="9"/>
      <c r="E49" s="8"/>
      <c r="F49" s="8"/>
      <c r="G49" s="13"/>
      <c r="H49" s="13"/>
      <c r="J49" s="149" t="s">
        <v>153</v>
      </c>
      <c r="K49" s="490" t="s">
        <v>92</v>
      </c>
      <c r="L49" s="885"/>
      <c r="N49" s="8"/>
      <c r="O49" s="8"/>
      <c r="P49" s="13"/>
      <c r="Q49" s="13"/>
    </row>
    <row r="50" spans="1:17">
      <c r="A50" s="150" t="s">
        <v>154</v>
      </c>
      <c r="B50" s="490" t="s">
        <v>92</v>
      </c>
      <c r="C50" s="73"/>
      <c r="E50" s="5"/>
      <c r="F50" s="13"/>
      <c r="G50" s="13"/>
      <c r="H50" s="13"/>
      <c r="J50" s="150" t="s">
        <v>154</v>
      </c>
      <c r="K50" s="490" t="s">
        <v>92</v>
      </c>
      <c r="L50" s="886"/>
      <c r="N50" s="5"/>
      <c r="O50" s="13"/>
      <c r="P50" s="13"/>
      <c r="Q50" s="13"/>
    </row>
    <row r="51" spans="1:17" ht="12.9" thickBot="1">
      <c r="A51" s="79"/>
      <c r="B51" s="25"/>
      <c r="C51" s="25"/>
      <c r="E51" s="14"/>
      <c r="F51" s="13"/>
      <c r="G51" s="13"/>
      <c r="H51" s="13"/>
      <c r="J51" s="863"/>
      <c r="K51" s="872"/>
      <c r="L51" s="887"/>
      <c r="N51" s="14"/>
      <c r="O51" s="13"/>
      <c r="P51" s="13"/>
      <c r="Q51" s="13"/>
    </row>
    <row r="52" spans="1:17">
      <c r="A52" s="1271"/>
      <c r="B52" s="1271"/>
      <c r="C52" s="1271"/>
      <c r="D52" s="1271"/>
      <c r="E52" s="1271"/>
      <c r="F52" s="1271"/>
      <c r="G52" s="1271"/>
      <c r="H52" s="1271"/>
      <c r="J52" s="1271"/>
      <c r="K52" s="1271"/>
      <c r="L52" s="1271"/>
      <c r="M52" s="1271"/>
      <c r="N52" s="1271"/>
      <c r="O52" s="1271"/>
      <c r="P52" s="1271"/>
      <c r="Q52" s="1271"/>
    </row>
    <row r="53" spans="1:17" ht="39" customHeight="1">
      <c r="A53" s="1271" t="s">
        <v>164</v>
      </c>
      <c r="B53" s="1271"/>
      <c r="C53" s="1271"/>
      <c r="D53" s="1271"/>
      <c r="E53" s="1271"/>
      <c r="F53" s="1271"/>
      <c r="G53" s="1271"/>
      <c r="H53" s="1271"/>
    </row>
    <row r="54" spans="1:17" ht="25.5" customHeight="1">
      <c r="A54" s="1346"/>
      <c r="B54" s="1346"/>
      <c r="C54" s="1346"/>
      <c r="D54" s="1346"/>
      <c r="E54" s="1346"/>
      <c r="F54" s="1346"/>
      <c r="G54" s="1346"/>
      <c r="H54" s="1346"/>
    </row>
    <row r="55" spans="1:17">
      <c r="A55" s="1347"/>
      <c r="B55" s="1347"/>
      <c r="C55" s="1347"/>
      <c r="D55" s="1347"/>
      <c r="E55" s="1347"/>
      <c r="F55" s="1347"/>
      <c r="G55" s="1347"/>
      <c r="H55" s="1347"/>
    </row>
    <row r="56" spans="1:17">
      <c r="A56" s="1295"/>
      <c r="B56" s="1295"/>
      <c r="C56" s="1295"/>
      <c r="D56" s="1295"/>
      <c r="E56" s="1295"/>
      <c r="F56" s="1295"/>
      <c r="G56" s="1295"/>
      <c r="H56" s="1295"/>
      <c r="I56" s="1295"/>
      <c r="J56" s="1295"/>
      <c r="K56" s="1295"/>
      <c r="L56" s="1295"/>
      <c r="M56" s="1295"/>
    </row>
    <row r="57" spans="1:17">
      <c r="A57" s="1272"/>
      <c r="B57" s="1272"/>
      <c r="C57" s="1272"/>
      <c r="D57" s="1272"/>
      <c r="E57" s="1272"/>
      <c r="F57" s="1272"/>
      <c r="G57" s="1272"/>
      <c r="H57" s="1272"/>
    </row>
    <row r="58" spans="1:17" ht="12.75" customHeight="1"/>
    <row r="59" spans="1:17" ht="35.25" customHeight="1"/>
    <row r="60" spans="1:17">
      <c r="A60" s="1271"/>
      <c r="B60" s="1271"/>
      <c r="C60" s="1271"/>
      <c r="D60" s="1271"/>
      <c r="E60" s="1271"/>
      <c r="F60" s="1271"/>
      <c r="G60" s="1271"/>
      <c r="J60" s="24"/>
    </row>
    <row r="62" spans="1:17">
      <c r="A62" s="1271"/>
      <c r="B62" s="1271"/>
      <c r="C62" s="1271"/>
      <c r="D62" s="1271"/>
      <c r="E62" s="1271"/>
      <c r="F62" s="1271"/>
      <c r="G62" s="1271"/>
      <c r="H62" s="1271"/>
      <c r="I62" s="1271"/>
      <c r="J62" s="1271"/>
      <c r="K62" s="1271"/>
      <c r="L62" s="1271"/>
    </row>
    <row r="63" spans="1:17">
      <c r="A63" s="1330"/>
      <c r="B63" s="1330"/>
      <c r="C63" s="1330"/>
      <c r="D63" s="1330"/>
      <c r="E63" s="1330"/>
      <c r="F63" s="1330"/>
      <c r="G63" s="1330"/>
      <c r="H63" s="1330"/>
      <c r="I63" s="1330"/>
      <c r="J63" s="1330"/>
      <c r="K63" s="1330"/>
      <c r="L63" s="1330"/>
    </row>
    <row r="64" spans="1:17">
      <c r="A64" s="1330"/>
      <c r="B64" s="1330"/>
      <c r="C64" s="1330"/>
      <c r="D64" s="1330"/>
      <c r="E64" s="1330"/>
      <c r="F64" s="1330"/>
      <c r="G64" s="1330"/>
      <c r="H64" s="1330"/>
      <c r="I64" s="1330"/>
      <c r="J64" s="1330"/>
      <c r="K64" s="1330"/>
      <c r="L64" s="1330"/>
    </row>
    <row r="65" spans="1:12">
      <c r="A65" s="1331"/>
      <c r="B65" s="1295"/>
      <c r="C65" s="1295"/>
      <c r="D65" s="1295"/>
      <c r="E65" s="1295"/>
      <c r="F65" s="1295"/>
      <c r="G65" s="1295"/>
      <c r="H65" s="1295"/>
      <c r="I65" s="1295"/>
      <c r="J65" s="356"/>
      <c r="K65" s="356"/>
      <c r="L65" s="356"/>
    </row>
    <row r="66" spans="1:12">
      <c r="A66" s="1272"/>
      <c r="B66" s="1272"/>
      <c r="C66" s="1272"/>
      <c r="D66" s="1272"/>
      <c r="E66" s="363"/>
      <c r="F66" s="363"/>
      <c r="G66" s="363"/>
      <c r="H66" s="363"/>
      <c r="I66" s="363"/>
      <c r="J66" s="363"/>
      <c r="K66" s="363"/>
      <c r="L66" s="363"/>
    </row>
    <row r="71" spans="1:12">
      <c r="D71" s="23"/>
    </row>
    <row r="80" spans="1:12">
      <c r="A80" s="358"/>
      <c r="B80" s="358"/>
      <c r="D80" s="24"/>
    </row>
  </sheetData>
  <mergeCells count="23">
    <mergeCell ref="A66:D66"/>
    <mergeCell ref="A53:H53"/>
    <mergeCell ref="A54:H54"/>
    <mergeCell ref="A55:H55"/>
    <mergeCell ref="A56:M56"/>
    <mergeCell ref="A57:H57"/>
    <mergeCell ref="A60:G60"/>
    <mergeCell ref="A62:L62"/>
    <mergeCell ref="A63:L64"/>
    <mergeCell ref="A65:I65"/>
    <mergeCell ref="A1:Q1"/>
    <mergeCell ref="A2:Q2"/>
    <mergeCell ref="A3:Q3"/>
    <mergeCell ref="J5:J7"/>
    <mergeCell ref="K5:K7"/>
    <mergeCell ref="L5:Q5"/>
    <mergeCell ref="C6:H6"/>
    <mergeCell ref="L6:Q6"/>
    <mergeCell ref="A52:H52"/>
    <mergeCell ref="J52:Q52"/>
    <mergeCell ref="A5:A7"/>
    <mergeCell ref="B5:B7"/>
    <mergeCell ref="C5:H5"/>
  </mergeCells>
  <pageMargins left="0.7" right="0.7" top="0.75" bottom="0.75" header="0.3" footer="0.3"/>
  <pageSetup scale="53"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pageSetUpPr fitToPage="1"/>
  </sheetPr>
  <dimension ref="A1:M69"/>
  <sheetViews>
    <sheetView topLeftCell="A25" zoomScale="115" zoomScaleNormal="115" zoomScaleSheetLayoutView="100" workbookViewId="0">
      <selection activeCell="A25" sqref="A25"/>
    </sheetView>
  </sheetViews>
  <sheetFormatPr defaultColWidth="8.53515625" defaultRowHeight="12.45"/>
  <cols>
    <col min="1" max="1" width="90.3828125" customWidth="1"/>
    <col min="2" max="2" width="21" customWidth="1"/>
    <col min="3" max="3" width="10.3828125" bestFit="1" customWidth="1"/>
    <col min="5" max="5" width="45.69140625" customWidth="1"/>
  </cols>
  <sheetData>
    <row r="1" spans="1:13" ht="33.75" customHeight="1">
      <c r="A1" s="1322" t="s">
        <v>247</v>
      </c>
      <c r="B1" s="1322"/>
    </row>
    <row r="2" spans="1:13" ht="15.45">
      <c r="A2" s="1299" t="s">
        <v>2</v>
      </c>
      <c r="B2" s="1354"/>
      <c r="C2" s="4"/>
      <c r="D2" s="4"/>
      <c r="E2" s="4"/>
      <c r="F2" s="4"/>
      <c r="G2" s="4"/>
      <c r="H2" s="4"/>
      <c r="I2" s="4"/>
      <c r="J2" s="4"/>
      <c r="K2" s="4"/>
      <c r="L2" s="4"/>
      <c r="M2" s="4"/>
    </row>
    <row r="3" spans="1:13" ht="14.6" thickBot="1">
      <c r="A3" s="1352" t="str">
        <f>'Current Month '!A3</f>
        <v>July 2022</v>
      </c>
      <c r="B3" s="1353"/>
      <c r="C3" s="361"/>
      <c r="D3" s="361"/>
      <c r="E3" s="361"/>
      <c r="F3" s="361"/>
      <c r="G3" s="361"/>
      <c r="H3" s="361"/>
      <c r="I3" s="361"/>
      <c r="J3" s="361"/>
      <c r="K3" s="361"/>
      <c r="L3" s="361"/>
      <c r="M3" s="361"/>
    </row>
    <row r="4" spans="1:13" ht="15.9" thickBot="1">
      <c r="A4" s="1350" t="s">
        <v>248</v>
      </c>
      <c r="B4" s="1351"/>
      <c r="C4" s="361"/>
      <c r="D4" s="361"/>
      <c r="E4" s="361"/>
      <c r="F4" s="361"/>
      <c r="G4" s="361"/>
      <c r="H4" s="361"/>
      <c r="I4" s="361"/>
      <c r="J4" s="361"/>
      <c r="K4" s="361"/>
      <c r="L4" s="361"/>
      <c r="M4" s="361"/>
    </row>
    <row r="5" spans="1:13">
      <c r="A5" s="497" t="s">
        <v>249</v>
      </c>
      <c r="B5" s="498">
        <v>526730.82400000002</v>
      </c>
    </row>
    <row r="6" spans="1:13">
      <c r="A6" s="78" t="s">
        <v>250</v>
      </c>
      <c r="B6" s="498">
        <v>9395.5550000000003</v>
      </c>
    </row>
    <row r="7" spans="1:13">
      <c r="A7" s="78" t="s">
        <v>251</v>
      </c>
      <c r="B7" s="498">
        <v>5571826.7560000001</v>
      </c>
    </row>
    <row r="8" spans="1:13">
      <c r="A8" s="78" t="s">
        <v>252</v>
      </c>
      <c r="B8" s="498">
        <v>-16486.18</v>
      </c>
    </row>
    <row r="9" spans="1:13">
      <c r="A9" s="86" t="s">
        <v>253</v>
      </c>
      <c r="B9" s="1006">
        <v>0.18622189880000001</v>
      </c>
    </row>
    <row r="10" spans="1:13">
      <c r="A10" s="86" t="s">
        <v>254</v>
      </c>
      <c r="B10" s="1006">
        <v>1.1161018096999999</v>
      </c>
    </row>
    <row r="11" spans="1:13">
      <c r="A11" s="78" t="s">
        <v>255</v>
      </c>
      <c r="B11" s="1006">
        <v>19.125455370865701</v>
      </c>
    </row>
    <row r="12" spans="1:13" ht="12.9" thickBot="1">
      <c r="A12" s="499" t="s">
        <v>256</v>
      </c>
      <c r="B12" s="1072">
        <v>179.53072097127401</v>
      </c>
    </row>
    <row r="14" spans="1:13" ht="12.9" thickBot="1"/>
    <row r="15" spans="1:13" ht="15" customHeight="1" thickBot="1">
      <c r="A15" s="1350" t="s">
        <v>257</v>
      </c>
      <c r="B15" s="1351"/>
    </row>
    <row r="16" spans="1:13">
      <c r="A16" s="497" t="s">
        <v>249</v>
      </c>
      <c r="B16" s="498">
        <v>0</v>
      </c>
    </row>
    <row r="17" spans="1:3">
      <c r="A17" s="78" t="s">
        <v>250</v>
      </c>
      <c r="B17" s="498">
        <v>0</v>
      </c>
    </row>
    <row r="18" spans="1:3">
      <c r="A18" s="78" t="s">
        <v>251</v>
      </c>
      <c r="B18" s="498">
        <v>0</v>
      </c>
    </row>
    <row r="19" spans="1:3">
      <c r="A19" s="78" t="s">
        <v>252</v>
      </c>
      <c r="B19" s="498">
        <v>0</v>
      </c>
    </row>
    <row r="20" spans="1:3">
      <c r="A20" s="86" t="s">
        <v>253</v>
      </c>
      <c r="B20" s="157">
        <v>0</v>
      </c>
    </row>
    <row r="21" spans="1:3">
      <c r="A21" s="86" t="s">
        <v>254</v>
      </c>
      <c r="B21" s="157">
        <v>0</v>
      </c>
    </row>
    <row r="22" spans="1:3">
      <c r="A22" s="78" t="s">
        <v>258</v>
      </c>
      <c r="B22" s="157">
        <v>0</v>
      </c>
    </row>
    <row r="23" spans="1:3" ht="12.9" thickBot="1">
      <c r="A23" s="499" t="s">
        <v>256</v>
      </c>
      <c r="B23" s="158">
        <v>0</v>
      </c>
    </row>
    <row r="24" spans="1:3" ht="13.5" customHeight="1"/>
    <row r="25" spans="1:3" ht="12.9" thickBot="1">
      <c r="A25" s="357"/>
    </row>
    <row r="26" spans="1:3" ht="15.9" thickBot="1">
      <c r="A26" s="1350" t="s">
        <v>259</v>
      </c>
      <c r="B26" s="1351"/>
    </row>
    <row r="27" spans="1:3">
      <c r="A27" s="497" t="s">
        <v>249</v>
      </c>
      <c r="B27" s="498">
        <v>54382.847999999998</v>
      </c>
    </row>
    <row r="28" spans="1:3">
      <c r="A28" s="78" t="s">
        <v>250</v>
      </c>
      <c r="B28" s="498">
        <v>1737.8</v>
      </c>
    </row>
    <row r="29" spans="1:3">
      <c r="A29" s="78" t="s">
        <v>251</v>
      </c>
      <c r="B29" s="498">
        <v>452955.3</v>
      </c>
      <c r="C29" s="5"/>
    </row>
    <row r="30" spans="1:3">
      <c r="A30" s="78" t="s">
        <v>252</v>
      </c>
      <c r="B30" s="498">
        <v>36478.463600000003</v>
      </c>
    </row>
    <row r="31" spans="1:3">
      <c r="A31" s="86" t="s">
        <v>253</v>
      </c>
      <c r="B31" s="1006">
        <v>0.18622189880000001</v>
      </c>
      <c r="C31" s="5"/>
    </row>
    <row r="32" spans="1:3">
      <c r="A32" s="86" t="s">
        <v>254</v>
      </c>
      <c r="B32" s="1006">
        <v>1.1161018096999999</v>
      </c>
    </row>
    <row r="33" spans="1:2">
      <c r="A33" s="78" t="s">
        <v>260</v>
      </c>
      <c r="B33" s="1006">
        <v>1508.3548677010599</v>
      </c>
    </row>
    <row r="34" spans="1:2" ht="12.9" thickBot="1">
      <c r="A34" s="499" t="s">
        <v>261</v>
      </c>
      <c r="B34" s="1072">
        <v>15632.984409569901</v>
      </c>
    </row>
    <row r="36" spans="1:2" ht="12.9" thickBot="1"/>
    <row r="37" spans="1:2" ht="18.45" thickBot="1">
      <c r="A37" s="1350" t="s">
        <v>262</v>
      </c>
      <c r="B37" s="1351"/>
    </row>
    <row r="38" spans="1:2">
      <c r="A38" s="497" t="s">
        <v>249</v>
      </c>
      <c r="B38" s="498">
        <v>0</v>
      </c>
    </row>
    <row r="39" spans="1:2">
      <c r="A39" s="78" t="s">
        <v>250</v>
      </c>
      <c r="B39" s="498">
        <v>0</v>
      </c>
    </row>
    <row r="40" spans="1:2">
      <c r="A40" s="78" t="s">
        <v>251</v>
      </c>
      <c r="B40" s="498">
        <v>0</v>
      </c>
    </row>
    <row r="41" spans="1:2">
      <c r="A41" s="78" t="s">
        <v>252</v>
      </c>
      <c r="B41" s="498">
        <v>0</v>
      </c>
    </row>
    <row r="42" spans="1:2">
      <c r="A42" s="86" t="s">
        <v>253</v>
      </c>
      <c r="B42" s="157">
        <v>0</v>
      </c>
    </row>
    <row r="43" spans="1:2">
      <c r="A43" s="86" t="s">
        <v>254</v>
      </c>
      <c r="B43" s="157">
        <v>0</v>
      </c>
    </row>
    <row r="44" spans="1:2">
      <c r="A44" s="78" t="s">
        <v>260</v>
      </c>
      <c r="B44" s="157">
        <v>0</v>
      </c>
    </row>
    <row r="45" spans="1:2" ht="12.9" thickBot="1">
      <c r="A45" s="499" t="s">
        <v>261</v>
      </c>
      <c r="B45" s="158">
        <v>0</v>
      </c>
    </row>
    <row r="47" spans="1:2" ht="12.9" thickBot="1"/>
    <row r="48" spans="1:2" ht="18.45" thickBot="1">
      <c r="A48" s="1350" t="s">
        <v>263</v>
      </c>
      <c r="B48" s="1351"/>
    </row>
    <row r="49" spans="1:3">
      <c r="A49" s="497" t="s">
        <v>249</v>
      </c>
      <c r="B49" s="498">
        <v>0</v>
      </c>
    </row>
    <row r="50" spans="1:3">
      <c r="A50" s="78" t="s">
        <v>250</v>
      </c>
      <c r="B50" s="498">
        <v>0</v>
      </c>
    </row>
    <row r="51" spans="1:3">
      <c r="A51" s="78" t="s">
        <v>251</v>
      </c>
      <c r="B51" s="498">
        <v>0</v>
      </c>
    </row>
    <row r="52" spans="1:3">
      <c r="A52" s="78" t="s">
        <v>252</v>
      </c>
      <c r="B52" s="498">
        <v>0</v>
      </c>
    </row>
    <row r="53" spans="1:3">
      <c r="A53" s="86" t="s">
        <v>253</v>
      </c>
      <c r="B53" s="157">
        <v>0</v>
      </c>
    </row>
    <row r="54" spans="1:3">
      <c r="A54" s="86" t="s">
        <v>254</v>
      </c>
      <c r="B54" s="157">
        <v>0</v>
      </c>
    </row>
    <row r="55" spans="1:3">
      <c r="A55" s="78" t="s">
        <v>260</v>
      </c>
      <c r="B55" s="157">
        <v>0</v>
      </c>
    </row>
    <row r="56" spans="1:3" ht="12.9" thickBot="1">
      <c r="A56" s="499" t="s">
        <v>261</v>
      </c>
      <c r="B56" s="158">
        <v>0</v>
      </c>
    </row>
    <row r="57" spans="1:3" ht="12.9" thickBot="1">
      <c r="B57" s="15"/>
    </row>
    <row r="58" spans="1:3" ht="36" customHeight="1" thickBot="1">
      <c r="A58" s="1348" t="s">
        <v>264</v>
      </c>
      <c r="B58" s="1349"/>
    </row>
    <row r="59" spans="1:3">
      <c r="A59" s="497" t="s">
        <v>249</v>
      </c>
      <c r="B59" s="498">
        <f t="shared" ref="B59:B66" si="0">B27+B5</f>
        <v>581113.67200000002</v>
      </c>
    </row>
    <row r="60" spans="1:3" ht="16.5" customHeight="1">
      <c r="A60" s="78" t="s">
        <v>250</v>
      </c>
      <c r="B60" s="498">
        <f t="shared" si="0"/>
        <v>11133.355</v>
      </c>
    </row>
    <row r="61" spans="1:3" ht="15" customHeight="1">
      <c r="A61" s="78" t="s">
        <v>251</v>
      </c>
      <c r="B61" s="498">
        <f t="shared" si="0"/>
        <v>6024782.0559999999</v>
      </c>
      <c r="C61" s="5"/>
    </row>
    <row r="62" spans="1:3">
      <c r="A62" s="78" t="s">
        <v>252</v>
      </c>
      <c r="B62" s="498">
        <f t="shared" si="0"/>
        <v>19992.283600000002</v>
      </c>
    </row>
    <row r="63" spans="1:3">
      <c r="A63" s="86" t="s">
        <v>253</v>
      </c>
      <c r="B63" s="1095">
        <f t="shared" si="0"/>
        <v>0.37244379760000002</v>
      </c>
    </row>
    <row r="64" spans="1:3">
      <c r="A64" s="86" t="s">
        <v>254</v>
      </c>
      <c r="B64" s="1095">
        <f t="shared" si="0"/>
        <v>2.2322036193999999</v>
      </c>
    </row>
    <row r="65" spans="1:7">
      <c r="A65" s="78" t="s">
        <v>265</v>
      </c>
      <c r="B65" s="1007">
        <f t="shared" si="0"/>
        <v>1527.4803230719256</v>
      </c>
    </row>
    <row r="66" spans="1:7" ht="12.9" thickBot="1">
      <c r="A66" s="499" t="s">
        <v>266</v>
      </c>
      <c r="B66" s="1094">
        <f t="shared" si="0"/>
        <v>15812.515130541175</v>
      </c>
    </row>
    <row r="68" spans="1:7" ht="12.75" customHeight="1">
      <c r="A68" s="1347" t="s">
        <v>267</v>
      </c>
      <c r="B68" s="1347"/>
      <c r="C68" s="359"/>
      <c r="D68" s="359"/>
      <c r="E68" s="359"/>
      <c r="F68" s="359"/>
      <c r="G68" s="359"/>
    </row>
    <row r="69" spans="1:7">
      <c r="A69" s="367" t="s">
        <v>268</v>
      </c>
    </row>
  </sheetData>
  <mergeCells count="10">
    <mergeCell ref="A68:B68"/>
    <mergeCell ref="A58:B58"/>
    <mergeCell ref="A48:B48"/>
    <mergeCell ref="A1:B1"/>
    <mergeCell ref="A3:B3"/>
    <mergeCell ref="A2:B2"/>
    <mergeCell ref="A15:B15"/>
    <mergeCell ref="A37:B37"/>
    <mergeCell ref="A26:B26"/>
    <mergeCell ref="A4:B4"/>
  </mergeCells>
  <printOptions horizontalCentered="1" verticalCentered="1"/>
  <pageMargins left="0.7" right="0.7" top="0.75" bottom="0.75" header="0.3" footer="0.3"/>
  <pageSetup scale="72"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pageSetUpPr fitToPage="1"/>
  </sheetPr>
  <dimension ref="A1:K40"/>
  <sheetViews>
    <sheetView zoomScale="115" zoomScaleNormal="115" workbookViewId="0">
      <selection sqref="A1:G1"/>
    </sheetView>
  </sheetViews>
  <sheetFormatPr defaultColWidth="8.53515625" defaultRowHeight="12.45"/>
  <cols>
    <col min="1" max="1" width="17.3828125" customWidth="1"/>
    <col min="2" max="2" width="8.53515625" customWidth="1"/>
    <col min="3" max="3" width="10.53515625" customWidth="1"/>
    <col min="4" max="4" width="13.3828125" customWidth="1"/>
    <col min="5" max="5" width="12.3828125" customWidth="1"/>
    <col min="6" max="6" width="13.3828125" customWidth="1"/>
    <col min="7" max="7" width="17.3828125" customWidth="1"/>
  </cols>
  <sheetData>
    <row r="1" spans="1:11">
      <c r="A1" s="1355" t="s">
        <v>269</v>
      </c>
      <c r="B1" s="1356"/>
      <c r="C1" s="1356"/>
      <c r="D1" s="1356"/>
      <c r="E1" s="1356"/>
      <c r="F1" s="1356"/>
      <c r="G1" s="1357"/>
    </row>
    <row r="2" spans="1:11">
      <c r="A2" s="1358" t="s">
        <v>2</v>
      </c>
      <c r="B2" s="1359"/>
      <c r="C2" s="1359"/>
      <c r="D2" s="1359"/>
      <c r="E2" s="1359"/>
      <c r="F2" s="1359"/>
      <c r="G2" s="1360"/>
    </row>
    <row r="3" spans="1:11" ht="15.45">
      <c r="A3" s="1300" t="str">
        <f>'Current Month '!A3</f>
        <v>July 2022</v>
      </c>
      <c r="B3" s="1299"/>
      <c r="C3" s="1299"/>
      <c r="D3" s="1299"/>
      <c r="E3" s="1299"/>
      <c r="F3" s="1299"/>
      <c r="G3" s="1299"/>
    </row>
    <row r="4" spans="1:11" ht="12.9" thickBot="1">
      <c r="A4" s="444"/>
      <c r="B4" s="4"/>
      <c r="C4" s="4"/>
      <c r="D4" s="4"/>
      <c r="E4" s="4"/>
      <c r="F4" s="4"/>
      <c r="G4" s="4"/>
    </row>
    <row r="5" spans="1:11">
      <c r="A5" s="1363" t="s">
        <v>270</v>
      </c>
      <c r="B5" s="1364"/>
      <c r="C5" s="1364"/>
      <c r="D5" s="1364"/>
      <c r="E5" s="1364"/>
      <c r="F5" s="1364"/>
      <c r="G5" s="1365"/>
    </row>
    <row r="6" spans="1:11">
      <c r="A6" s="35"/>
      <c r="B6" s="1361" t="s">
        <v>271</v>
      </c>
      <c r="C6" s="1361"/>
      <c r="D6" s="1361"/>
      <c r="E6" s="1361" t="s">
        <v>272</v>
      </c>
      <c r="F6" s="1361"/>
      <c r="G6" s="1362"/>
      <c r="J6" s="1168"/>
    </row>
    <row r="7" spans="1:11">
      <c r="A7" s="161" t="s">
        <v>273</v>
      </c>
      <c r="B7" s="443" t="s">
        <v>274</v>
      </c>
      <c r="C7" s="443" t="s">
        <v>275</v>
      </c>
      <c r="D7" s="440" t="s">
        <v>10</v>
      </c>
      <c r="E7" s="443" t="s">
        <v>276</v>
      </c>
      <c r="F7" s="443" t="s">
        <v>275</v>
      </c>
      <c r="G7" s="162" t="s">
        <v>10</v>
      </c>
      <c r="K7" s="59"/>
    </row>
    <row r="8" spans="1:11">
      <c r="A8" s="86" t="s">
        <v>277</v>
      </c>
      <c r="B8" s="1553"/>
      <c r="C8" s="1554">
        <v>21423</v>
      </c>
      <c r="D8" s="1555">
        <f>SUM(B8:C8)</f>
        <v>21423</v>
      </c>
      <c r="E8" s="244"/>
      <c r="F8" s="212">
        <v>19</v>
      </c>
      <c r="G8" s="163">
        <f>SUM(E8:F8)</f>
        <v>19</v>
      </c>
      <c r="K8" s="59"/>
    </row>
    <row r="9" spans="1:11">
      <c r="A9" s="164" t="s">
        <v>278</v>
      </c>
      <c r="B9" s="1556">
        <v>8611</v>
      </c>
      <c r="C9" s="1557">
        <v>343665</v>
      </c>
      <c r="D9" s="1558">
        <f>SUM(B9:C9)</f>
        <v>352276</v>
      </c>
      <c r="E9" s="243">
        <v>92</v>
      </c>
      <c r="F9" s="243">
        <v>5432</v>
      </c>
      <c r="G9" s="165">
        <f>SUM(E9:F9)</f>
        <v>5524</v>
      </c>
    </row>
    <row r="10" spans="1:11">
      <c r="A10" s="193" t="s">
        <v>10</v>
      </c>
      <c r="B10" s="1559">
        <f>SUM(B8:B9)</f>
        <v>8611</v>
      </c>
      <c r="C10" s="1559">
        <f>SUM(C8:C9)</f>
        <v>365088</v>
      </c>
      <c r="D10" s="1559">
        <f>SUM(B10:C10)</f>
        <v>373699</v>
      </c>
      <c r="E10" s="194">
        <f>SUM(E8:E9)</f>
        <v>92</v>
      </c>
      <c r="F10" s="194">
        <f>SUM(F8:F9)</f>
        <v>5451</v>
      </c>
      <c r="G10" s="195">
        <f t="shared" ref="G10" si="0">SUM(E10:F10)</f>
        <v>5543</v>
      </c>
      <c r="H10" s="12" t="s">
        <v>120</v>
      </c>
    </row>
    <row r="11" spans="1:11">
      <c r="D11" s="26"/>
    </row>
    <row r="12" spans="1:11" ht="17.25" customHeight="1">
      <c r="A12" s="1271"/>
      <c r="B12" s="1271"/>
      <c r="C12" s="1271"/>
      <c r="D12" s="1271"/>
      <c r="E12" s="1271"/>
      <c r="F12" s="1271"/>
      <c r="G12" s="1271"/>
    </row>
    <row r="13" spans="1:11">
      <c r="A13" s="1363" t="s">
        <v>279</v>
      </c>
      <c r="B13" s="1364"/>
      <c r="C13" s="1364"/>
      <c r="D13" s="1364"/>
      <c r="E13" s="1364"/>
      <c r="F13" s="1364"/>
      <c r="G13" s="1365"/>
    </row>
    <row r="14" spans="1:11" ht="12.9" thickBot="1">
      <c r="A14" s="36"/>
      <c r="B14" s="1361"/>
      <c r="C14" s="1361"/>
      <c r="D14" s="1361"/>
      <c r="E14" s="1361" t="s">
        <v>272</v>
      </c>
      <c r="F14" s="1361"/>
      <c r="G14" s="1362"/>
    </row>
    <row r="15" spans="1:11">
      <c r="A15" s="161" t="s">
        <v>273</v>
      </c>
      <c r="B15" s="1108" t="s">
        <v>274</v>
      </c>
      <c r="C15" s="1108" t="s">
        <v>275</v>
      </c>
      <c r="D15" s="1109" t="s">
        <v>10</v>
      </c>
      <c r="E15" s="443" t="s">
        <v>276</v>
      </c>
      <c r="F15" s="443" t="s">
        <v>275</v>
      </c>
      <c r="G15" s="162" t="s">
        <v>10</v>
      </c>
    </row>
    <row r="16" spans="1:11">
      <c r="A16" s="86" t="s">
        <v>277</v>
      </c>
      <c r="B16" s="1110"/>
      <c r="C16" s="1111"/>
      <c r="D16" s="1112">
        <f>SUM(B16:C16)</f>
        <v>0</v>
      </c>
      <c r="E16" s="87"/>
      <c r="F16" s="87"/>
      <c r="G16" s="166">
        <f>SUM(E16:F16)</f>
        <v>0</v>
      </c>
    </row>
    <row r="17" spans="1:7" ht="12.9" thickBot="1">
      <c r="A17" s="167" t="s">
        <v>278</v>
      </c>
      <c r="B17" s="1113"/>
      <c r="C17" s="1114"/>
      <c r="D17" s="1112">
        <f t="shared" ref="D17:D18" si="1">SUM(B17:C17)</f>
        <v>0</v>
      </c>
      <c r="E17" s="10"/>
      <c r="F17" s="10"/>
      <c r="G17" s="168">
        <f t="shared" ref="G17:G18" si="2">SUM(E17:F17)</f>
        <v>0</v>
      </c>
    </row>
    <row r="18" spans="1:7" ht="12.9" thickBot="1">
      <c r="A18" s="169" t="s">
        <v>10</v>
      </c>
      <c r="B18" s="1115">
        <f>SUM(B16:B17)</f>
        <v>0</v>
      </c>
      <c r="C18" s="1115">
        <f>SUM(C16:C17)</f>
        <v>0</v>
      </c>
      <c r="D18" s="1115">
        <f t="shared" si="1"/>
        <v>0</v>
      </c>
      <c r="E18" s="159">
        <f>SUM(E16:E17)</f>
        <v>0</v>
      </c>
      <c r="F18" s="159">
        <f>SUM(F16:F17)</f>
        <v>0</v>
      </c>
      <c r="G18" s="170">
        <f t="shared" si="2"/>
        <v>0</v>
      </c>
    </row>
    <row r="20" spans="1:7" ht="12.9" thickBot="1"/>
    <row r="21" spans="1:7">
      <c r="A21" s="1366" t="s">
        <v>280</v>
      </c>
      <c r="B21" s="1367"/>
      <c r="C21" s="1367"/>
      <c r="D21" s="1367"/>
      <c r="E21" s="1367"/>
      <c r="F21" s="1367"/>
      <c r="G21" s="1368"/>
    </row>
    <row r="22" spans="1:7" ht="12.9" thickBot="1">
      <c r="A22" s="774"/>
      <c r="B22" s="1369" t="s">
        <v>281</v>
      </c>
      <c r="C22" s="1369"/>
      <c r="D22" s="1369"/>
      <c r="E22" s="1370" t="s">
        <v>282</v>
      </c>
      <c r="F22" s="1370"/>
      <c r="G22" s="1371"/>
    </row>
    <row r="23" spans="1:7">
      <c r="A23" s="161"/>
      <c r="B23" s="775"/>
      <c r="C23" s="775"/>
      <c r="D23" s="775"/>
      <c r="E23" s="443" t="s">
        <v>276</v>
      </c>
      <c r="F23" s="443" t="s">
        <v>275</v>
      </c>
      <c r="G23" s="765" t="s">
        <v>10</v>
      </c>
    </row>
    <row r="24" spans="1:7">
      <c r="A24" s="766" t="s">
        <v>277</v>
      </c>
      <c r="B24" s="776" t="s">
        <v>204</v>
      </c>
      <c r="C24" s="776" t="s">
        <v>204</v>
      </c>
      <c r="D24" s="776" t="s">
        <v>204</v>
      </c>
      <c r="E24" s="133" t="s">
        <v>204</v>
      </c>
      <c r="F24" s="183" t="s">
        <v>204</v>
      </c>
      <c r="G24" s="767" t="s">
        <v>204</v>
      </c>
    </row>
    <row r="25" spans="1:7" ht="12.9" thickBot="1">
      <c r="A25" s="768" t="s">
        <v>278</v>
      </c>
      <c r="B25" s="777" t="s">
        <v>204</v>
      </c>
      <c r="C25" s="777" t="s">
        <v>204</v>
      </c>
      <c r="D25" s="777" t="s">
        <v>204</v>
      </c>
      <c r="E25" s="160" t="s">
        <v>204</v>
      </c>
      <c r="F25" s="184">
        <f>'ESA Table 2B'!B42</f>
        <v>8</v>
      </c>
      <c r="G25" s="769">
        <f>SUM(E25:F25)</f>
        <v>8</v>
      </c>
    </row>
    <row r="26" spans="1:7" ht="12.9" thickBot="1">
      <c r="A26" s="770" t="s">
        <v>10</v>
      </c>
      <c r="B26" s="771"/>
      <c r="C26" s="771"/>
      <c r="D26" s="771"/>
      <c r="E26" s="194"/>
      <c r="F26" s="772">
        <f>SUM(F24:F25)</f>
        <v>8</v>
      </c>
      <c r="G26" s="773">
        <f t="shared" ref="G26" si="3">SUM(E26:F26)</f>
        <v>8</v>
      </c>
    </row>
    <row r="27" spans="1:7">
      <c r="A27" s="411"/>
      <c r="B27" s="412"/>
      <c r="C27" s="412"/>
      <c r="D27" s="412"/>
      <c r="E27" s="412"/>
      <c r="F27" s="413"/>
      <c r="G27" s="413"/>
    </row>
    <row r="28" spans="1:7" ht="12.9" thickBot="1">
      <c r="A28" s="411"/>
      <c r="B28" s="412"/>
      <c r="C28" s="412"/>
      <c r="D28" s="412"/>
      <c r="E28" s="412"/>
      <c r="F28" s="413"/>
      <c r="G28" s="413"/>
    </row>
    <row r="29" spans="1:7">
      <c r="A29" s="1366" t="s">
        <v>283</v>
      </c>
      <c r="B29" s="1367"/>
      <c r="C29" s="1367"/>
      <c r="D29" s="1367"/>
      <c r="E29" s="1367"/>
      <c r="F29" s="1367"/>
      <c r="G29" s="1368"/>
    </row>
    <row r="30" spans="1:7" ht="12.9" thickBot="1">
      <c r="A30" s="774"/>
      <c r="B30" s="1369" t="s">
        <v>271</v>
      </c>
      <c r="C30" s="1369"/>
      <c r="D30" s="1369"/>
      <c r="E30" s="1370" t="s">
        <v>272</v>
      </c>
      <c r="F30" s="1370"/>
      <c r="G30" s="1371"/>
    </row>
    <row r="31" spans="1:7">
      <c r="A31" s="161"/>
      <c r="B31" s="414" t="s">
        <v>274</v>
      </c>
      <c r="C31" s="414" t="s">
        <v>275</v>
      </c>
      <c r="D31" s="414" t="s">
        <v>10</v>
      </c>
      <c r="E31" s="443" t="s">
        <v>276</v>
      </c>
      <c r="F31" s="443" t="s">
        <v>275</v>
      </c>
      <c r="G31" s="162" t="s">
        <v>10</v>
      </c>
    </row>
    <row r="32" spans="1:7">
      <c r="A32" s="766" t="s">
        <v>277</v>
      </c>
      <c r="B32" s="133" t="s">
        <v>204</v>
      </c>
      <c r="C32" s="133" t="s">
        <v>204</v>
      </c>
      <c r="D32" s="133" t="s">
        <v>204</v>
      </c>
      <c r="E32" s="133" t="s">
        <v>204</v>
      </c>
      <c r="F32" s="183" t="s">
        <v>204</v>
      </c>
      <c r="G32" s="767" t="s">
        <v>204</v>
      </c>
    </row>
    <row r="33" spans="1:7" ht="12.9" thickBot="1">
      <c r="A33" s="768" t="s">
        <v>278</v>
      </c>
      <c r="B33" s="160" t="s">
        <v>204</v>
      </c>
      <c r="C33" s="160" t="s">
        <v>204</v>
      </c>
      <c r="D33" s="160" t="s">
        <v>204</v>
      </c>
      <c r="E33" s="160" t="s">
        <v>204</v>
      </c>
      <c r="F33" s="160" t="s">
        <v>204</v>
      </c>
      <c r="G33" s="778" t="s">
        <v>204</v>
      </c>
    </row>
    <row r="34" spans="1:7" ht="12.9" thickBot="1">
      <c r="A34" s="770" t="s">
        <v>10</v>
      </c>
      <c r="B34" s="771"/>
      <c r="C34" s="771"/>
      <c r="D34" s="771"/>
      <c r="E34" s="194"/>
      <c r="F34" s="772">
        <f>SUM(F32:F33)</f>
        <v>0</v>
      </c>
      <c r="G34" s="773">
        <f t="shared" ref="G34" si="4">SUM(E34:F34)</f>
        <v>0</v>
      </c>
    </row>
    <row r="36" spans="1:7">
      <c r="A36" s="1372" t="s">
        <v>284</v>
      </c>
      <c r="B36" s="1372"/>
      <c r="C36" s="1372"/>
      <c r="D36" s="1372"/>
      <c r="E36" s="1372"/>
      <c r="F36" s="1372"/>
      <c r="G36" s="1372"/>
    </row>
    <row r="37" spans="1:7" ht="16.2" customHeight="1">
      <c r="A37" s="1372" t="s">
        <v>285</v>
      </c>
      <c r="B37" s="1372"/>
      <c r="C37" s="1372"/>
      <c r="D37" s="1372"/>
      <c r="E37" s="1372"/>
      <c r="F37" s="1372"/>
      <c r="G37" s="1372"/>
    </row>
    <row r="38" spans="1:7">
      <c r="A38" s="500"/>
    </row>
    <row r="40" spans="1:7">
      <c r="A40" s="1372" t="s">
        <v>286</v>
      </c>
      <c r="B40" s="1372"/>
      <c r="C40" s="1372"/>
      <c r="D40" s="1372"/>
      <c r="E40" s="1372"/>
      <c r="F40" s="1372"/>
      <c r="G40" s="1372"/>
    </row>
  </sheetData>
  <mergeCells count="19">
    <mergeCell ref="A29:G29"/>
    <mergeCell ref="B30:D30"/>
    <mergeCell ref="E30:G30"/>
    <mergeCell ref="A40:G40"/>
    <mergeCell ref="A12:G12"/>
    <mergeCell ref="A13:G13"/>
    <mergeCell ref="A36:G36"/>
    <mergeCell ref="A37:G37"/>
    <mergeCell ref="B14:D14"/>
    <mergeCell ref="E14:G14"/>
    <mergeCell ref="B22:D22"/>
    <mergeCell ref="E22:G22"/>
    <mergeCell ref="A21:G21"/>
    <mergeCell ref="A1:G1"/>
    <mergeCell ref="A2:G2"/>
    <mergeCell ref="A3:G3"/>
    <mergeCell ref="B6:D6"/>
    <mergeCell ref="E6:G6"/>
    <mergeCell ref="A5:G5"/>
  </mergeCells>
  <printOptions horizontalCentered="1" verticalCentered="1"/>
  <pageMargins left="0.25" right="0.25" top="0.5" bottom="0.5" header="0.5" footer="0.5"/>
  <pageSetup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50"/>
    <pageSetUpPr fitToPage="1"/>
  </sheetPr>
  <dimension ref="A1:T87"/>
  <sheetViews>
    <sheetView zoomScale="80" zoomScaleNormal="80" workbookViewId="0">
      <selection activeCell="U11" sqref="U11"/>
    </sheetView>
  </sheetViews>
  <sheetFormatPr defaultColWidth="8.53515625" defaultRowHeight="12.45"/>
  <cols>
    <col min="1" max="1" width="10.53515625" customWidth="1"/>
    <col min="2" max="2" width="11.53515625" customWidth="1"/>
    <col min="3" max="3" width="9.53515625" customWidth="1"/>
    <col min="4" max="4" width="11.53515625" bestFit="1" customWidth="1"/>
    <col min="5" max="5" width="6.53515625" customWidth="1"/>
    <col min="6" max="6" width="11.3828125" customWidth="1"/>
    <col min="7" max="7" width="6.53515625" customWidth="1"/>
    <col min="8" max="8" width="9.3828125" customWidth="1"/>
    <col min="9" max="9" width="6.53515625" customWidth="1"/>
    <col min="10" max="10" width="11.53515625" customWidth="1"/>
    <col min="11" max="11" width="6.53515625" customWidth="1"/>
    <col min="12" max="12" width="10.3828125" customWidth="1"/>
    <col min="13" max="13" width="6.53515625" customWidth="1"/>
    <col min="14" max="14" width="11.53515625" customWidth="1"/>
    <col min="15" max="15" width="10.53515625" customWidth="1"/>
    <col min="16" max="16" width="11.53515625" bestFit="1" customWidth="1"/>
    <col min="17" max="17" width="9.53515625" customWidth="1"/>
  </cols>
  <sheetData>
    <row r="1" spans="1:18" ht="15.45">
      <c r="A1" s="1299" t="s">
        <v>287</v>
      </c>
      <c r="B1" s="1299"/>
      <c r="C1" s="1299"/>
      <c r="D1" s="1299"/>
      <c r="E1" s="1299"/>
      <c r="F1" s="1299"/>
      <c r="G1" s="1299"/>
      <c r="H1" s="1299"/>
      <c r="I1" s="1299"/>
      <c r="J1" s="1299"/>
      <c r="K1" s="1299"/>
      <c r="L1" s="1299"/>
      <c r="M1" s="1299"/>
      <c r="N1" s="1299"/>
      <c r="O1" s="1299"/>
      <c r="P1" s="1299"/>
      <c r="Q1" s="1299"/>
    </row>
    <row r="2" spans="1:18" ht="15.45">
      <c r="A2" s="1299" t="s">
        <v>2</v>
      </c>
      <c r="B2" s="1354"/>
      <c r="C2" s="1354"/>
      <c r="D2" s="1354"/>
      <c r="E2" s="1354"/>
      <c r="F2" s="1354"/>
      <c r="G2" s="1354"/>
      <c r="H2" s="1354"/>
      <c r="I2" s="1354"/>
      <c r="J2" s="1354"/>
      <c r="K2" s="1354"/>
      <c r="L2" s="1354"/>
      <c r="M2" s="1354"/>
      <c r="N2" s="1354"/>
      <c r="O2" s="1354"/>
      <c r="P2" s="1354"/>
      <c r="Q2" s="1354"/>
    </row>
    <row r="3" spans="1:18" ht="15.9" thickBot="1">
      <c r="A3" s="1300" t="str">
        <f>'Current Month '!A3</f>
        <v>July 2022</v>
      </c>
      <c r="B3" s="1299"/>
      <c r="C3" s="1299"/>
      <c r="D3" s="1299"/>
      <c r="E3" s="1299"/>
      <c r="F3" s="1299"/>
      <c r="G3" s="1299"/>
      <c r="H3" s="1299"/>
      <c r="I3" s="1299"/>
      <c r="J3" s="1299"/>
      <c r="K3" s="1299"/>
      <c r="L3" s="1299"/>
      <c r="M3" s="1299"/>
      <c r="N3" s="1299"/>
      <c r="O3" s="1299"/>
      <c r="P3" s="1299"/>
      <c r="Q3" s="1299"/>
    </row>
    <row r="4" spans="1:18" ht="15.9" thickBot="1">
      <c r="A4" s="1376" t="s">
        <v>288</v>
      </c>
      <c r="B4" s="1377"/>
      <c r="C4" s="1377"/>
      <c r="D4" s="1377"/>
      <c r="E4" s="1377"/>
      <c r="F4" s="1377"/>
      <c r="G4" s="1377"/>
      <c r="H4" s="1377"/>
      <c r="I4" s="1378"/>
      <c r="J4" s="361"/>
      <c r="K4" s="361"/>
      <c r="L4" s="361"/>
      <c r="M4" s="361"/>
      <c r="N4" s="361"/>
      <c r="O4" s="361"/>
      <c r="P4" s="361"/>
      <c r="Q4" s="361"/>
    </row>
    <row r="5" spans="1:18">
      <c r="A5" s="1380" t="s">
        <v>289</v>
      </c>
      <c r="B5" s="1384" t="s">
        <v>290</v>
      </c>
      <c r="C5" s="1385"/>
      <c r="D5" s="1385"/>
      <c r="E5" s="1386"/>
      <c r="F5" s="1384" t="s">
        <v>291</v>
      </c>
      <c r="G5" s="1385"/>
      <c r="H5" s="1385"/>
      <c r="I5" s="1387"/>
      <c r="J5" s="1384" t="s">
        <v>292</v>
      </c>
      <c r="K5" s="1385"/>
      <c r="L5" s="1385"/>
      <c r="M5" s="1387"/>
      <c r="N5" s="1388" t="s">
        <v>10</v>
      </c>
      <c r="O5" s="1385"/>
      <c r="P5" s="1385"/>
      <c r="Q5" s="1387"/>
    </row>
    <row r="6" spans="1:18" ht="36" customHeight="1">
      <c r="A6" s="1381"/>
      <c r="B6" s="1379" t="s">
        <v>293</v>
      </c>
      <c r="C6" s="1311" t="s">
        <v>294</v>
      </c>
      <c r="D6" s="1311"/>
      <c r="E6" s="1312"/>
      <c r="F6" s="1379" t="s">
        <v>293</v>
      </c>
      <c r="G6" s="1311" t="s">
        <v>294</v>
      </c>
      <c r="H6" s="1311"/>
      <c r="I6" s="1312"/>
      <c r="J6" s="1379" t="s">
        <v>293</v>
      </c>
      <c r="K6" s="1311" t="s">
        <v>294</v>
      </c>
      <c r="L6" s="1311"/>
      <c r="M6" s="1312"/>
      <c r="N6" s="1383" t="s">
        <v>293</v>
      </c>
      <c r="O6" s="1373" t="s">
        <v>294</v>
      </c>
      <c r="P6" s="1374"/>
      <c r="Q6" s="1375"/>
    </row>
    <row r="7" spans="1:18" ht="27" customHeight="1">
      <c r="A7" s="1382"/>
      <c r="B7" s="1379"/>
      <c r="C7" s="360" t="s">
        <v>295</v>
      </c>
      <c r="D7" s="360" t="s">
        <v>296</v>
      </c>
      <c r="E7" s="441" t="s">
        <v>297</v>
      </c>
      <c r="F7" s="1379"/>
      <c r="G7" s="360" t="s">
        <v>295</v>
      </c>
      <c r="H7" s="360" t="s">
        <v>296</v>
      </c>
      <c r="I7" s="441" t="s">
        <v>297</v>
      </c>
      <c r="J7" s="1379"/>
      <c r="K7" s="360" t="s">
        <v>295</v>
      </c>
      <c r="L7" s="360" t="s">
        <v>296</v>
      </c>
      <c r="M7" s="441" t="s">
        <v>297</v>
      </c>
      <c r="N7" s="1383"/>
      <c r="O7" s="360" t="s">
        <v>295</v>
      </c>
      <c r="P7" s="360" t="s">
        <v>296</v>
      </c>
      <c r="Q7" s="441" t="s">
        <v>297</v>
      </c>
    </row>
    <row r="8" spans="1:18">
      <c r="A8" s="490" t="s">
        <v>298</v>
      </c>
      <c r="B8" s="904">
        <v>0</v>
      </c>
      <c r="C8" s="501">
        <v>439.678</v>
      </c>
      <c r="D8" s="213">
        <v>6725.84</v>
      </c>
      <c r="E8" s="905">
        <v>0.90070079999999997</v>
      </c>
      <c r="F8" s="906">
        <v>0</v>
      </c>
      <c r="G8" s="502">
        <v>0</v>
      </c>
      <c r="H8" s="502">
        <v>0</v>
      </c>
      <c r="I8" s="907">
        <v>0</v>
      </c>
      <c r="J8" s="904">
        <v>0</v>
      </c>
      <c r="K8" s="501">
        <v>0</v>
      </c>
      <c r="L8" s="213">
        <v>1411</v>
      </c>
      <c r="M8" s="905">
        <v>0.18518000000000001</v>
      </c>
      <c r="N8" s="918">
        <f>J8+B8</f>
        <v>0</v>
      </c>
      <c r="O8" s="609">
        <f>C8+K8</f>
        <v>439.678</v>
      </c>
      <c r="P8" s="609">
        <f>D8+L8</f>
        <v>8136.84</v>
      </c>
      <c r="Q8" s="891">
        <f>E8+M8</f>
        <v>1.0858808</v>
      </c>
    </row>
    <row r="9" spans="1:18">
      <c r="A9" s="490" t="s">
        <v>299</v>
      </c>
      <c r="B9" s="906">
        <v>65</v>
      </c>
      <c r="C9" s="502">
        <v>1799.808</v>
      </c>
      <c r="D9" s="502">
        <v>21388.44</v>
      </c>
      <c r="E9" s="907">
        <v>2.7627540000000002</v>
      </c>
      <c r="F9" s="906">
        <v>0</v>
      </c>
      <c r="G9" s="502">
        <v>0</v>
      </c>
      <c r="H9" s="502">
        <v>0</v>
      </c>
      <c r="I9" s="907">
        <v>0</v>
      </c>
      <c r="J9" s="904">
        <v>0</v>
      </c>
      <c r="K9" s="501">
        <v>0</v>
      </c>
      <c r="L9" s="213">
        <v>1572.12</v>
      </c>
      <c r="M9" s="905">
        <v>0.20597799999999999</v>
      </c>
      <c r="N9" s="918">
        <f t="shared" ref="N9:N13" si="0">J9+B9</f>
        <v>65</v>
      </c>
      <c r="O9" s="609">
        <f t="shared" ref="O9:O13" si="1">C9+K9</f>
        <v>1799.808</v>
      </c>
      <c r="P9" s="609">
        <f t="shared" ref="P9:P13" si="2">D9+L9</f>
        <v>22960.559999999998</v>
      </c>
      <c r="Q9" s="891">
        <f t="shared" ref="Q9:Q13" si="3">E9+M9</f>
        <v>2.9687320000000001</v>
      </c>
    </row>
    <row r="10" spans="1:18">
      <c r="A10" s="490" t="s">
        <v>300</v>
      </c>
      <c r="B10" s="906">
        <v>164</v>
      </c>
      <c r="C10" s="502">
        <v>1115.117</v>
      </c>
      <c r="D10" s="502">
        <v>48941.04</v>
      </c>
      <c r="E10" s="907">
        <v>6.4049683999999996</v>
      </c>
      <c r="F10" s="906">
        <v>0</v>
      </c>
      <c r="G10" s="502">
        <v>0</v>
      </c>
      <c r="H10" s="502">
        <v>0</v>
      </c>
      <c r="I10" s="907">
        <v>0</v>
      </c>
      <c r="J10" s="906">
        <v>7</v>
      </c>
      <c r="K10" s="502">
        <v>0</v>
      </c>
      <c r="L10" s="502">
        <v>4265.34</v>
      </c>
      <c r="M10" s="907">
        <v>0.54806239999999995</v>
      </c>
      <c r="N10" s="918">
        <f t="shared" si="0"/>
        <v>171</v>
      </c>
      <c r="O10" s="609">
        <f t="shared" si="1"/>
        <v>1115.117</v>
      </c>
      <c r="P10" s="609">
        <f t="shared" si="2"/>
        <v>53206.380000000005</v>
      </c>
      <c r="Q10" s="891">
        <f t="shared" si="3"/>
        <v>6.9530307999999996</v>
      </c>
    </row>
    <row r="11" spans="1:18">
      <c r="A11" s="490" t="s">
        <v>301</v>
      </c>
      <c r="B11" s="906">
        <v>1287</v>
      </c>
      <c r="C11" s="502">
        <v>399.13900000000001</v>
      </c>
      <c r="D11" s="502">
        <v>103314.9</v>
      </c>
      <c r="E11" s="907">
        <v>13.593328</v>
      </c>
      <c r="F11" s="906">
        <v>0</v>
      </c>
      <c r="G11" s="502">
        <v>0</v>
      </c>
      <c r="H11" s="502">
        <v>0</v>
      </c>
      <c r="I11" s="907">
        <v>0</v>
      </c>
      <c r="J11" s="906">
        <v>79</v>
      </c>
      <c r="K11" s="502">
        <v>0</v>
      </c>
      <c r="L11" s="502">
        <v>9940.23</v>
      </c>
      <c r="M11" s="907">
        <v>1.2699376</v>
      </c>
      <c r="N11" s="918">
        <f t="shared" si="0"/>
        <v>1366</v>
      </c>
      <c r="O11" s="609">
        <f t="shared" si="1"/>
        <v>399.13900000000001</v>
      </c>
      <c r="P11" s="609">
        <f t="shared" si="2"/>
        <v>113255.12999999999</v>
      </c>
      <c r="Q11" s="891">
        <f t="shared" si="3"/>
        <v>14.8632656</v>
      </c>
    </row>
    <row r="12" spans="1:18">
      <c r="A12" s="490" t="s">
        <v>302</v>
      </c>
      <c r="B12" s="906">
        <v>1852</v>
      </c>
      <c r="C12" s="502">
        <v>2874.886</v>
      </c>
      <c r="D12" s="502">
        <v>152364.65599999999</v>
      </c>
      <c r="E12" s="907">
        <v>19.779294799999999</v>
      </c>
      <c r="F12" s="906">
        <v>0</v>
      </c>
      <c r="G12" s="502">
        <v>0</v>
      </c>
      <c r="H12" s="502">
        <v>0</v>
      </c>
      <c r="I12" s="907">
        <v>0</v>
      </c>
      <c r="J12" s="906">
        <v>188</v>
      </c>
      <c r="K12" s="502">
        <v>0</v>
      </c>
      <c r="L12" s="502">
        <v>20098.32</v>
      </c>
      <c r="M12" s="907">
        <v>2.6933120000000002</v>
      </c>
      <c r="N12" s="918">
        <f t="shared" si="0"/>
        <v>2040</v>
      </c>
      <c r="O12" s="609">
        <f t="shared" si="1"/>
        <v>2874.886</v>
      </c>
      <c r="P12" s="609">
        <f t="shared" si="2"/>
        <v>172462.976</v>
      </c>
      <c r="Q12" s="891">
        <f t="shared" si="3"/>
        <v>22.472606799999998</v>
      </c>
    </row>
    <row r="13" spans="1:18">
      <c r="A13" s="490" t="s">
        <v>303</v>
      </c>
      <c r="B13" s="906">
        <v>1020</v>
      </c>
      <c r="C13" s="502">
        <v>1797.2080000000001</v>
      </c>
      <c r="D13" s="502">
        <v>89685.957999999999</v>
      </c>
      <c r="E13" s="907">
        <v>11.782459599999999</v>
      </c>
      <c r="F13" s="906">
        <v>0</v>
      </c>
      <c r="G13" s="502">
        <v>0</v>
      </c>
      <c r="H13" s="502">
        <v>0</v>
      </c>
      <c r="I13" s="907">
        <v>0</v>
      </c>
      <c r="J13" s="906">
        <v>90</v>
      </c>
      <c r="K13" s="502">
        <v>0</v>
      </c>
      <c r="L13" s="502">
        <v>9968.52</v>
      </c>
      <c r="M13" s="907">
        <v>1.3684224</v>
      </c>
      <c r="N13" s="918">
        <f t="shared" si="0"/>
        <v>1110</v>
      </c>
      <c r="O13" s="609">
        <f t="shared" si="1"/>
        <v>1797.2080000000001</v>
      </c>
      <c r="P13" s="609">
        <f t="shared" si="2"/>
        <v>99654.478000000003</v>
      </c>
      <c r="Q13" s="891">
        <f t="shared" si="3"/>
        <v>13.150881999999999</v>
      </c>
    </row>
    <row r="14" spans="1:18">
      <c r="A14" s="490" t="s">
        <v>304</v>
      </c>
      <c r="B14" s="906">
        <v>740</v>
      </c>
      <c r="C14" s="502">
        <v>969.71900000000005</v>
      </c>
      <c r="D14" s="502">
        <v>50425.4</v>
      </c>
      <c r="E14" s="907">
        <v>6.7998951999999999</v>
      </c>
      <c r="F14" s="906">
        <v>0</v>
      </c>
      <c r="G14" s="502">
        <v>0</v>
      </c>
      <c r="H14" s="502">
        <v>0</v>
      </c>
      <c r="I14" s="907">
        <v>0</v>
      </c>
      <c r="J14" s="906">
        <v>51</v>
      </c>
      <c r="K14" s="502">
        <v>0</v>
      </c>
      <c r="L14" s="502">
        <v>6629.06</v>
      </c>
      <c r="M14" s="907">
        <v>0.92814920000000001</v>
      </c>
      <c r="N14" s="918">
        <f t="shared" ref="N14" si="4">J14+B14</f>
        <v>791</v>
      </c>
      <c r="O14" s="609">
        <f t="shared" ref="O14" si="5">C14+K14</f>
        <v>969.71900000000005</v>
      </c>
      <c r="P14" s="609">
        <f t="shared" ref="P14" si="6">D14+L14</f>
        <v>57054.46</v>
      </c>
      <c r="Q14" s="891">
        <f t="shared" ref="Q14" si="7">E14+M14</f>
        <v>7.7280443999999999</v>
      </c>
    </row>
    <row r="15" spans="1:18">
      <c r="A15" s="490" t="s">
        <v>305</v>
      </c>
      <c r="B15" s="906">
        <v>0</v>
      </c>
      <c r="C15" s="502">
        <v>0</v>
      </c>
      <c r="D15" s="502">
        <v>0</v>
      </c>
      <c r="E15" s="907">
        <v>0</v>
      </c>
      <c r="F15" s="906">
        <v>0</v>
      </c>
      <c r="G15" s="502">
        <v>0</v>
      </c>
      <c r="H15" s="502">
        <v>0</v>
      </c>
      <c r="I15" s="907">
        <v>0</v>
      </c>
      <c r="J15" s="906">
        <v>0</v>
      </c>
      <c r="K15" s="502">
        <v>0</v>
      </c>
      <c r="L15" s="502">
        <v>0</v>
      </c>
      <c r="M15" s="907">
        <v>0</v>
      </c>
      <c r="N15" s="913">
        <v>0</v>
      </c>
      <c r="O15" s="610"/>
      <c r="P15" s="610"/>
      <c r="Q15" s="892">
        <v>0</v>
      </c>
    </row>
    <row r="16" spans="1:18">
      <c r="A16" s="490" t="s">
        <v>306</v>
      </c>
      <c r="B16" s="906">
        <v>0</v>
      </c>
      <c r="C16" s="502">
        <v>0</v>
      </c>
      <c r="D16" s="502">
        <v>0</v>
      </c>
      <c r="E16" s="907">
        <v>0</v>
      </c>
      <c r="F16" s="906">
        <v>0</v>
      </c>
      <c r="G16" s="502">
        <v>0</v>
      </c>
      <c r="H16" s="502">
        <v>0</v>
      </c>
      <c r="I16" s="907">
        <v>0</v>
      </c>
      <c r="J16" s="906">
        <v>0</v>
      </c>
      <c r="K16" s="502">
        <v>0</v>
      </c>
      <c r="L16" s="502">
        <v>0</v>
      </c>
      <c r="M16" s="907">
        <v>0</v>
      </c>
      <c r="N16" s="913">
        <v>0</v>
      </c>
      <c r="O16" s="610"/>
      <c r="P16" s="610"/>
      <c r="Q16" s="892">
        <v>0</v>
      </c>
      <c r="R16" t="s">
        <v>120</v>
      </c>
    </row>
    <row r="17" spans="1:17">
      <c r="A17" s="490" t="s">
        <v>307</v>
      </c>
      <c r="B17" s="908">
        <v>0</v>
      </c>
      <c r="C17" s="502">
        <v>0</v>
      </c>
      <c r="D17" s="502">
        <v>0</v>
      </c>
      <c r="E17" s="907">
        <v>0</v>
      </c>
      <c r="F17" s="906">
        <v>0</v>
      </c>
      <c r="G17" s="502">
        <v>0</v>
      </c>
      <c r="H17" s="502">
        <v>0</v>
      </c>
      <c r="I17" s="907">
        <v>0</v>
      </c>
      <c r="J17" s="906">
        <v>0</v>
      </c>
      <c r="K17" s="502">
        <v>0</v>
      </c>
      <c r="L17" s="502">
        <v>0</v>
      </c>
      <c r="M17" s="907">
        <v>0</v>
      </c>
      <c r="N17" s="913">
        <v>0</v>
      </c>
      <c r="O17" s="610"/>
      <c r="P17" s="610"/>
      <c r="Q17" s="892">
        <v>0</v>
      </c>
    </row>
    <row r="18" spans="1:17">
      <c r="A18" s="490" t="s">
        <v>308</v>
      </c>
      <c r="B18" s="491"/>
      <c r="C18" s="73"/>
      <c r="D18" s="73"/>
      <c r="E18" s="69"/>
      <c r="F18" s="914"/>
      <c r="G18" s="503"/>
      <c r="H18" s="503"/>
      <c r="I18" s="915"/>
      <c r="J18" s="78"/>
      <c r="K18" s="77"/>
      <c r="L18" s="73"/>
      <c r="M18" s="76"/>
      <c r="N18" s="913">
        <f>J18+B18</f>
        <v>0</v>
      </c>
      <c r="O18" s="611"/>
      <c r="P18" s="611"/>
      <c r="Q18" s="892">
        <f t="shared" ref="Q18" si="8">K18+C18</f>
        <v>0</v>
      </c>
    </row>
    <row r="19" spans="1:17" ht="12.9" thickBot="1">
      <c r="A19" s="495" t="s">
        <v>309</v>
      </c>
      <c r="B19" s="909"/>
      <c r="C19" s="504"/>
      <c r="D19" s="504"/>
      <c r="E19" s="130"/>
      <c r="F19" s="916"/>
      <c r="G19" s="505"/>
      <c r="H19" s="505"/>
      <c r="I19" s="917"/>
      <c r="J19" s="499"/>
      <c r="K19" s="11"/>
      <c r="L19" s="504"/>
      <c r="M19" s="181"/>
      <c r="N19" s="919">
        <f>J19+B19</f>
        <v>0</v>
      </c>
      <c r="O19" s="612"/>
      <c r="P19" s="612"/>
      <c r="Q19" s="893">
        <f t="shared" ref="Q19" si="9">K19+C19</f>
        <v>0</v>
      </c>
    </row>
    <row r="20" spans="1:17" ht="12.9" thickBot="1">
      <c r="A20" s="912" t="s">
        <v>310</v>
      </c>
      <c r="B20" s="910">
        <f>SUM(B8:B19)</f>
        <v>5128</v>
      </c>
      <c r="C20" s="894">
        <f t="shared" ref="C20:N20" si="10">SUM(C8:C19)</f>
        <v>9395.5550000000003</v>
      </c>
      <c r="D20" s="894">
        <f t="shared" si="10"/>
        <v>472846.234</v>
      </c>
      <c r="E20" s="911">
        <f t="shared" si="10"/>
        <v>62.023400799999997</v>
      </c>
      <c r="F20" s="910">
        <f t="shared" si="10"/>
        <v>0</v>
      </c>
      <c r="G20" s="894">
        <f t="shared" si="10"/>
        <v>0</v>
      </c>
      <c r="H20" s="894">
        <f t="shared" si="10"/>
        <v>0</v>
      </c>
      <c r="I20" s="911">
        <f t="shared" si="10"/>
        <v>0</v>
      </c>
      <c r="J20" s="910">
        <f t="shared" si="10"/>
        <v>415</v>
      </c>
      <c r="K20" s="894">
        <f t="shared" si="10"/>
        <v>0</v>
      </c>
      <c r="L20" s="894">
        <f>SUM(L8:L19)</f>
        <v>53884.59</v>
      </c>
      <c r="M20" s="911">
        <f t="shared" si="10"/>
        <v>7.1990416000000002</v>
      </c>
      <c r="N20" s="920">
        <f t="shared" si="10"/>
        <v>5543</v>
      </c>
      <c r="O20" s="920">
        <f>SUM(O8:O19)</f>
        <v>9395.5550000000003</v>
      </c>
      <c r="P20" s="920">
        <f>SUM(P8:P19)</f>
        <v>526730.82399999991</v>
      </c>
      <c r="Q20" s="896">
        <f>SUM(Q8:Q19)</f>
        <v>69.222442399999991</v>
      </c>
    </row>
    <row r="22" spans="1:17" ht="12.75" customHeight="1">
      <c r="A22" s="1395" t="s">
        <v>311</v>
      </c>
      <c r="B22" s="1396"/>
      <c r="C22" s="1396"/>
      <c r="D22" s="1396"/>
      <c r="E22" s="1396"/>
      <c r="F22" s="1396"/>
      <c r="G22" s="1396"/>
      <c r="H22" s="1396"/>
      <c r="I22" s="1396"/>
      <c r="J22" s="1396"/>
      <c r="K22" s="1396"/>
      <c r="L22" s="1396"/>
      <c r="M22" s="1396"/>
      <c r="N22" s="1396"/>
      <c r="O22" s="1396"/>
      <c r="P22" s="1396"/>
      <c r="Q22" s="1397"/>
    </row>
    <row r="23" spans="1:17" ht="12.75" customHeight="1">
      <c r="A23" s="1372" t="s">
        <v>286</v>
      </c>
      <c r="B23" s="1372"/>
      <c r="C23" s="1372"/>
      <c r="D23" s="1372"/>
      <c r="E23" s="1372"/>
      <c r="F23" s="1372"/>
      <c r="G23" s="1372"/>
      <c r="H23" s="1372"/>
      <c r="I23" s="1372"/>
      <c r="J23" s="1372"/>
      <c r="K23" s="1372"/>
      <c r="L23" s="1372"/>
      <c r="M23" s="1372"/>
      <c r="N23" s="1372"/>
      <c r="O23" s="1372"/>
      <c r="P23" s="356"/>
      <c r="Q23" s="356"/>
    </row>
    <row r="24" spans="1:17" ht="31.5" customHeight="1">
      <c r="A24" s="1372" t="s">
        <v>312</v>
      </c>
      <c r="B24" s="1271"/>
      <c r="C24" s="1271"/>
      <c r="D24" s="1271"/>
      <c r="E24" s="1271"/>
      <c r="F24" s="1271"/>
      <c r="G24" s="1271"/>
      <c r="H24" s="1271"/>
      <c r="I24" s="1271"/>
      <c r="J24" s="1271"/>
      <c r="K24" s="1271"/>
      <c r="L24" s="1271"/>
      <c r="M24" s="1271"/>
      <c r="N24" s="1271"/>
      <c r="O24" s="1271"/>
      <c r="P24" s="356"/>
      <c r="Q24" s="356"/>
    </row>
    <row r="25" spans="1:17" ht="16.5" customHeight="1" thickBot="1"/>
    <row r="26" spans="1:17" ht="15" customHeight="1" thickBot="1">
      <c r="A26" s="1376" t="s">
        <v>313</v>
      </c>
      <c r="B26" s="1377"/>
      <c r="C26" s="1377"/>
      <c r="D26" s="1377"/>
      <c r="E26" s="1377"/>
      <c r="F26" s="1377"/>
      <c r="G26" s="1377"/>
      <c r="H26" s="1377"/>
      <c r="I26" s="1378"/>
      <c r="J26" s="361"/>
      <c r="K26" s="361"/>
      <c r="L26" s="361"/>
      <c r="M26" s="361"/>
      <c r="N26" s="361"/>
      <c r="O26" s="361"/>
      <c r="P26" s="361"/>
      <c r="Q26" s="361"/>
    </row>
    <row r="27" spans="1:17">
      <c r="A27" s="921"/>
      <c r="B27" s="1398" t="s">
        <v>290</v>
      </c>
      <c r="C27" s="1399"/>
      <c r="D27" s="1399"/>
      <c r="E27" s="1400"/>
      <c r="F27" s="1398" t="s">
        <v>291</v>
      </c>
      <c r="G27" s="1399"/>
      <c r="H27" s="1399"/>
      <c r="I27" s="1400"/>
      <c r="J27" s="1398" t="s">
        <v>292</v>
      </c>
      <c r="K27" s="1399"/>
      <c r="L27" s="1399"/>
      <c r="M27" s="1400"/>
      <c r="N27" s="1399" t="s">
        <v>10</v>
      </c>
      <c r="O27" s="1399"/>
      <c r="P27" s="1399"/>
      <c r="Q27" s="1400"/>
    </row>
    <row r="28" spans="1:17" ht="12.75" customHeight="1">
      <c r="A28" s="1404" t="s">
        <v>289</v>
      </c>
      <c r="B28" s="1389" t="s">
        <v>293</v>
      </c>
      <c r="C28" s="17"/>
      <c r="D28" s="18"/>
      <c r="E28" s="897"/>
      <c r="F28" s="1389" t="s">
        <v>293</v>
      </c>
      <c r="G28" s="17"/>
      <c r="H28" s="18"/>
      <c r="I28" s="897"/>
      <c r="J28" s="1389" t="s">
        <v>293</v>
      </c>
      <c r="K28" s="17"/>
      <c r="L28" s="18"/>
      <c r="M28" s="897"/>
      <c r="N28" s="1392" t="s">
        <v>293</v>
      </c>
      <c r="O28" s="17"/>
      <c r="P28" s="18"/>
      <c r="Q28" s="897"/>
    </row>
    <row r="29" spans="1:17" ht="13.5" customHeight="1">
      <c r="A29" s="1404"/>
      <c r="B29" s="1390"/>
      <c r="C29" s="1401" t="s">
        <v>294</v>
      </c>
      <c r="D29" s="1402"/>
      <c r="E29" s="1403"/>
      <c r="F29" s="1390"/>
      <c r="G29" s="1401" t="s">
        <v>294</v>
      </c>
      <c r="H29" s="1402"/>
      <c r="I29" s="1403"/>
      <c r="J29" s="1390"/>
      <c r="K29" s="1401" t="s">
        <v>294</v>
      </c>
      <c r="L29" s="1402"/>
      <c r="M29" s="1403"/>
      <c r="N29" s="1393"/>
      <c r="O29" s="1401" t="s">
        <v>294</v>
      </c>
      <c r="P29" s="1402"/>
      <c r="Q29" s="1403"/>
    </row>
    <row r="30" spans="1:17">
      <c r="A30" s="1405"/>
      <c r="B30" s="1391"/>
      <c r="C30" s="19" t="s">
        <v>295</v>
      </c>
      <c r="D30" s="360" t="s">
        <v>296</v>
      </c>
      <c r="E30" s="441" t="s">
        <v>297</v>
      </c>
      <c r="F30" s="1391"/>
      <c r="G30" s="19" t="s">
        <v>295</v>
      </c>
      <c r="H30" s="360" t="s">
        <v>296</v>
      </c>
      <c r="I30" s="441" t="s">
        <v>297</v>
      </c>
      <c r="J30" s="1391"/>
      <c r="K30" s="19" t="s">
        <v>295</v>
      </c>
      <c r="L30" s="360" t="s">
        <v>296</v>
      </c>
      <c r="M30" s="441" t="s">
        <v>297</v>
      </c>
      <c r="N30" s="1394"/>
      <c r="O30" s="19" t="s">
        <v>295</v>
      </c>
      <c r="P30" s="360" t="s">
        <v>296</v>
      </c>
      <c r="Q30" s="441" t="s">
        <v>297</v>
      </c>
    </row>
    <row r="31" spans="1:17">
      <c r="A31" s="490" t="s">
        <v>298</v>
      </c>
      <c r="B31" s="922"/>
      <c r="C31" s="88"/>
      <c r="D31" s="88"/>
      <c r="E31" s="899"/>
      <c r="F31" s="924"/>
      <c r="G31" s="88"/>
      <c r="H31" s="88"/>
      <c r="I31" s="899"/>
      <c r="J31" s="924"/>
      <c r="K31" s="88"/>
      <c r="L31" s="88"/>
      <c r="M31" s="899"/>
      <c r="N31" s="898"/>
      <c r="O31" s="88"/>
      <c r="P31" s="88"/>
      <c r="Q31" s="899"/>
    </row>
    <row r="32" spans="1:17">
      <c r="A32" s="490" t="s">
        <v>299</v>
      </c>
      <c r="B32" s="922"/>
      <c r="C32" s="89"/>
      <c r="D32" s="89"/>
      <c r="E32" s="923"/>
      <c r="F32" s="924"/>
      <c r="G32" s="88"/>
      <c r="H32" s="88"/>
      <c r="I32" s="899"/>
      <c r="J32" s="924"/>
      <c r="K32" s="88"/>
      <c r="L32" s="89"/>
      <c r="M32" s="923"/>
      <c r="N32" s="898"/>
      <c r="O32" s="88"/>
      <c r="P32" s="88"/>
      <c r="Q32" s="899"/>
    </row>
    <row r="33" spans="1:17">
      <c r="A33" s="490" t="s">
        <v>300</v>
      </c>
      <c r="B33" s="922"/>
      <c r="C33" s="88"/>
      <c r="D33" s="88"/>
      <c r="E33" s="899"/>
      <c r="F33" s="924"/>
      <c r="G33" s="88"/>
      <c r="H33" s="88"/>
      <c r="I33" s="899"/>
      <c r="J33" s="924"/>
      <c r="K33" s="88"/>
      <c r="L33" s="88"/>
      <c r="M33" s="899"/>
      <c r="N33" s="898"/>
      <c r="O33" s="88"/>
      <c r="P33" s="88"/>
      <c r="Q33" s="899"/>
    </row>
    <row r="34" spans="1:17">
      <c r="A34" s="490" t="s">
        <v>301</v>
      </c>
      <c r="B34" s="922"/>
      <c r="C34" s="88"/>
      <c r="D34" s="88"/>
      <c r="E34" s="899"/>
      <c r="F34" s="924"/>
      <c r="G34" s="88"/>
      <c r="H34" s="88"/>
      <c r="I34" s="899"/>
      <c r="J34" s="924"/>
      <c r="K34" s="88"/>
      <c r="L34" s="88"/>
      <c r="M34" s="899"/>
      <c r="N34" s="898"/>
      <c r="O34" s="88"/>
      <c r="P34" s="88"/>
      <c r="Q34" s="899"/>
    </row>
    <row r="35" spans="1:17">
      <c r="A35" s="490" t="s">
        <v>302</v>
      </c>
      <c r="B35" s="922"/>
      <c r="C35" s="88"/>
      <c r="D35" s="88"/>
      <c r="E35" s="899"/>
      <c r="F35" s="924"/>
      <c r="G35" s="88"/>
      <c r="H35" s="88"/>
      <c r="I35" s="899"/>
      <c r="J35" s="924"/>
      <c r="K35" s="88"/>
      <c r="L35" s="88"/>
      <c r="M35" s="899"/>
      <c r="N35" s="898"/>
      <c r="O35" s="88"/>
      <c r="P35" s="88"/>
      <c r="Q35" s="899"/>
    </row>
    <row r="36" spans="1:17">
      <c r="A36" s="490" t="s">
        <v>303</v>
      </c>
      <c r="B36" s="922"/>
      <c r="C36" s="88"/>
      <c r="D36" s="88"/>
      <c r="E36" s="899"/>
      <c r="F36" s="924"/>
      <c r="G36" s="88"/>
      <c r="H36" s="88"/>
      <c r="I36" s="899"/>
      <c r="J36" s="924"/>
      <c r="K36" s="88"/>
      <c r="L36" s="88"/>
      <c r="M36" s="899"/>
      <c r="N36" s="898"/>
      <c r="O36" s="88"/>
      <c r="P36" s="88"/>
      <c r="Q36" s="899"/>
    </row>
    <row r="37" spans="1:17">
      <c r="A37" s="490" t="s">
        <v>304</v>
      </c>
      <c r="B37" s="922"/>
      <c r="C37" s="88"/>
      <c r="D37" s="88"/>
      <c r="E37" s="899"/>
      <c r="F37" s="924"/>
      <c r="G37" s="88"/>
      <c r="H37" s="88"/>
      <c r="I37" s="899"/>
      <c r="J37" s="924"/>
      <c r="K37" s="88"/>
      <c r="L37" s="88"/>
      <c r="M37" s="899"/>
      <c r="N37" s="898"/>
      <c r="O37" s="88"/>
      <c r="P37" s="88"/>
      <c r="Q37" s="899"/>
    </row>
    <row r="38" spans="1:17">
      <c r="A38" s="490" t="s">
        <v>305</v>
      </c>
      <c r="B38" s="922"/>
      <c r="C38" s="88"/>
      <c r="D38" s="88"/>
      <c r="E38" s="899"/>
      <c r="F38" s="924"/>
      <c r="G38" s="88"/>
      <c r="H38" s="88"/>
      <c r="I38" s="899"/>
      <c r="J38" s="924"/>
      <c r="K38" s="88"/>
      <c r="L38" s="88"/>
      <c r="M38" s="899"/>
      <c r="N38" s="898"/>
      <c r="O38" s="88"/>
      <c r="P38" s="88"/>
      <c r="Q38" s="899"/>
    </row>
    <row r="39" spans="1:17">
      <c r="A39" s="490" t="s">
        <v>306</v>
      </c>
      <c r="B39" s="922"/>
      <c r="C39" s="88"/>
      <c r="D39" s="88"/>
      <c r="E39" s="899"/>
      <c r="F39" s="924"/>
      <c r="G39" s="88"/>
      <c r="H39" s="88"/>
      <c r="I39" s="899"/>
      <c r="J39" s="924"/>
      <c r="K39" s="88"/>
      <c r="L39" s="88"/>
      <c r="M39" s="899"/>
      <c r="N39" s="898"/>
      <c r="O39" s="88"/>
      <c r="P39" s="88"/>
      <c r="Q39" s="899"/>
    </row>
    <row r="40" spans="1:17">
      <c r="A40" s="490" t="s">
        <v>307</v>
      </c>
      <c r="B40" s="924"/>
      <c r="C40" s="88"/>
      <c r="D40" s="88"/>
      <c r="E40" s="899"/>
      <c r="F40" s="924"/>
      <c r="G40" s="88"/>
      <c r="H40" s="88"/>
      <c r="I40" s="899"/>
      <c r="J40" s="924"/>
      <c r="K40" s="88"/>
      <c r="L40" s="88"/>
      <c r="M40" s="899"/>
      <c r="N40" s="898"/>
      <c r="O40" s="88"/>
      <c r="P40" s="88"/>
      <c r="Q40" s="899"/>
    </row>
    <row r="41" spans="1:17">
      <c r="A41" s="490" t="s">
        <v>308</v>
      </c>
      <c r="B41" s="924"/>
      <c r="C41" s="88"/>
      <c r="D41" s="88"/>
      <c r="E41" s="899"/>
      <c r="F41" s="924"/>
      <c r="G41" s="88"/>
      <c r="H41" s="88"/>
      <c r="I41" s="899"/>
      <c r="J41" s="924"/>
      <c r="K41" s="88"/>
      <c r="L41" s="88"/>
      <c r="M41" s="899"/>
      <c r="N41" s="898"/>
      <c r="O41" s="88"/>
      <c r="P41" s="88"/>
      <c r="Q41" s="899"/>
    </row>
    <row r="42" spans="1:17" ht="12.9" thickBot="1">
      <c r="A42" s="495" t="s">
        <v>309</v>
      </c>
      <c r="B42" s="925"/>
      <c r="C42" s="16"/>
      <c r="D42" s="16"/>
      <c r="E42" s="901"/>
      <c r="F42" s="925"/>
      <c r="G42" s="16"/>
      <c r="H42" s="16"/>
      <c r="I42" s="901"/>
      <c r="J42" s="925"/>
      <c r="K42" s="16"/>
      <c r="L42" s="16"/>
      <c r="M42" s="901"/>
      <c r="N42" s="900"/>
      <c r="O42" s="16"/>
      <c r="P42" s="16"/>
      <c r="Q42" s="901"/>
    </row>
    <row r="43" spans="1:17" ht="12.9" thickBot="1">
      <c r="A43" s="912" t="s">
        <v>310</v>
      </c>
      <c r="B43" s="910">
        <f>SUM(B31:B42)</f>
        <v>0</v>
      </c>
      <c r="C43" s="894">
        <f t="shared" ref="C43:Q43" si="11">SUM(C31:C42)</f>
        <v>0</v>
      </c>
      <c r="D43" s="894">
        <f t="shared" si="11"/>
        <v>0</v>
      </c>
      <c r="E43" s="911">
        <f t="shared" si="11"/>
        <v>0</v>
      </c>
      <c r="F43" s="910">
        <f t="shared" si="11"/>
        <v>0</v>
      </c>
      <c r="G43" s="894">
        <f t="shared" si="11"/>
        <v>0</v>
      </c>
      <c r="H43" s="894">
        <f t="shared" si="11"/>
        <v>0</v>
      </c>
      <c r="I43" s="911">
        <f t="shared" si="11"/>
        <v>0</v>
      </c>
      <c r="J43" s="910">
        <f t="shared" si="11"/>
        <v>0</v>
      </c>
      <c r="K43" s="894">
        <f t="shared" si="11"/>
        <v>0</v>
      </c>
      <c r="L43" s="894">
        <f t="shared" si="11"/>
        <v>0</v>
      </c>
      <c r="M43" s="911">
        <f t="shared" si="11"/>
        <v>0</v>
      </c>
      <c r="N43" s="902">
        <f t="shared" si="11"/>
        <v>0</v>
      </c>
      <c r="O43" s="894">
        <f t="shared" si="11"/>
        <v>0</v>
      </c>
      <c r="P43" s="894">
        <f t="shared" si="11"/>
        <v>0</v>
      </c>
      <c r="Q43" s="903">
        <f t="shared" si="11"/>
        <v>0</v>
      </c>
    </row>
    <row r="44" spans="1:17">
      <c r="A44" s="8"/>
      <c r="B44" s="20"/>
      <c r="C44" s="20"/>
      <c r="D44" s="20"/>
      <c r="E44" s="20"/>
      <c r="F44" s="20"/>
      <c r="G44" s="20"/>
      <c r="H44" s="20"/>
      <c r="I44" s="20"/>
      <c r="J44" s="20"/>
      <c r="K44" s="20"/>
      <c r="L44" s="20"/>
      <c r="M44" s="20"/>
      <c r="N44" s="20"/>
      <c r="O44" s="20"/>
      <c r="P44" s="20"/>
      <c r="Q44" s="21"/>
    </row>
    <row r="45" spans="1:17">
      <c r="A45" s="1395" t="s">
        <v>314</v>
      </c>
      <c r="B45" s="1396"/>
      <c r="C45" s="1396"/>
      <c r="D45" s="1396"/>
      <c r="E45" s="1396"/>
      <c r="F45" s="1396"/>
      <c r="G45" s="1396"/>
      <c r="H45" s="1396"/>
      <c r="I45" s="1396"/>
      <c r="J45" s="1396"/>
      <c r="K45" s="1396"/>
      <c r="L45" s="1396"/>
      <c r="M45" s="1396"/>
      <c r="N45" s="1396"/>
      <c r="O45" s="1396"/>
      <c r="P45" s="1396"/>
      <c r="Q45" s="1397"/>
    </row>
    <row r="46" spans="1:17">
      <c r="A46" s="1372" t="s">
        <v>286</v>
      </c>
      <c r="B46" s="1372"/>
      <c r="C46" s="1372"/>
      <c r="D46" s="1372"/>
      <c r="E46" s="1372"/>
      <c r="F46" s="1372"/>
      <c r="G46" s="1372"/>
      <c r="H46" s="1372"/>
      <c r="I46" s="1372"/>
      <c r="J46" s="1372"/>
      <c r="K46" s="1372"/>
      <c r="L46" s="1372"/>
      <c r="M46" s="1372"/>
      <c r="N46" s="1372"/>
      <c r="O46" s="1372"/>
    </row>
    <row r="47" spans="1:17" ht="12.9" thickBot="1">
      <c r="A47" s="442"/>
      <c r="B47" s="442"/>
      <c r="C47" s="442"/>
      <c r="D47" s="442"/>
      <c r="E47" s="442"/>
      <c r="F47" s="442"/>
      <c r="G47" s="442"/>
      <c r="H47" s="442"/>
      <c r="I47" s="442"/>
      <c r="J47" s="442"/>
      <c r="K47" s="442"/>
      <c r="L47" s="442"/>
      <c r="M47" s="442"/>
      <c r="N47" s="442"/>
      <c r="O47" s="442"/>
    </row>
    <row r="48" spans="1:17" ht="15.9" thickBot="1">
      <c r="A48" s="1376" t="s">
        <v>315</v>
      </c>
      <c r="B48" s="1377"/>
      <c r="C48" s="1377"/>
      <c r="D48" s="1377"/>
      <c r="E48" s="1377"/>
      <c r="F48" s="1377"/>
      <c r="G48" s="1377"/>
      <c r="H48" s="1377"/>
      <c r="I48" s="1378"/>
      <c r="J48" s="361"/>
      <c r="K48" s="361"/>
      <c r="L48" s="361"/>
      <c r="M48" s="361"/>
      <c r="N48" s="361"/>
      <c r="O48" s="361"/>
      <c r="P48" s="361"/>
      <c r="Q48" s="361"/>
    </row>
    <row r="49" spans="1:20">
      <c r="A49" s="1380" t="s">
        <v>289</v>
      </c>
      <c r="B49" s="1384" t="s">
        <v>290</v>
      </c>
      <c r="C49" s="1385"/>
      <c r="D49" s="1385"/>
      <c r="E49" s="1386"/>
      <c r="F49" s="1384" t="s">
        <v>291</v>
      </c>
      <c r="G49" s="1385"/>
      <c r="H49" s="1385"/>
      <c r="I49" s="1387"/>
      <c r="J49" s="1384" t="s">
        <v>292</v>
      </c>
      <c r="K49" s="1385"/>
      <c r="L49" s="1385"/>
      <c r="M49" s="1387"/>
      <c r="N49" s="1384" t="s">
        <v>10</v>
      </c>
      <c r="O49" s="1385"/>
      <c r="P49" s="1385"/>
      <c r="Q49" s="1387"/>
    </row>
    <row r="50" spans="1:20" ht="13.5" customHeight="1">
      <c r="A50" s="1381"/>
      <c r="B50" s="1379" t="s">
        <v>316</v>
      </c>
      <c r="C50" s="1311" t="s">
        <v>294</v>
      </c>
      <c r="D50" s="1311"/>
      <c r="E50" s="1312"/>
      <c r="F50" s="1379" t="s">
        <v>316</v>
      </c>
      <c r="G50" s="1311" t="s">
        <v>294</v>
      </c>
      <c r="H50" s="1311"/>
      <c r="I50" s="1312"/>
      <c r="J50" s="1379" t="s">
        <v>316</v>
      </c>
      <c r="K50" s="1311" t="s">
        <v>294</v>
      </c>
      <c r="L50" s="1311"/>
      <c r="M50" s="1312"/>
      <c r="N50" s="1379" t="s">
        <v>316</v>
      </c>
      <c r="O50" s="1311" t="s">
        <v>294</v>
      </c>
      <c r="P50" s="1311"/>
      <c r="Q50" s="1312"/>
    </row>
    <row r="51" spans="1:20" ht="39.75" customHeight="1">
      <c r="A51" s="1382"/>
      <c r="B51" s="1379"/>
      <c r="C51" s="360" t="s">
        <v>295</v>
      </c>
      <c r="D51" s="360" t="s">
        <v>296</v>
      </c>
      <c r="E51" s="441" t="s">
        <v>297</v>
      </c>
      <c r="F51" s="1379"/>
      <c r="G51" s="360" t="s">
        <v>295</v>
      </c>
      <c r="H51" s="360" t="s">
        <v>296</v>
      </c>
      <c r="I51" s="441" t="s">
        <v>297</v>
      </c>
      <c r="J51" s="1379"/>
      <c r="K51" s="360" t="s">
        <v>295</v>
      </c>
      <c r="L51" s="360" t="s">
        <v>296</v>
      </c>
      <c r="M51" s="441" t="s">
        <v>297</v>
      </c>
      <c r="N51" s="1379"/>
      <c r="O51" s="360" t="s">
        <v>295</v>
      </c>
      <c r="P51" s="360" t="s">
        <v>296</v>
      </c>
      <c r="Q51" s="441" t="s">
        <v>297</v>
      </c>
    </row>
    <row r="52" spans="1:20">
      <c r="A52" s="490" t="s">
        <v>298</v>
      </c>
      <c r="B52" s="932">
        <v>0</v>
      </c>
      <c r="C52" s="88">
        <v>0</v>
      </c>
      <c r="D52" s="88">
        <v>0</v>
      </c>
      <c r="E52" s="899">
        <v>0</v>
      </c>
      <c r="F52" s="924">
        <v>0</v>
      </c>
      <c r="G52" s="88">
        <v>0</v>
      </c>
      <c r="H52" s="88">
        <v>0</v>
      </c>
      <c r="I52" s="899">
        <v>0</v>
      </c>
      <c r="J52" s="924">
        <v>0</v>
      </c>
      <c r="K52" s="88">
        <v>0</v>
      </c>
      <c r="L52" s="88">
        <v>0</v>
      </c>
      <c r="M52" s="899">
        <v>0</v>
      </c>
      <c r="N52" s="924">
        <v>0</v>
      </c>
      <c r="O52" s="88">
        <v>0</v>
      </c>
      <c r="P52" s="88">
        <v>0</v>
      </c>
      <c r="Q52" s="899">
        <v>0</v>
      </c>
    </row>
    <row r="53" spans="1:20">
      <c r="A53" s="490" t="s">
        <v>299</v>
      </c>
      <c r="B53" s="932">
        <v>0</v>
      </c>
      <c r="C53" s="88">
        <v>0</v>
      </c>
      <c r="D53" s="88">
        <v>0</v>
      </c>
      <c r="E53" s="899">
        <v>0</v>
      </c>
      <c r="F53" s="924">
        <v>0</v>
      </c>
      <c r="G53" s="88">
        <v>0</v>
      </c>
      <c r="H53" s="88">
        <v>0</v>
      </c>
      <c r="I53" s="899">
        <v>0</v>
      </c>
      <c r="J53" s="924">
        <v>2</v>
      </c>
      <c r="K53" s="88">
        <v>0</v>
      </c>
      <c r="L53" s="88">
        <v>2207.6999999999998</v>
      </c>
      <c r="M53" s="899">
        <v>0.45500000000000002</v>
      </c>
      <c r="N53" s="924">
        <v>2</v>
      </c>
      <c r="O53" s="88">
        <v>0</v>
      </c>
      <c r="P53" s="88">
        <v>2207.6999999999998</v>
      </c>
      <c r="Q53" s="899">
        <v>0.45500000000000002</v>
      </c>
    </row>
    <row r="54" spans="1:20">
      <c r="A54" s="490" t="s">
        <v>300</v>
      </c>
      <c r="B54" s="932">
        <v>1</v>
      </c>
      <c r="C54" s="88">
        <v>-30.608000000000001</v>
      </c>
      <c r="D54" s="88">
        <v>10608.132</v>
      </c>
      <c r="E54" s="899">
        <v>1.9716</v>
      </c>
      <c r="F54" s="924"/>
      <c r="G54" s="88"/>
      <c r="H54" s="88"/>
      <c r="I54" s="899"/>
      <c r="J54" s="924">
        <v>0</v>
      </c>
      <c r="K54" s="134">
        <v>0</v>
      </c>
      <c r="L54" s="135">
        <v>0</v>
      </c>
      <c r="M54" s="930">
        <v>0</v>
      </c>
      <c r="N54" s="924">
        <v>1</v>
      </c>
      <c r="O54" s="88">
        <v>-30.608000000000001</v>
      </c>
      <c r="P54" s="88">
        <v>10608.132</v>
      </c>
      <c r="Q54" s="899">
        <v>1.9716</v>
      </c>
    </row>
    <row r="55" spans="1:20">
      <c r="A55" s="490" t="s">
        <v>301</v>
      </c>
      <c r="B55" s="932">
        <v>1</v>
      </c>
      <c r="C55" s="88">
        <v>-6.6420000000000003</v>
      </c>
      <c r="D55" s="88">
        <v>676.69200000000001</v>
      </c>
      <c r="E55" s="899">
        <v>0.1638</v>
      </c>
      <c r="F55" s="924"/>
      <c r="G55" s="88"/>
      <c r="H55" s="88"/>
      <c r="I55" s="899"/>
      <c r="J55" s="924">
        <v>1</v>
      </c>
      <c r="K55" s="134">
        <v>0</v>
      </c>
      <c r="L55" s="134">
        <v>2867.2759999999998</v>
      </c>
      <c r="M55" s="931">
        <v>0.41799999999999998</v>
      </c>
      <c r="N55" s="924">
        <v>2</v>
      </c>
      <c r="O55" s="88">
        <v>-6.6420000000000003</v>
      </c>
      <c r="P55" s="88">
        <v>3543.9679999999998</v>
      </c>
      <c r="Q55" s="899">
        <v>0.58179999999999998</v>
      </c>
    </row>
    <row r="56" spans="1:20">
      <c r="A56" s="490" t="s">
        <v>302</v>
      </c>
      <c r="B56" s="932">
        <v>0</v>
      </c>
      <c r="C56" s="88">
        <v>0</v>
      </c>
      <c r="D56" s="88">
        <v>0</v>
      </c>
      <c r="E56" s="899">
        <v>0</v>
      </c>
      <c r="F56" s="924"/>
      <c r="G56" s="88"/>
      <c r="H56" s="88"/>
      <c r="I56" s="899"/>
      <c r="J56" s="932">
        <v>0</v>
      </c>
      <c r="K56" s="139">
        <v>0</v>
      </c>
      <c r="L56" s="139">
        <v>0</v>
      </c>
      <c r="M56" s="933">
        <v>0</v>
      </c>
      <c r="N56" s="924">
        <v>0</v>
      </c>
      <c r="O56" s="88">
        <v>0</v>
      </c>
      <c r="P56" s="88">
        <v>0</v>
      </c>
      <c r="Q56" s="899">
        <v>0</v>
      </c>
    </row>
    <row r="57" spans="1:20">
      <c r="A57" s="490" t="s">
        <v>303</v>
      </c>
      <c r="B57" s="932">
        <v>0</v>
      </c>
      <c r="C57" s="88">
        <v>0</v>
      </c>
      <c r="D57" s="88">
        <v>0</v>
      </c>
      <c r="E57" s="899">
        <v>0</v>
      </c>
      <c r="F57" s="924"/>
      <c r="G57" s="88"/>
      <c r="H57" s="88"/>
      <c r="I57" s="899"/>
      <c r="J57" s="924">
        <v>0</v>
      </c>
      <c r="K57" s="134">
        <v>0</v>
      </c>
      <c r="L57" s="134">
        <v>0</v>
      </c>
      <c r="M57" s="931">
        <v>0</v>
      </c>
      <c r="N57" s="924">
        <f t="shared" ref="N57:N63" si="12">B57+J57</f>
        <v>0</v>
      </c>
      <c r="O57" s="88">
        <f t="shared" ref="O57:O63" si="13">C57+K57</f>
        <v>0</v>
      </c>
      <c r="P57" s="88">
        <f t="shared" ref="P57:P63" si="14">D57+L57</f>
        <v>0</v>
      </c>
      <c r="Q57" s="899">
        <f t="shared" ref="Q57:Q63" si="15">E57+M57</f>
        <v>0</v>
      </c>
    </row>
    <row r="58" spans="1:20">
      <c r="A58" s="490" t="s">
        <v>304</v>
      </c>
      <c r="B58" s="932">
        <v>2</v>
      </c>
      <c r="C58" s="88">
        <v>1775.05</v>
      </c>
      <c r="D58" s="88">
        <v>34474.792000000001</v>
      </c>
      <c r="E58" s="899">
        <v>7.6570999999999998</v>
      </c>
      <c r="F58" s="924"/>
      <c r="G58" s="88"/>
      <c r="H58" s="88"/>
      <c r="I58" s="899"/>
      <c r="J58" s="924">
        <v>1</v>
      </c>
      <c r="K58" s="88">
        <v>0</v>
      </c>
      <c r="L58" s="88">
        <v>3548.2559999999999</v>
      </c>
      <c r="M58" s="899">
        <v>0.86799999999999999</v>
      </c>
      <c r="N58" s="924">
        <f t="shared" si="12"/>
        <v>3</v>
      </c>
      <c r="O58" s="88">
        <f t="shared" si="13"/>
        <v>1775.05</v>
      </c>
      <c r="P58" s="88">
        <f t="shared" si="14"/>
        <v>38023.048000000003</v>
      </c>
      <c r="Q58" s="899">
        <f t="shared" si="15"/>
        <v>8.5251000000000001</v>
      </c>
    </row>
    <row r="59" spans="1:20">
      <c r="A59" s="490" t="s">
        <v>305</v>
      </c>
      <c r="B59" s="932"/>
      <c r="C59" s="88"/>
      <c r="D59" s="88"/>
      <c r="E59" s="899"/>
      <c r="F59" s="924"/>
      <c r="G59" s="88"/>
      <c r="H59" s="88"/>
      <c r="I59" s="899"/>
      <c r="J59" s="924"/>
      <c r="K59" s="88"/>
      <c r="L59" s="88"/>
      <c r="M59" s="899"/>
      <c r="N59" s="924">
        <f t="shared" si="12"/>
        <v>0</v>
      </c>
      <c r="O59" s="88">
        <f t="shared" si="13"/>
        <v>0</v>
      </c>
      <c r="P59" s="88">
        <f t="shared" si="14"/>
        <v>0</v>
      </c>
      <c r="Q59" s="899">
        <f t="shared" si="15"/>
        <v>0</v>
      </c>
    </row>
    <row r="60" spans="1:20">
      <c r="A60" s="490" t="s">
        <v>306</v>
      </c>
      <c r="B60" s="932"/>
      <c r="C60" s="88"/>
      <c r="D60" s="88"/>
      <c r="E60" s="899"/>
      <c r="F60" s="924"/>
      <c r="G60" s="88"/>
      <c r="H60" s="88"/>
      <c r="I60" s="899"/>
      <c r="J60" s="924"/>
      <c r="K60" s="88"/>
      <c r="L60" s="88"/>
      <c r="M60" s="899"/>
      <c r="N60" s="924">
        <f t="shared" si="12"/>
        <v>0</v>
      </c>
      <c r="O60" s="88">
        <f t="shared" si="13"/>
        <v>0</v>
      </c>
      <c r="P60" s="88">
        <f t="shared" si="14"/>
        <v>0</v>
      </c>
      <c r="Q60" s="899">
        <f t="shared" si="15"/>
        <v>0</v>
      </c>
    </row>
    <row r="61" spans="1:20">
      <c r="A61" s="490" t="s">
        <v>307</v>
      </c>
      <c r="B61" s="934"/>
      <c r="C61" s="171"/>
      <c r="D61" s="171"/>
      <c r="E61" s="935"/>
      <c r="F61" s="934"/>
      <c r="G61" s="171"/>
      <c r="H61" s="171"/>
      <c r="I61" s="935"/>
      <c r="J61" s="934"/>
      <c r="K61" s="171"/>
      <c r="L61" s="171"/>
      <c r="M61" s="935"/>
      <c r="N61" s="924">
        <f t="shared" si="12"/>
        <v>0</v>
      </c>
      <c r="O61" s="88">
        <f t="shared" si="13"/>
        <v>0</v>
      </c>
      <c r="P61" s="88">
        <f t="shared" si="14"/>
        <v>0</v>
      </c>
      <c r="Q61" s="899">
        <f t="shared" si="15"/>
        <v>0</v>
      </c>
    </row>
    <row r="62" spans="1:20">
      <c r="A62" s="490" t="s">
        <v>308</v>
      </c>
      <c r="B62" s="934"/>
      <c r="C62" s="171"/>
      <c r="D62" s="171"/>
      <c r="E62" s="935"/>
      <c r="F62" s="934"/>
      <c r="G62" s="171"/>
      <c r="H62" s="171"/>
      <c r="I62" s="935"/>
      <c r="J62" s="934"/>
      <c r="K62" s="171"/>
      <c r="L62" s="171"/>
      <c r="M62" s="935"/>
      <c r="N62" s="924">
        <f t="shared" si="12"/>
        <v>0</v>
      </c>
      <c r="O62" s="88">
        <f t="shared" si="13"/>
        <v>0</v>
      </c>
      <c r="P62" s="88">
        <f t="shared" si="14"/>
        <v>0</v>
      </c>
      <c r="Q62" s="899">
        <f t="shared" si="15"/>
        <v>0</v>
      </c>
    </row>
    <row r="63" spans="1:20" ht="12.9" thickBot="1">
      <c r="A63" s="495" t="s">
        <v>309</v>
      </c>
      <c r="B63" s="936"/>
      <c r="C63" s="61"/>
      <c r="D63" s="61"/>
      <c r="E63" s="938"/>
      <c r="F63" s="936"/>
      <c r="G63" s="61"/>
      <c r="H63" s="61"/>
      <c r="I63" s="938"/>
      <c r="J63" s="936"/>
      <c r="K63" s="61"/>
      <c r="L63" s="61"/>
      <c r="M63" s="937"/>
      <c r="N63" s="928">
        <f t="shared" si="12"/>
        <v>0</v>
      </c>
      <c r="O63" s="241">
        <f t="shared" si="13"/>
        <v>0</v>
      </c>
      <c r="P63" s="241">
        <f t="shared" si="14"/>
        <v>0</v>
      </c>
      <c r="Q63" s="926">
        <f t="shared" si="15"/>
        <v>0</v>
      </c>
    </row>
    <row r="64" spans="1:20" ht="12.9" thickBot="1">
      <c r="A64" s="912" t="s">
        <v>310</v>
      </c>
      <c r="B64" s="910">
        <f>SUM(B52:B63)</f>
        <v>4</v>
      </c>
      <c r="C64" s="894">
        <f t="shared" ref="C64:Q64" si="16">SUM(C52:C63)</f>
        <v>1737.8</v>
      </c>
      <c r="D64" s="894">
        <f t="shared" si="16"/>
        <v>45759.616000000002</v>
      </c>
      <c r="E64" s="911">
        <f t="shared" si="16"/>
        <v>9.7925000000000004</v>
      </c>
      <c r="F64" s="910">
        <f t="shared" si="16"/>
        <v>0</v>
      </c>
      <c r="G64" s="894">
        <f t="shared" si="16"/>
        <v>0</v>
      </c>
      <c r="H64" s="894">
        <f t="shared" si="16"/>
        <v>0</v>
      </c>
      <c r="I64" s="911">
        <f t="shared" si="16"/>
        <v>0</v>
      </c>
      <c r="J64" s="910">
        <f t="shared" si="16"/>
        <v>4</v>
      </c>
      <c r="K64" s="894">
        <f t="shared" si="16"/>
        <v>0</v>
      </c>
      <c r="L64" s="894">
        <f t="shared" si="16"/>
        <v>8623.232</v>
      </c>
      <c r="M64" s="896">
        <f t="shared" si="16"/>
        <v>1.7410000000000001</v>
      </c>
      <c r="N64" s="929">
        <f>SUM(N52:N63)</f>
        <v>8</v>
      </c>
      <c r="O64" s="895">
        <f t="shared" si="16"/>
        <v>1737.8</v>
      </c>
      <c r="P64" s="895">
        <f t="shared" si="16"/>
        <v>54382.847999999998</v>
      </c>
      <c r="Q64" s="927">
        <f t="shared" si="16"/>
        <v>11.5335</v>
      </c>
      <c r="T64" s="250"/>
    </row>
    <row r="65" spans="1:17">
      <c r="A65" s="8"/>
      <c r="B65" s="20"/>
      <c r="C65" s="20"/>
      <c r="D65" s="20"/>
      <c r="E65" s="20"/>
      <c r="F65" s="20"/>
      <c r="G65" s="20"/>
      <c r="H65" s="20"/>
      <c r="I65" s="20"/>
      <c r="J65" s="20"/>
      <c r="K65" s="20"/>
      <c r="L65" s="20"/>
      <c r="M65" s="20"/>
      <c r="N65" s="20"/>
      <c r="O65" s="20"/>
      <c r="P65" s="20"/>
      <c r="Q65" s="21"/>
    </row>
    <row r="66" spans="1:17" ht="12.9" thickBot="1">
      <c r="A66" s="8"/>
      <c r="B66" s="20"/>
      <c r="C66" s="20"/>
      <c r="D66" s="20"/>
      <c r="E66" s="20"/>
      <c r="F66" s="20"/>
      <c r="G66" s="20"/>
      <c r="H66" s="20"/>
      <c r="I66" s="20"/>
      <c r="J66" s="20"/>
      <c r="K66" s="20"/>
      <c r="L66" s="20"/>
      <c r="M66" s="20"/>
      <c r="N66" s="20"/>
      <c r="O66" s="20"/>
      <c r="P66" s="20"/>
      <c r="Q66" s="21"/>
    </row>
    <row r="67" spans="1:17" ht="15.9" thickBot="1">
      <c r="A67" s="1406" t="s">
        <v>317</v>
      </c>
      <c r="B67" s="1407"/>
      <c r="C67" s="1407"/>
      <c r="D67" s="1407"/>
      <c r="E67" s="1407"/>
      <c r="F67" s="1407"/>
      <c r="G67" s="1407"/>
      <c r="H67" s="1407"/>
      <c r="I67" s="1408"/>
      <c r="J67" s="361"/>
      <c r="K67" s="361"/>
      <c r="L67" s="361"/>
      <c r="M67" s="361"/>
      <c r="N67" s="361"/>
      <c r="O67" s="361"/>
      <c r="P67" s="361"/>
      <c r="Q67" s="361"/>
    </row>
    <row r="68" spans="1:17">
      <c r="A68" s="921"/>
      <c r="B68" s="1384" t="s">
        <v>290</v>
      </c>
      <c r="C68" s="1385"/>
      <c r="D68" s="1385"/>
      <c r="E68" s="1386"/>
      <c r="F68" s="1384" t="s">
        <v>291</v>
      </c>
      <c r="G68" s="1385"/>
      <c r="H68" s="1385"/>
      <c r="I68" s="1387"/>
      <c r="J68" s="1384" t="s">
        <v>292</v>
      </c>
      <c r="K68" s="1385"/>
      <c r="L68" s="1385"/>
      <c r="M68" s="1387"/>
      <c r="N68" s="1384" t="s">
        <v>10</v>
      </c>
      <c r="O68" s="1385"/>
      <c r="P68" s="1385"/>
      <c r="Q68" s="1387"/>
    </row>
    <row r="69" spans="1:17">
      <c r="A69" s="1404" t="s">
        <v>289</v>
      </c>
      <c r="B69" s="1389" t="s">
        <v>293</v>
      </c>
      <c r="C69" s="17"/>
      <c r="D69" s="18"/>
      <c r="E69" s="897"/>
      <c r="F69" s="1389" t="s">
        <v>293</v>
      </c>
      <c r="G69" s="17"/>
      <c r="H69" s="18"/>
      <c r="I69" s="897"/>
      <c r="J69" s="1389" t="s">
        <v>293</v>
      </c>
      <c r="K69" s="17"/>
      <c r="L69" s="18"/>
      <c r="M69" s="897"/>
      <c r="N69" s="1389" t="s">
        <v>293</v>
      </c>
      <c r="O69" s="17"/>
      <c r="P69" s="18"/>
      <c r="Q69" s="897"/>
    </row>
    <row r="70" spans="1:17">
      <c r="A70" s="1381"/>
      <c r="B70" s="1390"/>
      <c r="C70" s="1409" t="s">
        <v>294</v>
      </c>
      <c r="D70" s="1409"/>
      <c r="E70" s="1410"/>
      <c r="F70" s="1390"/>
      <c r="G70" s="1409" t="s">
        <v>294</v>
      </c>
      <c r="H70" s="1409"/>
      <c r="I70" s="1410"/>
      <c r="J70" s="1390"/>
      <c r="K70" s="1409" t="s">
        <v>294</v>
      </c>
      <c r="L70" s="1409"/>
      <c r="M70" s="1410"/>
      <c r="N70" s="1390"/>
      <c r="O70" s="1409" t="s">
        <v>294</v>
      </c>
      <c r="P70" s="1409"/>
      <c r="Q70" s="1410"/>
    </row>
    <row r="71" spans="1:17">
      <c r="A71" s="1382"/>
      <c r="B71" s="1391"/>
      <c r="C71" s="19" t="s">
        <v>295</v>
      </c>
      <c r="D71" s="360" t="s">
        <v>296</v>
      </c>
      <c r="E71" s="441" t="s">
        <v>297</v>
      </c>
      <c r="F71" s="1391"/>
      <c r="G71" s="19" t="s">
        <v>295</v>
      </c>
      <c r="H71" s="360" t="s">
        <v>296</v>
      </c>
      <c r="I71" s="441" t="s">
        <v>297</v>
      </c>
      <c r="J71" s="1391"/>
      <c r="K71" s="19" t="s">
        <v>295</v>
      </c>
      <c r="L71" s="360" t="s">
        <v>296</v>
      </c>
      <c r="M71" s="441" t="s">
        <v>297</v>
      </c>
      <c r="N71" s="1391"/>
      <c r="O71" s="19" t="s">
        <v>295</v>
      </c>
      <c r="P71" s="360" t="s">
        <v>296</v>
      </c>
      <c r="Q71" s="441" t="s">
        <v>297</v>
      </c>
    </row>
    <row r="72" spans="1:17">
      <c r="A72" s="490" t="s">
        <v>298</v>
      </c>
      <c r="B72" s="922"/>
      <c r="C72" s="88"/>
      <c r="D72" s="88"/>
      <c r="E72" s="899"/>
      <c r="F72" s="924"/>
      <c r="G72" s="88"/>
      <c r="H72" s="88"/>
      <c r="I72" s="899"/>
      <c r="J72" s="924"/>
      <c r="K72" s="88"/>
      <c r="L72" s="88"/>
      <c r="M72" s="899"/>
      <c r="N72" s="924"/>
      <c r="O72" s="88"/>
      <c r="P72" s="88"/>
      <c r="Q72" s="899"/>
    </row>
    <row r="73" spans="1:17">
      <c r="A73" s="490" t="s">
        <v>299</v>
      </c>
      <c r="B73" s="922"/>
      <c r="C73" s="89"/>
      <c r="D73" s="89"/>
      <c r="E73" s="923"/>
      <c r="F73" s="924"/>
      <c r="G73" s="88"/>
      <c r="H73" s="88"/>
      <c r="I73" s="899"/>
      <c r="J73" s="924"/>
      <c r="K73" s="88"/>
      <c r="L73" s="89"/>
      <c r="M73" s="923"/>
      <c r="N73" s="924"/>
      <c r="O73" s="88"/>
      <c r="P73" s="88"/>
      <c r="Q73" s="899"/>
    </row>
    <row r="74" spans="1:17">
      <c r="A74" s="490" t="s">
        <v>300</v>
      </c>
      <c r="B74" s="922"/>
      <c r="C74" s="88"/>
      <c r="D74" s="88"/>
      <c r="E74" s="899"/>
      <c r="F74" s="924"/>
      <c r="G74" s="88"/>
      <c r="H74" s="88"/>
      <c r="I74" s="899"/>
      <c r="J74" s="924"/>
      <c r="K74" s="88"/>
      <c r="L74" s="88"/>
      <c r="M74" s="899"/>
      <c r="N74" s="924"/>
      <c r="O74" s="88"/>
      <c r="P74" s="88"/>
      <c r="Q74" s="899"/>
    </row>
    <row r="75" spans="1:17">
      <c r="A75" s="490" t="s">
        <v>301</v>
      </c>
      <c r="B75" s="922"/>
      <c r="C75" s="88"/>
      <c r="D75" s="88"/>
      <c r="E75" s="899"/>
      <c r="F75" s="924"/>
      <c r="G75" s="88"/>
      <c r="H75" s="88"/>
      <c r="I75" s="899"/>
      <c r="J75" s="924"/>
      <c r="K75" s="88"/>
      <c r="L75" s="88"/>
      <c r="M75" s="899"/>
      <c r="N75" s="924"/>
      <c r="O75" s="88"/>
      <c r="P75" s="88"/>
      <c r="Q75" s="899"/>
    </row>
    <row r="76" spans="1:17">
      <c r="A76" s="490" t="s">
        <v>302</v>
      </c>
      <c r="B76" s="922"/>
      <c r="C76" s="88"/>
      <c r="D76" s="88"/>
      <c r="E76" s="899"/>
      <c r="F76" s="924"/>
      <c r="G76" s="88"/>
      <c r="H76" s="88"/>
      <c r="I76" s="899"/>
      <c r="J76" s="924"/>
      <c r="K76" s="88"/>
      <c r="L76" s="88"/>
      <c r="M76" s="899"/>
      <c r="N76" s="924"/>
      <c r="O76" s="88"/>
      <c r="P76" s="88"/>
      <c r="Q76" s="899"/>
    </row>
    <row r="77" spans="1:17">
      <c r="A77" s="490" t="s">
        <v>303</v>
      </c>
      <c r="B77" s="922"/>
      <c r="C77" s="88"/>
      <c r="D77" s="88"/>
      <c r="E77" s="899"/>
      <c r="F77" s="924"/>
      <c r="G77" s="88"/>
      <c r="H77" s="88"/>
      <c r="I77" s="899"/>
      <c r="J77" s="924"/>
      <c r="K77" s="88"/>
      <c r="L77" s="88"/>
      <c r="M77" s="899"/>
      <c r="N77" s="924"/>
      <c r="O77" s="88"/>
      <c r="P77" s="88"/>
      <c r="Q77" s="899"/>
    </row>
    <row r="78" spans="1:17">
      <c r="A78" s="490" t="s">
        <v>304</v>
      </c>
      <c r="B78" s="922"/>
      <c r="C78" s="88"/>
      <c r="D78" s="88"/>
      <c r="E78" s="899"/>
      <c r="F78" s="924"/>
      <c r="G78" s="88"/>
      <c r="H78" s="88"/>
      <c r="I78" s="899"/>
      <c r="J78" s="924"/>
      <c r="K78" s="88"/>
      <c r="L78" s="88"/>
      <c r="M78" s="899"/>
      <c r="N78" s="924"/>
      <c r="O78" s="88"/>
      <c r="P78" s="88"/>
      <c r="Q78" s="899"/>
    </row>
    <row r="79" spans="1:17">
      <c r="A79" s="490" t="s">
        <v>305</v>
      </c>
      <c r="B79" s="922"/>
      <c r="C79" s="88"/>
      <c r="D79" s="88"/>
      <c r="E79" s="899"/>
      <c r="F79" s="924"/>
      <c r="G79" s="88"/>
      <c r="H79" s="88"/>
      <c r="I79" s="899"/>
      <c r="J79" s="924"/>
      <c r="K79" s="88"/>
      <c r="L79" s="88"/>
      <c r="M79" s="899"/>
      <c r="N79" s="924"/>
      <c r="O79" s="88"/>
      <c r="P79" s="88"/>
      <c r="Q79" s="899"/>
    </row>
    <row r="80" spans="1:17">
      <c r="A80" s="490" t="s">
        <v>306</v>
      </c>
      <c r="B80" s="922"/>
      <c r="C80" s="88"/>
      <c r="D80" s="88"/>
      <c r="E80" s="899"/>
      <c r="F80" s="924"/>
      <c r="G80" s="88"/>
      <c r="H80" s="88"/>
      <c r="I80" s="899"/>
      <c r="J80" s="924"/>
      <c r="K80" s="88"/>
      <c r="L80" s="88"/>
      <c r="M80" s="899"/>
      <c r="N80" s="924"/>
      <c r="O80" s="88"/>
      <c r="P80" s="88"/>
      <c r="Q80" s="899"/>
    </row>
    <row r="81" spans="1:17">
      <c r="A81" s="490" t="s">
        <v>307</v>
      </c>
      <c r="B81" s="924"/>
      <c r="C81" s="88"/>
      <c r="D81" s="88"/>
      <c r="E81" s="899"/>
      <c r="F81" s="924"/>
      <c r="G81" s="88"/>
      <c r="H81" s="88"/>
      <c r="I81" s="899"/>
      <c r="J81" s="924"/>
      <c r="K81" s="88"/>
      <c r="L81" s="88"/>
      <c r="M81" s="899"/>
      <c r="N81" s="924"/>
      <c r="O81" s="88"/>
      <c r="P81" s="88"/>
      <c r="Q81" s="899"/>
    </row>
    <row r="82" spans="1:17">
      <c r="A82" s="490" t="s">
        <v>308</v>
      </c>
      <c r="B82" s="924"/>
      <c r="C82" s="88"/>
      <c r="D82" s="88"/>
      <c r="E82" s="899"/>
      <c r="F82" s="924"/>
      <c r="G82" s="88"/>
      <c r="H82" s="88"/>
      <c r="I82" s="899"/>
      <c r="J82" s="924"/>
      <c r="K82" s="88"/>
      <c r="L82" s="88"/>
      <c r="M82" s="899"/>
      <c r="N82" s="924"/>
      <c r="O82" s="88"/>
      <c r="P82" s="88"/>
      <c r="Q82" s="899"/>
    </row>
    <row r="83" spans="1:17" ht="12.9" thickBot="1">
      <c r="A83" s="495" t="s">
        <v>309</v>
      </c>
      <c r="B83" s="925"/>
      <c r="C83" s="16"/>
      <c r="D83" s="16"/>
      <c r="E83" s="901"/>
      <c r="F83" s="925"/>
      <c r="G83" s="16"/>
      <c r="H83" s="16"/>
      <c r="I83" s="901"/>
      <c r="J83" s="925"/>
      <c r="K83" s="16"/>
      <c r="L83" s="16"/>
      <c r="M83" s="901"/>
      <c r="N83" s="925"/>
      <c r="O83" s="16"/>
      <c r="P83" s="16"/>
      <c r="Q83" s="901"/>
    </row>
    <row r="84" spans="1:17" ht="12.9" thickBot="1">
      <c r="A84" s="912" t="s">
        <v>310</v>
      </c>
      <c r="B84" s="910">
        <f>SUM(B72:B83)</f>
        <v>0</v>
      </c>
      <c r="C84" s="894">
        <f t="shared" ref="C84:Q84" si="17">SUM(C72:C83)</f>
        <v>0</v>
      </c>
      <c r="D84" s="894">
        <f t="shared" si="17"/>
        <v>0</v>
      </c>
      <c r="E84" s="911">
        <f t="shared" si="17"/>
        <v>0</v>
      </c>
      <c r="F84" s="910">
        <f t="shared" si="17"/>
        <v>0</v>
      </c>
      <c r="G84" s="894">
        <f t="shared" si="17"/>
        <v>0</v>
      </c>
      <c r="H84" s="894">
        <f t="shared" si="17"/>
        <v>0</v>
      </c>
      <c r="I84" s="911">
        <f t="shared" si="17"/>
        <v>0</v>
      </c>
      <c r="J84" s="910">
        <f t="shared" si="17"/>
        <v>0</v>
      </c>
      <c r="K84" s="894">
        <f t="shared" si="17"/>
        <v>0</v>
      </c>
      <c r="L84" s="894">
        <f t="shared" si="17"/>
        <v>0</v>
      </c>
      <c r="M84" s="911">
        <f t="shared" si="17"/>
        <v>0</v>
      </c>
      <c r="N84" s="910">
        <f t="shared" si="17"/>
        <v>0</v>
      </c>
      <c r="O84" s="894">
        <f t="shared" si="17"/>
        <v>0</v>
      </c>
      <c r="P84" s="894">
        <f t="shared" si="17"/>
        <v>0</v>
      </c>
      <c r="Q84" s="903">
        <f t="shared" si="17"/>
        <v>0</v>
      </c>
    </row>
    <row r="85" spans="1:17">
      <c r="A85" s="8"/>
      <c r="B85" s="20"/>
      <c r="C85" s="20"/>
      <c r="D85" s="20"/>
      <c r="E85" s="20"/>
      <c r="F85" s="20"/>
      <c r="G85" s="20"/>
      <c r="H85" s="20"/>
      <c r="I85" s="20"/>
      <c r="J85" s="20"/>
      <c r="K85" s="20"/>
      <c r="L85" s="20"/>
      <c r="M85" s="20"/>
      <c r="N85" s="20"/>
      <c r="O85" s="20"/>
      <c r="P85" s="20"/>
      <c r="Q85" s="21"/>
    </row>
    <row r="86" spans="1:17">
      <c r="A86" s="1395" t="s">
        <v>318</v>
      </c>
      <c r="B86" s="1396"/>
      <c r="C86" s="1396"/>
      <c r="D86" s="1396"/>
      <c r="E86" s="1396"/>
      <c r="F86" s="1396"/>
      <c r="G86" s="1396"/>
      <c r="H86" s="1396"/>
      <c r="I86" s="1396"/>
      <c r="J86" s="1396"/>
      <c r="K86" s="1396"/>
      <c r="L86" s="1396"/>
      <c r="M86" s="1396"/>
      <c r="N86" s="1396"/>
      <c r="O86" s="1396"/>
      <c r="P86" s="1396"/>
      <c r="Q86" s="1397"/>
    </row>
    <row r="87" spans="1:17">
      <c r="A87" s="1372" t="s">
        <v>286</v>
      </c>
      <c r="B87" s="1372"/>
      <c r="C87" s="1372"/>
      <c r="D87" s="1372"/>
      <c r="E87" s="1372"/>
      <c r="F87" s="1372"/>
      <c r="G87" s="1372"/>
      <c r="H87" s="1372"/>
      <c r="I87" s="1372"/>
      <c r="J87" s="1372"/>
      <c r="K87" s="1372"/>
      <c r="L87" s="1372"/>
      <c r="M87" s="1372"/>
      <c r="N87" s="1372"/>
      <c r="O87" s="1372"/>
    </row>
  </sheetData>
  <mergeCells count="66">
    <mergeCell ref="A69:A71"/>
    <mergeCell ref="B69:B71"/>
    <mergeCell ref="F69:F71"/>
    <mergeCell ref="J69:J71"/>
    <mergeCell ref="N69:N71"/>
    <mergeCell ref="C70:E70"/>
    <mergeCell ref="G70:I70"/>
    <mergeCell ref="K70:M70"/>
    <mergeCell ref="B68:E68"/>
    <mergeCell ref="F68:I68"/>
    <mergeCell ref="J68:M68"/>
    <mergeCell ref="N68:Q68"/>
    <mergeCell ref="O70:Q70"/>
    <mergeCell ref="N27:Q27"/>
    <mergeCell ref="A23:O23"/>
    <mergeCell ref="A24:O24"/>
    <mergeCell ref="A26:I26"/>
    <mergeCell ref="A67:I67"/>
    <mergeCell ref="A87:O87"/>
    <mergeCell ref="A86:Q8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3:Q3"/>
    <mergeCell ref="A48:I48"/>
    <mergeCell ref="F50:F51"/>
    <mergeCell ref="G50:I50"/>
    <mergeCell ref="J50:J51"/>
    <mergeCell ref="K50:M50"/>
    <mergeCell ref="N5:Q5"/>
    <mergeCell ref="B28:B30"/>
    <mergeCell ref="F28:F30"/>
    <mergeCell ref="J28:J30"/>
    <mergeCell ref="N28:N30"/>
    <mergeCell ref="B6:B7"/>
    <mergeCell ref="A22:Q22"/>
    <mergeCell ref="B27:E27"/>
    <mergeCell ref="F27:I27"/>
    <mergeCell ref="J27:M27"/>
    <mergeCell ref="O6:Q6"/>
    <mergeCell ref="A4:I4"/>
    <mergeCell ref="N50:N51"/>
    <mergeCell ref="A46:O46"/>
    <mergeCell ref="A1:Q1"/>
    <mergeCell ref="A5:A7"/>
    <mergeCell ref="J6:J7"/>
    <mergeCell ref="N6:N7"/>
    <mergeCell ref="G6:I6"/>
    <mergeCell ref="K6:M6"/>
    <mergeCell ref="C6:E6"/>
    <mergeCell ref="F6:F7"/>
    <mergeCell ref="B5:E5"/>
    <mergeCell ref="J5:M5"/>
    <mergeCell ref="F5:I5"/>
    <mergeCell ref="A2:Q2"/>
  </mergeCells>
  <printOptions horizontalCentered="1" verticalCentered="1"/>
  <pageMargins left="0.25" right="0.25" top="0.5" bottom="0.5" header="0.5" footer="0.5"/>
  <pageSetup scale="45"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A1:T37"/>
  <sheetViews>
    <sheetView zoomScale="85" zoomScaleNormal="85" workbookViewId="0">
      <selection activeCell="S28" sqref="S28"/>
    </sheetView>
  </sheetViews>
  <sheetFormatPr defaultColWidth="9.3828125" defaultRowHeight="12.45"/>
  <cols>
    <col min="1" max="1" width="56.3828125" customWidth="1"/>
    <col min="2" max="9" width="10.3828125" customWidth="1"/>
    <col min="10" max="13" width="10.53515625" customWidth="1"/>
    <col min="14" max="14" width="10.3828125" customWidth="1"/>
    <col min="15" max="15" width="12.53515625" customWidth="1"/>
    <col min="16" max="16" width="14.53515625" customWidth="1"/>
  </cols>
  <sheetData>
    <row r="1" spans="1:16">
      <c r="A1" s="1412" t="s">
        <v>319</v>
      </c>
      <c r="B1" s="1412"/>
      <c r="C1" s="1412"/>
      <c r="D1" s="1412"/>
      <c r="E1" s="1412"/>
      <c r="F1" s="1412"/>
      <c r="G1" s="1412"/>
      <c r="H1" s="1412"/>
      <c r="I1" s="1412"/>
      <c r="J1" s="1412"/>
      <c r="K1" s="1412"/>
      <c r="L1" s="1412"/>
      <c r="M1" s="1412"/>
      <c r="N1" s="1412"/>
      <c r="O1" s="1412"/>
      <c r="P1" s="1412"/>
    </row>
    <row r="2" spans="1:16">
      <c r="A2" s="1412" t="s">
        <v>2</v>
      </c>
      <c r="B2" s="1354"/>
      <c r="C2" s="1354"/>
      <c r="D2" s="1354"/>
      <c r="E2" s="1354"/>
      <c r="F2" s="1354"/>
      <c r="G2" s="1354"/>
      <c r="H2" s="1354"/>
      <c r="I2" s="1354"/>
      <c r="J2" s="1354"/>
      <c r="K2" s="1354"/>
      <c r="L2" s="1354"/>
      <c r="M2" s="1354"/>
      <c r="N2" s="1354"/>
      <c r="O2" s="1354"/>
      <c r="P2" s="1354"/>
    </row>
    <row r="3" spans="1:16" ht="15.9" thickBot="1">
      <c r="A3" s="1275" t="str">
        <f>'Current Month '!A3</f>
        <v>July 2022</v>
      </c>
      <c r="B3" s="1276"/>
      <c r="C3" s="1276"/>
      <c r="D3" s="1276"/>
      <c r="E3" s="1276"/>
      <c r="F3" s="1276"/>
      <c r="G3" s="1276"/>
      <c r="H3" s="1276"/>
      <c r="I3" s="1276"/>
      <c r="J3" s="1276"/>
      <c r="K3" s="1276"/>
      <c r="L3" s="1276"/>
      <c r="M3" s="1276"/>
      <c r="N3" s="1276"/>
      <c r="O3" s="1276"/>
      <c r="P3" s="1276"/>
    </row>
    <row r="4" spans="1:16">
      <c r="A4" s="205"/>
      <c r="B4" s="1413" t="s">
        <v>320</v>
      </c>
      <c r="C4" s="1385"/>
      <c r="D4" s="1387"/>
      <c r="E4" s="1384" t="s">
        <v>4</v>
      </c>
      <c r="F4" s="1385"/>
      <c r="G4" s="1387"/>
      <c r="H4" s="1277" t="s">
        <v>5</v>
      </c>
      <c r="I4" s="1278"/>
      <c r="J4" s="1279"/>
      <c r="K4" s="1416" t="s">
        <v>321</v>
      </c>
      <c r="L4" s="1417"/>
      <c r="M4" s="1418"/>
      <c r="N4" s="1398" t="s">
        <v>322</v>
      </c>
      <c r="O4" s="1399"/>
      <c r="P4" s="1400"/>
    </row>
    <row r="5" spans="1:16">
      <c r="A5" s="7"/>
      <c r="B5" s="90" t="s">
        <v>8</v>
      </c>
      <c r="C5" s="360" t="s">
        <v>9</v>
      </c>
      <c r="D5" s="441" t="s">
        <v>10</v>
      </c>
      <c r="E5" s="90" t="s">
        <v>8</v>
      </c>
      <c r="F5" s="360" t="s">
        <v>9</v>
      </c>
      <c r="G5" s="441" t="s">
        <v>10</v>
      </c>
      <c r="H5" s="90" t="s">
        <v>8</v>
      </c>
      <c r="I5" s="360" t="s">
        <v>9</v>
      </c>
      <c r="J5" s="441" t="s">
        <v>10</v>
      </c>
      <c r="K5" s="90" t="s">
        <v>8</v>
      </c>
      <c r="L5" s="360" t="s">
        <v>9</v>
      </c>
      <c r="M5" s="441" t="s">
        <v>10</v>
      </c>
      <c r="N5" s="90" t="s">
        <v>8</v>
      </c>
      <c r="O5" s="360" t="s">
        <v>9</v>
      </c>
      <c r="P5" s="441" t="s">
        <v>10</v>
      </c>
    </row>
    <row r="6" spans="1:16">
      <c r="A6" s="91" t="s">
        <v>144</v>
      </c>
      <c r="B6" s="487"/>
      <c r="C6" s="71"/>
      <c r="D6" s="72"/>
      <c r="E6" s="487"/>
      <c r="F6" s="71"/>
      <c r="G6" s="72"/>
      <c r="H6" s="487"/>
      <c r="I6" s="71"/>
      <c r="J6" s="72"/>
      <c r="K6" s="506"/>
      <c r="L6" s="506"/>
      <c r="M6" s="506"/>
      <c r="N6" s="487"/>
      <c r="O6" s="71"/>
      <c r="P6" s="72"/>
    </row>
    <row r="7" spans="1:16">
      <c r="A7" s="459"/>
      <c r="B7" s="1186">
        <v>0</v>
      </c>
      <c r="C7" s="1187">
        <v>0</v>
      </c>
      <c r="D7" s="1211">
        <f>B7+C7</f>
        <v>0</v>
      </c>
      <c r="E7" s="1212">
        <v>0</v>
      </c>
      <c r="F7" s="1213">
        <v>0</v>
      </c>
      <c r="G7" s="1214">
        <f>E7+F7</f>
        <v>0</v>
      </c>
      <c r="H7" s="1193">
        <v>0</v>
      </c>
      <c r="I7" s="1194">
        <v>0</v>
      </c>
      <c r="J7" s="1192">
        <f>H7+I7</f>
        <v>0</v>
      </c>
      <c r="K7" s="1195"/>
      <c r="L7" s="1195"/>
      <c r="M7" s="1195"/>
      <c r="N7" s="92">
        <v>0</v>
      </c>
      <c r="O7" s="93">
        <v>0</v>
      </c>
      <c r="P7" s="94">
        <v>0</v>
      </c>
    </row>
    <row r="8" spans="1:16">
      <c r="A8" s="460"/>
      <c r="B8" s="1212"/>
      <c r="C8" s="1213"/>
      <c r="D8" s="1211"/>
      <c r="E8" s="1212"/>
      <c r="F8" s="1213"/>
      <c r="G8" s="1211"/>
      <c r="H8" s="1212"/>
      <c r="I8" s="1213"/>
      <c r="J8" s="1211"/>
      <c r="K8" s="1206"/>
      <c r="L8" s="1206"/>
      <c r="M8" s="1206"/>
      <c r="N8" s="92"/>
      <c r="O8" s="93"/>
      <c r="P8" s="94"/>
    </row>
    <row r="9" spans="1:16" ht="12.9" thickBot="1">
      <c r="A9" s="370"/>
      <c r="B9" s="1215"/>
      <c r="C9" s="1216"/>
      <c r="D9" s="1217"/>
      <c r="E9" s="1215"/>
      <c r="F9" s="1216"/>
      <c r="G9" s="1217"/>
      <c r="H9" s="1215"/>
      <c r="I9" s="1216"/>
      <c r="J9" s="1217"/>
      <c r="K9" s="1218"/>
      <c r="L9" s="1218"/>
      <c r="M9" s="1218"/>
      <c r="N9" s="172"/>
      <c r="O9" s="173"/>
      <c r="P9" s="174"/>
    </row>
    <row r="10" spans="1:16" ht="12.9" thickBot="1">
      <c r="A10" s="438" t="s">
        <v>323</v>
      </c>
      <c r="B10" s="1219">
        <f>SUM(B7:B9)</f>
        <v>0</v>
      </c>
      <c r="C10" s="1220">
        <f t="shared" ref="C10:D10" si="0">SUM(C7:C9)</f>
        <v>0</v>
      </c>
      <c r="D10" s="1221">
        <f t="shared" si="0"/>
        <v>0</v>
      </c>
      <c r="E10" s="1219"/>
      <c r="F10" s="1220"/>
      <c r="G10" s="1221">
        <f t="shared" ref="G10" si="1">SUM(G7:G9)</f>
        <v>0</v>
      </c>
      <c r="H10" s="1219"/>
      <c r="I10" s="1220"/>
      <c r="J10" s="1221">
        <f t="shared" ref="J10" si="2">SUM(J7:J9)</f>
        <v>0</v>
      </c>
      <c r="K10" s="1222"/>
      <c r="L10" s="1222"/>
      <c r="M10" s="1222"/>
      <c r="N10" s="196">
        <v>0</v>
      </c>
      <c r="O10" s="197">
        <v>0</v>
      </c>
      <c r="P10" s="198">
        <v>0</v>
      </c>
    </row>
    <row r="11" spans="1:16">
      <c r="A11" s="371"/>
      <c r="B11" s="651"/>
      <c r="C11" s="99"/>
      <c r="D11" s="1188"/>
      <c r="E11" s="651"/>
      <c r="F11" s="99"/>
      <c r="G11" s="1188"/>
      <c r="H11" s="651"/>
      <c r="I11" s="99"/>
      <c r="J11" s="1188"/>
      <c r="K11" s="1196"/>
      <c r="L11" s="1196"/>
      <c r="M11" s="1196"/>
      <c r="N11" s="92"/>
      <c r="O11" s="93"/>
      <c r="P11" s="94"/>
    </row>
    <row r="12" spans="1:16">
      <c r="A12" s="369"/>
      <c r="B12" s="651"/>
      <c r="C12" s="99"/>
      <c r="D12" s="1188"/>
      <c r="E12" s="651"/>
      <c r="F12" s="99"/>
      <c r="G12" s="1188"/>
      <c r="H12" s="651"/>
      <c r="I12" s="99"/>
      <c r="J12" s="1188"/>
      <c r="K12" s="1196"/>
      <c r="L12" s="1196"/>
      <c r="M12" s="1196"/>
      <c r="N12" s="92"/>
      <c r="O12" s="93"/>
      <c r="P12" s="94"/>
    </row>
    <row r="13" spans="1:16" ht="18" customHeight="1">
      <c r="A13" s="91" t="s">
        <v>41</v>
      </c>
      <c r="B13" s="1189"/>
      <c r="C13" s="1190"/>
      <c r="D13" s="1191"/>
      <c r="E13" s="1197"/>
      <c r="F13" s="1190"/>
      <c r="G13" s="1191"/>
      <c r="H13" s="1189"/>
      <c r="I13" s="1190"/>
      <c r="J13" s="1191"/>
      <c r="K13" s="1198"/>
      <c r="L13" s="1198"/>
      <c r="M13" s="1198"/>
      <c r="N13" s="96"/>
      <c r="O13" s="97"/>
      <c r="P13" s="98"/>
    </row>
    <row r="14" spans="1:16" s="4" customFormat="1">
      <c r="A14" s="432" t="s">
        <v>324</v>
      </c>
      <c r="B14" s="1183">
        <v>0</v>
      </c>
      <c r="C14" s="1184">
        <v>0</v>
      </c>
      <c r="D14" s="1185">
        <f>(500000*0.15)/2</f>
        <v>37500</v>
      </c>
      <c r="E14" s="1199">
        <v>0</v>
      </c>
      <c r="F14" s="1200">
        <v>0</v>
      </c>
      <c r="G14" s="1201">
        <f t="shared" ref="G14:G18" si="3">E14+F14</f>
        <v>0</v>
      </c>
      <c r="H14" s="1183">
        <v>0</v>
      </c>
      <c r="I14" s="1202">
        <v>0</v>
      </c>
      <c r="J14" s="1203">
        <f t="shared" ref="J14:J18" si="4">H14+I14</f>
        <v>0</v>
      </c>
      <c r="K14" s="1201"/>
      <c r="L14" s="1201"/>
      <c r="M14" s="1201"/>
      <c r="N14" s="433">
        <v>0</v>
      </c>
      <c r="O14" s="434">
        <v>0</v>
      </c>
      <c r="P14" s="435">
        <v>0</v>
      </c>
    </row>
    <row r="15" spans="1:16">
      <c r="A15" s="415" t="s">
        <v>325</v>
      </c>
      <c r="B15" s="1186">
        <v>0</v>
      </c>
      <c r="C15" s="1187">
        <v>0</v>
      </c>
      <c r="D15" s="1211">
        <f>(500000*0.15)/2</f>
        <v>37500</v>
      </c>
      <c r="E15" s="1204">
        <v>0</v>
      </c>
      <c r="F15" s="1194">
        <v>0</v>
      </c>
      <c r="G15" s="1206">
        <f t="shared" si="3"/>
        <v>0</v>
      </c>
      <c r="H15" s="1186">
        <v>0</v>
      </c>
      <c r="I15" s="1213">
        <v>0</v>
      </c>
      <c r="J15" s="1205">
        <f t="shared" si="4"/>
        <v>0</v>
      </c>
      <c r="K15" s="1206"/>
      <c r="L15" s="1206"/>
      <c r="M15" s="1206"/>
      <c r="N15" s="92">
        <v>0</v>
      </c>
      <c r="O15" s="93">
        <v>0</v>
      </c>
      <c r="P15" s="94">
        <v>0</v>
      </c>
    </row>
    <row r="16" spans="1:16">
      <c r="A16" s="415" t="s">
        <v>326</v>
      </c>
      <c r="B16" s="1186">
        <v>0</v>
      </c>
      <c r="C16" s="1187">
        <v>0</v>
      </c>
      <c r="D16" s="1192">
        <f>(500000*0.15)/2</f>
        <v>37500</v>
      </c>
      <c r="E16" s="1204">
        <v>0</v>
      </c>
      <c r="F16" s="1194">
        <v>0</v>
      </c>
      <c r="G16" s="1192">
        <f t="shared" si="3"/>
        <v>0</v>
      </c>
      <c r="H16" s="1186">
        <v>0</v>
      </c>
      <c r="I16" s="1213">
        <v>0</v>
      </c>
      <c r="J16" s="1205">
        <f t="shared" si="4"/>
        <v>0</v>
      </c>
      <c r="K16" s="1206"/>
      <c r="L16" s="1206"/>
      <c r="M16" s="1206"/>
      <c r="N16" s="92">
        <v>0</v>
      </c>
      <c r="O16" s="93">
        <v>0</v>
      </c>
      <c r="P16" s="94">
        <v>0</v>
      </c>
    </row>
    <row r="17" spans="1:20">
      <c r="A17" s="416" t="s">
        <v>327</v>
      </c>
      <c r="B17" s="1186">
        <v>0</v>
      </c>
      <c r="C17" s="1187">
        <v>0</v>
      </c>
      <c r="D17" s="1211">
        <f>((150000*0.15)/2)</f>
        <v>11250</v>
      </c>
      <c r="E17" s="1204">
        <v>0</v>
      </c>
      <c r="F17" s="1194">
        <v>0</v>
      </c>
      <c r="G17" s="1206">
        <f t="shared" si="3"/>
        <v>0</v>
      </c>
      <c r="H17" s="1186">
        <v>0</v>
      </c>
      <c r="I17" s="1213">
        <v>0</v>
      </c>
      <c r="J17" s="1205">
        <f t="shared" si="4"/>
        <v>0</v>
      </c>
      <c r="K17" s="1206"/>
      <c r="L17" s="1206"/>
      <c r="M17" s="1206"/>
      <c r="N17" s="92">
        <v>0</v>
      </c>
      <c r="O17" s="93">
        <v>0</v>
      </c>
      <c r="P17" s="94">
        <v>0</v>
      </c>
    </row>
    <row r="18" spans="1:20">
      <c r="A18" s="417" t="s">
        <v>328</v>
      </c>
      <c r="B18" s="1186">
        <v>0</v>
      </c>
      <c r="C18" s="1187">
        <v>0</v>
      </c>
      <c r="D18" s="1211">
        <f>(1500000*0.15)</f>
        <v>225000</v>
      </c>
      <c r="E18" s="1204">
        <v>0</v>
      </c>
      <c r="F18" s="1194">
        <v>0</v>
      </c>
      <c r="G18" s="1206">
        <f t="shared" si="3"/>
        <v>0</v>
      </c>
      <c r="H18" s="1186">
        <v>0</v>
      </c>
      <c r="I18" s="1213">
        <v>0</v>
      </c>
      <c r="J18" s="1205">
        <f t="shared" si="4"/>
        <v>0</v>
      </c>
      <c r="K18" s="1206"/>
      <c r="L18" s="1206"/>
      <c r="M18" s="1206"/>
      <c r="N18" s="92">
        <v>0</v>
      </c>
      <c r="O18" s="93">
        <v>0</v>
      </c>
      <c r="P18" s="94">
        <v>0</v>
      </c>
    </row>
    <row r="19" spans="1:20">
      <c r="A19" s="417" t="s">
        <v>329</v>
      </c>
      <c r="B19" s="1186">
        <v>0</v>
      </c>
      <c r="C19" s="1187">
        <v>0</v>
      </c>
      <c r="D19" s="1211">
        <f>(500000*0.15)</f>
        <v>75000</v>
      </c>
      <c r="E19" s="1204">
        <v>0</v>
      </c>
      <c r="F19" s="1194">
        <v>0</v>
      </c>
      <c r="G19" s="1206">
        <f t="shared" ref="G19:G21" si="5">E19+F19</f>
        <v>0</v>
      </c>
      <c r="H19" s="1186">
        <v>0</v>
      </c>
      <c r="I19" s="1213">
        <v>0</v>
      </c>
      <c r="J19" s="1205">
        <f t="shared" ref="J19:J21" si="6">H19+I19</f>
        <v>0</v>
      </c>
      <c r="K19" s="1206"/>
      <c r="L19" s="1206"/>
      <c r="M19" s="1206"/>
      <c r="N19" s="92">
        <v>0</v>
      </c>
      <c r="O19" s="93">
        <v>0</v>
      </c>
      <c r="P19" s="94">
        <v>0</v>
      </c>
    </row>
    <row r="20" spans="1:20">
      <c r="A20" s="417" t="s">
        <v>330</v>
      </c>
      <c r="B20" s="1186">
        <v>0</v>
      </c>
      <c r="C20" s="1187">
        <v>0</v>
      </c>
      <c r="D20" s="1192">
        <v>300000</v>
      </c>
      <c r="E20" s="1207">
        <v>4212.5</v>
      </c>
      <c r="F20" s="1207">
        <v>4212.5</v>
      </c>
      <c r="G20" s="1192">
        <f t="shared" si="5"/>
        <v>8425</v>
      </c>
      <c r="H20" s="1186">
        <v>33169.380000000005</v>
      </c>
      <c r="I20" s="1213">
        <v>33169.369999999995</v>
      </c>
      <c r="J20" s="1205">
        <f t="shared" si="6"/>
        <v>66338.75</v>
      </c>
      <c r="K20" s="1206">
        <v>33169.380000000005</v>
      </c>
      <c r="L20" s="1206">
        <v>33169.369999999995</v>
      </c>
      <c r="M20" s="1206">
        <v>66338.75</v>
      </c>
      <c r="N20" s="1117"/>
      <c r="O20" s="1118"/>
      <c r="P20" s="94">
        <f>J20/D20</f>
        <v>0.22112916666666665</v>
      </c>
    </row>
    <row r="21" spans="1:20">
      <c r="A21" s="410" t="s">
        <v>331</v>
      </c>
      <c r="B21" s="1186">
        <v>0</v>
      </c>
      <c r="C21" s="1187">
        <v>0</v>
      </c>
      <c r="D21" s="1211">
        <f>B21+C21</f>
        <v>0</v>
      </c>
      <c r="E21" s="1204">
        <v>0</v>
      </c>
      <c r="F21" s="1194">
        <v>0</v>
      </c>
      <c r="G21" s="1206">
        <f t="shared" si="5"/>
        <v>0</v>
      </c>
      <c r="H21" s="1186">
        <v>0</v>
      </c>
      <c r="I21" s="1213">
        <v>0</v>
      </c>
      <c r="J21" s="1205">
        <f t="shared" si="6"/>
        <v>0</v>
      </c>
      <c r="K21" s="1206"/>
      <c r="L21" s="1206"/>
      <c r="M21" s="1206"/>
      <c r="N21" s="92">
        <v>0</v>
      </c>
      <c r="O21" s="93">
        <v>0</v>
      </c>
      <c r="P21" s="94">
        <v>0</v>
      </c>
    </row>
    <row r="22" spans="1:20">
      <c r="A22" s="410" t="s">
        <v>332</v>
      </c>
      <c r="B22" s="1193">
        <v>0</v>
      </c>
      <c r="C22" s="1194">
        <v>0</v>
      </c>
      <c r="D22" s="1223">
        <f>(500000*0.15)</f>
        <v>75000</v>
      </c>
      <c r="E22" s="1224"/>
      <c r="F22" s="1225"/>
      <c r="G22" s="1226"/>
      <c r="H22" s="1227"/>
      <c r="I22" s="1225"/>
      <c r="J22" s="1226"/>
      <c r="K22" s="1228"/>
      <c r="L22" s="1228"/>
      <c r="M22" s="1228"/>
      <c r="N22" s="92"/>
      <c r="O22" s="93"/>
      <c r="P22" s="94"/>
    </row>
    <row r="23" spans="1:20">
      <c r="A23" s="22"/>
      <c r="B23" s="1229"/>
      <c r="C23" s="1225"/>
      <c r="D23" s="1230"/>
      <c r="E23" s="1228"/>
      <c r="F23" s="1225"/>
      <c r="G23" s="1230"/>
      <c r="H23" s="1208"/>
      <c r="I23" s="1209"/>
      <c r="J23" s="1210"/>
      <c r="K23" s="1208"/>
      <c r="L23" s="1208"/>
      <c r="M23" s="1208"/>
      <c r="N23" s="92"/>
      <c r="O23" s="93"/>
      <c r="P23" s="94"/>
    </row>
    <row r="24" spans="1:20" ht="12.9" thickBot="1">
      <c r="A24" s="22"/>
      <c r="B24" s="1231"/>
      <c r="C24" s="1232"/>
      <c r="D24" s="1233"/>
      <c r="E24" s="1234"/>
      <c r="F24" s="1232"/>
      <c r="G24" s="1233"/>
      <c r="H24" s="1208"/>
      <c r="I24" s="1209"/>
      <c r="J24" s="1210"/>
      <c r="K24" s="1208"/>
      <c r="L24" s="1208"/>
      <c r="M24" s="1208"/>
      <c r="N24" s="172"/>
      <c r="O24" s="173"/>
      <c r="P24" s="174"/>
    </row>
    <row r="25" spans="1:20" ht="12.9" thickBot="1">
      <c r="A25" s="199" t="s">
        <v>333</v>
      </c>
      <c r="B25" s="1235">
        <f t="shared" ref="B25:I25" si="7">SUM(B14:B24)</f>
        <v>0</v>
      </c>
      <c r="C25" s="1236">
        <f t="shared" si="7"/>
        <v>0</v>
      </c>
      <c r="D25" s="1237">
        <f>SUM(D14:D24)</f>
        <v>798750</v>
      </c>
      <c r="E25" s="1235">
        <f t="shared" si="7"/>
        <v>4212.5</v>
      </c>
      <c r="F25" s="1236">
        <f t="shared" si="7"/>
        <v>4212.5</v>
      </c>
      <c r="G25" s="1237">
        <f t="shared" si="7"/>
        <v>8425</v>
      </c>
      <c r="H25" s="1235">
        <f t="shared" si="7"/>
        <v>33169.380000000005</v>
      </c>
      <c r="I25" s="1236">
        <f t="shared" si="7"/>
        <v>33169.369999999995</v>
      </c>
      <c r="J25" s="1237">
        <f t="shared" ref="J25" si="8">SUM(J14:J24)</f>
        <v>66338.75</v>
      </c>
      <c r="K25" s="1238">
        <v>33169.380000000005</v>
      </c>
      <c r="L25" s="1238">
        <v>33169.369999999995</v>
      </c>
      <c r="M25" s="1238">
        <v>66338.75</v>
      </c>
      <c r="N25" s="187">
        <f>IFERROR(H25/B25,0)</f>
        <v>0</v>
      </c>
      <c r="O25" s="188">
        <f>IFERROR(I25/C25,0)</f>
        <v>0</v>
      </c>
      <c r="P25" s="189">
        <f>IFERROR(J25/D25,0)</f>
        <v>8.3053208137715176E-2</v>
      </c>
    </row>
    <row r="26" spans="1:20">
      <c r="A26" s="8"/>
    </row>
    <row r="27" spans="1:20" ht="14.25" customHeight="1">
      <c r="A27" s="1414"/>
      <c r="B27" s="1415"/>
      <c r="C27" s="1415"/>
      <c r="D27" s="1415"/>
      <c r="E27" s="1415"/>
      <c r="F27" s="1415"/>
      <c r="G27" s="1415"/>
      <c r="H27" s="1415"/>
      <c r="I27" s="1415"/>
      <c r="J27" s="1415"/>
      <c r="K27" s="1415"/>
      <c r="L27" s="1415"/>
      <c r="M27" s="1415"/>
      <c r="N27" s="1415"/>
      <c r="O27" s="1415"/>
      <c r="P27" s="1415"/>
      <c r="Q27" s="32"/>
      <c r="R27" s="32"/>
      <c r="S27" s="32"/>
      <c r="T27" s="32"/>
    </row>
    <row r="28" spans="1:20">
      <c r="A28" s="182"/>
      <c r="B28" s="242"/>
      <c r="C28" s="242"/>
      <c r="D28" s="242"/>
      <c r="E28" s="242"/>
      <c r="F28" s="242"/>
      <c r="G28" s="242"/>
      <c r="H28" s="242"/>
      <c r="I28" s="242"/>
      <c r="J28" s="242"/>
      <c r="K28" s="242"/>
      <c r="L28" s="242"/>
      <c r="M28" s="242"/>
    </row>
    <row r="29" spans="1:20" ht="14.25" customHeight="1">
      <c r="A29" s="1411" t="s">
        <v>164</v>
      </c>
      <c r="B29" s="1411"/>
      <c r="C29" s="1411"/>
      <c r="D29" s="1411"/>
      <c r="E29" s="1411"/>
      <c r="F29" s="1411"/>
      <c r="G29" s="1411"/>
      <c r="H29" s="1411"/>
      <c r="I29" s="1411"/>
      <c r="J29" s="1411"/>
      <c r="K29" s="1411"/>
      <c r="L29" s="1411"/>
      <c r="M29" s="1411"/>
      <c r="N29" s="1411"/>
      <c r="O29" s="1411"/>
      <c r="P29" s="1411"/>
    </row>
    <row r="30" spans="1:20" ht="12.75" customHeight="1">
      <c r="A30" s="33"/>
    </row>
    <row r="31" spans="1:20">
      <c r="A31" s="33"/>
      <c r="B31" s="33"/>
      <c r="C31" s="33"/>
      <c r="D31" s="33"/>
      <c r="E31" s="33"/>
      <c r="F31" s="33"/>
      <c r="G31" s="33"/>
      <c r="H31" s="33"/>
      <c r="I31" s="33"/>
      <c r="J31" s="33"/>
      <c r="K31" s="33"/>
      <c r="L31" s="33"/>
      <c r="M31" s="33"/>
      <c r="N31" s="33"/>
      <c r="O31" s="33"/>
    </row>
    <row r="32" spans="1:20">
      <c r="B32" s="357"/>
      <c r="C32" s="357"/>
      <c r="D32" s="357"/>
      <c r="E32" s="357"/>
      <c r="F32" s="357"/>
      <c r="G32" s="357"/>
      <c r="H32" s="357"/>
      <c r="I32" s="357"/>
      <c r="J32" s="357"/>
      <c r="K32" s="357"/>
      <c r="L32" s="357"/>
      <c r="M32" s="357"/>
      <c r="N32" s="357"/>
      <c r="O32" s="357"/>
      <c r="P32" s="357"/>
    </row>
    <row r="33" spans="1:17">
      <c r="B33" s="357"/>
      <c r="C33" s="357"/>
      <c r="D33" s="357"/>
      <c r="E33" s="357"/>
      <c r="F33" s="357"/>
      <c r="G33" s="357"/>
      <c r="H33" s="357"/>
      <c r="I33" s="357"/>
      <c r="J33" s="357"/>
      <c r="K33" s="357"/>
      <c r="L33" s="357"/>
      <c r="M33" s="357"/>
      <c r="N33" s="357"/>
      <c r="O33" s="357"/>
      <c r="P33" s="357"/>
      <c r="Q33" s="2"/>
    </row>
    <row r="34" spans="1:17">
      <c r="B34" s="34"/>
      <c r="C34" s="34"/>
      <c r="D34" s="34"/>
      <c r="E34" s="34"/>
      <c r="F34" s="34"/>
      <c r="G34" s="34"/>
      <c r="H34" s="34"/>
      <c r="I34" s="34"/>
      <c r="J34" s="34"/>
      <c r="K34" s="34"/>
      <c r="L34" s="34"/>
      <c r="M34" s="34"/>
      <c r="N34" s="34"/>
      <c r="O34" s="34"/>
      <c r="P34" s="34"/>
      <c r="Q34" s="2"/>
    </row>
    <row r="35" spans="1:17">
      <c r="B35" s="2"/>
      <c r="C35" s="2"/>
      <c r="D35" s="2"/>
      <c r="E35" s="2"/>
      <c r="F35" s="2"/>
      <c r="G35" s="2"/>
      <c r="H35" s="2"/>
      <c r="I35" s="2"/>
      <c r="J35" s="2"/>
      <c r="K35" s="2"/>
      <c r="L35" s="2"/>
      <c r="M35" s="2"/>
      <c r="N35" s="2"/>
      <c r="O35" s="2"/>
      <c r="P35" s="2"/>
    </row>
    <row r="36" spans="1:17">
      <c r="B36" s="2"/>
      <c r="C36" s="2"/>
      <c r="D36" s="2"/>
      <c r="E36" s="2"/>
      <c r="F36" s="2"/>
      <c r="G36" s="2"/>
      <c r="H36" s="2"/>
      <c r="I36" s="2"/>
      <c r="J36" s="2"/>
      <c r="K36" s="2"/>
      <c r="L36" s="2"/>
      <c r="M36" s="2"/>
      <c r="N36" s="2"/>
      <c r="O36" s="2"/>
      <c r="P36" s="2"/>
    </row>
    <row r="37" spans="1:17">
      <c r="A37" s="2"/>
    </row>
  </sheetData>
  <mergeCells count="10">
    <mergeCell ref="A29:P29"/>
    <mergeCell ref="A1:P1"/>
    <mergeCell ref="A3:P3"/>
    <mergeCell ref="A2:P2"/>
    <mergeCell ref="B4:D4"/>
    <mergeCell ref="E4:G4"/>
    <mergeCell ref="H4:J4"/>
    <mergeCell ref="N4:P4"/>
    <mergeCell ref="A27:P27"/>
    <mergeCell ref="K4:M4"/>
  </mergeCells>
  <printOptions horizontalCentered="1" verticalCentered="1"/>
  <pageMargins left="0.25" right="0.25" top="0.5" bottom="0.5" header="0.5" footer="0.5"/>
  <pageSetup scale="62" orientation="landscape" r:id="rId1"/>
  <customProperties>
    <customPr name="_pios_id" r:id="rId2"/>
  </customPropertie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7BC-176F-4086-9F92-9144D1645FCD}">
  <sheetPr codeName="Sheet15">
    <tabColor rgb="FF00B050"/>
    <pageSetUpPr fitToPage="1"/>
  </sheetPr>
  <dimension ref="A1:M98"/>
  <sheetViews>
    <sheetView tabSelected="1" topLeftCell="A55" zoomScaleNormal="100" workbookViewId="0">
      <selection sqref="A1:J1"/>
    </sheetView>
  </sheetViews>
  <sheetFormatPr defaultRowHeight="12.45"/>
  <cols>
    <col min="1" max="1" width="28.3046875" customWidth="1"/>
    <col min="2" max="2" width="15.3046875" customWidth="1"/>
    <col min="3" max="5" width="14.69140625" customWidth="1"/>
    <col min="6" max="6" width="12.53515625" customWidth="1"/>
    <col min="7" max="8" width="18.3046875" customWidth="1"/>
    <col min="9" max="9" width="20.3828125" customWidth="1"/>
    <col min="10" max="10" width="17.69140625" customWidth="1"/>
    <col min="11" max="11" width="13.53515625" customWidth="1"/>
    <col min="12" max="12" width="18.3046875" customWidth="1"/>
    <col min="13" max="13" width="13.3828125" customWidth="1"/>
    <col min="14" max="14" width="23" customWidth="1"/>
    <col min="15" max="15" width="15.69140625" customWidth="1"/>
    <col min="16" max="16" width="12.53515625" customWidth="1"/>
    <col min="17" max="17" width="14.3828125" customWidth="1"/>
    <col min="18" max="18" width="10.53515625" customWidth="1"/>
    <col min="19" max="19" width="14.69140625" customWidth="1"/>
    <col min="20" max="20" width="14.53515625" customWidth="1"/>
    <col min="21" max="21" width="15.3046875" customWidth="1"/>
    <col min="22" max="22" width="14.53515625" customWidth="1"/>
    <col min="23" max="23" width="16.3046875" customWidth="1"/>
    <col min="24" max="24" width="14.3046875" customWidth="1"/>
    <col min="25" max="25" width="14.3828125" customWidth="1"/>
    <col min="27" max="27" width="13.53515625" customWidth="1"/>
    <col min="28" max="28" width="14.3828125" customWidth="1"/>
    <col min="29" max="29" width="12.3828125" customWidth="1"/>
    <col min="30" max="30" width="11.69140625" customWidth="1"/>
    <col min="31" max="31" width="13.69140625" customWidth="1"/>
    <col min="32" max="32" width="12.69140625" customWidth="1"/>
    <col min="33" max="33" width="11.53515625" customWidth="1"/>
    <col min="35" max="35" width="12.3046875" customWidth="1"/>
    <col min="36" max="36" width="13" customWidth="1"/>
    <col min="37" max="37" width="12.3046875" customWidth="1"/>
    <col min="38" max="38" width="16.3828125" customWidth="1"/>
    <col min="39" max="40" width="12.3828125" customWidth="1"/>
    <col min="41" max="41" width="13" customWidth="1"/>
    <col min="42" max="42" width="11.53515625" customWidth="1"/>
    <col min="43" max="43" width="13.53515625" customWidth="1"/>
    <col min="44" max="44" width="12.3828125" customWidth="1"/>
    <col min="45" max="45" width="12.3046875" customWidth="1"/>
    <col min="46" max="46" width="14.53515625" customWidth="1"/>
    <col min="47" max="47" width="12.3828125" customWidth="1"/>
    <col min="48" max="48" width="15.3046875" customWidth="1"/>
    <col min="49" max="49" width="12.69140625" customWidth="1"/>
    <col min="50" max="50" width="9.53515625" customWidth="1"/>
    <col min="51" max="51" width="12.3828125" customWidth="1"/>
    <col min="52" max="53" width="12.53515625" customWidth="1"/>
    <col min="54" max="54" width="13.53515625" customWidth="1"/>
    <col min="55" max="55" width="13" customWidth="1"/>
    <col min="56" max="56" width="15.3828125" customWidth="1"/>
    <col min="57" max="57" width="12.53515625" customWidth="1"/>
    <col min="58" max="58" width="10" customWidth="1"/>
  </cols>
  <sheetData>
    <row r="1" spans="1:13" ht="30.75" customHeight="1">
      <c r="A1" s="1419" t="s">
        <v>334</v>
      </c>
      <c r="B1" s="1419"/>
      <c r="C1" s="1419"/>
      <c r="D1" s="1419"/>
      <c r="E1" s="1419"/>
      <c r="F1" s="1419"/>
      <c r="G1" s="1419"/>
      <c r="H1" s="1419"/>
      <c r="I1" s="1419"/>
      <c r="J1" s="1419"/>
      <c r="K1" s="383"/>
      <c r="L1" s="383"/>
      <c r="M1" s="383"/>
    </row>
    <row r="2" spans="1:13" ht="15.45">
      <c r="A2" s="1420" t="s">
        <v>2</v>
      </c>
      <c r="B2" s="1420"/>
      <c r="C2" s="1420"/>
      <c r="D2" s="1420"/>
      <c r="E2" s="1420"/>
      <c r="F2" s="1420"/>
      <c r="G2" s="1420"/>
      <c r="H2" s="1420"/>
      <c r="I2" s="1420"/>
      <c r="J2" s="1420"/>
    </row>
    <row r="3" spans="1:13" ht="15.45">
      <c r="A3" s="1300" t="str">
        <f>'Current Month '!A3</f>
        <v>July 2022</v>
      </c>
      <c r="B3" s="1300"/>
      <c r="C3" s="1300"/>
      <c r="D3" s="1300"/>
      <c r="E3" s="1300"/>
      <c r="F3" s="1300"/>
      <c r="G3" s="1300"/>
      <c r="H3" s="1300"/>
      <c r="I3" s="1300"/>
      <c r="J3" s="1300"/>
    </row>
    <row r="5" spans="1:13" ht="12.9" thickBot="1">
      <c r="A5" s="8" t="s">
        <v>335</v>
      </c>
    </row>
    <row r="6" spans="1:13" ht="50.15" thickBot="1">
      <c r="A6" s="508" t="s">
        <v>336</v>
      </c>
      <c r="B6" s="507" t="s">
        <v>337</v>
      </c>
      <c r="C6" s="507" t="s">
        <v>338</v>
      </c>
      <c r="D6" s="507" t="s">
        <v>339</v>
      </c>
      <c r="E6" s="507" t="s">
        <v>340</v>
      </c>
      <c r="F6" s="507" t="s">
        <v>341</v>
      </c>
      <c r="G6" s="507" t="s">
        <v>342</v>
      </c>
      <c r="H6" s="507" t="s">
        <v>343</v>
      </c>
      <c r="I6" s="507" t="s">
        <v>344</v>
      </c>
      <c r="J6" s="507" t="s">
        <v>345</v>
      </c>
    </row>
    <row r="7" spans="1:13">
      <c r="A7" s="939" t="s">
        <v>346</v>
      </c>
      <c r="B7" s="510"/>
      <c r="C7" s="510"/>
      <c r="D7" s="510"/>
      <c r="E7" s="510"/>
      <c r="F7" s="510"/>
      <c r="G7" s="510"/>
      <c r="H7" s="510"/>
      <c r="I7" s="510"/>
      <c r="J7" s="510"/>
    </row>
    <row r="8" spans="1:13">
      <c r="A8" s="940" t="s">
        <v>347</v>
      </c>
      <c r="B8" s="1155"/>
      <c r="C8" s="490"/>
      <c r="D8" s="512"/>
      <c r="E8" s="490"/>
      <c r="F8" s="512"/>
      <c r="G8" s="513"/>
      <c r="H8" s="513"/>
      <c r="I8" s="513"/>
      <c r="J8" s="513"/>
    </row>
    <row r="9" spans="1:13">
      <c r="A9" s="940" t="s">
        <v>348</v>
      </c>
      <c r="B9" s="1560">
        <v>170522</v>
      </c>
      <c r="C9" s="1259">
        <v>2172</v>
      </c>
      <c r="D9" s="512">
        <f t="shared" ref="D9:D21" si="0">IFERROR(C9/B9,0)</f>
        <v>1.2737359402305861E-2</v>
      </c>
      <c r="E9" s="1259">
        <v>2427</v>
      </c>
      <c r="F9" s="512">
        <f t="shared" ref="F9:F21" si="1">IFERROR(C9/E9,0)</f>
        <v>0.89493201483312734</v>
      </c>
      <c r="G9" s="1265">
        <v>27.215206436151998</v>
      </c>
      <c r="H9" s="1266">
        <v>3.74762989843661E-3</v>
      </c>
      <c r="I9" s="1266">
        <v>-0.30213066301494901</v>
      </c>
      <c r="J9" s="1269">
        <v>305.41981969645099</v>
      </c>
    </row>
    <row r="10" spans="1:13">
      <c r="A10" s="940" t="s">
        <v>349</v>
      </c>
      <c r="B10" s="1560">
        <v>22468</v>
      </c>
      <c r="C10" s="1259">
        <v>407</v>
      </c>
      <c r="D10" s="512">
        <f t="shared" si="0"/>
        <v>1.8114651949439203E-2</v>
      </c>
      <c r="E10" s="1259">
        <v>589</v>
      </c>
      <c r="F10" s="526">
        <f t="shared" si="1"/>
        <v>0.69100169779286924</v>
      </c>
      <c r="G10" s="1265">
        <v>42.7950473729544</v>
      </c>
      <c r="H10" s="1266">
        <v>5.0381970714900902E-3</v>
      </c>
      <c r="I10" s="1266">
        <v>4.5147661498708</v>
      </c>
      <c r="J10" s="1269">
        <v>425.06587855297198</v>
      </c>
    </row>
    <row r="11" spans="1:13">
      <c r="A11" s="940" t="s">
        <v>350</v>
      </c>
      <c r="B11" s="1560">
        <v>179480</v>
      </c>
      <c r="C11" s="1259">
        <v>2964</v>
      </c>
      <c r="D11" s="512">
        <f t="shared" si="0"/>
        <v>1.6514374860708714E-2</v>
      </c>
      <c r="E11" s="1259">
        <v>3510</v>
      </c>
      <c r="F11" s="526">
        <f t="shared" si="1"/>
        <v>0.84444444444444444</v>
      </c>
      <c r="G11" s="1265">
        <v>31.526267734935701</v>
      </c>
      <c r="H11" s="1266">
        <v>4.1200580871306996E-3</v>
      </c>
      <c r="I11" s="1266">
        <v>0.26036371223501897</v>
      </c>
      <c r="J11" s="1269">
        <v>260.50564012685697</v>
      </c>
    </row>
    <row r="12" spans="1:13">
      <c r="A12" s="940" t="s">
        <v>351</v>
      </c>
      <c r="B12" s="1561"/>
      <c r="C12" s="1259"/>
      <c r="D12" s="512"/>
      <c r="E12" s="1259"/>
      <c r="F12" s="526"/>
      <c r="G12" s="1265"/>
      <c r="H12" s="1266"/>
      <c r="I12" s="1266"/>
      <c r="J12" s="1269"/>
    </row>
    <row r="13" spans="1:13">
      <c r="A13" s="940" t="s">
        <v>352</v>
      </c>
      <c r="B13" s="1561">
        <v>136885</v>
      </c>
      <c r="C13" s="1259">
        <v>1428</v>
      </c>
      <c r="D13" s="512">
        <f t="shared" si="0"/>
        <v>1.043211454870877E-2</v>
      </c>
      <c r="E13" s="1259">
        <v>8822</v>
      </c>
      <c r="F13" s="526">
        <f t="shared" si="1"/>
        <v>0.16186805712990252</v>
      </c>
      <c r="G13" s="1265">
        <v>30.340666092519701</v>
      </c>
      <c r="H13" s="1266">
        <v>3.9807569881889797E-3</v>
      </c>
      <c r="I13" s="1266">
        <v>0.83778063484251997</v>
      </c>
      <c r="J13" s="1269">
        <v>370.22515132874003</v>
      </c>
    </row>
    <row r="14" spans="1:13">
      <c r="A14" s="940" t="s">
        <v>353</v>
      </c>
      <c r="B14" s="1561">
        <v>236613</v>
      </c>
      <c r="C14" s="1259">
        <v>4115</v>
      </c>
      <c r="D14" s="512">
        <f t="shared" si="0"/>
        <v>1.7391267597300232E-2</v>
      </c>
      <c r="E14" s="1259">
        <v>25653</v>
      </c>
      <c r="F14" s="526">
        <f t="shared" si="1"/>
        <v>0.1604100884886758</v>
      </c>
      <c r="G14" s="1265">
        <v>31.305530844881499</v>
      </c>
      <c r="H14" s="1266">
        <v>4.1201217702279804E-3</v>
      </c>
      <c r="I14" s="1266">
        <v>0.28901139919535102</v>
      </c>
      <c r="J14" s="1269">
        <v>247.529739606616</v>
      </c>
    </row>
    <row r="15" spans="1:13">
      <c r="A15" s="940" t="s">
        <v>354</v>
      </c>
      <c r="B15" s="513"/>
      <c r="C15" s="513"/>
      <c r="D15" s="512"/>
      <c r="E15" s="513"/>
      <c r="F15" s="526"/>
      <c r="G15" s="1265"/>
      <c r="H15" s="1266"/>
      <c r="I15" s="1266"/>
      <c r="J15" s="1269"/>
    </row>
    <row r="16" spans="1:13">
      <c r="A16" s="940" t="s">
        <v>355</v>
      </c>
      <c r="B16" s="1260" t="s">
        <v>356</v>
      </c>
      <c r="C16" s="1261">
        <v>3990</v>
      </c>
      <c r="D16" s="512">
        <f t="shared" si="0"/>
        <v>0</v>
      </c>
      <c r="E16" s="1260" t="s">
        <v>356</v>
      </c>
      <c r="F16" s="526">
        <f t="shared" si="1"/>
        <v>0</v>
      </c>
      <c r="G16" s="1265">
        <v>31.961748124613901</v>
      </c>
      <c r="H16" s="1266">
        <v>4.1779152766746102E-3</v>
      </c>
      <c r="I16" s="1266">
        <v>0.458419556967611</v>
      </c>
      <c r="J16" s="1269">
        <v>333.45818727385102</v>
      </c>
    </row>
    <row r="17" spans="1:10">
      <c r="A17" s="940" t="s">
        <v>357</v>
      </c>
      <c r="B17" s="1260" t="s">
        <v>356</v>
      </c>
      <c r="C17" s="1261">
        <v>1553</v>
      </c>
      <c r="D17" s="512">
        <f t="shared" si="0"/>
        <v>0</v>
      </c>
      <c r="E17" s="1260" t="s">
        <v>356</v>
      </c>
      <c r="F17" s="526">
        <f t="shared" si="1"/>
        <v>0</v>
      </c>
      <c r="G17" s="1265">
        <v>28.646171627502198</v>
      </c>
      <c r="H17" s="1266">
        <v>3.80896160139252E-3</v>
      </c>
      <c r="I17" s="1266">
        <v>0.73127989556135797</v>
      </c>
      <c r="J17" s="1269">
        <v>251.639933855527</v>
      </c>
    </row>
    <row r="18" spans="1:10">
      <c r="A18" s="940" t="s">
        <v>358</v>
      </c>
      <c r="B18" s="1562">
        <v>166246.30864800001</v>
      </c>
      <c r="C18" s="1261">
        <v>986</v>
      </c>
      <c r="D18" s="512">
        <f t="shared" si="0"/>
        <v>5.9309587564298789E-3</v>
      </c>
      <c r="E18" s="1260" t="s">
        <v>356</v>
      </c>
      <c r="F18" s="526">
        <f t="shared" si="1"/>
        <v>0</v>
      </c>
      <c r="G18" s="1265">
        <v>27.185533191489402</v>
      </c>
      <c r="H18" s="1266">
        <v>3.4042565957446802E-3</v>
      </c>
      <c r="I18" s="1266">
        <v>1.30657255319149</v>
      </c>
      <c r="J18" s="1269">
        <v>310.388759574468</v>
      </c>
    </row>
    <row r="19" spans="1:10">
      <c r="A19" s="940" t="s">
        <v>359</v>
      </c>
      <c r="B19" s="1562">
        <v>44771.077799999999</v>
      </c>
      <c r="C19" s="1260" t="s">
        <v>356</v>
      </c>
      <c r="D19" s="512">
        <f t="shared" si="0"/>
        <v>0</v>
      </c>
      <c r="E19" s="1260" t="s">
        <v>356</v>
      </c>
      <c r="F19" s="526">
        <f t="shared" si="1"/>
        <v>0</v>
      </c>
      <c r="G19" s="1260" t="s">
        <v>356</v>
      </c>
      <c r="H19" s="1260" t="s">
        <v>356</v>
      </c>
      <c r="I19" s="1260" t="s">
        <v>356</v>
      </c>
      <c r="J19" s="1269" t="s">
        <v>356</v>
      </c>
    </row>
    <row r="20" spans="1:10">
      <c r="A20" s="940" t="s">
        <v>360</v>
      </c>
      <c r="B20" s="1260" t="s">
        <v>356</v>
      </c>
      <c r="C20" s="1261">
        <v>68</v>
      </c>
      <c r="D20" s="512">
        <f t="shared" si="0"/>
        <v>0</v>
      </c>
      <c r="E20" s="1260" t="s">
        <v>356</v>
      </c>
      <c r="F20" s="526">
        <f t="shared" si="1"/>
        <v>0</v>
      </c>
      <c r="G20" s="1266">
        <v>42.590396475770902</v>
      </c>
      <c r="H20" s="1266">
        <v>5.8985656387665203E-3</v>
      </c>
      <c r="I20" s="1266">
        <v>0.19033039647577099</v>
      </c>
      <c r="J20" s="1269">
        <v>148.826916299559</v>
      </c>
    </row>
    <row r="21" spans="1:10">
      <c r="A21" s="940" t="s">
        <v>361</v>
      </c>
      <c r="B21" s="1260" t="s">
        <v>356</v>
      </c>
      <c r="C21" s="1261">
        <v>2251</v>
      </c>
      <c r="D21" s="512">
        <f t="shared" si="0"/>
        <v>0</v>
      </c>
      <c r="E21" s="1259">
        <v>15528</v>
      </c>
      <c r="F21" s="526">
        <f t="shared" si="1"/>
        <v>0.14496393611540442</v>
      </c>
      <c r="G21" s="1266">
        <v>29.9257291864214</v>
      </c>
      <c r="H21" s="1266">
        <v>3.9013876730513899E-3</v>
      </c>
      <c r="I21" s="1266">
        <v>0.47373677223591898</v>
      </c>
      <c r="J21" s="1269">
        <v>320.64981604399799</v>
      </c>
    </row>
    <row r="22" spans="1:10">
      <c r="A22" s="941" t="s">
        <v>362</v>
      </c>
      <c r="B22" s="1150"/>
      <c r="C22" s="514"/>
      <c r="D22" s="514"/>
      <c r="E22" s="514"/>
      <c r="F22" s="514"/>
      <c r="G22" s="514"/>
      <c r="H22" s="514"/>
      <c r="I22" s="514"/>
      <c r="J22" s="514"/>
    </row>
    <row r="23" spans="1:10">
      <c r="A23" s="515" t="s">
        <v>363</v>
      </c>
      <c r="B23" s="1563">
        <v>90092</v>
      </c>
      <c r="C23" s="1259">
        <v>1349</v>
      </c>
      <c r="D23" s="512">
        <f t="shared" ref="D23:D34" si="2">IFERROR(C23/B23,0)</f>
        <v>1.4973582560049726E-2</v>
      </c>
      <c r="E23" s="1259">
        <v>8522</v>
      </c>
      <c r="F23" s="526">
        <f t="shared" ref="F23:F34" si="3">IFERROR(C23/E23,0)</f>
        <v>0.15829617460689979</v>
      </c>
      <c r="G23" s="1266">
        <v>31.096828063241102</v>
      </c>
      <c r="H23" s="1266">
        <v>4.0612768115941998E-3</v>
      </c>
      <c r="I23" s="1266">
        <v>0.36562483530961798</v>
      </c>
      <c r="J23" s="1268">
        <v>333.387427536232</v>
      </c>
    </row>
    <row r="24" spans="1:10">
      <c r="A24" s="517" t="s">
        <v>276</v>
      </c>
      <c r="B24" s="1563">
        <v>8611</v>
      </c>
      <c r="C24" s="1259">
        <v>92</v>
      </c>
      <c r="D24" s="512">
        <f t="shared" si="2"/>
        <v>1.0684008825920334E-2</v>
      </c>
      <c r="E24" s="1259">
        <v>1488</v>
      </c>
      <c r="F24" s="512">
        <f t="shared" si="3"/>
        <v>6.1827956989247312E-2</v>
      </c>
      <c r="G24" s="1266">
        <v>31.332209567198198</v>
      </c>
      <c r="H24" s="1266">
        <v>3.8854742596810899E-3</v>
      </c>
      <c r="I24" s="1266">
        <v>0.38987699316628699</v>
      </c>
      <c r="J24" s="1268">
        <v>213.102186788155</v>
      </c>
    </row>
    <row r="25" spans="1:10">
      <c r="A25" s="517" t="s">
        <v>364</v>
      </c>
      <c r="B25" s="1563">
        <v>21716</v>
      </c>
      <c r="C25" s="1259">
        <v>31</v>
      </c>
      <c r="D25" s="512">
        <f t="shared" si="2"/>
        <v>1.4275188800884141E-3</v>
      </c>
      <c r="E25" s="1259">
        <v>806</v>
      </c>
      <c r="F25" s="512">
        <f t="shared" si="3"/>
        <v>3.8461538461538464E-2</v>
      </c>
      <c r="G25" s="1266">
        <v>39.7348</v>
      </c>
      <c r="H25" s="1266">
        <v>5.0497333333333304E-3</v>
      </c>
      <c r="I25" s="1266">
        <v>-0.34974666666666698</v>
      </c>
      <c r="J25" s="1268">
        <v>187.99486666666701</v>
      </c>
    </row>
    <row r="26" spans="1:10">
      <c r="A26" s="517" t="s">
        <v>365</v>
      </c>
      <c r="B26" s="1260" t="s">
        <v>356</v>
      </c>
      <c r="C26" s="1259">
        <v>33</v>
      </c>
      <c r="D26" s="512">
        <f t="shared" si="2"/>
        <v>0</v>
      </c>
      <c r="E26" s="1259">
        <v>830</v>
      </c>
      <c r="F26" s="512">
        <f t="shared" si="3"/>
        <v>3.9759036144578312E-2</v>
      </c>
      <c r="G26" s="1266">
        <v>37.923313609467499</v>
      </c>
      <c r="H26" s="1266">
        <v>4.8233633136094698E-3</v>
      </c>
      <c r="I26" s="1266">
        <v>0.78698224852070997</v>
      </c>
      <c r="J26" s="1268">
        <v>209.56502958579901</v>
      </c>
    </row>
    <row r="27" spans="1:10">
      <c r="A27" s="517" t="s">
        <v>366</v>
      </c>
      <c r="B27" s="1260" t="s">
        <v>356</v>
      </c>
      <c r="C27" s="1259">
        <v>260</v>
      </c>
      <c r="D27" s="512">
        <f t="shared" si="2"/>
        <v>0</v>
      </c>
      <c r="E27" s="1259">
        <v>5734</v>
      </c>
      <c r="F27" s="512">
        <f t="shared" si="3"/>
        <v>4.534356470177886E-2</v>
      </c>
      <c r="G27" s="1266">
        <v>30.229491255961801</v>
      </c>
      <c r="H27" s="1266">
        <v>4.0689399046104904E-3</v>
      </c>
      <c r="I27" s="1266">
        <v>0.52581875993640703</v>
      </c>
      <c r="J27" s="1268">
        <v>210.57497615262301</v>
      </c>
    </row>
    <row r="28" spans="1:10" s="343" customFormat="1">
      <c r="A28" s="1158" t="s">
        <v>367</v>
      </c>
      <c r="B28" s="1561">
        <v>16775</v>
      </c>
      <c r="C28" s="1259">
        <v>17</v>
      </c>
      <c r="D28" s="1159">
        <f t="shared" si="2"/>
        <v>1.0134128166915052E-3</v>
      </c>
      <c r="E28" s="1259">
        <v>1856</v>
      </c>
      <c r="F28" s="1159">
        <f t="shared" si="3"/>
        <v>9.1594827586206889E-3</v>
      </c>
      <c r="G28" s="1266">
        <v>59.658133333333303</v>
      </c>
      <c r="H28" s="1266">
        <v>7.6069759999999997E-3</v>
      </c>
      <c r="I28" s="1266">
        <v>-2.81866666666667E-2</v>
      </c>
      <c r="J28" s="1268">
        <v>186.834666666667</v>
      </c>
    </row>
    <row r="29" spans="1:10" s="343" customFormat="1">
      <c r="A29" s="1158" t="s">
        <v>368</v>
      </c>
      <c r="B29" s="1561">
        <v>244028</v>
      </c>
      <c r="C29" s="1259">
        <v>3737</v>
      </c>
      <c r="D29" s="1159">
        <f t="shared" si="2"/>
        <v>1.5313816447292933E-2</v>
      </c>
      <c r="E29" s="1259">
        <v>44594</v>
      </c>
      <c r="F29" s="1159">
        <f t="shared" si="3"/>
        <v>8.380051127954434E-2</v>
      </c>
      <c r="G29" s="1266">
        <v>29.589277460317501</v>
      </c>
      <c r="H29" s="1266">
        <v>3.9056494149659901E-3</v>
      </c>
      <c r="I29" s="1266">
        <v>0.25807564625850299</v>
      </c>
      <c r="J29" s="1268">
        <v>302.92210521541898</v>
      </c>
    </row>
    <row r="30" spans="1:10" s="343" customFormat="1">
      <c r="A30" s="1158" t="s">
        <v>369</v>
      </c>
      <c r="B30" s="1561">
        <v>4649</v>
      </c>
      <c r="C30" s="1259">
        <v>2</v>
      </c>
      <c r="D30" s="1159">
        <f t="shared" si="2"/>
        <v>4.3020004302000433E-4</v>
      </c>
      <c r="E30" s="1259">
        <v>545</v>
      </c>
      <c r="F30" s="1159">
        <f t="shared" si="3"/>
        <v>3.669724770642202E-3</v>
      </c>
      <c r="G30" s="1266">
        <v>35.392499999999998</v>
      </c>
      <c r="H30" s="1266">
        <v>4.5970999999999998E-3</v>
      </c>
      <c r="I30" s="1266">
        <v>0</v>
      </c>
      <c r="J30" s="1268">
        <v>152.53</v>
      </c>
    </row>
    <row r="31" spans="1:10">
      <c r="A31" s="518" t="s">
        <v>370</v>
      </c>
      <c r="B31" s="1561">
        <v>99636</v>
      </c>
      <c r="C31" s="1259">
        <v>1770</v>
      </c>
      <c r="D31" s="512">
        <f t="shared" si="2"/>
        <v>1.776466337468385E-2</v>
      </c>
      <c r="E31" s="1259">
        <v>19425</v>
      </c>
      <c r="F31" s="512">
        <f t="shared" si="3"/>
        <v>9.1119691119691121E-2</v>
      </c>
      <c r="G31" s="1266">
        <v>32.379012597889002</v>
      </c>
      <c r="H31" s="1266">
        <v>4.2335338100102102E-3</v>
      </c>
      <c r="I31" s="1266">
        <v>1.1156256384065399</v>
      </c>
      <c r="J31" s="1268">
        <v>314.93403813415102</v>
      </c>
    </row>
    <row r="32" spans="1:10">
      <c r="A32" s="518" t="s">
        <v>371</v>
      </c>
      <c r="B32" s="1561">
        <v>3490</v>
      </c>
      <c r="C32" s="1259">
        <v>14</v>
      </c>
      <c r="D32" s="512">
        <f t="shared" si="2"/>
        <v>4.0114613180515755E-3</v>
      </c>
      <c r="E32" s="1259">
        <v>406</v>
      </c>
      <c r="F32" s="512">
        <f t="shared" si="3"/>
        <v>3.4482758620689655E-2</v>
      </c>
      <c r="G32" s="1266">
        <v>60.595999999999997</v>
      </c>
      <c r="H32" s="1266">
        <v>7.4346346666666696E-3</v>
      </c>
      <c r="I32" s="1266">
        <v>0</v>
      </c>
      <c r="J32" s="1268">
        <v>205.74639999999999</v>
      </c>
    </row>
    <row r="33" spans="1:10">
      <c r="A33" s="518" t="s">
        <v>372</v>
      </c>
      <c r="B33" s="1561">
        <v>1084</v>
      </c>
      <c r="C33" s="1259">
        <v>3</v>
      </c>
      <c r="D33" s="512">
        <f t="shared" si="2"/>
        <v>2.7675276752767526E-3</v>
      </c>
      <c r="E33" s="1259">
        <v>69</v>
      </c>
      <c r="F33" s="512">
        <f t="shared" si="3"/>
        <v>4.3478260869565216E-2</v>
      </c>
      <c r="G33" s="1266">
        <v>53.290526315789499</v>
      </c>
      <c r="H33" s="1266">
        <v>6.8411789473684197E-3</v>
      </c>
      <c r="I33" s="1266">
        <v>-4.2105263157894701E-2</v>
      </c>
      <c r="J33" s="1268">
        <v>199.135263157895</v>
      </c>
    </row>
    <row r="34" spans="1:10">
      <c r="A34" s="518" t="s">
        <v>373</v>
      </c>
      <c r="B34" s="1563">
        <v>293478</v>
      </c>
      <c r="C34" s="1259">
        <v>989</v>
      </c>
      <c r="D34" s="512">
        <f t="shared" si="2"/>
        <v>3.3699289214183005E-3</v>
      </c>
      <c r="E34" s="1259">
        <v>6328</v>
      </c>
      <c r="F34" s="512">
        <f t="shared" si="3"/>
        <v>0.15628950695322377</v>
      </c>
      <c r="G34" s="1266">
        <v>33.531887141535599</v>
      </c>
      <c r="H34" s="1266">
        <v>4.3339097132284897E-3</v>
      </c>
      <c r="I34" s="1266">
        <v>0.726166512488437</v>
      </c>
      <c r="J34" s="1268">
        <v>358.88430619796497</v>
      </c>
    </row>
    <row r="35" spans="1:10">
      <c r="A35" s="939" t="s">
        <v>374</v>
      </c>
      <c r="B35" s="1151"/>
      <c r="C35" s="519"/>
      <c r="D35" s="519"/>
      <c r="E35" s="519"/>
      <c r="F35" s="519"/>
      <c r="G35" s="519"/>
      <c r="H35" s="519"/>
      <c r="I35" s="519"/>
      <c r="J35" s="942"/>
    </row>
    <row r="36" spans="1:10">
      <c r="A36" s="517" t="s">
        <v>375</v>
      </c>
      <c r="B36" s="1259">
        <v>289316</v>
      </c>
      <c r="C36" s="1259">
        <v>5182</v>
      </c>
      <c r="D36" s="512">
        <f t="shared" ref="D36:D46" si="4">IFERROR(C36/B36,0)</f>
        <v>1.7911211270721289E-2</v>
      </c>
      <c r="E36" s="1259">
        <v>65136</v>
      </c>
      <c r="F36" s="512">
        <f t="shared" ref="F36:F46" si="5">IFERROR(C36/E36,0)</f>
        <v>7.9556619995087202E-2</v>
      </c>
      <c r="G36" s="1266">
        <v>29.632671072632299</v>
      </c>
      <c r="H36" s="1266">
        <v>3.95974817262574E-3</v>
      </c>
      <c r="I36" s="1266">
        <v>0.23898486550789799</v>
      </c>
      <c r="J36" s="1269">
        <v>295.66911043553</v>
      </c>
    </row>
    <row r="37" spans="1:10">
      <c r="A37" s="517" t="s">
        <v>376</v>
      </c>
      <c r="B37" s="1259">
        <v>43709</v>
      </c>
      <c r="C37" s="1259">
        <v>20</v>
      </c>
      <c r="D37" s="512">
        <f t="shared" si="4"/>
        <v>4.5757166716236928E-4</v>
      </c>
      <c r="E37" s="1259">
        <v>256</v>
      </c>
      <c r="F37" s="512">
        <f t="shared" si="5"/>
        <v>7.8125E-2</v>
      </c>
      <c r="G37" s="1266">
        <v>8.5162727272727299</v>
      </c>
      <c r="H37" s="1266">
        <v>1.15795272727273E-3</v>
      </c>
      <c r="I37" s="1266">
        <v>-0.248554545454545</v>
      </c>
      <c r="J37" s="1269">
        <v>180.19</v>
      </c>
    </row>
    <row r="38" spans="1:10">
      <c r="A38" s="517" t="s">
        <v>377</v>
      </c>
      <c r="B38" s="1260">
        <v>0</v>
      </c>
      <c r="C38" s="1259">
        <v>0</v>
      </c>
      <c r="D38" s="1160">
        <f t="shared" si="4"/>
        <v>0</v>
      </c>
      <c r="E38" s="1263"/>
      <c r="F38" s="1160">
        <f t="shared" si="5"/>
        <v>0</v>
      </c>
      <c r="G38" s="1266">
        <v>0</v>
      </c>
      <c r="H38" s="1266">
        <v>0</v>
      </c>
      <c r="I38" s="1266">
        <v>0</v>
      </c>
      <c r="J38" s="1269">
        <v>0</v>
      </c>
    </row>
    <row r="39" spans="1:10">
      <c r="A39" s="517" t="s">
        <v>378</v>
      </c>
      <c r="B39" s="1260" t="s">
        <v>356</v>
      </c>
      <c r="C39" s="1259">
        <v>2382</v>
      </c>
      <c r="D39" s="512">
        <f t="shared" si="4"/>
        <v>0</v>
      </c>
      <c r="E39" s="1259">
        <v>23717</v>
      </c>
      <c r="F39" s="512">
        <f t="shared" si="5"/>
        <v>0.10043428764177594</v>
      </c>
      <c r="G39" s="1266">
        <v>31.8238182105097</v>
      </c>
      <c r="H39" s="1266">
        <v>4.2424776392614803E-3</v>
      </c>
      <c r="I39" s="1266">
        <v>0.33079611803692599</v>
      </c>
      <c r="J39" s="1269">
        <v>259.72428278365197</v>
      </c>
    </row>
    <row r="40" spans="1:10">
      <c r="A40" s="517" t="s">
        <v>379</v>
      </c>
      <c r="B40" s="1260" t="s">
        <v>356</v>
      </c>
      <c r="C40" s="1259"/>
      <c r="D40" s="1160">
        <f t="shared" si="4"/>
        <v>0</v>
      </c>
      <c r="E40" s="1263"/>
      <c r="F40" s="1160">
        <f t="shared" si="5"/>
        <v>0</v>
      </c>
      <c r="G40" s="1266"/>
      <c r="H40" s="1266"/>
      <c r="I40" s="1266"/>
      <c r="J40" s="1269"/>
    </row>
    <row r="41" spans="1:10">
      <c r="A41" s="517" t="s">
        <v>380</v>
      </c>
      <c r="B41" s="1562">
        <v>132033.39670000001</v>
      </c>
      <c r="C41" s="1259">
        <v>1129</v>
      </c>
      <c r="D41" s="512">
        <f t="shared" si="4"/>
        <v>8.5508668883620409E-3</v>
      </c>
      <c r="E41" s="1259">
        <v>8500</v>
      </c>
      <c r="F41" s="512">
        <f t="shared" si="5"/>
        <v>0.1328235294117647</v>
      </c>
      <c r="G41" s="1266">
        <v>29.6172857642532</v>
      </c>
      <c r="H41" s="1266">
        <v>3.8719230500174899E-3</v>
      </c>
      <c r="I41" s="1266">
        <v>0.571720881427072</v>
      </c>
      <c r="J41" s="1269">
        <v>298.27973767051401</v>
      </c>
    </row>
    <row r="42" spans="1:10">
      <c r="A42" s="517" t="s">
        <v>381</v>
      </c>
      <c r="B42" s="513"/>
      <c r="C42" s="1259"/>
      <c r="D42" s="512"/>
      <c r="E42" s="1259"/>
      <c r="F42" s="512"/>
      <c r="G42" s="1266"/>
      <c r="H42" s="1266"/>
      <c r="I42" s="1266"/>
      <c r="J42" s="1269"/>
    </row>
    <row r="43" spans="1:10">
      <c r="A43" s="517" t="s">
        <v>382</v>
      </c>
      <c r="B43" s="1260" t="s">
        <v>356</v>
      </c>
      <c r="C43" s="1259">
        <v>585</v>
      </c>
      <c r="D43" s="512">
        <f t="shared" si="4"/>
        <v>0</v>
      </c>
      <c r="E43" s="1259">
        <v>13814</v>
      </c>
      <c r="F43" s="512">
        <f t="shared" si="5"/>
        <v>4.2348342261473867E-2</v>
      </c>
      <c r="G43" s="1266">
        <v>35.754357658380101</v>
      </c>
      <c r="H43" s="1266">
        <v>4.8250263031275097E-3</v>
      </c>
      <c r="I43" s="1266">
        <v>0.13906014434643099</v>
      </c>
      <c r="J43" s="1269">
        <v>285.19979149959897</v>
      </c>
    </row>
    <row r="44" spans="1:10">
      <c r="A44" s="517" t="s">
        <v>383</v>
      </c>
      <c r="B44" s="1260" t="s">
        <v>356</v>
      </c>
      <c r="C44" s="1259">
        <v>1491</v>
      </c>
      <c r="D44" s="512">
        <f t="shared" si="4"/>
        <v>0</v>
      </c>
      <c r="E44" s="1259">
        <v>24282</v>
      </c>
      <c r="F44" s="512">
        <f t="shared" si="5"/>
        <v>6.1403508771929821E-2</v>
      </c>
      <c r="G44" s="1266">
        <v>32.826130059466699</v>
      </c>
      <c r="H44" s="1266">
        <v>4.27124005371187E-3</v>
      </c>
      <c r="I44" s="1266">
        <v>0.68212583924803405</v>
      </c>
      <c r="J44" s="1269">
        <v>315.79793784768901</v>
      </c>
    </row>
    <row r="45" spans="1:10">
      <c r="A45" s="517" t="s">
        <v>384</v>
      </c>
      <c r="B45" s="1260" t="s">
        <v>356</v>
      </c>
      <c r="C45" s="1259">
        <v>3443</v>
      </c>
      <c r="D45" s="512">
        <f t="shared" si="4"/>
        <v>0</v>
      </c>
      <c r="E45" s="1259">
        <v>28422</v>
      </c>
      <c r="F45" s="512">
        <f t="shared" si="5"/>
        <v>0.12113855464077124</v>
      </c>
      <c r="G45" s="1266">
        <v>28.299610235370299</v>
      </c>
      <c r="H45" s="1266">
        <v>3.7171352623623401E-3</v>
      </c>
      <c r="I45" s="1266">
        <v>0.56366000863744303</v>
      </c>
      <c r="J45" s="1269">
        <v>306.40519866119598</v>
      </c>
    </row>
    <row r="46" spans="1:10">
      <c r="A46" s="517" t="s">
        <v>385</v>
      </c>
      <c r="B46" s="1260" t="s">
        <v>356</v>
      </c>
      <c r="C46" s="1259">
        <v>579</v>
      </c>
      <c r="D46" s="512">
        <f t="shared" si="4"/>
        <v>0</v>
      </c>
      <c r="E46" s="1259">
        <v>5733</v>
      </c>
      <c r="F46" s="512">
        <f t="shared" si="5"/>
        <v>0.10099424385138671</v>
      </c>
      <c r="G46" s="1266">
        <v>23.2792925863045</v>
      </c>
      <c r="H46" s="1266">
        <v>3.11572224108659E-3</v>
      </c>
      <c r="I46" s="1266">
        <v>0.15308205998868099</v>
      </c>
      <c r="J46" s="1269">
        <v>202.77765138653101</v>
      </c>
    </row>
    <row r="47" spans="1:10">
      <c r="A47" s="939" t="s">
        <v>386</v>
      </c>
      <c r="B47" s="1151"/>
      <c r="C47" s="519"/>
      <c r="D47" s="519"/>
      <c r="E47" s="750"/>
      <c r="F47" s="750"/>
      <c r="G47" s="1156"/>
      <c r="H47" s="1156"/>
      <c r="I47" s="1156"/>
      <c r="J47" s="1157"/>
    </row>
    <row r="48" spans="1:10">
      <c r="A48" s="517" t="s">
        <v>387</v>
      </c>
      <c r="B48" s="1260" t="s">
        <v>356</v>
      </c>
      <c r="C48" s="1259">
        <v>359</v>
      </c>
      <c r="D48" s="512">
        <f>IFERROR(C48/B48,0)</f>
        <v>0</v>
      </c>
      <c r="E48" s="1259">
        <v>3591</v>
      </c>
      <c r="F48" s="512">
        <f>IFERROR(C48/E48,0)</f>
        <v>9.9972152603731546E-2</v>
      </c>
      <c r="G48" s="1266">
        <v>20.478949868073901</v>
      </c>
      <c r="H48" s="1266">
        <v>2.7970254353562002E-3</v>
      </c>
      <c r="I48" s="1266">
        <v>0.245692875989446</v>
      </c>
      <c r="J48" s="1268">
        <v>226.28996306068601</v>
      </c>
    </row>
    <row r="49" spans="1:10">
      <c r="A49" s="517" t="s">
        <v>388</v>
      </c>
      <c r="B49" s="1260"/>
      <c r="C49" s="1259"/>
      <c r="D49" s="760"/>
      <c r="E49" s="1259"/>
      <c r="F49" s="512"/>
      <c r="G49" s="1266"/>
      <c r="H49" s="1266"/>
      <c r="I49" s="1266"/>
      <c r="J49" s="1268"/>
    </row>
    <row r="50" spans="1:10">
      <c r="A50" s="517" t="s">
        <v>382</v>
      </c>
      <c r="B50" s="1563">
        <v>283333</v>
      </c>
      <c r="C50" s="1259">
        <v>1705</v>
      </c>
      <c r="D50" s="760">
        <f t="shared" ref="D50:D51" si="6">IFERROR(C50/B50,0)</f>
        <v>6.0176541384166331E-3</v>
      </c>
      <c r="E50" s="1259">
        <v>28914</v>
      </c>
      <c r="F50" s="512">
        <f t="shared" ref="F50:F52" si="7">IFERROR(C50/E50,0)</f>
        <v>5.8967973991837862E-2</v>
      </c>
      <c r="G50" s="1266">
        <v>35.671210598761199</v>
      </c>
      <c r="H50" s="1266">
        <v>4.7118581555402597E-3</v>
      </c>
      <c r="I50" s="1266">
        <v>0.71068341362697895</v>
      </c>
      <c r="J50" s="1268">
        <v>300.713964211975</v>
      </c>
    </row>
    <row r="51" spans="1:10">
      <c r="A51" s="517" t="s">
        <v>383</v>
      </c>
      <c r="B51" s="1563">
        <v>195497</v>
      </c>
      <c r="C51" s="1259">
        <v>1811</v>
      </c>
      <c r="D51" s="760">
        <f t="shared" si="6"/>
        <v>9.2635692619324073E-3</v>
      </c>
      <c r="E51" s="1259">
        <v>21574</v>
      </c>
      <c r="F51" s="512">
        <f t="shared" si="7"/>
        <v>8.3943635857977192E-2</v>
      </c>
      <c r="G51" s="1266">
        <v>27.679731152204798</v>
      </c>
      <c r="H51" s="1266">
        <v>3.6473706970127999E-3</v>
      </c>
      <c r="I51" s="1266">
        <v>0.50899004267425296</v>
      </c>
      <c r="J51" s="1268">
        <v>296.572201280228</v>
      </c>
    </row>
    <row r="52" spans="1:10">
      <c r="A52" s="517" t="s">
        <v>384</v>
      </c>
      <c r="B52" s="1563">
        <v>113025</v>
      </c>
      <c r="C52" s="1259">
        <v>2003</v>
      </c>
      <c r="D52" s="760">
        <f>IFERROR(C52/B52,0)</f>
        <v>1.7721742977217431E-2</v>
      </c>
      <c r="E52" s="1259">
        <v>16030</v>
      </c>
      <c r="F52" s="512">
        <f t="shared" si="7"/>
        <v>0.12495321272613849</v>
      </c>
      <c r="G52" s="1266">
        <v>28.811330200614499</v>
      </c>
      <c r="H52" s="1266">
        <v>3.7646058919212E-3</v>
      </c>
      <c r="I52" s="1266">
        <v>0.38501807337791399</v>
      </c>
      <c r="J52" s="1268">
        <v>321.66930417495001</v>
      </c>
    </row>
    <row r="53" spans="1:10">
      <c r="A53" s="520" t="s">
        <v>389</v>
      </c>
      <c r="B53" s="1564">
        <v>115906.848048</v>
      </c>
      <c r="C53" s="1262">
        <v>406</v>
      </c>
      <c r="D53" s="748">
        <f>IFERROR(C53/B53,0)</f>
        <v>3.5028128780783081E-3</v>
      </c>
      <c r="E53" s="1264" t="s">
        <v>356</v>
      </c>
      <c r="F53" s="748">
        <f>IFERROR(C53/E53,0)</f>
        <v>0</v>
      </c>
      <c r="G53" s="1267">
        <v>27.005711530030698</v>
      </c>
      <c r="H53" s="1267">
        <v>3.4438051731696599E-3</v>
      </c>
      <c r="I53" s="1267">
        <v>1.1566440157825499</v>
      </c>
      <c r="J53" s="1270">
        <v>266.07132398071002</v>
      </c>
    </row>
    <row r="54" spans="1:10">
      <c r="A54" s="521"/>
    </row>
    <row r="55" spans="1:10">
      <c r="A55" s="1421" t="s">
        <v>667</v>
      </c>
      <c r="B55" s="1422"/>
      <c r="C55" s="1422"/>
      <c r="D55" s="1422"/>
      <c r="E55" s="1422"/>
      <c r="F55" s="1422"/>
      <c r="G55" s="1422"/>
      <c r="H55" s="1422"/>
      <c r="I55" s="1422"/>
      <c r="J55" s="1422"/>
    </row>
    <row r="56" spans="1:10">
      <c r="A56" s="1422"/>
      <c r="B56" s="1422"/>
      <c r="C56" s="1422"/>
      <c r="D56" s="1422"/>
      <c r="E56" s="1422"/>
      <c r="F56" s="1422"/>
      <c r="G56" s="1422"/>
      <c r="H56" s="1422"/>
      <c r="I56" s="1422"/>
      <c r="J56" s="1422"/>
    </row>
    <row r="57" spans="1:10" s="1" customFormat="1" ht="273.45" customHeight="1">
      <c r="A57" s="1422"/>
      <c r="B57" s="1422"/>
      <c r="C57" s="1422"/>
      <c r="D57" s="1422"/>
      <c r="E57" s="1422"/>
      <c r="F57" s="1422"/>
      <c r="G57" s="1422"/>
      <c r="H57" s="1422"/>
      <c r="I57" s="1422"/>
      <c r="J57" s="1422"/>
    </row>
    <row r="59" spans="1:10" ht="12.9" thickBot="1">
      <c r="A59" s="522" t="s">
        <v>390</v>
      </c>
    </row>
    <row r="60" spans="1:10" ht="50.15" thickBot="1">
      <c r="A60" s="523" t="s">
        <v>336</v>
      </c>
      <c r="B60" s="523" t="s">
        <v>391</v>
      </c>
      <c r="C60" s="523" t="s">
        <v>392</v>
      </c>
      <c r="D60" s="524" t="s">
        <v>339</v>
      </c>
      <c r="E60" s="523" t="s">
        <v>393</v>
      </c>
      <c r="F60" s="524" t="s">
        <v>394</v>
      </c>
      <c r="G60" s="523" t="s">
        <v>342</v>
      </c>
      <c r="H60" s="523" t="s">
        <v>343</v>
      </c>
      <c r="I60" s="523" t="s">
        <v>344</v>
      </c>
      <c r="J60" s="523" t="s">
        <v>345</v>
      </c>
    </row>
    <row r="61" spans="1:10" ht="12.9" thickBot="1">
      <c r="A61" s="509" t="s">
        <v>346</v>
      </c>
      <c r="B61" s="510"/>
      <c r="C61" s="510"/>
      <c r="D61" s="510"/>
      <c r="E61" s="510"/>
      <c r="F61" s="510"/>
      <c r="G61" s="510"/>
      <c r="H61" s="510"/>
      <c r="I61" s="510"/>
      <c r="J61" s="510"/>
    </row>
    <row r="62" spans="1:10">
      <c r="A62" s="511" t="s">
        <v>347</v>
      </c>
      <c r="B62" s="490"/>
      <c r="C62" s="490"/>
      <c r="D62" s="512">
        <f t="shared" ref="D62:D73" si="8">IFERROR(C62/B62,0)</f>
        <v>0</v>
      </c>
      <c r="E62" s="490"/>
      <c r="F62" s="512">
        <f t="shared" ref="F62:F73" si="9">IFERROR(C62/E62,0)</f>
        <v>0</v>
      </c>
      <c r="G62" s="1089"/>
      <c r="H62" s="1089"/>
      <c r="I62" s="1089"/>
      <c r="J62" s="1089"/>
    </row>
    <row r="63" spans="1:10">
      <c r="A63" s="511" t="s">
        <v>348</v>
      </c>
      <c r="B63" s="490"/>
      <c r="C63" s="490"/>
      <c r="D63" s="512">
        <f t="shared" si="8"/>
        <v>0</v>
      </c>
      <c r="E63" s="490"/>
      <c r="F63" s="512">
        <f t="shared" si="9"/>
        <v>0</v>
      </c>
      <c r="G63" s="1090"/>
      <c r="H63" s="1090"/>
      <c r="I63" s="1090"/>
      <c r="J63" s="1090"/>
    </row>
    <row r="64" spans="1:10">
      <c r="A64" s="511" t="s">
        <v>349</v>
      </c>
      <c r="B64" s="516"/>
      <c r="C64" s="516"/>
      <c r="D64" s="512">
        <f t="shared" si="8"/>
        <v>0</v>
      </c>
      <c r="E64" s="516"/>
      <c r="F64" s="526">
        <f t="shared" si="9"/>
        <v>0</v>
      </c>
      <c r="G64" s="1090"/>
      <c r="H64" s="1090"/>
      <c r="I64" s="1090"/>
      <c r="J64" s="1090"/>
    </row>
    <row r="65" spans="1:10">
      <c r="A65" s="511" t="s">
        <v>350</v>
      </c>
      <c r="B65" s="516"/>
      <c r="C65" s="516"/>
      <c r="D65" s="512">
        <f t="shared" si="8"/>
        <v>0</v>
      </c>
      <c r="E65" s="516"/>
      <c r="F65" s="526">
        <f t="shared" si="9"/>
        <v>0</v>
      </c>
      <c r="G65" s="1090"/>
      <c r="H65" s="1090"/>
      <c r="I65" s="1090"/>
      <c r="J65" s="1090"/>
    </row>
    <row r="66" spans="1:10">
      <c r="A66" s="511" t="s">
        <v>351</v>
      </c>
      <c r="B66" s="516"/>
      <c r="C66" s="516"/>
      <c r="D66" s="512">
        <f t="shared" si="8"/>
        <v>0</v>
      </c>
      <c r="E66" s="516"/>
      <c r="F66" s="526">
        <f t="shared" si="9"/>
        <v>0</v>
      </c>
      <c r="G66" s="1090"/>
      <c r="H66" s="1090"/>
      <c r="I66" s="1090"/>
      <c r="J66" s="1090"/>
    </row>
    <row r="67" spans="1:10">
      <c r="A67" s="511" t="s">
        <v>352</v>
      </c>
      <c r="B67" s="516"/>
      <c r="C67" s="516"/>
      <c r="D67" s="512">
        <f t="shared" si="8"/>
        <v>0</v>
      </c>
      <c r="E67" s="516"/>
      <c r="F67" s="526">
        <f t="shared" si="9"/>
        <v>0</v>
      </c>
      <c r="G67" s="1090"/>
      <c r="H67" s="1090"/>
      <c r="I67" s="1090"/>
      <c r="J67" s="1090"/>
    </row>
    <row r="68" spans="1:10">
      <c r="A68" s="511" t="s">
        <v>353</v>
      </c>
      <c r="B68" s="513"/>
      <c r="C68" s="513"/>
      <c r="D68" s="512">
        <f t="shared" si="8"/>
        <v>0</v>
      </c>
      <c r="E68" s="513"/>
      <c r="F68" s="749">
        <f t="shared" si="9"/>
        <v>0</v>
      </c>
      <c r="G68" s="1090"/>
      <c r="H68" s="1090"/>
      <c r="I68" s="1090"/>
      <c r="J68" s="1090"/>
    </row>
    <row r="69" spans="1:10">
      <c r="A69" s="511" t="s">
        <v>354</v>
      </c>
      <c r="B69" s="513"/>
      <c r="C69" s="513"/>
      <c r="D69" s="512">
        <f t="shared" si="8"/>
        <v>0</v>
      </c>
      <c r="E69" s="513"/>
      <c r="F69" s="749">
        <f t="shared" si="9"/>
        <v>0</v>
      </c>
      <c r="G69" s="1090"/>
      <c r="H69" s="1090"/>
      <c r="I69" s="1090"/>
      <c r="J69" s="1090"/>
    </row>
    <row r="70" spans="1:10">
      <c r="A70" s="511" t="s">
        <v>358</v>
      </c>
      <c r="B70" s="513"/>
      <c r="C70" s="513"/>
      <c r="D70" s="512">
        <f t="shared" si="8"/>
        <v>0</v>
      </c>
      <c r="E70" s="513"/>
      <c r="F70" s="749">
        <f t="shared" si="9"/>
        <v>0</v>
      </c>
      <c r="G70" s="1090"/>
      <c r="H70" s="1090"/>
      <c r="I70" s="1090"/>
      <c r="J70" s="1090"/>
    </row>
    <row r="71" spans="1:10">
      <c r="A71" s="511" t="s">
        <v>395</v>
      </c>
      <c r="B71" s="513"/>
      <c r="C71" s="513"/>
      <c r="D71" s="512">
        <f t="shared" si="8"/>
        <v>0</v>
      </c>
      <c r="E71" s="513"/>
      <c r="F71" s="749">
        <f t="shared" si="9"/>
        <v>0</v>
      </c>
      <c r="G71" s="1090"/>
      <c r="H71" s="1090"/>
      <c r="I71" s="1090"/>
      <c r="J71" s="1090"/>
    </row>
    <row r="72" spans="1:10">
      <c r="A72" s="511" t="s">
        <v>396</v>
      </c>
      <c r="B72" s="513"/>
      <c r="C72" s="513"/>
      <c r="D72" s="512">
        <f t="shared" si="8"/>
        <v>0</v>
      </c>
      <c r="E72" s="513"/>
      <c r="F72" s="749">
        <f t="shared" si="9"/>
        <v>0</v>
      </c>
      <c r="G72" s="1090"/>
      <c r="H72" s="1090"/>
      <c r="I72" s="1090"/>
      <c r="J72" s="1090"/>
    </row>
    <row r="73" spans="1:10">
      <c r="A73" s="511" t="s">
        <v>397</v>
      </c>
      <c r="B73" s="513"/>
      <c r="C73" s="513"/>
      <c r="D73" s="512">
        <f t="shared" si="8"/>
        <v>0</v>
      </c>
      <c r="E73" s="513"/>
      <c r="F73" s="749">
        <f t="shared" si="9"/>
        <v>0</v>
      </c>
      <c r="G73" s="1090"/>
      <c r="H73" s="1090"/>
      <c r="I73" s="1090"/>
      <c r="J73" s="1090"/>
    </row>
    <row r="74" spans="1:10">
      <c r="A74" s="509" t="s">
        <v>362</v>
      </c>
      <c r="B74" s="509"/>
      <c r="C74" s="509"/>
      <c r="D74" s="509"/>
      <c r="E74" s="509"/>
      <c r="F74" s="509"/>
      <c r="G74" s="509"/>
      <c r="H74" s="509"/>
      <c r="I74" s="509"/>
      <c r="J74" s="509"/>
    </row>
    <row r="75" spans="1:10">
      <c r="A75" s="515" t="s">
        <v>363</v>
      </c>
      <c r="B75" s="516"/>
      <c r="C75" s="516"/>
      <c r="D75" s="512">
        <f t="shared" ref="D75:D84" si="10">IFERROR(C75/B75,0)</f>
        <v>0</v>
      </c>
      <c r="E75" s="516"/>
      <c r="F75" s="526">
        <f t="shared" ref="F75:F84" si="11">IFERROR(C75/E75,0)</f>
        <v>0</v>
      </c>
      <c r="G75" s="516"/>
      <c r="H75" s="516"/>
      <c r="I75" s="516"/>
      <c r="J75" s="516"/>
    </row>
    <row r="76" spans="1:10">
      <c r="A76" s="517" t="s">
        <v>276</v>
      </c>
      <c r="B76" s="516"/>
      <c r="C76" s="516"/>
      <c r="D76" s="512">
        <f t="shared" si="10"/>
        <v>0</v>
      </c>
      <c r="E76" s="516"/>
      <c r="F76" s="525">
        <f t="shared" si="11"/>
        <v>0</v>
      </c>
      <c r="G76" s="516"/>
      <c r="H76" s="516"/>
      <c r="I76" s="490"/>
      <c r="J76" s="490"/>
    </row>
    <row r="77" spans="1:10">
      <c r="A77" s="517" t="s">
        <v>364</v>
      </c>
      <c r="B77" s="490"/>
      <c r="C77" s="490"/>
      <c r="D77" s="512">
        <f t="shared" si="10"/>
        <v>0</v>
      </c>
      <c r="E77" s="490"/>
      <c r="F77" s="512">
        <f t="shared" si="11"/>
        <v>0</v>
      </c>
      <c r="G77" s="490"/>
      <c r="H77" s="490"/>
      <c r="I77" s="490"/>
      <c r="J77" s="490"/>
    </row>
    <row r="78" spans="1:10">
      <c r="A78" s="517" t="s">
        <v>365</v>
      </c>
      <c r="B78" s="490"/>
      <c r="C78" s="490"/>
      <c r="D78" s="512">
        <f t="shared" si="10"/>
        <v>0</v>
      </c>
      <c r="E78" s="490"/>
      <c r="F78" s="512">
        <f t="shared" si="11"/>
        <v>0</v>
      </c>
      <c r="G78" s="490"/>
      <c r="H78" s="490"/>
      <c r="I78" s="490"/>
      <c r="J78" s="490"/>
    </row>
    <row r="79" spans="1:10">
      <c r="A79" s="517" t="s">
        <v>398</v>
      </c>
      <c r="B79" s="490"/>
      <c r="C79" s="490"/>
      <c r="D79" s="512">
        <f t="shared" si="10"/>
        <v>0</v>
      </c>
      <c r="E79" s="490"/>
      <c r="F79" s="512">
        <f t="shared" si="11"/>
        <v>0</v>
      </c>
      <c r="G79" s="490"/>
      <c r="H79" s="490"/>
      <c r="I79" s="490"/>
      <c r="J79" s="490"/>
    </row>
    <row r="80" spans="1:10">
      <c r="A80" s="518" t="s">
        <v>399</v>
      </c>
      <c r="B80" s="490"/>
      <c r="C80" s="490"/>
      <c r="D80" s="512">
        <f t="shared" si="10"/>
        <v>0</v>
      </c>
      <c r="E80" s="490"/>
      <c r="F80" s="512">
        <f t="shared" si="11"/>
        <v>0</v>
      </c>
      <c r="G80" s="490"/>
      <c r="H80" s="490"/>
      <c r="I80" s="490"/>
      <c r="J80" s="490"/>
    </row>
    <row r="81" spans="1:10">
      <c r="A81" s="518" t="s">
        <v>400</v>
      </c>
      <c r="B81" s="490"/>
      <c r="C81" s="490"/>
      <c r="D81" s="512">
        <f t="shared" si="10"/>
        <v>0</v>
      </c>
      <c r="E81" s="490"/>
      <c r="F81" s="512">
        <f t="shared" si="11"/>
        <v>0</v>
      </c>
      <c r="G81" s="490"/>
      <c r="H81" s="490"/>
      <c r="I81" s="490"/>
      <c r="J81" s="490"/>
    </row>
    <row r="82" spans="1:10">
      <c r="A82" s="518" t="s">
        <v>401</v>
      </c>
      <c r="B82" s="490"/>
      <c r="C82" s="490"/>
      <c r="D82" s="512">
        <f t="shared" si="10"/>
        <v>0</v>
      </c>
      <c r="E82" s="490"/>
      <c r="F82" s="512">
        <f t="shared" si="11"/>
        <v>0</v>
      </c>
      <c r="G82" s="490"/>
      <c r="H82" s="490"/>
      <c r="I82" s="490"/>
      <c r="J82" s="490"/>
    </row>
    <row r="83" spans="1:10">
      <c r="A83" s="518" t="s">
        <v>402</v>
      </c>
      <c r="B83" s="490"/>
      <c r="C83" s="490"/>
      <c r="D83" s="512">
        <f t="shared" si="10"/>
        <v>0</v>
      </c>
      <c r="E83" s="490"/>
      <c r="F83" s="512">
        <f t="shared" si="11"/>
        <v>0</v>
      </c>
      <c r="G83" s="490"/>
      <c r="H83" s="490"/>
      <c r="I83" s="490"/>
      <c r="J83" s="490"/>
    </row>
    <row r="84" spans="1:10">
      <c r="A84" s="518" t="s">
        <v>403</v>
      </c>
      <c r="B84" s="490"/>
      <c r="C84" s="490"/>
      <c r="D84" s="512">
        <f t="shared" si="10"/>
        <v>0</v>
      </c>
      <c r="E84" s="490"/>
      <c r="F84" s="512">
        <f t="shared" si="11"/>
        <v>0</v>
      </c>
      <c r="G84" s="490"/>
      <c r="H84" s="490"/>
      <c r="I84" s="490"/>
      <c r="J84" s="490"/>
    </row>
    <row r="85" spans="1:10">
      <c r="A85" s="509" t="s">
        <v>374</v>
      </c>
      <c r="B85" s="509"/>
      <c r="C85" s="509"/>
      <c r="D85" s="509"/>
      <c r="E85" s="509"/>
      <c r="F85" s="509"/>
      <c r="G85" s="509"/>
      <c r="H85" s="509"/>
      <c r="I85" s="509"/>
      <c r="J85" s="509"/>
    </row>
    <row r="86" spans="1:10">
      <c r="A86" s="517" t="s">
        <v>375</v>
      </c>
      <c r="B86" s="490"/>
      <c r="C86" s="490"/>
      <c r="D86" s="512">
        <f t="shared" ref="D86:D92" si="12">IFERROR(C86/B86,0)</f>
        <v>0</v>
      </c>
      <c r="E86" s="490"/>
      <c r="F86" s="512">
        <f t="shared" ref="F86:F92" si="13">IFERROR(C86/E86,0)</f>
        <v>0</v>
      </c>
      <c r="G86" s="490"/>
      <c r="H86" s="490"/>
      <c r="I86" s="490"/>
      <c r="J86" s="490"/>
    </row>
    <row r="87" spans="1:10">
      <c r="A87" s="517" t="s">
        <v>404</v>
      </c>
      <c r="B87" s="490"/>
      <c r="C87" s="490"/>
      <c r="D87" s="512">
        <f t="shared" si="12"/>
        <v>0</v>
      </c>
      <c r="E87" s="490"/>
      <c r="F87" s="512">
        <f t="shared" si="13"/>
        <v>0</v>
      </c>
      <c r="G87" s="490"/>
      <c r="H87" s="490"/>
      <c r="I87" s="490"/>
      <c r="J87" s="490"/>
    </row>
    <row r="88" spans="1:10">
      <c r="A88" s="517" t="s">
        <v>405</v>
      </c>
      <c r="B88" s="490"/>
      <c r="C88" s="490"/>
      <c r="D88" s="512">
        <f t="shared" si="12"/>
        <v>0</v>
      </c>
      <c r="E88" s="490"/>
      <c r="F88" s="512">
        <f t="shared" si="13"/>
        <v>0</v>
      </c>
      <c r="G88" s="490"/>
      <c r="H88" s="490"/>
      <c r="I88" s="490"/>
      <c r="J88" s="490"/>
    </row>
    <row r="89" spans="1:10">
      <c r="A89" s="517" t="s">
        <v>406</v>
      </c>
      <c r="B89" s="490"/>
      <c r="C89" s="490"/>
      <c r="D89" s="512">
        <f t="shared" si="12"/>
        <v>0</v>
      </c>
      <c r="E89" s="490"/>
      <c r="F89" s="512">
        <f t="shared" si="13"/>
        <v>0</v>
      </c>
      <c r="G89" s="490"/>
      <c r="H89" s="490"/>
      <c r="I89" s="490"/>
      <c r="J89" s="490"/>
    </row>
    <row r="90" spans="1:10">
      <c r="A90" s="517" t="s">
        <v>407</v>
      </c>
      <c r="B90" s="490"/>
      <c r="C90" s="490"/>
      <c r="D90" s="512">
        <f t="shared" si="12"/>
        <v>0</v>
      </c>
      <c r="E90" s="490"/>
      <c r="F90" s="512">
        <f t="shared" si="13"/>
        <v>0</v>
      </c>
      <c r="G90" s="490"/>
      <c r="H90" s="490"/>
      <c r="I90" s="490"/>
      <c r="J90" s="490"/>
    </row>
    <row r="91" spans="1:10">
      <c r="A91" s="517" t="s">
        <v>408</v>
      </c>
      <c r="B91" s="490"/>
      <c r="C91" s="490"/>
      <c r="D91" s="512">
        <f t="shared" si="12"/>
        <v>0</v>
      </c>
      <c r="E91" s="490"/>
      <c r="F91" s="512">
        <f t="shared" si="13"/>
        <v>0</v>
      </c>
      <c r="G91" s="490"/>
      <c r="H91" s="490"/>
      <c r="I91" s="490"/>
      <c r="J91" s="490"/>
    </row>
    <row r="92" spans="1:10">
      <c r="A92" s="517" t="s">
        <v>409</v>
      </c>
      <c r="B92" s="490"/>
      <c r="C92" s="490"/>
      <c r="D92" s="512">
        <f t="shared" si="12"/>
        <v>0</v>
      </c>
      <c r="E92" s="490"/>
      <c r="F92" s="512">
        <f t="shared" si="13"/>
        <v>0</v>
      </c>
      <c r="G92" s="490"/>
      <c r="H92" s="490"/>
      <c r="I92" s="490"/>
      <c r="J92" s="490"/>
    </row>
    <row r="93" spans="1:10">
      <c r="A93" s="509" t="s">
        <v>386</v>
      </c>
      <c r="B93" s="509"/>
      <c r="C93" s="509"/>
      <c r="D93" s="509"/>
      <c r="E93" s="509"/>
      <c r="F93" s="509"/>
      <c r="G93" s="509"/>
      <c r="H93" s="509"/>
      <c r="I93" s="509"/>
      <c r="J93" s="509"/>
    </row>
    <row r="94" spans="1:10">
      <c r="A94" s="517" t="s">
        <v>387</v>
      </c>
      <c r="B94" s="490"/>
      <c r="C94" s="490"/>
      <c r="D94" s="512">
        <f>IFERROR(C94/B94,0)</f>
        <v>0</v>
      </c>
      <c r="E94" s="490"/>
      <c r="F94" s="512">
        <f>IFERROR(C94/E94,0)</f>
        <v>0</v>
      </c>
      <c r="G94" s="490"/>
      <c r="H94" s="490"/>
      <c r="I94" s="490"/>
      <c r="J94" s="490"/>
    </row>
    <row r="95" spans="1:10">
      <c r="A95" s="517" t="s">
        <v>410</v>
      </c>
      <c r="B95" s="490"/>
      <c r="C95" s="490"/>
      <c r="D95" s="512">
        <f>IFERROR(C95/B95,0)</f>
        <v>0</v>
      </c>
      <c r="E95" s="490"/>
      <c r="F95" s="512">
        <f>IFERROR(C95/E95,0)</f>
        <v>0</v>
      </c>
      <c r="G95" s="490"/>
      <c r="H95" s="490"/>
      <c r="I95" s="490"/>
      <c r="J95" s="490"/>
    </row>
    <row r="96" spans="1:10" ht="12.9" thickBot="1">
      <c r="A96" s="520" t="s">
        <v>389</v>
      </c>
      <c r="B96" s="495"/>
      <c r="C96" s="495"/>
      <c r="D96" s="748">
        <f>IFERROR(C96/B96,0)</f>
        <v>0</v>
      </c>
      <c r="E96" s="495"/>
      <c r="F96" s="748">
        <f>IFERROR(C96/E96,0)</f>
        <v>0</v>
      </c>
      <c r="G96" s="495"/>
      <c r="H96" s="495"/>
      <c r="I96" s="495"/>
      <c r="J96" s="495"/>
    </row>
    <row r="98" spans="1:2" ht="12.75" customHeight="1">
      <c r="A98" s="1354" t="s">
        <v>411</v>
      </c>
      <c r="B98" s="1354"/>
    </row>
  </sheetData>
  <mergeCells count="5">
    <mergeCell ref="A1:J1"/>
    <mergeCell ref="A2:J2"/>
    <mergeCell ref="A3:J3"/>
    <mergeCell ref="A98:B98"/>
    <mergeCell ref="A55:J57"/>
  </mergeCells>
  <pageMargins left="0.7" right="0.7" top="0.75" bottom="0.75" header="0.3" footer="0.3"/>
  <pageSetup scale="45" orientation="portrait" r:id="rId1"/>
  <customProperties>
    <customPr name="_pios_id" r:id="rId2"/>
  </customProperties>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sheetPr codeName="Sheet16">
    <tabColor rgb="FF70AD47"/>
    <pageSetUpPr fitToPage="1"/>
  </sheetPr>
  <dimension ref="A1:M24"/>
  <sheetViews>
    <sheetView showFormulas="1" zoomScale="90" zoomScaleNormal="90" workbookViewId="0">
      <selection sqref="A1:G1"/>
    </sheetView>
  </sheetViews>
  <sheetFormatPr defaultColWidth="17.53515625" defaultRowHeight="14.15"/>
  <cols>
    <col min="1" max="1" width="20.3046875" style="373" customWidth="1"/>
    <col min="2" max="2" width="52.53515625" style="373" customWidth="1"/>
    <col min="3" max="3" width="9.3828125" style="373" customWidth="1"/>
    <col min="4" max="4" width="11.53515625" style="373" customWidth="1"/>
    <col min="5" max="5" width="13.3828125" style="373" customWidth="1"/>
    <col min="6" max="6" width="8.3828125" style="373" customWidth="1"/>
    <col min="7" max="7" width="12" style="373" customWidth="1"/>
    <col min="8" max="8" width="3.3046875" style="373" customWidth="1"/>
    <col min="9" max="16384" width="17.53515625" style="373"/>
  </cols>
  <sheetData>
    <row r="1" spans="1:13" s="1148" customFormat="1" ht="34.5" customHeight="1">
      <c r="A1" s="1423" t="s">
        <v>412</v>
      </c>
      <c r="B1" s="1423"/>
      <c r="C1" s="1423"/>
      <c r="D1" s="1423"/>
      <c r="E1" s="1423"/>
      <c r="F1" s="1423"/>
      <c r="G1" s="1423"/>
    </row>
    <row r="2" spans="1:13" s="1148" customFormat="1" ht="20.25" customHeight="1">
      <c r="A2" s="1423" t="s">
        <v>2</v>
      </c>
      <c r="B2" s="1423"/>
      <c r="C2" s="1423"/>
      <c r="D2" s="1423"/>
      <c r="E2" s="1423"/>
      <c r="F2" s="1423"/>
    </row>
    <row r="3" spans="1:13" ht="20.25" customHeight="1" thickBot="1">
      <c r="A3" s="1300" t="s">
        <v>0</v>
      </c>
      <c r="B3" s="1300"/>
      <c r="C3" s="1300"/>
      <c r="D3" s="1300"/>
      <c r="E3" s="1300"/>
      <c r="F3" s="1300"/>
      <c r="G3" s="1300"/>
      <c r="H3" s="446"/>
      <c r="I3" s="446"/>
      <c r="J3" s="446"/>
      <c r="K3" s="446"/>
      <c r="L3" s="446"/>
      <c r="M3" s="1146"/>
    </row>
    <row r="4" spans="1:13" s="1148" customFormat="1" ht="20.25" customHeight="1" thickBot="1">
      <c r="A4" s="1147"/>
      <c r="B4" s="1147"/>
      <c r="C4" s="1147"/>
      <c r="D4" s="1149"/>
    </row>
    <row r="5" spans="1:13" ht="41.15" customHeight="1">
      <c r="A5" s="1033" t="s">
        <v>413</v>
      </c>
      <c r="B5" s="1034" t="s">
        <v>414</v>
      </c>
      <c r="C5" s="1034" t="s">
        <v>415</v>
      </c>
      <c r="D5" s="1034" t="s">
        <v>416</v>
      </c>
      <c r="E5" s="1034" t="s">
        <v>417</v>
      </c>
      <c r="F5" s="1034" t="s">
        <v>418</v>
      </c>
      <c r="G5" s="1035" t="s">
        <v>419</v>
      </c>
      <c r="H5"/>
    </row>
    <row r="6" spans="1:13" ht="42.75" customHeight="1">
      <c r="A6" s="1036" t="s">
        <v>420</v>
      </c>
      <c r="B6" s="943" t="s">
        <v>421</v>
      </c>
      <c r="C6" s="453"/>
      <c r="D6" s="77"/>
      <c r="E6" s="503" t="s">
        <v>356</v>
      </c>
      <c r="F6" s="77"/>
      <c r="G6" s="76"/>
      <c r="H6" s="374"/>
      <c r="I6" s="374"/>
      <c r="J6" s="374"/>
      <c r="K6" s="374"/>
    </row>
    <row r="7" spans="1:13" ht="19.75">
      <c r="A7" s="1036" t="s">
        <v>422</v>
      </c>
      <c r="B7" s="527"/>
      <c r="C7" s="453"/>
      <c r="D7" s="451"/>
      <c r="E7" s="450"/>
      <c r="F7" s="450"/>
      <c r="G7" s="1037"/>
      <c r="H7" s="374"/>
      <c r="I7" s="374"/>
      <c r="J7" s="374"/>
      <c r="K7" s="374"/>
    </row>
    <row r="8" spans="1:13" ht="19.75">
      <c r="A8" s="1036" t="s">
        <v>423</v>
      </c>
      <c r="B8" s="527"/>
      <c r="C8" s="453"/>
      <c r="D8" s="451"/>
      <c r="E8" s="452"/>
      <c r="F8" s="452"/>
      <c r="G8" s="1038"/>
      <c r="H8" s="375"/>
      <c r="I8" s="375"/>
      <c r="J8" s="375"/>
      <c r="K8" s="375"/>
    </row>
    <row r="9" spans="1:13" ht="19.75">
      <c r="A9" s="1036" t="s">
        <v>424</v>
      </c>
      <c r="B9" s="527"/>
      <c r="C9" s="453"/>
      <c r="D9" s="451"/>
      <c r="E9" s="450"/>
      <c r="F9" s="450"/>
      <c r="G9" s="1037"/>
      <c r="H9" s="374"/>
      <c r="I9" s="374"/>
      <c r="J9" s="374"/>
      <c r="K9" s="374"/>
    </row>
    <row r="10" spans="1:13" ht="24" customHeight="1">
      <c r="A10" s="1039" t="s">
        <v>425</v>
      </c>
      <c r="B10" s="711"/>
      <c r="C10" s="712"/>
      <c r="D10" s="713"/>
      <c r="E10" s="714"/>
      <c r="F10" s="714"/>
      <c r="G10" s="1040"/>
      <c r="H10" s="375"/>
      <c r="I10" s="375"/>
      <c r="J10" s="375"/>
      <c r="K10" s="375"/>
    </row>
    <row r="11" spans="1:13" ht="29.25" customHeight="1">
      <c r="A11" s="1041" t="s">
        <v>426</v>
      </c>
      <c r="B11" s="720" t="s">
        <v>427</v>
      </c>
      <c r="C11" s="710"/>
      <c r="D11" s="710"/>
      <c r="E11" s="719" t="s">
        <v>356</v>
      </c>
      <c r="F11" s="710"/>
      <c r="G11" s="1042"/>
    </row>
    <row r="12" spans="1:13" ht="42.45">
      <c r="A12" s="1041" t="s">
        <v>428</v>
      </c>
      <c r="B12" s="720" t="s">
        <v>429</v>
      </c>
      <c r="C12" s="719" t="s">
        <v>430</v>
      </c>
      <c r="D12" s="719">
        <v>36</v>
      </c>
      <c r="E12" s="719">
        <v>150</v>
      </c>
      <c r="F12" s="719">
        <v>0</v>
      </c>
      <c r="G12" s="1042">
        <v>0</v>
      </c>
    </row>
    <row r="13" spans="1:13" ht="39.75" customHeight="1">
      <c r="A13" s="1043" t="s">
        <v>431</v>
      </c>
      <c r="B13" s="1044" t="s">
        <v>432</v>
      </c>
      <c r="C13" s="1045" t="s">
        <v>430</v>
      </c>
      <c r="D13" s="1045">
        <v>5</v>
      </c>
      <c r="E13" s="1045">
        <v>7</v>
      </c>
      <c r="F13" s="1045">
        <v>285</v>
      </c>
      <c r="G13" s="1046">
        <v>2</v>
      </c>
    </row>
    <row r="14" spans="1:13">
      <c r="A14" s="376"/>
      <c r="B14" s="376"/>
    </row>
    <row r="15" spans="1:13">
      <c r="A15" s="376" t="s">
        <v>433</v>
      </c>
      <c r="B15" s="376"/>
    </row>
    <row r="16" spans="1:13" ht="15.75" customHeight="1">
      <c r="A16" s="1428" t="s">
        <v>434</v>
      </c>
      <c r="B16" s="1428"/>
      <c r="C16" s="1428"/>
      <c r="D16" s="1428"/>
      <c r="E16" s="1428"/>
      <c r="F16" s="1428"/>
      <c r="G16" s="1428"/>
      <c r="H16" s="382"/>
    </row>
    <row r="17" spans="1:12" ht="14.6">
      <c r="A17" s="1428" t="s">
        <v>435</v>
      </c>
      <c r="B17" s="1428"/>
      <c r="C17" s="1428"/>
      <c r="D17" s="1428"/>
      <c r="E17" s="1428"/>
      <c r="F17" s="1428"/>
      <c r="G17" s="1428"/>
      <c r="H17" s="449"/>
      <c r="I17" s="449"/>
      <c r="J17" s="449"/>
      <c r="K17" s="449"/>
      <c r="L17" s="449"/>
    </row>
    <row r="18" spans="1:12" ht="15.65" customHeight="1">
      <c r="A18" s="1426"/>
      <c r="B18" s="1426"/>
      <c r="C18" s="1426"/>
      <c r="D18" s="1426"/>
      <c r="E18" s="1426"/>
      <c r="F18" s="1426"/>
      <c r="G18" s="1426"/>
      <c r="H18" s="1426"/>
      <c r="I18" s="1426"/>
      <c r="J18" s="1426"/>
      <c r="K18" s="1426"/>
    </row>
    <row r="19" spans="1:12" ht="15.65" customHeight="1">
      <c r="A19" s="1427" t="s">
        <v>436</v>
      </c>
      <c r="B19" s="1427"/>
      <c r="C19" s="1427"/>
      <c r="D19" s="1427"/>
      <c r="E19" s="1427"/>
      <c r="F19" s="1427"/>
      <c r="G19" s="1427"/>
      <c r="H19" s="382"/>
    </row>
    <row r="20" spans="1:12" ht="15.45">
      <c r="A20" s="1427" t="s">
        <v>437</v>
      </c>
      <c r="B20" s="1427"/>
      <c r="C20" s="1427"/>
      <c r="D20" s="1427"/>
      <c r="E20" s="1427"/>
      <c r="F20" s="1427"/>
      <c r="G20" s="1427"/>
      <c r="H20" s="382"/>
    </row>
    <row r="21" spans="1:12" ht="15.65" customHeight="1">
      <c r="A21" s="380"/>
      <c r="B21" s="380"/>
      <c r="C21" s="381"/>
      <c r="D21" s="382"/>
      <c r="E21" s="382"/>
      <c r="F21" s="382"/>
      <c r="G21" s="382"/>
      <c r="H21" s="382"/>
    </row>
    <row r="22" spans="1:12" ht="15">
      <c r="A22" s="1424"/>
      <c r="B22" s="1424"/>
      <c r="C22" s="377"/>
    </row>
    <row r="23" spans="1:12" ht="15.45">
      <c r="A23" s="1425"/>
      <c r="B23" s="1425"/>
      <c r="C23" s="377"/>
    </row>
    <row r="24" spans="1:12">
      <c r="A24" s="378"/>
      <c r="B24" s="378"/>
      <c r="C24" s="379"/>
    </row>
  </sheetData>
  <mergeCells count="10">
    <mergeCell ref="A1:G1"/>
    <mergeCell ref="A22:B22"/>
    <mergeCell ref="A23:B23"/>
    <mergeCell ref="A18:K18"/>
    <mergeCell ref="A2:F2"/>
    <mergeCell ref="A19:G19"/>
    <mergeCell ref="A20:G20"/>
    <mergeCell ref="A16:G16"/>
    <mergeCell ref="A17:G17"/>
    <mergeCell ref="A3:G3"/>
  </mergeCells>
  <pageMargins left="0.7" right="0.7" top="0.75" bottom="0.75" header="0.3" footer="0.3"/>
  <pageSetup scale="47"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sheetPr codeName="Sheet17">
    <tabColor rgb="FF70AD47"/>
    <pageSetUpPr fitToPage="1"/>
  </sheetPr>
  <dimension ref="A1:J17"/>
  <sheetViews>
    <sheetView showFormulas="1" zoomScaleNormal="100" workbookViewId="0">
      <selection sqref="A1:C1"/>
    </sheetView>
  </sheetViews>
  <sheetFormatPr defaultColWidth="9.3046875" defaultRowHeight="12.45"/>
  <cols>
    <col min="1" max="1" width="47.53515625" customWidth="1"/>
    <col min="2" max="2" width="12.3046875" customWidth="1"/>
    <col min="3" max="3" width="48" customWidth="1"/>
  </cols>
  <sheetData>
    <row r="1" spans="1:10" ht="30" customHeight="1">
      <c r="A1" s="1419" t="s">
        <v>438</v>
      </c>
      <c r="B1" s="1419"/>
      <c r="C1" s="1419"/>
      <c r="D1" s="528"/>
      <c r="E1" s="528"/>
      <c r="F1" s="528"/>
      <c r="G1" s="528"/>
      <c r="H1" s="528"/>
      <c r="I1" s="528"/>
      <c r="J1" s="528"/>
    </row>
    <row r="2" spans="1:10" ht="15.45">
      <c r="A2" s="1429" t="s">
        <v>2</v>
      </c>
      <c r="B2" s="1429"/>
      <c r="C2" s="1429"/>
      <c r="D2" s="445"/>
      <c r="E2" s="445"/>
      <c r="F2" s="445"/>
      <c r="G2" s="445"/>
      <c r="H2" s="445"/>
      <c r="I2" s="445"/>
      <c r="J2" s="445"/>
    </row>
    <row r="3" spans="1:10" ht="15.45">
      <c r="A3" s="1430" t="s">
        <v>0</v>
      </c>
      <c r="B3" s="1430"/>
      <c r="C3" s="1430"/>
      <c r="D3" s="445"/>
      <c r="E3" s="1067"/>
      <c r="F3" s="445"/>
      <c r="G3" s="445"/>
      <c r="H3" s="445"/>
      <c r="I3" s="445"/>
      <c r="J3" s="445"/>
    </row>
    <row r="4" spans="1:10" ht="17.149999999999999" customHeight="1" thickBot="1"/>
    <row r="5" spans="1:10" ht="62.25" customHeight="1" thickBot="1">
      <c r="A5" s="1052" t="s">
        <v>439</v>
      </c>
      <c r="B5" s="1053" t="s">
        <v>440</v>
      </c>
      <c r="C5" s="1054" t="s">
        <v>441</v>
      </c>
    </row>
    <row r="6" spans="1:10" ht="69.75" customHeight="1">
      <c r="A6" s="1047" t="s">
        <v>442</v>
      </c>
      <c r="B6" s="503">
        <v>12</v>
      </c>
      <c r="C6" s="1048" t="s">
        <v>443</v>
      </c>
    </row>
    <row r="7" spans="1:10" ht="24.9">
      <c r="A7" s="1047" t="s">
        <v>444</v>
      </c>
      <c r="B7" s="503">
        <v>4</v>
      </c>
      <c r="C7" s="1068" t="s">
        <v>445</v>
      </c>
    </row>
    <row r="8" spans="1:10" ht="24.9">
      <c r="A8" s="1047" t="s">
        <v>446</v>
      </c>
      <c r="B8" s="503">
        <v>5</v>
      </c>
      <c r="C8" s="1048" t="s">
        <v>447</v>
      </c>
    </row>
    <row r="9" spans="1:10" ht="25.75">
      <c r="A9" s="1047" t="s">
        <v>448</v>
      </c>
      <c r="B9" s="503" t="s">
        <v>356</v>
      </c>
      <c r="C9" s="1049" t="s">
        <v>356</v>
      </c>
    </row>
    <row r="10" spans="1:10" ht="25.75">
      <c r="A10" s="1047" t="s">
        <v>449</v>
      </c>
      <c r="B10" s="503" t="s">
        <v>356</v>
      </c>
      <c r="C10" s="1049" t="s">
        <v>356</v>
      </c>
    </row>
    <row r="11" spans="1:10" ht="12.9">
      <c r="A11" s="1047" t="s">
        <v>450</v>
      </c>
      <c r="B11" s="503" t="s">
        <v>356</v>
      </c>
      <c r="C11" s="1049" t="s">
        <v>356</v>
      </c>
    </row>
    <row r="12" spans="1:10" ht="38.6">
      <c r="A12" s="1047" t="s">
        <v>451</v>
      </c>
      <c r="B12" s="503">
        <v>2</v>
      </c>
      <c r="C12" s="1049" t="s">
        <v>452</v>
      </c>
    </row>
    <row r="13" spans="1:10" ht="26.15" thickBot="1">
      <c r="A13" s="1050" t="s">
        <v>453</v>
      </c>
      <c r="B13" s="505" t="s">
        <v>356</v>
      </c>
      <c r="C13" s="1051" t="s">
        <v>356</v>
      </c>
    </row>
    <row r="15" spans="1:10">
      <c r="A15" t="s">
        <v>454</v>
      </c>
    </row>
    <row r="16" spans="1:10">
      <c r="A16" t="s">
        <v>455</v>
      </c>
    </row>
    <row r="17" spans="1:1">
      <c r="A17" t="s">
        <v>456</v>
      </c>
    </row>
  </sheetData>
  <mergeCells count="3">
    <mergeCell ref="A1:C1"/>
    <mergeCell ref="A2:C2"/>
    <mergeCell ref="A3:C3"/>
  </mergeCells>
  <pageMargins left="0.7" right="0.7" top="0.75" bottom="0.75" header="0.3" footer="0.3"/>
  <pageSetup scale="58"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codeName="Sheet18">
    <tabColor rgb="FF00B050"/>
    <pageSetUpPr fitToPage="1"/>
  </sheetPr>
  <dimension ref="A1:P42"/>
  <sheetViews>
    <sheetView zoomScaleNormal="100" workbookViewId="0">
      <selection activeCell="A24" sqref="A24"/>
    </sheetView>
  </sheetViews>
  <sheetFormatPr defaultColWidth="8.53515625" defaultRowHeight="12.45"/>
  <cols>
    <col min="1" max="1" width="42.69140625" customWidth="1"/>
    <col min="2" max="2" width="14.3828125" customWidth="1"/>
    <col min="3" max="3" width="15" customWidth="1"/>
    <col min="4" max="4" width="14" customWidth="1"/>
    <col min="5" max="5" width="15.3046875" bestFit="1" customWidth="1"/>
    <col min="6" max="6" width="13.53515625" customWidth="1"/>
    <col min="7" max="7" width="15.53515625" customWidth="1"/>
    <col min="8" max="8" width="16.53515625" customWidth="1"/>
    <col min="9" max="9" width="15.53515625" customWidth="1"/>
    <col min="10" max="10" width="15.3828125" bestFit="1" customWidth="1"/>
    <col min="11" max="13" width="7.53515625" customWidth="1"/>
    <col min="14" max="14" width="12.53515625" customWidth="1"/>
    <col min="15" max="15" width="10.53515625" bestFit="1" customWidth="1"/>
    <col min="16" max="16" width="9.69140625" bestFit="1" customWidth="1"/>
  </cols>
  <sheetData>
    <row r="1" spans="1:15" ht="15.45">
      <c r="A1" s="1299" t="s">
        <v>457</v>
      </c>
      <c r="B1" s="1299"/>
      <c r="C1" s="1299"/>
      <c r="D1" s="1299"/>
      <c r="E1" s="1299"/>
      <c r="F1" s="1299"/>
      <c r="G1" s="1299"/>
      <c r="H1" s="1299"/>
      <c r="I1" s="1299"/>
      <c r="J1" s="1299"/>
      <c r="K1" s="1299"/>
      <c r="L1" s="1299"/>
      <c r="M1" s="1299"/>
    </row>
    <row r="2" spans="1:15" ht="15.45">
      <c r="A2" s="1299" t="s">
        <v>2</v>
      </c>
      <c r="B2" s="1299"/>
      <c r="C2" s="1299"/>
      <c r="D2" s="1299"/>
      <c r="E2" s="1299"/>
      <c r="F2" s="1299"/>
      <c r="G2" s="1299"/>
      <c r="H2" s="1299"/>
      <c r="I2" s="1299"/>
      <c r="J2" s="1299"/>
      <c r="K2" s="1299"/>
      <c r="L2" s="1299"/>
      <c r="M2" s="1299"/>
    </row>
    <row r="3" spans="1:15" ht="15.45">
      <c r="A3" s="1431" t="s">
        <v>0</v>
      </c>
      <c r="B3" s="1431"/>
      <c r="C3" s="1431"/>
      <c r="D3" s="1431"/>
      <c r="E3" s="1431"/>
      <c r="F3" s="1431"/>
      <c r="G3" s="1431"/>
      <c r="H3" s="1431"/>
      <c r="I3" s="1431"/>
      <c r="J3" s="1431"/>
      <c r="K3" s="1431"/>
      <c r="L3" s="1431"/>
      <c r="M3" s="1431"/>
    </row>
    <row r="4" spans="1:15">
      <c r="A4" s="247"/>
      <c r="B4" s="1432" t="s">
        <v>26</v>
      </c>
      <c r="C4" s="1311"/>
      <c r="D4" s="1311"/>
      <c r="E4" s="1311" t="s">
        <v>4</v>
      </c>
      <c r="F4" s="1311"/>
      <c r="G4" s="1311"/>
      <c r="H4" s="1311" t="s">
        <v>5</v>
      </c>
      <c r="I4" s="1311"/>
      <c r="J4" s="1311"/>
      <c r="K4" s="1311" t="s">
        <v>6</v>
      </c>
      <c r="L4" s="1311"/>
      <c r="M4" s="1311"/>
      <c r="O4" s="1066"/>
    </row>
    <row r="5" spans="1:15">
      <c r="A5" s="248" t="s">
        <v>458</v>
      </c>
      <c r="B5" s="360" t="s">
        <v>8</v>
      </c>
      <c r="C5" s="360" t="s">
        <v>9</v>
      </c>
      <c r="D5" s="360" t="s">
        <v>10</v>
      </c>
      <c r="E5" s="360" t="s">
        <v>8</v>
      </c>
      <c r="F5" s="360" t="s">
        <v>9</v>
      </c>
      <c r="G5" s="360" t="s">
        <v>10</v>
      </c>
      <c r="H5" s="362" t="s">
        <v>8</v>
      </c>
      <c r="I5" s="360" t="s">
        <v>9</v>
      </c>
      <c r="J5" s="360" t="s">
        <v>10</v>
      </c>
      <c r="K5" s="360" t="s">
        <v>8</v>
      </c>
      <c r="L5" s="360" t="s">
        <v>9</v>
      </c>
      <c r="M5" s="360" t="s">
        <v>10</v>
      </c>
    </row>
    <row r="6" spans="1:15" ht="13.5" customHeight="1">
      <c r="A6" s="249" t="s">
        <v>459</v>
      </c>
      <c r="B6" s="99">
        <v>2848905.84</v>
      </c>
      <c r="C6" s="99">
        <v>388487.16</v>
      </c>
      <c r="D6" s="99">
        <f>B6+C6</f>
        <v>3237393</v>
      </c>
      <c r="E6" s="99">
        <v>130692</v>
      </c>
      <c r="F6" s="99">
        <v>16156</v>
      </c>
      <c r="G6" s="99">
        <f>E6+F6</f>
        <v>146848</v>
      </c>
      <c r="H6" s="99">
        <v>1081222</v>
      </c>
      <c r="I6" s="99">
        <v>134759</v>
      </c>
      <c r="J6" s="99">
        <f>H6+I6</f>
        <v>1215981</v>
      </c>
      <c r="K6" s="93">
        <f>H6/B6</f>
        <v>0.37952184477953826</v>
      </c>
      <c r="L6" s="93">
        <f>I6/C6</f>
        <v>0.34688147736980551</v>
      </c>
      <c r="M6" s="93">
        <f>J6/D6</f>
        <v>0.37560500069037028</v>
      </c>
      <c r="N6" s="250"/>
      <c r="O6" s="250"/>
    </row>
    <row r="7" spans="1:15">
      <c r="A7" s="249" t="s">
        <v>460</v>
      </c>
      <c r="B7" s="99">
        <v>517081.84</v>
      </c>
      <c r="C7" s="99">
        <v>70511.16</v>
      </c>
      <c r="D7" s="99">
        <f>B7+C7</f>
        <v>587593</v>
      </c>
      <c r="E7" s="99">
        <v>106872</v>
      </c>
      <c r="F7" s="99">
        <v>13211</v>
      </c>
      <c r="G7" s="99">
        <f t="shared" ref="G7:G15" si="0">E7+F7</f>
        <v>120083</v>
      </c>
      <c r="H7" s="99">
        <v>720757</v>
      </c>
      <c r="I7" s="99">
        <v>89863</v>
      </c>
      <c r="J7" s="99">
        <f t="shared" ref="J7:J9" si="1">H7+I7</f>
        <v>810620</v>
      </c>
      <c r="K7" s="93">
        <f t="shared" ref="K7:M9" si="2">H7/B7</f>
        <v>1.3938934695521312</v>
      </c>
      <c r="L7" s="93">
        <f t="shared" si="2"/>
        <v>1.2744507394290492</v>
      </c>
      <c r="M7" s="93">
        <f t="shared" si="2"/>
        <v>1.3795603419373614</v>
      </c>
      <c r="N7" s="250"/>
      <c r="O7" s="250"/>
    </row>
    <row r="8" spans="1:15">
      <c r="A8" s="249" t="s">
        <v>461</v>
      </c>
      <c r="B8" s="99">
        <v>401677.76</v>
      </c>
      <c r="C8" s="99">
        <v>54774.239999999998</v>
      </c>
      <c r="D8" s="99">
        <f>B8+C8</f>
        <v>456452</v>
      </c>
      <c r="E8" s="99">
        <v>5270</v>
      </c>
      <c r="F8" s="99">
        <v>652</v>
      </c>
      <c r="G8" s="99">
        <f t="shared" si="0"/>
        <v>5922</v>
      </c>
      <c r="H8" s="99">
        <v>39852</v>
      </c>
      <c r="I8" s="99">
        <v>4960</v>
      </c>
      <c r="J8" s="99">
        <f t="shared" si="1"/>
        <v>44812</v>
      </c>
      <c r="K8" s="93">
        <f t="shared" si="2"/>
        <v>9.9213857396535973E-2</v>
      </c>
      <c r="L8" s="93">
        <f t="shared" si="2"/>
        <v>9.0553515667218754E-2</v>
      </c>
      <c r="M8" s="93">
        <f t="shared" si="2"/>
        <v>9.8174616389017907E-2</v>
      </c>
      <c r="N8" s="250"/>
      <c r="O8" s="250"/>
    </row>
    <row r="9" spans="1:15">
      <c r="A9" s="530" t="s">
        <v>462</v>
      </c>
      <c r="B9" s="99">
        <v>950400</v>
      </c>
      <c r="C9" s="99">
        <v>129600</v>
      </c>
      <c r="D9" s="99">
        <f>B9+C9</f>
        <v>1080000</v>
      </c>
      <c r="E9" s="99">
        <v>18493</v>
      </c>
      <c r="F9" s="99">
        <v>2286</v>
      </c>
      <c r="G9" s="99">
        <f t="shared" si="0"/>
        <v>20779</v>
      </c>
      <c r="H9" s="99">
        <v>152555</v>
      </c>
      <c r="I9" s="99">
        <v>18959</v>
      </c>
      <c r="J9" s="99">
        <f t="shared" si="1"/>
        <v>171514</v>
      </c>
      <c r="K9" s="93">
        <f t="shared" si="2"/>
        <v>0.16051662457912458</v>
      </c>
      <c r="L9" s="93">
        <f t="shared" si="2"/>
        <v>0.14628858024691357</v>
      </c>
      <c r="M9" s="93">
        <f t="shared" si="2"/>
        <v>0.15880925925925926</v>
      </c>
      <c r="N9" s="250"/>
      <c r="O9" s="250"/>
    </row>
    <row r="10" spans="1:15">
      <c r="A10" s="249" t="s">
        <v>144</v>
      </c>
      <c r="B10" s="99">
        <v>0</v>
      </c>
      <c r="C10" s="99">
        <v>0</v>
      </c>
      <c r="D10" s="99">
        <f t="shared" ref="D10:D15" si="3">B10+C10</f>
        <v>0</v>
      </c>
      <c r="E10" s="99">
        <v>0</v>
      </c>
      <c r="F10" s="99">
        <v>0</v>
      </c>
      <c r="G10" s="99">
        <f>E10+F10</f>
        <v>0</v>
      </c>
      <c r="H10" s="99">
        <v>0</v>
      </c>
      <c r="I10" s="99">
        <v>0</v>
      </c>
      <c r="J10" s="99">
        <f t="shared" ref="J10:J15" si="4">H10+I10</f>
        <v>0</v>
      </c>
      <c r="K10" s="93">
        <v>0</v>
      </c>
      <c r="L10" s="93">
        <v>0</v>
      </c>
      <c r="M10" s="93">
        <v>0</v>
      </c>
      <c r="N10" s="250"/>
      <c r="O10" s="250"/>
    </row>
    <row r="11" spans="1:15">
      <c r="A11" s="249" t="s">
        <v>463</v>
      </c>
      <c r="B11" s="99">
        <v>233200</v>
      </c>
      <c r="C11" s="99">
        <v>31800</v>
      </c>
      <c r="D11" s="99">
        <f t="shared" ref="D11" si="5">B11+C11</f>
        <v>265000</v>
      </c>
      <c r="E11" s="99">
        <v>15156</v>
      </c>
      <c r="F11" s="99">
        <v>1873</v>
      </c>
      <c r="G11" s="99">
        <f>E11+F11</f>
        <v>17029</v>
      </c>
      <c r="H11" s="99">
        <v>112304</v>
      </c>
      <c r="I11" s="99">
        <v>14091</v>
      </c>
      <c r="J11" s="99">
        <f t="shared" ref="J11" si="6">H11+I11</f>
        <v>126395</v>
      </c>
      <c r="K11" s="93">
        <f t="shared" ref="K11" si="7">H11/B11</f>
        <v>0.4815780445969125</v>
      </c>
      <c r="L11" s="93">
        <f t="shared" ref="L11" si="8">I11/C11</f>
        <v>0.44311320754716982</v>
      </c>
      <c r="M11" s="93">
        <f t="shared" ref="M11" si="9">J11/D11</f>
        <v>0.47696226415094339</v>
      </c>
      <c r="N11" s="250"/>
      <c r="O11" s="250"/>
    </row>
    <row r="12" spans="1:15">
      <c r="A12" s="249" t="s">
        <v>464</v>
      </c>
      <c r="B12" s="99">
        <v>94792.72</v>
      </c>
      <c r="C12" s="99">
        <v>12926.279999999999</v>
      </c>
      <c r="D12" s="99">
        <f t="shared" si="3"/>
        <v>107719</v>
      </c>
      <c r="E12" s="99">
        <v>0</v>
      </c>
      <c r="F12" s="99">
        <v>0</v>
      </c>
      <c r="G12" s="99">
        <f t="shared" si="0"/>
        <v>0</v>
      </c>
      <c r="H12" s="99">
        <v>0</v>
      </c>
      <c r="I12" s="99">
        <v>0</v>
      </c>
      <c r="J12" s="99">
        <f t="shared" si="4"/>
        <v>0</v>
      </c>
      <c r="K12" s="93">
        <v>0</v>
      </c>
      <c r="L12" s="93">
        <v>0</v>
      </c>
      <c r="M12" s="93">
        <v>0</v>
      </c>
      <c r="N12" s="250"/>
      <c r="O12" s="250"/>
    </row>
    <row r="13" spans="1:15">
      <c r="A13" s="249" t="s">
        <v>42</v>
      </c>
      <c r="B13" s="99">
        <v>271920</v>
      </c>
      <c r="C13" s="99">
        <v>37080</v>
      </c>
      <c r="D13" s="99">
        <f t="shared" si="3"/>
        <v>309000</v>
      </c>
      <c r="E13" s="99">
        <v>14479</v>
      </c>
      <c r="F13" s="99">
        <v>1790</v>
      </c>
      <c r="G13" s="99">
        <f t="shared" si="0"/>
        <v>16269</v>
      </c>
      <c r="H13" s="99">
        <v>89440</v>
      </c>
      <c r="I13" s="99">
        <v>11203</v>
      </c>
      <c r="J13" s="99">
        <f>H13+I13</f>
        <v>100643</v>
      </c>
      <c r="K13" s="93">
        <f t="shared" ref="K13:M15" si="10">H13/B13</f>
        <v>0.32892027066784346</v>
      </c>
      <c r="L13" s="93">
        <f t="shared" si="10"/>
        <v>0.30213052858683925</v>
      </c>
      <c r="M13" s="93">
        <f t="shared" si="10"/>
        <v>0.32570550161812295</v>
      </c>
      <c r="N13" s="250"/>
      <c r="O13" s="250"/>
    </row>
    <row r="14" spans="1:15">
      <c r="A14" s="249" t="s">
        <v>43</v>
      </c>
      <c r="B14" s="99">
        <v>554400</v>
      </c>
      <c r="C14" s="99">
        <v>75600</v>
      </c>
      <c r="D14" s="99">
        <f t="shared" si="3"/>
        <v>630000</v>
      </c>
      <c r="E14" s="99">
        <v>20381</v>
      </c>
      <c r="F14" s="99">
        <v>2519</v>
      </c>
      <c r="G14" s="99">
        <f t="shared" si="0"/>
        <v>22900</v>
      </c>
      <c r="H14" s="99">
        <v>242042</v>
      </c>
      <c r="I14" s="99">
        <v>30319</v>
      </c>
      <c r="J14" s="99">
        <f t="shared" si="4"/>
        <v>272361</v>
      </c>
      <c r="K14" s="93">
        <f t="shared" si="10"/>
        <v>0.43658369408369407</v>
      </c>
      <c r="L14" s="93">
        <f t="shared" si="10"/>
        <v>0.40104497354497354</v>
      </c>
      <c r="M14" s="93">
        <f t="shared" si="10"/>
        <v>0.4323190476190476</v>
      </c>
      <c r="N14" s="250"/>
      <c r="O14" s="250"/>
    </row>
    <row r="15" spans="1:15">
      <c r="A15" s="249" t="s">
        <v>44</v>
      </c>
      <c r="B15" s="99">
        <v>59741.440000000002</v>
      </c>
      <c r="C15" s="99">
        <v>8146.5599999999995</v>
      </c>
      <c r="D15" s="99">
        <f t="shared" si="3"/>
        <v>67888</v>
      </c>
      <c r="E15" s="99">
        <v>0</v>
      </c>
      <c r="F15" s="99">
        <v>0</v>
      </c>
      <c r="G15" s="99">
        <f t="shared" si="0"/>
        <v>0</v>
      </c>
      <c r="H15" s="99">
        <v>10980</v>
      </c>
      <c r="I15" s="99">
        <v>1358</v>
      </c>
      <c r="J15" s="99">
        <f t="shared" si="4"/>
        <v>12338</v>
      </c>
      <c r="K15" s="93">
        <f t="shared" si="10"/>
        <v>0.18379202108285303</v>
      </c>
      <c r="L15" s="93">
        <f t="shared" si="10"/>
        <v>0.16669612695419908</v>
      </c>
      <c r="M15" s="93">
        <f t="shared" si="10"/>
        <v>0.18174051378741457</v>
      </c>
      <c r="N15" s="250"/>
      <c r="O15" s="250"/>
    </row>
    <row r="16" spans="1:15">
      <c r="A16" s="530"/>
      <c r="B16" s="77"/>
      <c r="C16" s="77"/>
      <c r="D16" s="77"/>
      <c r="E16" s="77"/>
      <c r="F16" s="77"/>
      <c r="G16" s="77"/>
      <c r="H16" s="77"/>
      <c r="I16" s="77"/>
      <c r="J16" s="99"/>
      <c r="K16" s="77"/>
      <c r="L16" s="77"/>
      <c r="M16" s="77"/>
      <c r="N16" s="250"/>
      <c r="O16" s="250"/>
    </row>
    <row r="17" spans="1:16">
      <c r="A17" s="251" t="s">
        <v>465</v>
      </c>
      <c r="B17" s="252">
        <f>SUM(B6:B9,B10:B15)</f>
        <v>5932119.5999999996</v>
      </c>
      <c r="C17" s="252">
        <f>SUM(C6:C9,C10:C15)</f>
        <v>808925.4</v>
      </c>
      <c r="D17" s="252">
        <f t="shared" ref="D17" si="11">SUM(B17:C17)</f>
        <v>6741045</v>
      </c>
      <c r="E17" s="252">
        <f>SUM(E6:E9,E10:E15)</f>
        <v>311343</v>
      </c>
      <c r="F17" s="252">
        <f>SUM(F6:F9,F10:F15)</f>
        <v>38487</v>
      </c>
      <c r="G17" s="252">
        <f t="shared" ref="G17" si="12">SUM(E17:F17)</f>
        <v>349830</v>
      </c>
      <c r="H17" s="252">
        <f>SUM(H6:H9,H10:H15)</f>
        <v>2449152</v>
      </c>
      <c r="I17" s="252">
        <f>SUM(I6:I9,I10:I15)</f>
        <v>305512</v>
      </c>
      <c r="J17" s="252">
        <f t="shared" ref="J17" si="13">SUM(H17:I17)</f>
        <v>2754664</v>
      </c>
      <c r="K17" s="253">
        <f>H17/B17</f>
        <v>0.41286288293985174</v>
      </c>
      <c r="L17" s="253">
        <f>I17/C17</f>
        <v>0.37767635927861826</v>
      </c>
      <c r="M17" s="253">
        <f>J17/D17</f>
        <v>0.40864050010050368</v>
      </c>
      <c r="N17" s="250"/>
      <c r="O17" s="250"/>
    </row>
    <row r="18" spans="1:16">
      <c r="A18" s="530"/>
      <c r="B18" s="77"/>
      <c r="C18" s="77"/>
      <c r="D18" s="77"/>
      <c r="E18" s="77"/>
      <c r="F18" s="77"/>
      <c r="G18" s="77"/>
      <c r="H18" s="77"/>
      <c r="I18" s="77"/>
      <c r="J18" s="99"/>
      <c r="K18" s="77"/>
      <c r="L18" s="77"/>
      <c r="M18" s="77"/>
      <c r="N18" s="250"/>
      <c r="O18" s="250"/>
    </row>
    <row r="19" spans="1:16">
      <c r="A19" s="249" t="s">
        <v>466</v>
      </c>
      <c r="B19" s="99">
        <v>139598682</v>
      </c>
      <c r="C19" s="99">
        <v>25613072</v>
      </c>
      <c r="D19" s="99">
        <f t="shared" ref="D19" si="14">B19+C19</f>
        <v>165211754</v>
      </c>
      <c r="E19" s="99">
        <v>18506386</v>
      </c>
      <c r="F19" s="99">
        <v>1368131</v>
      </c>
      <c r="G19" s="99">
        <f t="shared" ref="G19" si="15">E19+F19</f>
        <v>19874517</v>
      </c>
      <c r="H19" s="99">
        <v>103897111</v>
      </c>
      <c r="I19" s="99">
        <v>14369340</v>
      </c>
      <c r="J19" s="99">
        <f t="shared" ref="J19" si="16">H19+I19</f>
        <v>118266451</v>
      </c>
      <c r="K19" s="93">
        <f>H19/B19</f>
        <v>0.74425567284367344</v>
      </c>
      <c r="L19" s="93">
        <f>I19/C19</f>
        <v>0.56101587501881856</v>
      </c>
      <c r="M19" s="93">
        <f>J19/D19</f>
        <v>0.71584768115227448</v>
      </c>
      <c r="N19" s="250"/>
      <c r="O19" s="250"/>
    </row>
    <row r="20" spans="1:16">
      <c r="A20" s="530"/>
      <c r="B20" s="77"/>
      <c r="C20" s="77"/>
      <c r="D20" s="77"/>
      <c r="E20" s="77"/>
      <c r="F20" s="77"/>
      <c r="G20" s="77"/>
      <c r="H20" s="77"/>
      <c r="I20" s="77"/>
      <c r="J20" s="77"/>
      <c r="K20" s="77"/>
      <c r="L20" s="77"/>
      <c r="M20" s="77"/>
      <c r="N20" s="250"/>
      <c r="O20" s="250"/>
    </row>
    <row r="21" spans="1:16" s="8" customFormat="1" ht="27.75" customHeight="1">
      <c r="A21" s="83" t="s">
        <v>467</v>
      </c>
      <c r="B21" s="252">
        <f t="shared" ref="B21:J21" si="17">SUM(B17,B19)</f>
        <v>145530801.59999999</v>
      </c>
      <c r="C21" s="252">
        <f t="shared" si="17"/>
        <v>26421997.399999999</v>
      </c>
      <c r="D21" s="252">
        <f>SUM(D17,D19)</f>
        <v>171952799</v>
      </c>
      <c r="E21" s="252">
        <f t="shared" si="17"/>
        <v>18817729</v>
      </c>
      <c r="F21" s="252">
        <f t="shared" si="17"/>
        <v>1406618</v>
      </c>
      <c r="G21" s="252">
        <f t="shared" si="17"/>
        <v>20224347</v>
      </c>
      <c r="H21" s="252">
        <f t="shared" si="17"/>
        <v>106346263</v>
      </c>
      <c r="I21" s="252">
        <f t="shared" si="17"/>
        <v>14674852</v>
      </c>
      <c r="J21" s="252">
        <f t="shared" si="17"/>
        <v>121021115</v>
      </c>
      <c r="K21" s="253">
        <f>H21/B21</f>
        <v>0.73074745573310995</v>
      </c>
      <c r="L21" s="253">
        <f>I21/C21</f>
        <v>0.55540282507180938</v>
      </c>
      <c r="M21" s="253">
        <f>J21/D21</f>
        <v>0.70380427479985364</v>
      </c>
      <c r="N21" s="250"/>
      <c r="O21" s="250"/>
    </row>
    <row r="22" spans="1:16" s="257" customFormat="1" ht="10.3">
      <c r="A22" s="254"/>
      <c r="B22" s="255"/>
      <c r="C22" s="255"/>
      <c r="D22" s="255"/>
      <c r="E22" s="256"/>
      <c r="F22" s="255"/>
      <c r="G22" s="255"/>
      <c r="H22" s="255"/>
      <c r="I22" s="255"/>
      <c r="J22" s="255"/>
      <c r="K22" s="255"/>
      <c r="L22" s="255"/>
      <c r="M22" s="255"/>
    </row>
    <row r="23" spans="1:16" s="257" customFormat="1">
      <c r="A23" s="1176" t="s">
        <v>468</v>
      </c>
      <c r="B23" s="258"/>
      <c r="C23" s="258"/>
      <c r="D23" s="258"/>
      <c r="E23" s="258"/>
      <c r="F23" s="258"/>
      <c r="G23" s="258"/>
      <c r="H23" s="258"/>
      <c r="I23" s="258"/>
      <c r="J23" s="258"/>
      <c r="K23" s="258"/>
      <c r="L23" s="258"/>
      <c r="M23" s="258"/>
    </row>
    <row r="24" spans="1:16" s="257" customFormat="1" ht="12.75" customHeight="1">
      <c r="A24" s="1175" t="s">
        <v>469</v>
      </c>
      <c r="B24" s="259" t="s">
        <v>470</v>
      </c>
      <c r="C24" s="259"/>
      <c r="D24" s="259"/>
      <c r="E24" s="99">
        <v>724838</v>
      </c>
      <c r="F24" s="1257">
        <v>0</v>
      </c>
      <c r="G24" s="99">
        <f>E24+F24</f>
        <v>724838</v>
      </c>
      <c r="H24" s="99">
        <v>4948230</v>
      </c>
      <c r="I24" s="1257"/>
      <c r="J24" s="99">
        <f t="shared" ref="J24:J28" si="18">H24+I24</f>
        <v>4948230</v>
      </c>
      <c r="K24" s="260"/>
      <c r="L24" s="259"/>
      <c r="M24" s="260"/>
      <c r="O24" s="261"/>
    </row>
    <row r="25" spans="1:16" s="257" customFormat="1">
      <c r="A25" s="1176" t="s">
        <v>471</v>
      </c>
      <c r="B25" s="259"/>
      <c r="C25" s="259"/>
      <c r="D25" s="259"/>
      <c r="E25" s="99">
        <v>1172944</v>
      </c>
      <c r="F25" s="99">
        <v>167504</v>
      </c>
      <c r="G25" s="99">
        <f t="shared" ref="G25:G28" si="19">E25+F25</f>
        <v>1340448</v>
      </c>
      <c r="H25" s="99">
        <v>8084147</v>
      </c>
      <c r="I25" s="99">
        <v>1928565</v>
      </c>
      <c r="J25" s="99">
        <f t="shared" si="18"/>
        <v>10012712</v>
      </c>
      <c r="K25" s="260"/>
      <c r="L25" s="259"/>
      <c r="M25" s="260"/>
      <c r="O25" s="261"/>
      <c r="P25" s="261"/>
    </row>
    <row r="26" spans="1:16" s="257" customFormat="1">
      <c r="A26" s="1176" t="s">
        <v>472</v>
      </c>
      <c r="B26" s="259"/>
      <c r="C26" s="259"/>
      <c r="D26" s="259"/>
      <c r="E26" s="99">
        <v>0</v>
      </c>
      <c r="F26" s="1258">
        <v>0</v>
      </c>
      <c r="G26" s="99">
        <f t="shared" si="19"/>
        <v>0</v>
      </c>
      <c r="H26" s="99">
        <v>0</v>
      </c>
      <c r="I26" s="1258"/>
      <c r="J26" s="99">
        <f t="shared" si="18"/>
        <v>0</v>
      </c>
      <c r="K26" s="260"/>
      <c r="L26" s="262"/>
      <c r="M26" s="260"/>
      <c r="O26" s="261"/>
    </row>
    <row r="27" spans="1:16" s="257" customFormat="1" ht="15.75" customHeight="1">
      <c r="A27" s="1177" t="s">
        <v>473</v>
      </c>
      <c r="B27" s="259"/>
      <c r="C27" s="259"/>
      <c r="D27" s="259"/>
      <c r="E27" s="99">
        <v>101118</v>
      </c>
      <c r="F27" s="1258">
        <v>0</v>
      </c>
      <c r="G27" s="99">
        <f t="shared" si="19"/>
        <v>101118</v>
      </c>
      <c r="H27" s="99">
        <v>643837</v>
      </c>
      <c r="I27" s="1258"/>
      <c r="J27" s="99">
        <f t="shared" si="18"/>
        <v>643837</v>
      </c>
      <c r="K27" s="260"/>
      <c r="L27" s="259"/>
      <c r="M27" s="260"/>
      <c r="O27" s="261"/>
    </row>
    <row r="28" spans="1:16" s="257" customFormat="1">
      <c r="A28" s="1178" t="s">
        <v>474</v>
      </c>
      <c r="B28" s="259"/>
      <c r="C28" s="259"/>
      <c r="D28" s="259"/>
      <c r="E28" s="99">
        <v>86892</v>
      </c>
      <c r="F28" s="1258">
        <v>0</v>
      </c>
      <c r="G28" s="99">
        <f t="shared" si="19"/>
        <v>86892</v>
      </c>
      <c r="H28" s="99">
        <v>536965</v>
      </c>
      <c r="I28" s="1258"/>
      <c r="J28" s="99">
        <f t="shared" si="18"/>
        <v>536965</v>
      </c>
      <c r="K28" s="260"/>
      <c r="L28" s="259"/>
      <c r="M28" s="260"/>
      <c r="O28" s="261"/>
    </row>
    <row r="29" spans="1:16" s="257" customFormat="1">
      <c r="A29" s="1178" t="s">
        <v>475</v>
      </c>
      <c r="B29" s="259"/>
      <c r="C29" s="259"/>
      <c r="D29" s="259"/>
      <c r="E29" s="252">
        <f>SUM(E24:E28)</f>
        <v>2085792</v>
      </c>
      <c r="F29" s="252">
        <f>SUM(F24:F28)</f>
        <v>167504</v>
      </c>
      <c r="G29" s="252">
        <f t="shared" ref="G29:J29" si="20">SUM(G24:G28)</f>
        <v>2253296</v>
      </c>
      <c r="H29" s="252">
        <f>SUM(H24:H28)</f>
        <v>14213179</v>
      </c>
      <c r="I29" s="252">
        <f>SUM(I24:I28)</f>
        <v>1928565</v>
      </c>
      <c r="J29" s="252">
        <f t="shared" si="20"/>
        <v>16141744</v>
      </c>
      <c r="K29" s="260"/>
      <c r="L29" s="259"/>
      <c r="M29" s="260"/>
      <c r="O29" s="261"/>
    </row>
    <row r="30" spans="1:16" s="257" customFormat="1">
      <c r="A30" s="263"/>
      <c r="B30" s="263"/>
      <c r="C30" s="263"/>
      <c r="D30" s="263"/>
      <c r="E30" s="264"/>
      <c r="F30" s="263"/>
      <c r="G30" s="263"/>
      <c r="H30" s="263"/>
      <c r="I30" s="263"/>
      <c r="J30" s="263"/>
      <c r="K30" s="263"/>
      <c r="L30" s="263"/>
      <c r="M30" s="263"/>
    </row>
    <row r="31" spans="1:16" s="257" customFormat="1" ht="12.75" customHeight="1">
      <c r="A31" s="1179" t="s">
        <v>48</v>
      </c>
      <c r="B31" s="259"/>
      <c r="C31" s="259"/>
      <c r="D31" s="259"/>
      <c r="E31" s="99">
        <v>72047</v>
      </c>
      <c r="F31" s="99">
        <v>8906</v>
      </c>
      <c r="G31" s="252">
        <f>E31+F31</f>
        <v>80953</v>
      </c>
      <c r="H31" s="99">
        <v>589023</v>
      </c>
      <c r="I31" s="99">
        <v>73631</v>
      </c>
      <c r="J31" s="252">
        <f>H31+I31</f>
        <v>662654</v>
      </c>
      <c r="K31" s="260"/>
      <c r="L31" s="260"/>
      <c r="M31" s="260"/>
      <c r="N31" s="265"/>
      <c r="O31" s="261"/>
    </row>
    <row r="33" spans="1:13" ht="12" customHeight="1">
      <c r="A33" s="1180" t="s">
        <v>476</v>
      </c>
      <c r="B33" s="32"/>
      <c r="C33" s="32"/>
      <c r="D33" s="1180"/>
      <c r="E33" s="1180"/>
      <c r="F33" s="608"/>
      <c r="G33" s="608"/>
      <c r="H33" s="608"/>
      <c r="I33" s="608"/>
      <c r="J33" s="608"/>
      <c r="K33" s="608"/>
      <c r="L33" s="608"/>
      <c r="M33" s="607"/>
    </row>
    <row r="34" spans="1:13" ht="12.65" customHeight="1">
      <c r="A34" s="1181" t="s">
        <v>477</v>
      </c>
      <c r="F34" s="1079"/>
      <c r="G34" s="1079"/>
      <c r="H34" s="1079"/>
      <c r="I34" s="1079"/>
      <c r="J34" s="1080"/>
      <c r="K34" s="343"/>
      <c r="L34" s="343"/>
      <c r="M34" s="356"/>
    </row>
    <row r="35" spans="1:13" ht="12.65" customHeight="1">
      <c r="A35" s="1182" t="s">
        <v>478</v>
      </c>
      <c r="F35" s="1079"/>
      <c r="G35" s="1079"/>
      <c r="H35" s="1079"/>
      <c r="I35" s="1079"/>
      <c r="J35" s="1080"/>
      <c r="K35" s="343"/>
      <c r="L35" s="343"/>
      <c r="M35" s="356"/>
    </row>
    <row r="36" spans="1:13">
      <c r="A36" s="718"/>
      <c r="C36" s="357"/>
      <c r="D36" s="357"/>
      <c r="E36" s="357"/>
      <c r="F36" s="357"/>
      <c r="G36" s="357"/>
      <c r="H36" s="357"/>
      <c r="L36" s="718"/>
    </row>
    <row r="37" spans="1:13">
      <c r="A37" s="266" t="s">
        <v>479</v>
      </c>
    </row>
    <row r="38" spans="1:13" hidden="1"/>
    <row r="39" spans="1:13">
      <c r="B39" s="267"/>
      <c r="C39" s="267"/>
    </row>
    <row r="42" spans="1:13">
      <c r="A42" s="1087"/>
    </row>
  </sheetData>
  <mergeCells count="7">
    <mergeCell ref="A1:M1"/>
    <mergeCell ref="A2:M2"/>
    <mergeCell ref="A3:M3"/>
    <mergeCell ref="B4:D4"/>
    <mergeCell ref="E4:G4"/>
    <mergeCell ref="H4:J4"/>
    <mergeCell ref="K4:M4"/>
  </mergeCells>
  <printOptions horizontalCentered="1" verticalCentered="1"/>
  <pageMargins left="0.25" right="0.25" top="0.5" bottom="0.5" header="0.5" footer="0.5"/>
  <pageSetup scale="69" orientation="landscape" r:id="rId1"/>
  <customProperties>
    <customPr name="_pios_id" r:id="rId2"/>
  </customProperties>
  <ignoredErrors>
    <ignoredError sqref="G17 D17" formula="1"/>
  </ignoredError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codeName="Sheet19">
    <tabColor rgb="FF00B050"/>
    <pageSetUpPr fitToPage="1"/>
  </sheetPr>
  <dimension ref="A1:AB31"/>
  <sheetViews>
    <sheetView zoomScale="70" zoomScaleNormal="70" workbookViewId="0">
      <selection activeCell="P25" sqref="P25"/>
    </sheetView>
  </sheetViews>
  <sheetFormatPr defaultColWidth="9.3828125" defaultRowHeight="12.45"/>
  <cols>
    <col min="1" max="1" width="14.3828125" customWidth="1"/>
    <col min="2" max="3" width="8.53515625" customWidth="1"/>
    <col min="4" max="4" width="15.3828125" customWidth="1"/>
    <col min="5" max="5" width="12.53515625" customWidth="1"/>
    <col min="6" max="6" width="12.69140625" bestFit="1" customWidth="1"/>
    <col min="7" max="7" width="11.53515625" bestFit="1" customWidth="1"/>
    <col min="8" max="8" width="11.3046875" bestFit="1" customWidth="1"/>
    <col min="9" max="9" width="12.53515625" customWidth="1"/>
    <col min="10" max="10" width="13.53515625" style="4" customWidth="1"/>
    <col min="11" max="12" width="13.53515625" customWidth="1"/>
    <col min="13" max="13" width="14.53515625" customWidth="1"/>
    <col min="14" max="14" width="13.53515625" customWidth="1"/>
    <col min="15" max="15" width="18.53515625" customWidth="1"/>
    <col min="16" max="16" width="13.3828125" bestFit="1" customWidth="1"/>
    <col min="17" max="17" width="10.53515625" customWidth="1"/>
    <col min="18" max="18" width="17.53515625" customWidth="1"/>
    <col min="19" max="19" width="12.69140625" customWidth="1"/>
    <col min="20" max="20" width="15.53515625" customWidth="1"/>
    <col min="21" max="21" width="13.3046875" customWidth="1"/>
    <col min="22" max="22" width="13.3828125" customWidth="1"/>
    <col min="23" max="23" width="15.53515625" customWidth="1"/>
    <col min="24" max="24" width="17.53515625" customWidth="1"/>
    <col min="25" max="25" width="14.53515625" customWidth="1"/>
    <col min="26" max="26" width="19.3046875" customWidth="1"/>
    <col min="27" max="27" width="9.53515625" bestFit="1" customWidth="1"/>
    <col min="28" max="28" width="14.3046875" bestFit="1" customWidth="1"/>
  </cols>
  <sheetData>
    <row r="1" spans="1:28" ht="15.45">
      <c r="A1" s="1455" t="s">
        <v>480</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row>
    <row r="2" spans="1:28" ht="15.45">
      <c r="A2" s="1456" t="s">
        <v>2</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row>
    <row r="3" spans="1:28" ht="15.9" thickBot="1">
      <c r="A3" s="1456" t="s">
        <v>0</v>
      </c>
      <c r="B3" s="1455"/>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439"/>
    </row>
    <row r="4" spans="1:28" ht="15.75" customHeight="1" thickBot="1">
      <c r="A4" s="1457"/>
      <c r="B4" s="1460" t="s">
        <v>481</v>
      </c>
      <c r="C4" s="1461"/>
      <c r="D4" s="1461"/>
      <c r="E4" s="1461"/>
      <c r="F4" s="1461"/>
      <c r="G4" s="1461"/>
      <c r="H4" s="1461"/>
      <c r="I4" s="1461"/>
      <c r="J4" s="1461"/>
      <c r="K4" s="1462"/>
      <c r="L4" s="1463" t="s">
        <v>482</v>
      </c>
      <c r="M4" s="1464"/>
      <c r="N4" s="1464"/>
      <c r="O4" s="1465"/>
      <c r="P4" s="1466" t="s">
        <v>483</v>
      </c>
      <c r="Q4" s="1447"/>
      <c r="R4" s="1447"/>
      <c r="S4" s="1447"/>
      <c r="T4" s="1447"/>
      <c r="U4" s="1467" t="s">
        <v>484</v>
      </c>
      <c r="V4" s="1468"/>
      <c r="W4" s="1469" t="s">
        <v>485</v>
      </c>
      <c r="X4" s="1453" t="s">
        <v>486</v>
      </c>
      <c r="Y4" s="1453" t="s">
        <v>487</v>
      </c>
      <c r="Z4" s="1450" t="s">
        <v>488</v>
      </c>
      <c r="AA4" s="1450" t="s">
        <v>291</v>
      </c>
      <c r="AB4" s="1433" t="s">
        <v>292</v>
      </c>
    </row>
    <row r="5" spans="1:28" ht="15" customHeight="1">
      <c r="A5" s="1458"/>
      <c r="B5" s="1443" t="s">
        <v>489</v>
      </c>
      <c r="C5" s="1439"/>
      <c r="D5" s="1439"/>
      <c r="E5" s="1441"/>
      <c r="F5" s="1466" t="s">
        <v>490</v>
      </c>
      <c r="G5" s="1447"/>
      <c r="H5" s="1447"/>
      <c r="I5" s="1447"/>
      <c r="J5" s="1474"/>
      <c r="K5" s="1447" t="s">
        <v>491</v>
      </c>
      <c r="L5" s="1443" t="s">
        <v>492</v>
      </c>
      <c r="M5" s="1439" t="s">
        <v>493</v>
      </c>
      <c r="N5" s="1439" t="s">
        <v>494</v>
      </c>
      <c r="O5" s="1445" t="s">
        <v>495</v>
      </c>
      <c r="P5" s="1443" t="s">
        <v>496</v>
      </c>
      <c r="Q5" s="1439" t="s">
        <v>497</v>
      </c>
      <c r="R5" s="1439" t="s">
        <v>498</v>
      </c>
      <c r="S5" s="1453" t="s">
        <v>499</v>
      </c>
      <c r="T5" s="1441" t="s">
        <v>500</v>
      </c>
      <c r="U5" s="1443" t="s">
        <v>501</v>
      </c>
      <c r="V5" s="1437" t="s">
        <v>502</v>
      </c>
      <c r="W5" s="1470"/>
      <c r="X5" s="1472"/>
      <c r="Y5" s="1472"/>
      <c r="Z5" s="1451"/>
      <c r="AA5" s="1451"/>
      <c r="AB5" s="1434"/>
    </row>
    <row r="6" spans="1:28" ht="47.25" customHeight="1">
      <c r="A6" s="1459"/>
      <c r="B6" s="366" t="s">
        <v>503</v>
      </c>
      <c r="C6" s="364" t="s">
        <v>504</v>
      </c>
      <c r="D6" s="364" t="s">
        <v>505</v>
      </c>
      <c r="E6" s="365" t="s">
        <v>506</v>
      </c>
      <c r="F6" s="366" t="s">
        <v>507</v>
      </c>
      <c r="G6" s="364" t="s">
        <v>508</v>
      </c>
      <c r="H6" s="364" t="s">
        <v>509</v>
      </c>
      <c r="I6" s="268" t="s">
        <v>510</v>
      </c>
      <c r="J6" s="365" t="s">
        <v>511</v>
      </c>
      <c r="K6" s="1448"/>
      <c r="L6" s="1444"/>
      <c r="M6" s="1440"/>
      <c r="N6" s="1440"/>
      <c r="O6" s="1446"/>
      <c r="P6" s="1444"/>
      <c r="Q6" s="1440"/>
      <c r="R6" s="1440"/>
      <c r="S6" s="1454"/>
      <c r="T6" s="1442"/>
      <c r="U6" s="1444"/>
      <c r="V6" s="1438"/>
      <c r="W6" s="1471"/>
      <c r="X6" s="1473"/>
      <c r="Y6" s="1473"/>
      <c r="Z6" s="1452"/>
      <c r="AA6" s="1452"/>
      <c r="AB6" s="1435"/>
    </row>
    <row r="7" spans="1:28" ht="15" customHeight="1">
      <c r="A7" s="1001" t="s">
        <v>298</v>
      </c>
      <c r="B7" s="980">
        <v>0</v>
      </c>
      <c r="C7" s="1129">
        <v>12</v>
      </c>
      <c r="D7" s="1129">
        <v>0</v>
      </c>
      <c r="E7" s="1129">
        <f t="shared" ref="E7:E13" si="0">SUM(B7:D7)</f>
        <v>12</v>
      </c>
      <c r="F7" s="1129">
        <v>5811</v>
      </c>
      <c r="G7" s="1129">
        <v>1317</v>
      </c>
      <c r="H7" s="1129">
        <v>421</v>
      </c>
      <c r="I7" s="1129">
        <v>182</v>
      </c>
      <c r="J7" s="1129">
        <f t="shared" ref="J7:J12" si="1">SUM(F7:I7)</f>
        <v>7731</v>
      </c>
      <c r="K7" s="1129">
        <f t="shared" ref="K7:K12" si="2">E7+J7</f>
        <v>7743</v>
      </c>
      <c r="L7" s="1129">
        <v>2338</v>
      </c>
      <c r="M7" s="1129">
        <v>5217</v>
      </c>
      <c r="N7" s="1129">
        <v>397</v>
      </c>
      <c r="O7" s="1129">
        <f t="shared" ref="O7:O13" si="3">SUM(L7:N7)</f>
        <v>7952</v>
      </c>
      <c r="P7" s="1129">
        <v>3236</v>
      </c>
      <c r="Q7" s="1129">
        <v>1</v>
      </c>
      <c r="R7" s="1129">
        <v>149</v>
      </c>
      <c r="S7" s="1129">
        <v>167</v>
      </c>
      <c r="T7" s="1129">
        <f>SUM(P7:S7)</f>
        <v>3553</v>
      </c>
      <c r="U7" s="1129">
        <f t="shared" ref="U7:U12" si="4">K7+O7</f>
        <v>15695</v>
      </c>
      <c r="V7" s="1129">
        <f t="shared" ref="V7:V12" si="5">K7-T7</f>
        <v>4190</v>
      </c>
      <c r="W7" s="1129">
        <v>324863</v>
      </c>
      <c r="X7" s="1129">
        <v>289316</v>
      </c>
      <c r="Y7" s="1133">
        <f t="shared" ref="Y7:Y12" si="6">W7/X7</f>
        <v>1.1228656555461849</v>
      </c>
      <c r="Z7" s="1129">
        <v>1385862</v>
      </c>
      <c r="AA7" s="1129">
        <v>0</v>
      </c>
      <c r="AB7" s="1129">
        <v>135859</v>
      </c>
    </row>
    <row r="8" spans="1:28" ht="15" customHeight="1">
      <c r="A8" s="1002" t="s">
        <v>299</v>
      </c>
      <c r="B8" s="980">
        <v>0</v>
      </c>
      <c r="C8" s="1129">
        <v>2</v>
      </c>
      <c r="D8" s="1129">
        <v>0</v>
      </c>
      <c r="E8" s="1129">
        <f t="shared" si="0"/>
        <v>2</v>
      </c>
      <c r="F8" s="1129">
        <v>6213</v>
      </c>
      <c r="G8" s="1129">
        <v>538</v>
      </c>
      <c r="H8" s="1129">
        <v>659</v>
      </c>
      <c r="I8" s="1129">
        <v>190</v>
      </c>
      <c r="J8" s="1129">
        <f t="shared" si="1"/>
        <v>7600</v>
      </c>
      <c r="K8" s="1129">
        <f t="shared" si="2"/>
        <v>7602</v>
      </c>
      <c r="L8" s="1129">
        <v>2380</v>
      </c>
      <c r="M8" s="1129">
        <v>4586</v>
      </c>
      <c r="N8" s="1129">
        <v>121</v>
      </c>
      <c r="O8" s="1129">
        <f t="shared" si="3"/>
        <v>7087</v>
      </c>
      <c r="P8" s="1129">
        <v>3378</v>
      </c>
      <c r="Q8" s="1129">
        <v>0</v>
      </c>
      <c r="R8" s="1129">
        <v>103</v>
      </c>
      <c r="S8" s="1129">
        <v>2119</v>
      </c>
      <c r="T8" s="1129">
        <f t="shared" ref="T8:T12" si="7">SUM(P8:S8)</f>
        <v>5600</v>
      </c>
      <c r="U8" s="1129">
        <f t="shared" si="4"/>
        <v>14689</v>
      </c>
      <c r="V8" s="1129">
        <f t="shared" si="5"/>
        <v>2002</v>
      </c>
      <c r="W8" s="1129">
        <v>326865</v>
      </c>
      <c r="X8" s="1129">
        <v>289316</v>
      </c>
      <c r="Y8" s="1133">
        <f t="shared" si="6"/>
        <v>1.129785424933291</v>
      </c>
      <c r="Z8" s="1129">
        <v>1386791</v>
      </c>
      <c r="AA8" s="1129">
        <v>0</v>
      </c>
      <c r="AB8" s="1129">
        <v>136319</v>
      </c>
    </row>
    <row r="9" spans="1:28" ht="15" customHeight="1">
      <c r="A9" s="1002" t="s">
        <v>300</v>
      </c>
      <c r="B9" s="980">
        <v>0</v>
      </c>
      <c r="C9" s="1129">
        <v>2</v>
      </c>
      <c r="D9" s="1129">
        <v>0</v>
      </c>
      <c r="E9" s="1129">
        <f t="shared" si="0"/>
        <v>2</v>
      </c>
      <c r="F9" s="1129">
        <v>6064</v>
      </c>
      <c r="G9" s="1129">
        <v>509</v>
      </c>
      <c r="H9" s="1129">
        <v>574</v>
      </c>
      <c r="I9" s="1129">
        <v>165</v>
      </c>
      <c r="J9" s="1129">
        <f t="shared" si="1"/>
        <v>7312</v>
      </c>
      <c r="K9" s="1129">
        <f t="shared" si="2"/>
        <v>7314</v>
      </c>
      <c r="L9" s="1129">
        <v>1236</v>
      </c>
      <c r="M9" s="1129">
        <v>4284</v>
      </c>
      <c r="N9" s="1129">
        <v>4</v>
      </c>
      <c r="O9" s="1129">
        <f t="shared" si="3"/>
        <v>5524</v>
      </c>
      <c r="P9" s="1129">
        <v>4354</v>
      </c>
      <c r="Q9" s="1129">
        <v>1</v>
      </c>
      <c r="R9" s="1129">
        <v>34</v>
      </c>
      <c r="S9" s="1129">
        <v>2264</v>
      </c>
      <c r="T9" s="1129">
        <f t="shared" si="7"/>
        <v>6653</v>
      </c>
      <c r="U9" s="1129">
        <f t="shared" si="4"/>
        <v>12838</v>
      </c>
      <c r="V9" s="1129">
        <f t="shared" si="5"/>
        <v>661</v>
      </c>
      <c r="W9" s="1129">
        <v>327526</v>
      </c>
      <c r="X9" s="1129">
        <v>289316</v>
      </c>
      <c r="Y9" s="1133">
        <f t="shared" si="6"/>
        <v>1.1320701240166462</v>
      </c>
      <c r="Z9" s="1129">
        <v>1387643</v>
      </c>
      <c r="AA9" s="1129">
        <v>0</v>
      </c>
      <c r="AB9" s="1129">
        <v>136298</v>
      </c>
    </row>
    <row r="10" spans="1:28" ht="15" customHeight="1">
      <c r="A10" s="1002" t="s">
        <v>301</v>
      </c>
      <c r="B10" s="980">
        <v>0</v>
      </c>
      <c r="C10" s="1129">
        <v>27</v>
      </c>
      <c r="D10" s="1129">
        <v>0</v>
      </c>
      <c r="E10" s="1129">
        <f t="shared" si="0"/>
        <v>27</v>
      </c>
      <c r="F10" s="1129">
        <v>4083</v>
      </c>
      <c r="G10" s="1129">
        <v>444</v>
      </c>
      <c r="H10" s="1129">
        <v>227</v>
      </c>
      <c r="I10" s="1129">
        <v>165</v>
      </c>
      <c r="J10" s="1129">
        <f t="shared" si="1"/>
        <v>4919</v>
      </c>
      <c r="K10" s="1129">
        <f t="shared" si="2"/>
        <v>4946</v>
      </c>
      <c r="L10" s="1129">
        <v>170</v>
      </c>
      <c r="M10" s="1129">
        <v>3369</v>
      </c>
      <c r="N10" s="1129">
        <v>5</v>
      </c>
      <c r="O10" s="1129">
        <f t="shared" si="3"/>
        <v>3544</v>
      </c>
      <c r="P10" s="1129">
        <v>355</v>
      </c>
      <c r="Q10" s="1129">
        <v>0</v>
      </c>
      <c r="R10" s="1129">
        <v>2</v>
      </c>
      <c r="S10" s="1129">
        <v>-13616</v>
      </c>
      <c r="T10" s="1129">
        <f t="shared" si="7"/>
        <v>-13259</v>
      </c>
      <c r="U10" s="1129">
        <f t="shared" si="4"/>
        <v>8490</v>
      </c>
      <c r="V10" s="1129">
        <f t="shared" si="5"/>
        <v>18205</v>
      </c>
      <c r="W10" s="1129">
        <v>345731</v>
      </c>
      <c r="X10" s="1129">
        <f t="shared" ref="X10:X18" si="8">$X$7</f>
        <v>289316</v>
      </c>
      <c r="Y10" s="1133">
        <f t="shared" si="6"/>
        <v>1.1949944005862103</v>
      </c>
      <c r="Z10" s="1129">
        <v>1388207</v>
      </c>
      <c r="AA10" s="1129">
        <v>0</v>
      </c>
      <c r="AB10" s="1129">
        <v>142934</v>
      </c>
    </row>
    <row r="11" spans="1:28" ht="15" customHeight="1">
      <c r="A11" s="1002" t="s">
        <v>302</v>
      </c>
      <c r="B11" s="980">
        <v>0</v>
      </c>
      <c r="C11" s="1129">
        <v>48</v>
      </c>
      <c r="D11" s="1129">
        <v>0</v>
      </c>
      <c r="E11" s="1129">
        <f t="shared" si="0"/>
        <v>48</v>
      </c>
      <c r="F11" s="1129">
        <v>4606</v>
      </c>
      <c r="G11" s="1129">
        <v>557</v>
      </c>
      <c r="H11" s="1129">
        <v>313</v>
      </c>
      <c r="I11" s="1129">
        <v>117</v>
      </c>
      <c r="J11" s="1129">
        <f t="shared" si="1"/>
        <v>5593</v>
      </c>
      <c r="K11" s="1129">
        <f t="shared" si="2"/>
        <v>5641</v>
      </c>
      <c r="L11" s="1129">
        <v>53</v>
      </c>
      <c r="M11" s="1129">
        <v>3660</v>
      </c>
      <c r="N11" s="1129">
        <v>5</v>
      </c>
      <c r="O11" s="1129">
        <f t="shared" si="3"/>
        <v>3718</v>
      </c>
      <c r="P11" s="1129">
        <v>289</v>
      </c>
      <c r="Q11" s="1129">
        <v>0</v>
      </c>
      <c r="R11" s="1129">
        <v>4</v>
      </c>
      <c r="S11" s="1129">
        <v>4767</v>
      </c>
      <c r="T11" s="1129">
        <f t="shared" si="7"/>
        <v>5060</v>
      </c>
      <c r="U11" s="1129">
        <f t="shared" si="4"/>
        <v>9359</v>
      </c>
      <c r="V11" s="1129">
        <f t="shared" si="5"/>
        <v>581</v>
      </c>
      <c r="W11" s="1129">
        <v>346312</v>
      </c>
      <c r="X11" s="1129">
        <f t="shared" si="8"/>
        <v>289316</v>
      </c>
      <c r="Y11" s="1133">
        <f t="shared" si="6"/>
        <v>1.1970025854083424</v>
      </c>
      <c r="Z11" s="1129">
        <v>1389013</v>
      </c>
      <c r="AA11" s="1129">
        <v>0</v>
      </c>
      <c r="AB11" s="1129">
        <v>143202</v>
      </c>
    </row>
    <row r="12" spans="1:28" ht="15" customHeight="1">
      <c r="A12" s="1002" t="s">
        <v>303</v>
      </c>
      <c r="B12" s="980">
        <v>1</v>
      </c>
      <c r="C12" s="1129">
        <v>25</v>
      </c>
      <c r="D12" s="1129">
        <v>0</v>
      </c>
      <c r="E12" s="1129">
        <f t="shared" si="0"/>
        <v>26</v>
      </c>
      <c r="F12" s="1129">
        <v>4638</v>
      </c>
      <c r="G12" s="1129">
        <v>431</v>
      </c>
      <c r="H12" s="1129">
        <v>297</v>
      </c>
      <c r="I12" s="1129">
        <v>139</v>
      </c>
      <c r="J12" s="1129">
        <f t="shared" si="1"/>
        <v>5505</v>
      </c>
      <c r="K12" s="1129">
        <f t="shared" si="2"/>
        <v>5531</v>
      </c>
      <c r="L12" s="1129">
        <v>57</v>
      </c>
      <c r="M12" s="1129">
        <v>3144</v>
      </c>
      <c r="N12" s="1129">
        <v>7</v>
      </c>
      <c r="O12" s="1129">
        <f t="shared" si="3"/>
        <v>3208</v>
      </c>
      <c r="P12" s="1129">
        <v>250</v>
      </c>
      <c r="Q12" s="1129">
        <v>0</v>
      </c>
      <c r="R12" s="1129">
        <v>1</v>
      </c>
      <c r="S12" s="1129">
        <v>3418</v>
      </c>
      <c r="T12" s="1129">
        <f t="shared" si="7"/>
        <v>3669</v>
      </c>
      <c r="U12" s="1129">
        <f t="shared" si="4"/>
        <v>8739</v>
      </c>
      <c r="V12" s="1129">
        <f t="shared" si="5"/>
        <v>1862</v>
      </c>
      <c r="W12" s="1129">
        <v>348174</v>
      </c>
      <c r="X12" s="1129">
        <f t="shared" si="8"/>
        <v>289316</v>
      </c>
      <c r="Y12" s="1133">
        <f t="shared" si="6"/>
        <v>1.2034384548383084</v>
      </c>
      <c r="Z12" s="1129">
        <v>1390123</v>
      </c>
      <c r="AA12" s="1129">
        <v>0</v>
      </c>
      <c r="AB12" s="1129">
        <v>143887</v>
      </c>
    </row>
    <row r="13" spans="1:28" ht="15">
      <c r="A13" s="1002" t="s">
        <v>304</v>
      </c>
      <c r="B13" s="980">
        <v>0</v>
      </c>
      <c r="C13" s="981">
        <v>17</v>
      </c>
      <c r="D13" s="981">
        <v>0</v>
      </c>
      <c r="E13" s="1129">
        <f t="shared" si="0"/>
        <v>17</v>
      </c>
      <c r="F13" s="980">
        <v>4985</v>
      </c>
      <c r="G13" s="981">
        <v>256</v>
      </c>
      <c r="H13" s="981">
        <v>219</v>
      </c>
      <c r="I13" s="982">
        <v>103</v>
      </c>
      <c r="J13" s="1129">
        <f t="shared" ref="J13" si="9">SUM(F13:I13)</f>
        <v>5563</v>
      </c>
      <c r="K13" s="1129">
        <f t="shared" ref="K13" si="10">E13+J13</f>
        <v>5580</v>
      </c>
      <c r="L13" s="980">
        <v>1553</v>
      </c>
      <c r="M13" s="981">
        <v>3685</v>
      </c>
      <c r="N13" s="981">
        <v>17</v>
      </c>
      <c r="O13" s="1129">
        <f t="shared" si="3"/>
        <v>5255</v>
      </c>
      <c r="P13" s="980">
        <v>375</v>
      </c>
      <c r="Q13" s="981">
        <v>1</v>
      </c>
      <c r="R13" s="981">
        <v>10</v>
      </c>
      <c r="S13" s="979">
        <v>3351</v>
      </c>
      <c r="T13" s="1129">
        <f t="shared" ref="T13" si="11">SUM(P13:S13)</f>
        <v>3737</v>
      </c>
      <c r="U13" s="1129">
        <f t="shared" ref="U13" si="12">K13+O13</f>
        <v>10835</v>
      </c>
      <c r="V13" s="1129">
        <f t="shared" ref="V13" si="13">K13-T13</f>
        <v>1843</v>
      </c>
      <c r="W13" s="957">
        <v>350017</v>
      </c>
      <c r="X13" s="958">
        <f t="shared" si="8"/>
        <v>289316</v>
      </c>
      <c r="Y13" s="1133">
        <f t="shared" ref="Y13" si="14">W13/X13</f>
        <v>1.2098086521312337</v>
      </c>
      <c r="Z13" s="1129">
        <v>1390995</v>
      </c>
      <c r="AA13" s="1129">
        <v>0</v>
      </c>
      <c r="AB13" s="1129">
        <v>144398</v>
      </c>
    </row>
    <row r="14" spans="1:28" ht="15">
      <c r="A14" s="1002" t="s">
        <v>305</v>
      </c>
      <c r="B14" s="980">
        <v>0</v>
      </c>
      <c r="C14" s="981">
        <v>0</v>
      </c>
      <c r="D14" s="981">
        <v>0</v>
      </c>
      <c r="E14" s="976"/>
      <c r="F14" s="980">
        <v>0</v>
      </c>
      <c r="G14" s="981">
        <v>0</v>
      </c>
      <c r="H14" s="981">
        <v>0</v>
      </c>
      <c r="I14" s="982">
        <v>0</v>
      </c>
      <c r="J14" s="977"/>
      <c r="K14" s="978"/>
      <c r="L14" s="980">
        <v>0</v>
      </c>
      <c r="M14" s="981">
        <v>0</v>
      </c>
      <c r="N14" s="981">
        <v>0</v>
      </c>
      <c r="O14" s="979"/>
      <c r="P14" s="980">
        <v>0</v>
      </c>
      <c r="Q14" s="981">
        <v>0</v>
      </c>
      <c r="R14" s="981">
        <v>0</v>
      </c>
      <c r="S14" s="979">
        <v>0</v>
      </c>
      <c r="T14" s="951"/>
      <c r="U14" s="949"/>
      <c r="V14" s="951"/>
      <c r="W14" s="957">
        <v>0</v>
      </c>
      <c r="X14" s="958">
        <f t="shared" si="8"/>
        <v>289316</v>
      </c>
      <c r="Y14" s="758"/>
      <c r="Z14" s="947" t="s">
        <v>512</v>
      </c>
      <c r="AA14" s="947"/>
      <c r="AB14" s="1055" t="s">
        <v>512</v>
      </c>
    </row>
    <row r="15" spans="1:28" ht="15">
      <c r="A15" s="1002" t="s">
        <v>306</v>
      </c>
      <c r="B15" s="980">
        <v>0</v>
      </c>
      <c r="C15" s="981">
        <v>0</v>
      </c>
      <c r="D15" s="981">
        <v>0</v>
      </c>
      <c r="E15" s="976"/>
      <c r="F15" s="980">
        <v>0</v>
      </c>
      <c r="G15" s="981">
        <v>0</v>
      </c>
      <c r="H15" s="981">
        <v>0</v>
      </c>
      <c r="I15" s="982">
        <v>0</v>
      </c>
      <c r="J15" s="977"/>
      <c r="K15" s="978"/>
      <c r="L15" s="980">
        <v>0</v>
      </c>
      <c r="M15" s="981">
        <v>0</v>
      </c>
      <c r="N15" s="981">
        <v>0</v>
      </c>
      <c r="O15" s="979"/>
      <c r="P15" s="980">
        <v>0</v>
      </c>
      <c r="Q15" s="981">
        <v>0</v>
      </c>
      <c r="R15" s="981">
        <v>0</v>
      </c>
      <c r="S15" s="979">
        <v>0</v>
      </c>
      <c r="T15" s="951"/>
      <c r="U15" s="949"/>
      <c r="V15" s="951"/>
      <c r="W15" s="957">
        <v>0</v>
      </c>
      <c r="X15" s="958">
        <f t="shared" si="8"/>
        <v>289316</v>
      </c>
      <c r="Y15" s="758"/>
      <c r="Z15" s="947" t="s">
        <v>512</v>
      </c>
      <c r="AA15" s="947"/>
      <c r="AB15" s="1055" t="s">
        <v>512</v>
      </c>
    </row>
    <row r="16" spans="1:28" ht="15">
      <c r="A16" s="1002" t="s">
        <v>307</v>
      </c>
      <c r="B16" s="980">
        <v>0</v>
      </c>
      <c r="C16" s="981">
        <v>0</v>
      </c>
      <c r="D16" s="981">
        <v>0</v>
      </c>
      <c r="E16" s="976"/>
      <c r="F16" s="980">
        <v>0</v>
      </c>
      <c r="G16" s="981">
        <v>0</v>
      </c>
      <c r="H16" s="981">
        <v>0</v>
      </c>
      <c r="I16" s="982">
        <v>0</v>
      </c>
      <c r="J16" s="977"/>
      <c r="K16" s="978"/>
      <c r="L16" s="980">
        <v>0</v>
      </c>
      <c r="M16" s="981">
        <v>0</v>
      </c>
      <c r="N16" s="981">
        <v>0</v>
      </c>
      <c r="O16" s="979"/>
      <c r="P16" s="980">
        <v>0</v>
      </c>
      <c r="Q16" s="981">
        <v>0</v>
      </c>
      <c r="R16" s="981">
        <v>0</v>
      </c>
      <c r="S16" s="979">
        <v>0</v>
      </c>
      <c r="T16" s="951"/>
      <c r="U16" s="949"/>
      <c r="V16" s="951"/>
      <c r="W16" s="957">
        <v>0</v>
      </c>
      <c r="X16" s="958">
        <f t="shared" si="8"/>
        <v>289316</v>
      </c>
      <c r="Y16" s="758"/>
      <c r="Z16" s="947" t="s">
        <v>512</v>
      </c>
      <c r="AA16" s="947"/>
      <c r="AB16" s="1055" t="s">
        <v>512</v>
      </c>
    </row>
    <row r="17" spans="1:28" ht="15">
      <c r="A17" s="1002" t="s">
        <v>308</v>
      </c>
      <c r="B17" s="980">
        <v>0</v>
      </c>
      <c r="C17" s="981">
        <v>0</v>
      </c>
      <c r="D17" s="981">
        <v>0</v>
      </c>
      <c r="E17" s="976"/>
      <c r="F17" s="980">
        <v>0</v>
      </c>
      <c r="G17" s="981">
        <v>0</v>
      </c>
      <c r="H17" s="981">
        <v>0</v>
      </c>
      <c r="I17" s="982">
        <v>0</v>
      </c>
      <c r="J17" s="977"/>
      <c r="K17" s="978"/>
      <c r="L17" s="980">
        <v>0</v>
      </c>
      <c r="M17" s="981">
        <v>0</v>
      </c>
      <c r="N17" s="981">
        <v>0</v>
      </c>
      <c r="O17" s="979"/>
      <c r="P17" s="980">
        <v>0</v>
      </c>
      <c r="Q17" s="981">
        <v>0</v>
      </c>
      <c r="R17" s="981">
        <v>0</v>
      </c>
      <c r="S17" s="979">
        <v>0</v>
      </c>
      <c r="T17" s="951"/>
      <c r="U17" s="949"/>
      <c r="V17" s="951"/>
      <c r="W17" s="957">
        <v>0</v>
      </c>
      <c r="X17" s="958">
        <f t="shared" si="8"/>
        <v>289316</v>
      </c>
      <c r="Y17" s="758"/>
      <c r="Z17" s="947" t="s">
        <v>512</v>
      </c>
      <c r="AA17" s="947"/>
      <c r="AB17" s="1055" t="s">
        <v>512</v>
      </c>
    </row>
    <row r="18" spans="1:28" ht="15.45" thickBot="1">
      <c r="A18" s="1058" t="s">
        <v>309</v>
      </c>
      <c r="B18" s="980">
        <v>0</v>
      </c>
      <c r="C18" s="984">
        <v>0</v>
      </c>
      <c r="D18" s="984">
        <v>0</v>
      </c>
      <c r="E18" s="976"/>
      <c r="F18" s="983">
        <v>0</v>
      </c>
      <c r="G18" s="984">
        <v>0</v>
      </c>
      <c r="H18" s="984">
        <v>0</v>
      </c>
      <c r="I18" s="985">
        <v>0</v>
      </c>
      <c r="J18" s="986"/>
      <c r="K18" s="978"/>
      <c r="L18" s="983">
        <v>0</v>
      </c>
      <c r="M18" s="984">
        <v>0</v>
      </c>
      <c r="N18" s="984">
        <v>0</v>
      </c>
      <c r="O18" s="979"/>
      <c r="P18" s="983">
        <v>0</v>
      </c>
      <c r="Q18" s="984">
        <v>0</v>
      </c>
      <c r="R18" s="984">
        <v>0</v>
      </c>
      <c r="S18" s="987">
        <v>0</v>
      </c>
      <c r="T18" s="951"/>
      <c r="U18" s="949"/>
      <c r="V18" s="951"/>
      <c r="W18" s="960">
        <v>0</v>
      </c>
      <c r="X18" s="958">
        <f t="shared" si="8"/>
        <v>289316</v>
      </c>
      <c r="Y18" s="759"/>
      <c r="Z18" s="948" t="s">
        <v>512</v>
      </c>
      <c r="AA18" s="948"/>
      <c r="AB18" s="1056" t="s">
        <v>512</v>
      </c>
    </row>
    <row r="19" spans="1:28" ht="15.9" thickBot="1">
      <c r="A19" s="693" t="s">
        <v>513</v>
      </c>
      <c r="B19" s="965">
        <f>SUM(B7:B18)</f>
        <v>1</v>
      </c>
      <c r="C19" s="966">
        <f t="shared" ref="C19:V19" si="15">SUM(C7:C18)</f>
        <v>133</v>
      </c>
      <c r="D19" s="966">
        <f t="shared" si="15"/>
        <v>0</v>
      </c>
      <c r="E19" s="967">
        <f t="shared" si="15"/>
        <v>134</v>
      </c>
      <c r="F19" s="965">
        <f t="shared" si="15"/>
        <v>36400</v>
      </c>
      <c r="G19" s="966">
        <f t="shared" si="15"/>
        <v>4052</v>
      </c>
      <c r="H19" s="966">
        <f t="shared" si="15"/>
        <v>2710</v>
      </c>
      <c r="I19" s="966">
        <f t="shared" si="15"/>
        <v>1061</v>
      </c>
      <c r="J19" s="967">
        <f t="shared" si="15"/>
        <v>44223</v>
      </c>
      <c r="K19" s="965">
        <f t="shared" si="15"/>
        <v>44357</v>
      </c>
      <c r="L19" s="965">
        <f t="shared" si="15"/>
        <v>7787</v>
      </c>
      <c r="M19" s="966">
        <f t="shared" si="15"/>
        <v>27945</v>
      </c>
      <c r="N19" s="966">
        <f t="shared" si="15"/>
        <v>556</v>
      </c>
      <c r="O19" s="967">
        <f t="shared" si="15"/>
        <v>36288</v>
      </c>
      <c r="P19" s="965">
        <f t="shared" si="15"/>
        <v>12237</v>
      </c>
      <c r="Q19" s="966">
        <f t="shared" si="15"/>
        <v>3</v>
      </c>
      <c r="R19" s="966">
        <f t="shared" si="15"/>
        <v>303</v>
      </c>
      <c r="S19" s="966">
        <f t="shared" si="15"/>
        <v>2470</v>
      </c>
      <c r="T19" s="967">
        <f t="shared" si="15"/>
        <v>15013</v>
      </c>
      <c r="U19" s="965">
        <f t="shared" si="15"/>
        <v>80645</v>
      </c>
      <c r="V19" s="968">
        <f t="shared" si="15"/>
        <v>29344</v>
      </c>
      <c r="W19" s="1012">
        <f>_xlfn.IFS(W18&lt;&gt;0,W18,W17&lt;&gt;0,W17,W16&lt;&gt;0,W16,W15&lt;&gt;0,W15,W14&lt;&gt;0,W14,W13&lt;&gt;0,W13,W12&lt;&gt;0,W12,W11&lt;&gt;0,W11,W10&lt;&gt;0,W10,W9&lt;&gt;0,W9,W8&lt;&gt;0,W8,W7&lt;&gt;0,W7)</f>
        <v>350017</v>
      </c>
      <c r="X19" s="1013">
        <f>X7</f>
        <v>289316</v>
      </c>
      <c r="Y19" s="1057">
        <f>W19/X19</f>
        <v>1.2098086521312337</v>
      </c>
      <c r="Z19" s="1013">
        <f>_xlfn.IFS(Z18&lt;&gt;"",Z8,Z17&lt;&gt;"",Z17,Z16&lt;&gt;"",Z16,Z15&lt;&gt;"",Z15,Z14&lt;&gt;"",Z14,Z13&lt;&gt;"",Z13,Z12&lt;&gt;"",Z12,Z11&lt;&gt;"",Z11,Z10&lt;&gt;"",Z10,Z9&lt;&gt;"",Z9,Z8&lt;&gt;"",Z8,Z7&lt;&gt;"",Z7)</f>
        <v>1390995</v>
      </c>
      <c r="AA19" s="1013">
        <f>_xlfn.IFS(AA18&lt;&gt;"",AA8,AA17&lt;&gt;"",AA17,AA16&lt;&gt;"",AA16,AA15&lt;&gt;"",AA15,AA14&lt;&gt;"",AA14,AA13&lt;&gt;"",AA13,AA12&lt;&gt;"",AA12,AA11&lt;&gt;"",AA11,AA10&lt;&gt;"",AA10,AA9&lt;&gt;"",AA9,AA8&lt;&gt;"",AA8,AA7&lt;&gt;"",AA7)</f>
        <v>0</v>
      </c>
      <c r="AB19" s="1069">
        <f>_xlfn.IFS(AB18&lt;&gt;"",AB8,AB17&lt;&gt;"",AB17,AB16&lt;&gt;"",AB16,AB15&lt;&gt;"",AB15,AB14&lt;&gt;"",AB14,AB13&lt;&gt;"",AB13,AB12&lt;&gt;"",AB12,AB11&lt;&gt;"",AB11,AB10&lt;&gt;"",AB10,AB9&lt;&gt;"",AB9,AB8&lt;&gt;"",AB8,AB7&lt;&gt;"",AB7)</f>
        <v>144398</v>
      </c>
    </row>
    <row r="20" spans="1:28" ht="14.15">
      <c r="A20" s="275"/>
      <c r="B20" s="276"/>
      <c r="C20" s="276"/>
      <c r="D20" s="276"/>
      <c r="E20" s="276"/>
      <c r="F20" s="276"/>
      <c r="G20" s="276"/>
      <c r="H20" s="276"/>
      <c r="I20" s="276"/>
      <c r="J20" s="277"/>
      <c r="K20" s="276"/>
      <c r="L20" s="276"/>
      <c r="M20" s="276"/>
      <c r="N20" s="276"/>
      <c r="O20" s="276"/>
      <c r="P20" s="339"/>
      <c r="Q20" s="339"/>
      <c r="R20" s="339"/>
      <c r="S20" s="339"/>
      <c r="T20" s="339"/>
      <c r="U20" s="339"/>
      <c r="W20" s="339"/>
    </row>
    <row r="21" spans="1:28" ht="15.45">
      <c r="A21" s="1436" t="s">
        <v>514</v>
      </c>
      <c r="B21" s="1436"/>
      <c r="C21" s="1436"/>
      <c r="D21" s="1436"/>
      <c r="E21" s="1436"/>
      <c r="F21" s="1436"/>
      <c r="G21" s="1436"/>
      <c r="H21" s="1436"/>
      <c r="I21" s="1436"/>
      <c r="J21" s="1436"/>
      <c r="K21" s="1436"/>
      <c r="L21" s="1436"/>
      <c r="M21" s="1436"/>
      <c r="N21" s="1436"/>
      <c r="O21" s="1436"/>
      <c r="P21" s="340"/>
      <c r="Q21" s="340"/>
      <c r="R21" s="340"/>
      <c r="S21" s="340"/>
      <c r="T21" s="340"/>
      <c r="U21" s="340"/>
      <c r="V21" s="1"/>
    </row>
    <row r="22" spans="1:28" ht="15.45">
      <c r="A22" s="1436" t="s">
        <v>515</v>
      </c>
      <c r="B22" s="1436"/>
      <c r="C22" s="1436"/>
      <c r="D22" s="1436"/>
      <c r="E22" s="1436"/>
      <c r="F22" s="1436"/>
      <c r="G22" s="1436"/>
      <c r="H22" s="1436"/>
      <c r="I22" s="1436"/>
      <c r="J22" s="1436"/>
      <c r="K22" s="1436"/>
      <c r="L22" s="1436"/>
      <c r="M22" s="1436"/>
      <c r="N22" s="1436"/>
      <c r="O22" s="1436"/>
      <c r="P22" s="340"/>
      <c r="Q22" s="340"/>
      <c r="R22" s="340"/>
      <c r="S22" s="340"/>
      <c r="T22" s="340"/>
      <c r="U22" s="340"/>
      <c r="W22" s="278"/>
    </row>
    <row r="23" spans="1:28" ht="15.45">
      <c r="A23" s="1436" t="s">
        <v>516</v>
      </c>
      <c r="B23" s="1436"/>
      <c r="C23" s="1436"/>
      <c r="D23" s="1436"/>
      <c r="E23" s="1436"/>
      <c r="F23" s="1436"/>
      <c r="G23" s="1436"/>
      <c r="H23" s="1436"/>
      <c r="I23" s="1436"/>
      <c r="J23" s="1436"/>
      <c r="K23" s="1436"/>
      <c r="L23" s="1436"/>
      <c r="M23" s="1436"/>
      <c r="N23" s="1436"/>
      <c r="O23" s="1436"/>
      <c r="P23" s="340"/>
      <c r="Q23" s="340"/>
      <c r="R23" s="340"/>
      <c r="S23" s="340"/>
      <c r="T23" s="340"/>
      <c r="U23" s="340"/>
    </row>
    <row r="24" spans="1:28" ht="17.25" customHeight="1">
      <c r="A24" s="1436" t="s">
        <v>517</v>
      </c>
      <c r="B24" s="1436"/>
      <c r="C24" s="1436"/>
      <c r="D24" s="1436"/>
      <c r="E24" s="1436"/>
      <c r="F24" s="1436"/>
      <c r="G24" s="1436"/>
      <c r="H24" s="1436"/>
      <c r="I24" s="1436"/>
      <c r="J24" s="1436"/>
      <c r="K24" s="1436"/>
      <c r="L24" s="1436"/>
      <c r="M24" s="1436"/>
      <c r="N24" s="1436"/>
      <c r="O24" s="1436"/>
      <c r="P24" s="340"/>
      <c r="Q24" s="340"/>
      <c r="R24" s="340"/>
      <c r="S24" s="340"/>
      <c r="T24" s="340"/>
      <c r="U24" s="340"/>
      <c r="W24" s="278"/>
    </row>
    <row r="25" spans="1:28" ht="15.45">
      <c r="A25" s="372" t="s">
        <v>518</v>
      </c>
      <c r="B25" s="372"/>
      <c r="C25" s="372"/>
      <c r="D25" s="372"/>
      <c r="E25" s="372"/>
      <c r="P25" s="340"/>
      <c r="Q25" s="340"/>
      <c r="R25" s="340"/>
      <c r="S25" s="340"/>
      <c r="T25" s="340"/>
      <c r="U25" s="340"/>
    </row>
    <row r="26" spans="1:28" ht="15.45">
      <c r="A26" s="372" t="s">
        <v>519</v>
      </c>
      <c r="B26" s="1"/>
      <c r="C26" s="1"/>
      <c r="D26" s="1"/>
      <c r="E26" s="1"/>
      <c r="F26" s="1"/>
      <c r="G26" s="1"/>
      <c r="H26" s="1"/>
      <c r="I26" s="1"/>
      <c r="J26" s="279"/>
      <c r="K26" s="340"/>
      <c r="L26" s="340"/>
      <c r="M26" s="340"/>
      <c r="N26" s="340"/>
      <c r="O26" s="340"/>
    </row>
    <row r="27" spans="1:28" ht="15.45">
      <c r="A27" s="372" t="s">
        <v>520</v>
      </c>
      <c r="B27" s="1"/>
      <c r="C27" s="1"/>
      <c r="D27" s="1"/>
      <c r="E27" s="1"/>
      <c r="F27" s="1"/>
      <c r="G27" s="1"/>
      <c r="H27" s="1"/>
      <c r="I27" s="1"/>
      <c r="J27" s="279"/>
      <c r="K27" s="340"/>
      <c r="L27" s="340"/>
      <c r="M27" s="340"/>
      <c r="N27" s="340"/>
      <c r="O27" s="340"/>
      <c r="W27" s="138"/>
    </row>
    <row r="28" spans="1:28" s="757" customFormat="1" ht="15.45">
      <c r="A28" s="339" t="s">
        <v>521</v>
      </c>
      <c r="B28" s="439"/>
      <c r="C28" s="439"/>
      <c r="D28" s="439"/>
      <c r="E28" s="439"/>
      <c r="F28" s="439"/>
      <c r="G28" s="439"/>
      <c r="H28" s="439"/>
      <c r="I28" s="439"/>
      <c r="J28" s="1085"/>
      <c r="K28" s="339"/>
      <c r="L28" s="339"/>
      <c r="M28" s="339"/>
      <c r="N28" s="339"/>
      <c r="O28" s="339"/>
      <c r="W28" s="1086"/>
    </row>
    <row r="30" spans="1:28" ht="14.15">
      <c r="A30" s="1449" t="s">
        <v>522</v>
      </c>
      <c r="B30" s="1449"/>
      <c r="C30" s="1449"/>
      <c r="D30" s="1449"/>
      <c r="E30" s="1449"/>
      <c r="F30" s="1449"/>
      <c r="G30" s="1449"/>
      <c r="H30" s="1449"/>
      <c r="I30" s="1449"/>
      <c r="J30" s="1449"/>
      <c r="K30" s="1449"/>
      <c r="L30" s="1449"/>
      <c r="M30" s="1449"/>
      <c r="N30" s="1449"/>
      <c r="O30" s="1449"/>
    </row>
    <row r="31" spans="1:28">
      <c r="T31" s="138"/>
    </row>
  </sheetData>
  <mergeCells count="33">
    <mergeCell ref="A1:Y1"/>
    <mergeCell ref="A2:Y2"/>
    <mergeCell ref="A3:Y3"/>
    <mergeCell ref="A4:A6"/>
    <mergeCell ref="B4:K4"/>
    <mergeCell ref="L4:O4"/>
    <mergeCell ref="P4:T4"/>
    <mergeCell ref="U4:V4"/>
    <mergeCell ref="W4:W6"/>
    <mergeCell ref="X4:X6"/>
    <mergeCell ref="Y4:Y6"/>
    <mergeCell ref="B5:E5"/>
    <mergeCell ref="F5:J5"/>
    <mergeCell ref="A30:O30"/>
    <mergeCell ref="Z4:Z6"/>
    <mergeCell ref="Q5:Q6"/>
    <mergeCell ref="S5:S6"/>
    <mergeCell ref="AA4:AA6"/>
    <mergeCell ref="AB4:AB6"/>
    <mergeCell ref="A23:O23"/>
    <mergeCell ref="A24:O24"/>
    <mergeCell ref="V5:V6"/>
    <mergeCell ref="R5:R6"/>
    <mergeCell ref="T5:T6"/>
    <mergeCell ref="M5:M6"/>
    <mergeCell ref="U5:U6"/>
    <mergeCell ref="A21:O21"/>
    <mergeCell ref="A22:O22"/>
    <mergeCell ref="N5:N6"/>
    <mergeCell ref="O5:O6"/>
    <mergeCell ref="K5:K6"/>
    <mergeCell ref="L5:L6"/>
    <mergeCell ref="P5:P6"/>
  </mergeCells>
  <printOptions horizontalCentered="1" verticalCentered="1"/>
  <pageMargins left="0.25" right="0.25" top="0.5" bottom="0.5" header="0.5" footer="0.5"/>
  <pageSetup paperSize="5" scale="4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codeName="Sheet2">
    <tabColor rgb="FF00B050"/>
    <pageSetUpPr fitToPage="1"/>
  </sheetPr>
  <dimension ref="A1:M24"/>
  <sheetViews>
    <sheetView zoomScale="115" zoomScaleNormal="115" workbookViewId="0">
      <selection activeCell="D16" sqref="D16"/>
    </sheetView>
  </sheetViews>
  <sheetFormatPr defaultRowHeight="12.45"/>
  <cols>
    <col min="1" max="1" width="40.3828125" bestFit="1" customWidth="1"/>
    <col min="2" max="2" width="7.69140625" bestFit="1" customWidth="1"/>
    <col min="3" max="3" width="4.53515625" bestFit="1" customWidth="1"/>
    <col min="4" max="4" width="12.69140625" bestFit="1" customWidth="1"/>
    <col min="5" max="6" width="10.3046875" bestFit="1" customWidth="1"/>
    <col min="7" max="7" width="11.53515625" bestFit="1" customWidth="1"/>
    <col min="8" max="8" width="12.3046875" customWidth="1"/>
    <col min="9" max="10" width="11.53515625" bestFit="1" customWidth="1"/>
    <col min="11" max="11" width="7.69140625" bestFit="1" customWidth="1"/>
    <col min="12" max="12" width="7.3046875" customWidth="1"/>
    <col min="13" max="13" width="5.53515625" bestFit="1" customWidth="1"/>
    <col min="14" max="14" width="11.69140625" customWidth="1"/>
  </cols>
  <sheetData>
    <row r="1" spans="1:13" ht="15.45">
      <c r="A1" s="1273" t="s">
        <v>1</v>
      </c>
      <c r="B1" s="1273"/>
      <c r="C1" s="1273"/>
      <c r="D1" s="1273"/>
      <c r="E1" s="1273"/>
      <c r="F1" s="1273"/>
      <c r="G1" s="1273"/>
      <c r="H1" s="1273"/>
      <c r="I1" s="1273"/>
      <c r="J1" s="1273"/>
      <c r="K1" s="1273"/>
      <c r="L1" s="1273"/>
      <c r="M1" s="1273"/>
    </row>
    <row r="2" spans="1:13" ht="15.45">
      <c r="A2" s="1273" t="s">
        <v>2</v>
      </c>
      <c r="B2" s="1274"/>
      <c r="C2" s="1274"/>
      <c r="D2" s="1274"/>
      <c r="E2" s="1274"/>
      <c r="F2" s="1274"/>
      <c r="G2" s="1274"/>
      <c r="H2" s="1274"/>
      <c r="I2" s="1274"/>
      <c r="J2" s="1274"/>
      <c r="K2" s="1274"/>
      <c r="L2" s="1274"/>
      <c r="M2" s="1274"/>
    </row>
    <row r="3" spans="1:13" ht="15.9" thickBot="1">
      <c r="A3" s="1275" t="str">
        <f>'Current Month '!A3</f>
        <v>July 2022</v>
      </c>
      <c r="B3" s="1276"/>
      <c r="C3" s="1276"/>
      <c r="D3" s="1276"/>
      <c r="E3" s="1276"/>
      <c r="F3" s="1276"/>
      <c r="G3" s="1276"/>
      <c r="H3" s="1276"/>
      <c r="I3" s="1276"/>
      <c r="J3" s="1276"/>
      <c r="K3" s="1276"/>
      <c r="L3" s="1276"/>
      <c r="M3" s="1276"/>
    </row>
    <row r="4" spans="1:13">
      <c r="A4" s="201"/>
      <c r="B4" s="1277" t="s">
        <v>3</v>
      </c>
      <c r="C4" s="1278"/>
      <c r="D4" s="1279"/>
      <c r="E4" s="1277" t="s">
        <v>4</v>
      </c>
      <c r="F4" s="1278"/>
      <c r="G4" s="1279"/>
      <c r="H4" s="1277" t="s">
        <v>5</v>
      </c>
      <c r="I4" s="1278"/>
      <c r="J4" s="1279"/>
      <c r="K4" s="1280" t="s">
        <v>6</v>
      </c>
      <c r="L4" s="1281"/>
      <c r="M4" s="1282"/>
    </row>
    <row r="5" spans="1:13" ht="12.9" thickBot="1">
      <c r="A5" s="102" t="s">
        <v>7</v>
      </c>
      <c r="B5" s="103" t="s">
        <v>8</v>
      </c>
      <c r="C5" s="104" t="s">
        <v>9</v>
      </c>
      <c r="D5" s="105" t="s">
        <v>10</v>
      </c>
      <c r="E5" s="103" t="s">
        <v>8</v>
      </c>
      <c r="F5" s="104" t="s">
        <v>9</v>
      </c>
      <c r="G5" s="105" t="s">
        <v>10</v>
      </c>
      <c r="H5" s="103" t="s">
        <v>8</v>
      </c>
      <c r="I5" s="104" t="s">
        <v>9</v>
      </c>
      <c r="J5" s="105" t="s">
        <v>10</v>
      </c>
      <c r="K5" s="103" t="s">
        <v>8</v>
      </c>
      <c r="L5" s="104" t="s">
        <v>9</v>
      </c>
      <c r="M5" s="105" t="s">
        <v>10</v>
      </c>
    </row>
    <row r="6" spans="1:13" ht="12.9" thickBot="1">
      <c r="A6" s="102"/>
      <c r="B6" s="461"/>
      <c r="C6" s="462"/>
      <c r="D6" s="463"/>
      <c r="E6" s="109"/>
      <c r="F6" s="110"/>
      <c r="G6" s="111"/>
      <c r="H6" s="106"/>
      <c r="I6" s="107"/>
      <c r="J6" s="107"/>
      <c r="K6" s="400"/>
      <c r="L6" s="401"/>
      <c r="M6" s="402"/>
    </row>
    <row r="7" spans="1:13" ht="14.15">
      <c r="A7" s="464" t="s">
        <v>11</v>
      </c>
      <c r="B7" s="724"/>
      <c r="C7" s="725"/>
      <c r="D7" s="467">
        <f>'ESA Table 1'!D30-'ESA Table 1'!D16</f>
        <v>24305647</v>
      </c>
      <c r="E7" s="465">
        <f>'ESA Table 1'!E30</f>
        <v>523605.82000000007</v>
      </c>
      <c r="F7" s="466">
        <f>'ESA Table 1'!F30</f>
        <v>453966.33999999997</v>
      </c>
      <c r="G7" s="467">
        <f t="shared" ref="G7:G14" si="0">E7+F7</f>
        <v>977572.16</v>
      </c>
      <c r="H7" s="465">
        <f>'ESA Table 1'!H30</f>
        <v>3643215.7800000007</v>
      </c>
      <c r="I7" s="466">
        <f>'ESA Table 1'!I30</f>
        <v>3619654.2300000004</v>
      </c>
      <c r="J7" s="467">
        <f t="shared" ref="J7:J14" si="1">H7+I7</f>
        <v>7262870.0100000016</v>
      </c>
      <c r="K7" s="761"/>
      <c r="L7" s="762"/>
      <c r="M7" s="116">
        <f t="shared" ref="M7:M14" si="2">IFERROR(J7/D7,0)</f>
        <v>0.29881409904455541</v>
      </c>
    </row>
    <row r="8" spans="1:13" ht="14.15">
      <c r="A8" s="464" t="s">
        <v>12</v>
      </c>
      <c r="B8" s="726"/>
      <c r="C8" s="727"/>
      <c r="D8" s="470">
        <f>B8+C8</f>
        <v>0</v>
      </c>
      <c r="E8" s="468">
        <v>0</v>
      </c>
      <c r="F8" s="469">
        <v>0</v>
      </c>
      <c r="G8" s="470">
        <f t="shared" si="0"/>
        <v>0</v>
      </c>
      <c r="H8" s="468">
        <v>0</v>
      </c>
      <c r="I8" s="469">
        <v>0</v>
      </c>
      <c r="J8" s="470">
        <f t="shared" si="1"/>
        <v>0</v>
      </c>
      <c r="K8" s="761"/>
      <c r="L8" s="762"/>
      <c r="M8" s="473">
        <f t="shared" si="2"/>
        <v>0</v>
      </c>
    </row>
    <row r="9" spans="1:13">
      <c r="A9" s="464" t="s">
        <v>13</v>
      </c>
      <c r="B9" s="726"/>
      <c r="C9" s="727"/>
      <c r="D9" s="470">
        <f>'ESA Table 1A'!D7</f>
        <v>1600000</v>
      </c>
      <c r="E9" s="468">
        <f>'ESA Table 1A'!E7</f>
        <v>194828.37</v>
      </c>
      <c r="F9" s="469">
        <f>'ESA Table 1A'!F7</f>
        <v>46083.5</v>
      </c>
      <c r="G9" s="470">
        <f t="shared" si="0"/>
        <v>240911.87</v>
      </c>
      <c r="H9" s="468">
        <f>'ESA Table 1A'!H7</f>
        <v>377115.57999999996</v>
      </c>
      <c r="I9" s="469">
        <f>'ESA Table 1A'!I7</f>
        <v>211091.36</v>
      </c>
      <c r="J9" s="470">
        <f t="shared" si="1"/>
        <v>588206.93999999994</v>
      </c>
      <c r="K9" s="761"/>
      <c r="L9" s="762"/>
      <c r="M9" s="473">
        <f t="shared" si="2"/>
        <v>0.36762933749999999</v>
      </c>
    </row>
    <row r="10" spans="1:13" ht="14.15">
      <c r="A10" s="464" t="s">
        <v>14</v>
      </c>
      <c r="B10" s="726"/>
      <c r="C10" s="727"/>
      <c r="D10" s="470">
        <f>B10+C10</f>
        <v>0</v>
      </c>
      <c r="E10" s="468">
        <v>0</v>
      </c>
      <c r="F10" s="469">
        <v>0</v>
      </c>
      <c r="G10" s="470">
        <f t="shared" si="0"/>
        <v>0</v>
      </c>
      <c r="H10" s="468">
        <v>0</v>
      </c>
      <c r="I10" s="469">
        <v>0</v>
      </c>
      <c r="J10" s="470">
        <f t="shared" si="1"/>
        <v>0</v>
      </c>
      <c r="K10" s="761"/>
      <c r="L10" s="762"/>
      <c r="M10" s="473">
        <f t="shared" si="2"/>
        <v>0</v>
      </c>
    </row>
    <row r="11" spans="1:13">
      <c r="A11" s="464" t="s">
        <v>15</v>
      </c>
      <c r="B11" s="728"/>
      <c r="C11" s="727"/>
      <c r="D11" s="470">
        <f>'ESA Table 1A'!D22</f>
        <v>1526683</v>
      </c>
      <c r="E11" s="468">
        <v>0</v>
      </c>
      <c r="F11" s="469">
        <v>0</v>
      </c>
      <c r="G11" s="470">
        <f t="shared" si="0"/>
        <v>0</v>
      </c>
      <c r="H11" s="468">
        <v>0</v>
      </c>
      <c r="I11" s="469">
        <v>0</v>
      </c>
      <c r="J11" s="470">
        <f t="shared" si="1"/>
        <v>0</v>
      </c>
      <c r="K11" s="761"/>
      <c r="L11" s="762"/>
      <c r="M11" s="473">
        <f t="shared" si="2"/>
        <v>0</v>
      </c>
    </row>
    <row r="12" spans="1:13" ht="14.15">
      <c r="A12" s="416" t="s">
        <v>16</v>
      </c>
      <c r="B12" s="726"/>
      <c r="C12" s="727"/>
      <c r="D12" s="1023">
        <f>B12+C12</f>
        <v>0</v>
      </c>
      <c r="E12" s="726">
        <v>0</v>
      </c>
      <c r="F12" s="727">
        <v>0</v>
      </c>
      <c r="G12" s="1023">
        <f t="shared" si="0"/>
        <v>0</v>
      </c>
      <c r="H12" s="726">
        <v>0</v>
      </c>
      <c r="I12" s="727">
        <v>0</v>
      </c>
      <c r="J12" s="1023">
        <f t="shared" si="1"/>
        <v>0</v>
      </c>
      <c r="K12" s="761"/>
      <c r="L12" s="762"/>
      <c r="M12" s="473">
        <f t="shared" si="2"/>
        <v>0</v>
      </c>
    </row>
    <row r="13" spans="1:13" ht="14.15">
      <c r="A13" s="474" t="s">
        <v>17</v>
      </c>
      <c r="B13" s="726"/>
      <c r="C13" s="727"/>
      <c r="D13" s="1023">
        <f>B13+C13</f>
        <v>0</v>
      </c>
      <c r="E13" s="726">
        <v>0</v>
      </c>
      <c r="F13" s="727">
        <v>0</v>
      </c>
      <c r="G13" s="1023">
        <f t="shared" si="0"/>
        <v>0</v>
      </c>
      <c r="H13" s="726">
        <v>0</v>
      </c>
      <c r="I13" s="727">
        <v>0</v>
      </c>
      <c r="J13" s="1023">
        <f t="shared" si="1"/>
        <v>0</v>
      </c>
      <c r="K13" s="761"/>
      <c r="L13" s="762"/>
      <c r="M13" s="473">
        <f t="shared" si="2"/>
        <v>0</v>
      </c>
    </row>
    <row r="14" spans="1:13">
      <c r="A14" s="464" t="s">
        <v>18</v>
      </c>
      <c r="B14" s="726"/>
      <c r="C14" s="727"/>
      <c r="D14" s="470">
        <f>B14+C14</f>
        <v>0</v>
      </c>
      <c r="E14" s="468">
        <v>0</v>
      </c>
      <c r="F14" s="469">
        <v>0</v>
      </c>
      <c r="G14" s="470">
        <f t="shared" si="0"/>
        <v>0</v>
      </c>
      <c r="H14" s="468">
        <v>0</v>
      </c>
      <c r="I14" s="469">
        <v>0</v>
      </c>
      <c r="J14" s="470">
        <f t="shared" si="1"/>
        <v>0</v>
      </c>
      <c r="K14" s="761"/>
      <c r="L14" s="762"/>
      <c r="M14" s="473">
        <f t="shared" si="2"/>
        <v>0</v>
      </c>
    </row>
    <row r="15" spans="1:13">
      <c r="A15" s="464"/>
      <c r="B15" s="726"/>
      <c r="C15" s="727"/>
      <c r="D15" s="470"/>
      <c r="E15" s="468"/>
      <c r="F15" s="469"/>
      <c r="G15" s="470"/>
      <c r="H15" s="468"/>
      <c r="I15" s="469"/>
      <c r="J15" s="470"/>
      <c r="K15" s="761"/>
      <c r="L15" s="762"/>
      <c r="M15" s="473"/>
    </row>
    <row r="16" spans="1:13">
      <c r="A16" s="475"/>
      <c r="B16" s="726"/>
      <c r="C16" s="727"/>
      <c r="D16" s="470"/>
      <c r="E16" s="468"/>
      <c r="F16" s="469"/>
      <c r="G16" s="470"/>
      <c r="H16" s="468"/>
      <c r="I16" s="469"/>
      <c r="J16" s="470"/>
      <c r="K16" s="761"/>
      <c r="L16" s="762"/>
      <c r="M16" s="473"/>
    </row>
    <row r="17" spans="1:13" ht="12.9" thickBot="1">
      <c r="A17" s="476" t="s">
        <v>19</v>
      </c>
      <c r="B17" s="729">
        <f t="shared" ref="B17:C17" si="3">SUM(B7:B15)</f>
        <v>0</v>
      </c>
      <c r="C17" s="730">
        <f t="shared" si="3"/>
        <v>0</v>
      </c>
      <c r="D17" s="222">
        <f t="shared" ref="D17:J17" si="4">SUM(D7:D15)</f>
        <v>27432330</v>
      </c>
      <c r="E17" s="220">
        <f t="shared" si="4"/>
        <v>718434.19000000006</v>
      </c>
      <c r="F17" s="221">
        <f t="shared" si="4"/>
        <v>500049.83999999997</v>
      </c>
      <c r="G17" s="222">
        <f t="shared" si="4"/>
        <v>1218484.03</v>
      </c>
      <c r="H17" s="220">
        <f t="shared" si="4"/>
        <v>4020331.3600000008</v>
      </c>
      <c r="I17" s="221">
        <f t="shared" si="4"/>
        <v>3830745.5900000003</v>
      </c>
      <c r="J17" s="222">
        <f t="shared" si="4"/>
        <v>7851076.9500000011</v>
      </c>
      <c r="K17" s="763"/>
      <c r="L17" s="764"/>
      <c r="M17" s="477">
        <f>J17/D17</f>
        <v>0.28619796240421436</v>
      </c>
    </row>
    <row r="18" spans="1:13">
      <c r="A18" s="343"/>
      <c r="B18" s="343"/>
      <c r="C18" s="343"/>
      <c r="D18" s="343"/>
      <c r="E18" s="343"/>
      <c r="F18" s="343"/>
      <c r="G18" s="343"/>
      <c r="H18" s="343"/>
      <c r="I18" s="343"/>
      <c r="J18" s="343"/>
      <c r="K18" s="343"/>
      <c r="L18" s="343"/>
      <c r="M18" s="343"/>
    </row>
    <row r="19" spans="1:13">
      <c r="A19" s="1272" t="s">
        <v>20</v>
      </c>
      <c r="B19" s="1272"/>
      <c r="C19" s="1272"/>
      <c r="D19" s="1272"/>
      <c r="E19" s="1272"/>
      <c r="F19" s="1272"/>
      <c r="G19" s="1272"/>
    </row>
    <row r="20" spans="1:13" ht="27.65" customHeight="1">
      <c r="A20" s="1271" t="s">
        <v>21</v>
      </c>
      <c r="B20" s="1271"/>
      <c r="C20" s="1271"/>
      <c r="D20" s="1271"/>
      <c r="E20" s="1271"/>
      <c r="F20" s="1271"/>
      <c r="G20" s="1271"/>
      <c r="H20" s="1271"/>
      <c r="I20" s="1271"/>
      <c r="J20" s="1271"/>
      <c r="K20" s="1271"/>
      <c r="L20" s="1271"/>
      <c r="M20" s="1271"/>
    </row>
    <row r="21" spans="1:13">
      <c r="A21" t="s">
        <v>22</v>
      </c>
    </row>
    <row r="22" spans="1:13">
      <c r="A22" t="s">
        <v>23</v>
      </c>
    </row>
    <row r="23" spans="1:13">
      <c r="D23" s="1084"/>
    </row>
    <row r="24" spans="1:13">
      <c r="D24" s="1084"/>
    </row>
  </sheetData>
  <mergeCells count="9">
    <mergeCell ref="A20:M20"/>
    <mergeCell ref="A19:G19"/>
    <mergeCell ref="A1:M1"/>
    <mergeCell ref="A2:M2"/>
    <mergeCell ref="A3:M3"/>
    <mergeCell ref="B4:D4"/>
    <mergeCell ref="E4:G4"/>
    <mergeCell ref="H4:J4"/>
    <mergeCell ref="K4:M4"/>
  </mergeCells>
  <pageMargins left="0.7" right="0.7" top="0.75" bottom="0.75" header="0.3" footer="0.3"/>
  <pageSetup scale="81"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codeName="Sheet20">
    <tabColor rgb="FF00B050"/>
    <pageSetUpPr fitToPage="1"/>
  </sheetPr>
  <dimension ref="A1:L41"/>
  <sheetViews>
    <sheetView topLeftCell="A26" zoomScaleNormal="100" workbookViewId="0">
      <selection activeCell="I54" sqref="I54"/>
    </sheetView>
  </sheetViews>
  <sheetFormatPr defaultColWidth="9.3828125" defaultRowHeight="12.45"/>
  <cols>
    <col min="1" max="1" width="12.3828125" bestFit="1" customWidth="1"/>
    <col min="2" max="2" width="11.53515625" customWidth="1"/>
    <col min="3" max="4" width="12.53515625" customWidth="1"/>
    <col min="5" max="6" width="13.53515625" customWidth="1"/>
    <col min="7" max="7" width="12.53515625" customWidth="1"/>
    <col min="8" max="8" width="14.53515625" customWidth="1"/>
    <col min="9" max="9" width="12.53515625" customWidth="1"/>
    <col min="11" max="11" width="12.3046875" bestFit="1" customWidth="1"/>
  </cols>
  <sheetData>
    <row r="1" spans="1:11" ht="15.45">
      <c r="A1" s="1476" t="s">
        <v>523</v>
      </c>
      <c r="B1" s="1477"/>
      <c r="C1" s="1477"/>
      <c r="D1" s="1477"/>
      <c r="E1" s="1477"/>
      <c r="F1" s="1477"/>
      <c r="G1" s="1477"/>
      <c r="H1" s="1477"/>
      <c r="I1" s="1478"/>
    </row>
    <row r="2" spans="1:11" ht="15.45">
      <c r="A2" s="1479" t="s">
        <v>2</v>
      </c>
      <c r="B2" s="1480"/>
      <c r="C2" s="1480"/>
      <c r="D2" s="1480"/>
      <c r="E2" s="1480"/>
      <c r="F2" s="1480"/>
      <c r="G2" s="1480"/>
      <c r="H2" s="1480"/>
      <c r="I2" s="1481"/>
    </row>
    <row r="3" spans="1:11" ht="16.5" customHeight="1" thickBot="1">
      <c r="A3" s="1482" t="s">
        <v>0</v>
      </c>
      <c r="B3" s="1276"/>
      <c r="C3" s="1276"/>
      <c r="D3" s="1276"/>
      <c r="E3" s="1276"/>
      <c r="F3" s="1276"/>
      <c r="G3" s="1276"/>
      <c r="H3" s="1276"/>
      <c r="I3" s="1483"/>
    </row>
    <row r="4" spans="1:11" ht="75" customHeight="1" thickBot="1">
      <c r="A4" s="280" t="s">
        <v>289</v>
      </c>
      <c r="B4" s="281" t="s">
        <v>524</v>
      </c>
      <c r="C4" s="281" t="s">
        <v>525</v>
      </c>
      <c r="D4" s="282" t="s">
        <v>526</v>
      </c>
      <c r="E4" s="281" t="s">
        <v>527</v>
      </c>
      <c r="F4" s="281" t="s">
        <v>528</v>
      </c>
      <c r="G4" s="281" t="s">
        <v>529</v>
      </c>
      <c r="H4" s="282" t="s">
        <v>530</v>
      </c>
      <c r="I4" s="283" t="s">
        <v>531</v>
      </c>
    </row>
    <row r="5" spans="1:11">
      <c r="A5" s="1003" t="s">
        <v>298</v>
      </c>
      <c r="B5" s="997">
        <v>324863</v>
      </c>
      <c r="C5" s="1144">
        <v>7</v>
      </c>
      <c r="D5" s="1161">
        <f>IF(B5&lt;&gt;0,C5/B5,0)</f>
        <v>2.1547544657286302E-5</v>
      </c>
      <c r="E5" s="1137">
        <v>2</v>
      </c>
      <c r="F5" s="1136">
        <v>0</v>
      </c>
      <c r="G5" s="1145">
        <f>SUM(E5:F5)</f>
        <v>2</v>
      </c>
      <c r="H5" s="1140">
        <f>IF(ISERROR(G5/C5),0,G5/C5)</f>
        <v>0.2857142857142857</v>
      </c>
      <c r="I5" s="1143">
        <f>IF(C5&gt;0,G5/B5,0)</f>
        <v>6.1564413306532291E-6</v>
      </c>
    </row>
    <row r="6" spans="1:11">
      <c r="A6" s="1004" t="s">
        <v>299</v>
      </c>
      <c r="B6" s="997">
        <v>326865</v>
      </c>
      <c r="C6" s="1144">
        <v>12</v>
      </c>
      <c r="D6" s="1161">
        <f t="shared" ref="D6:D11" si="0">IF(B6&lt;&gt;0,C6/B6,0)</f>
        <v>3.6712404203570283E-5</v>
      </c>
      <c r="E6" s="1137">
        <v>4</v>
      </c>
      <c r="F6" s="1136">
        <v>0</v>
      </c>
      <c r="G6" s="1145">
        <f t="shared" ref="G6:G10" si="1">SUM(E6:F6)</f>
        <v>4</v>
      </c>
      <c r="H6" s="1140">
        <f t="shared" ref="H6:H10" si="2">IF(ISERROR(G6/C6),0,G6/C6)</f>
        <v>0.33333333333333331</v>
      </c>
      <c r="I6" s="1143">
        <f t="shared" ref="I6:I10" si="3">IF(C6&gt;0,G6/B6,0)</f>
        <v>1.223746806785676E-5</v>
      </c>
    </row>
    <row r="7" spans="1:11">
      <c r="A7" s="1004" t="s">
        <v>300</v>
      </c>
      <c r="B7" s="997">
        <v>327526</v>
      </c>
      <c r="C7" s="1144">
        <v>5</v>
      </c>
      <c r="D7" s="1161">
        <f t="shared" si="0"/>
        <v>1.5265963618155505E-5</v>
      </c>
      <c r="E7" s="1137">
        <v>4</v>
      </c>
      <c r="F7" s="1136">
        <v>0</v>
      </c>
      <c r="G7" s="1145">
        <f t="shared" si="1"/>
        <v>4</v>
      </c>
      <c r="H7" s="1140">
        <f t="shared" si="2"/>
        <v>0.8</v>
      </c>
      <c r="I7" s="1143">
        <f t="shared" si="3"/>
        <v>1.2212770894524405E-5</v>
      </c>
    </row>
    <row r="8" spans="1:11">
      <c r="A8" s="1004" t="s">
        <v>301</v>
      </c>
      <c r="B8" s="997">
        <v>345731</v>
      </c>
      <c r="C8" s="1144">
        <v>4</v>
      </c>
      <c r="D8" s="1161">
        <f t="shared" si="0"/>
        <v>1.1569688572907838E-5</v>
      </c>
      <c r="E8" s="1138">
        <v>2</v>
      </c>
      <c r="F8" s="1136">
        <v>0</v>
      </c>
      <c r="G8" s="1145">
        <f t="shared" si="1"/>
        <v>2</v>
      </c>
      <c r="H8" s="1140">
        <f t="shared" si="2"/>
        <v>0.5</v>
      </c>
      <c r="I8" s="1143">
        <f t="shared" si="3"/>
        <v>5.784844286453919E-6</v>
      </c>
    </row>
    <row r="9" spans="1:11">
      <c r="A9" s="1004" t="s">
        <v>302</v>
      </c>
      <c r="B9" s="997">
        <v>346312</v>
      </c>
      <c r="C9" s="1144">
        <v>2</v>
      </c>
      <c r="D9" s="1161">
        <f t="shared" si="0"/>
        <v>5.7751391808542584E-6</v>
      </c>
      <c r="E9" s="1138">
        <v>0</v>
      </c>
      <c r="F9" s="1136">
        <v>0</v>
      </c>
      <c r="G9" s="1145">
        <f t="shared" si="1"/>
        <v>0</v>
      </c>
      <c r="H9" s="1140">
        <f t="shared" si="2"/>
        <v>0</v>
      </c>
      <c r="I9" s="1143">
        <f t="shared" si="3"/>
        <v>0</v>
      </c>
    </row>
    <row r="10" spans="1:11">
      <c r="A10" s="1004" t="s">
        <v>303</v>
      </c>
      <c r="B10" s="990">
        <v>348174</v>
      </c>
      <c r="C10" s="1144">
        <v>805</v>
      </c>
      <c r="D10" s="1161">
        <f t="shared" si="0"/>
        <v>2.3120623596247854E-3</v>
      </c>
      <c r="E10" s="1139">
        <v>0</v>
      </c>
      <c r="F10" s="1136">
        <v>7</v>
      </c>
      <c r="G10" s="1145">
        <f t="shared" si="1"/>
        <v>7</v>
      </c>
      <c r="H10" s="1140">
        <f t="shared" si="2"/>
        <v>8.6956521739130436E-3</v>
      </c>
      <c r="I10" s="1143">
        <f t="shared" si="3"/>
        <v>2.0104890083693784E-5</v>
      </c>
    </row>
    <row r="11" spans="1:11">
      <c r="A11" s="1004" t="s">
        <v>304</v>
      </c>
      <c r="B11" s="990">
        <v>350017</v>
      </c>
      <c r="C11" s="1076">
        <v>2127</v>
      </c>
      <c r="D11" s="1161">
        <f t="shared" si="0"/>
        <v>6.076847695969053E-3</v>
      </c>
      <c r="E11" s="1139">
        <v>0</v>
      </c>
      <c r="F11" s="1136">
        <v>6</v>
      </c>
      <c r="G11" s="1145">
        <f t="shared" ref="G11" si="4">SUM(E11:F11)</f>
        <v>6</v>
      </c>
      <c r="H11" s="1140">
        <f t="shared" ref="H11" si="5">IF(ISERROR(G11/C11),0,G11/C11)</f>
        <v>2.8208744710860366E-3</v>
      </c>
      <c r="I11" s="1143">
        <f t="shared" ref="I11" si="6">IF(C11&gt;0,G11/B11,0)</f>
        <v>1.7142024530237104E-5</v>
      </c>
    </row>
    <row r="12" spans="1:11">
      <c r="A12" s="1004" t="s">
        <v>305</v>
      </c>
      <c r="B12" s="990"/>
      <c r="C12" s="1076"/>
      <c r="D12" s="341"/>
      <c r="E12" s="1075"/>
      <c r="F12" s="1076"/>
      <c r="G12" s="990"/>
      <c r="H12" s="1141"/>
      <c r="I12" s="1142"/>
    </row>
    <row r="13" spans="1:11">
      <c r="A13" s="1004" t="s">
        <v>306</v>
      </c>
      <c r="B13" s="990"/>
      <c r="C13" s="1076"/>
      <c r="D13" s="341"/>
      <c r="E13" s="1075"/>
      <c r="F13" s="1076"/>
      <c r="G13" s="990"/>
      <c r="H13" s="341"/>
      <c r="I13" s="342"/>
      <c r="K13" s="1066"/>
    </row>
    <row r="14" spans="1:11">
      <c r="A14" s="1004" t="s">
        <v>307</v>
      </c>
      <c r="B14" s="990"/>
      <c r="C14" s="1076"/>
      <c r="D14" s="341"/>
      <c r="E14" s="1075"/>
      <c r="F14" s="1076"/>
      <c r="G14" s="990"/>
      <c r="H14" s="341"/>
      <c r="I14" s="342"/>
    </row>
    <row r="15" spans="1:11">
      <c r="A15" s="1004" t="s">
        <v>308</v>
      </c>
      <c r="B15" s="990"/>
      <c r="C15" s="1076"/>
      <c r="D15" s="341"/>
      <c r="E15" s="1075"/>
      <c r="F15" s="1076"/>
      <c r="G15" s="990"/>
      <c r="H15" s="341"/>
      <c r="I15" s="342"/>
    </row>
    <row r="16" spans="1:11" ht="12.9" thickBot="1">
      <c r="A16" s="1005" t="s">
        <v>309</v>
      </c>
      <c r="B16" s="991"/>
      <c r="C16" s="1076"/>
      <c r="D16" s="341"/>
      <c r="E16" s="1075"/>
      <c r="F16" s="1076"/>
      <c r="G16" s="990"/>
      <c r="H16" s="341"/>
      <c r="I16" s="342"/>
    </row>
    <row r="17" spans="1:12" ht="12.9" thickBot="1">
      <c r="A17" s="286" t="s">
        <v>513</v>
      </c>
      <c r="B17" s="994">
        <f>_xlfn.IFS(B16&lt;&gt;0,B16,B15&lt;&gt;0,B15,B14&lt;&gt;0,B14,B13&lt;&gt;0,B13,B12&lt;&gt;0,B12,B11&lt;&gt;0,B11,B10&lt;&gt;0,B10,B9&lt;&gt;0,B9,B8&lt;&gt;0,B8,B7&lt;&gt;0,B7,B6&lt;&gt;0,B6,B5&lt;&gt;0,B5)</f>
        <v>350017</v>
      </c>
      <c r="C17" s="994">
        <f>SUM(C5:C16)</f>
        <v>2962</v>
      </c>
      <c r="D17" s="287">
        <f t="shared" ref="D17" si="7">IF(B17&gt;0,(C17/B17),0)</f>
        <v>8.4624461097603833E-3</v>
      </c>
      <c r="E17" s="994">
        <f>SUM(E5:E16)</f>
        <v>12</v>
      </c>
      <c r="F17" s="994">
        <f>SUM(F5:F16)</f>
        <v>13</v>
      </c>
      <c r="G17" s="994">
        <f>SUM(G5:G16)</f>
        <v>25</v>
      </c>
      <c r="H17" s="287">
        <f>IF(C17=0,0,G17/C17)</f>
        <v>8.4402430790006758E-3</v>
      </c>
      <c r="I17" s="288">
        <f>IF(B17&gt;0,G17/B17,0)</f>
        <v>7.1425102209321262E-5</v>
      </c>
    </row>
    <row r="18" spans="1:12" ht="12.75" customHeight="1">
      <c r="A18" s="1475"/>
      <c r="B18" s="1272"/>
      <c r="C18" s="1272"/>
      <c r="D18" s="1272"/>
      <c r="E18" s="1272"/>
      <c r="F18" s="1272"/>
      <c r="G18" s="1272"/>
      <c r="H18" s="1272"/>
      <c r="I18" s="357"/>
      <c r="J18" s="292"/>
      <c r="K18" s="292"/>
      <c r="L18" s="292"/>
    </row>
    <row r="19" spans="1:12" ht="26.15" customHeight="1">
      <c r="A19" s="1475" t="s">
        <v>532</v>
      </c>
      <c r="B19" s="1272"/>
      <c r="C19" s="1272"/>
      <c r="D19" s="1272"/>
      <c r="E19" s="1272"/>
      <c r="F19" s="1272"/>
      <c r="G19" s="1272"/>
      <c r="H19" s="1272"/>
      <c r="I19" s="1272"/>
      <c r="J19" s="292"/>
      <c r="K19" s="292"/>
      <c r="L19" s="292"/>
    </row>
    <row r="20" spans="1:12" ht="12.9" thickBot="1">
      <c r="A20" s="293"/>
      <c r="B20" s="294"/>
      <c r="C20" s="294"/>
      <c r="D20" s="340"/>
      <c r="E20" s="294"/>
      <c r="F20" s="294"/>
      <c r="G20" s="294"/>
      <c r="H20" s="340"/>
      <c r="I20" s="340"/>
    </row>
    <row r="21" spans="1:12" ht="15.45">
      <c r="A21" s="1476" t="s">
        <v>533</v>
      </c>
      <c r="B21" s="1477"/>
      <c r="C21" s="1477"/>
      <c r="D21" s="1477"/>
      <c r="E21" s="1477"/>
      <c r="F21" s="1477"/>
      <c r="G21" s="1477"/>
      <c r="H21" s="1477"/>
      <c r="I21" s="1478"/>
    </row>
    <row r="22" spans="1:12" ht="16.5" customHeight="1">
      <c r="A22" s="1479" t="s">
        <v>2</v>
      </c>
      <c r="B22" s="1480"/>
      <c r="C22" s="1480"/>
      <c r="D22" s="1480"/>
      <c r="E22" s="1480"/>
      <c r="F22" s="1480"/>
      <c r="G22" s="1480"/>
      <c r="H22" s="1480"/>
      <c r="I22" s="1481"/>
    </row>
    <row r="23" spans="1:12" ht="16.5" customHeight="1" thickBot="1">
      <c r="A23" s="1482" t="s">
        <v>0</v>
      </c>
      <c r="B23" s="1276"/>
      <c r="C23" s="1276"/>
      <c r="D23" s="1276"/>
      <c r="E23" s="1276"/>
      <c r="F23" s="1276"/>
      <c r="G23" s="1276"/>
      <c r="H23" s="1276"/>
      <c r="I23" s="1483"/>
    </row>
    <row r="24" spans="1:12" ht="75" customHeight="1" thickBot="1">
      <c r="A24" s="280" t="s">
        <v>289</v>
      </c>
      <c r="B24" s="281" t="s">
        <v>524</v>
      </c>
      <c r="C24" s="281" t="s">
        <v>525</v>
      </c>
      <c r="D24" s="282" t="s">
        <v>526</v>
      </c>
      <c r="E24" s="281" t="s">
        <v>527</v>
      </c>
      <c r="F24" s="281" t="s">
        <v>528</v>
      </c>
      <c r="G24" s="281" t="s">
        <v>534</v>
      </c>
      <c r="H24" s="282" t="s">
        <v>530</v>
      </c>
      <c r="I24" s="283" t="s">
        <v>535</v>
      </c>
    </row>
    <row r="25" spans="1:12">
      <c r="A25" s="1003" t="s">
        <v>298</v>
      </c>
      <c r="B25" s="997">
        <v>324863</v>
      </c>
      <c r="C25" s="995">
        <v>1961</v>
      </c>
      <c r="D25" s="284">
        <f t="shared" ref="D25:D31" si="8">IF(B25&lt;&gt;0,C25/B25,0)</f>
        <v>6.0363907247054909E-3</v>
      </c>
      <c r="E25" s="1104">
        <v>1734</v>
      </c>
      <c r="F25" s="1105">
        <v>15</v>
      </c>
      <c r="G25" s="1103">
        <f>IF(ISERR(E25+F25),0,E25+F25)</f>
        <v>1749</v>
      </c>
      <c r="H25" s="284">
        <f t="shared" ref="H25:H30" si="9">IF(ISERROR(G25/C25),0,G25/C25)</f>
        <v>0.89189189189189189</v>
      </c>
      <c r="I25" s="285">
        <f t="shared" ref="I25:I30" si="10">IF(B25&gt;0,G25/B25,0)</f>
        <v>5.3838079436562486E-3</v>
      </c>
      <c r="K25" s="975"/>
    </row>
    <row r="26" spans="1:12">
      <c r="A26" s="1004" t="s">
        <v>299</v>
      </c>
      <c r="B26" s="997">
        <v>326865</v>
      </c>
      <c r="C26" s="995">
        <v>383</v>
      </c>
      <c r="D26" s="284">
        <f t="shared" si="8"/>
        <v>1.1717375674972848E-3</v>
      </c>
      <c r="E26" s="1104">
        <v>271</v>
      </c>
      <c r="F26" s="1105">
        <v>5</v>
      </c>
      <c r="G26" s="1103">
        <f t="shared" ref="G26:G30" si="11">IF(ISERR(E26+F26),0,E26+F26)</f>
        <v>276</v>
      </c>
      <c r="H26" s="284">
        <f t="shared" si="9"/>
        <v>0.72062663185378595</v>
      </c>
      <c r="I26" s="285">
        <f t="shared" si="10"/>
        <v>8.443852966821165E-4</v>
      </c>
    </row>
    <row r="27" spans="1:12">
      <c r="A27" s="1004" t="s">
        <v>300</v>
      </c>
      <c r="B27" s="997">
        <v>327526</v>
      </c>
      <c r="C27" s="995">
        <v>381</v>
      </c>
      <c r="D27" s="284">
        <f t="shared" si="8"/>
        <v>1.1632664277034495E-3</v>
      </c>
      <c r="E27" s="1104">
        <v>231</v>
      </c>
      <c r="F27" s="1105">
        <v>3</v>
      </c>
      <c r="G27" s="1103">
        <f t="shared" si="11"/>
        <v>234</v>
      </c>
      <c r="H27" s="284">
        <f t="shared" si="9"/>
        <v>0.61417322834645671</v>
      </c>
      <c r="I27" s="285">
        <f t="shared" si="10"/>
        <v>7.1444709732967763E-4</v>
      </c>
    </row>
    <row r="28" spans="1:12">
      <c r="A28" s="1004" t="s">
        <v>301</v>
      </c>
      <c r="B28" s="997">
        <v>345731</v>
      </c>
      <c r="C28" s="996">
        <v>220</v>
      </c>
      <c r="D28" s="284">
        <f t="shared" si="8"/>
        <v>6.3633287150993115E-4</v>
      </c>
      <c r="E28" s="1106">
        <v>157</v>
      </c>
      <c r="F28" s="1106">
        <v>4</v>
      </c>
      <c r="G28" s="1103">
        <f t="shared" si="11"/>
        <v>161</v>
      </c>
      <c r="H28" s="284">
        <f t="shared" si="9"/>
        <v>0.73181818181818181</v>
      </c>
      <c r="I28" s="285">
        <f t="shared" si="10"/>
        <v>4.6567996505954051E-4</v>
      </c>
    </row>
    <row r="29" spans="1:12">
      <c r="A29" s="1004" t="s">
        <v>302</v>
      </c>
      <c r="B29" s="997">
        <v>346312</v>
      </c>
      <c r="C29" s="996">
        <v>399</v>
      </c>
      <c r="D29" s="284">
        <f t="shared" si="8"/>
        <v>1.1521402665804247E-3</v>
      </c>
      <c r="E29" s="1106">
        <v>294</v>
      </c>
      <c r="F29" s="1106">
        <v>1</v>
      </c>
      <c r="G29" s="1103">
        <f t="shared" si="11"/>
        <v>295</v>
      </c>
      <c r="H29" s="284">
        <f t="shared" si="9"/>
        <v>0.73934837092731831</v>
      </c>
      <c r="I29" s="285">
        <f t="shared" si="10"/>
        <v>8.5183302917600317E-4</v>
      </c>
    </row>
    <row r="30" spans="1:12">
      <c r="A30" s="1004" t="s">
        <v>303</v>
      </c>
      <c r="B30" s="997">
        <v>348174</v>
      </c>
      <c r="C30" s="996">
        <v>299</v>
      </c>
      <c r="D30" s="284">
        <f t="shared" si="8"/>
        <v>8.5876601928920593E-4</v>
      </c>
      <c r="E30" s="1106">
        <v>84</v>
      </c>
      <c r="F30" s="1106">
        <v>1</v>
      </c>
      <c r="G30" s="1103">
        <f t="shared" si="11"/>
        <v>85</v>
      </c>
      <c r="H30" s="284">
        <f t="shared" si="9"/>
        <v>0.28428093645484948</v>
      </c>
      <c r="I30" s="285">
        <f t="shared" si="10"/>
        <v>2.4413080815913882E-4</v>
      </c>
    </row>
    <row r="31" spans="1:12">
      <c r="A31" s="1004" t="s">
        <v>304</v>
      </c>
      <c r="B31" s="997">
        <v>350017</v>
      </c>
      <c r="C31" s="998">
        <v>14</v>
      </c>
      <c r="D31" s="284">
        <f t="shared" si="8"/>
        <v>3.9998057237219906E-5</v>
      </c>
      <c r="E31" s="1106">
        <v>1</v>
      </c>
      <c r="F31" s="1106">
        <v>0</v>
      </c>
      <c r="G31" s="1103">
        <f t="shared" ref="G31" si="12">IF(ISERR(E31+F31),0,E31+F31)</f>
        <v>1</v>
      </c>
      <c r="H31" s="284">
        <f t="shared" ref="H31" si="13">IF(ISERROR(G31/C31),0,G31/C31)</f>
        <v>7.1428571428571425E-2</v>
      </c>
      <c r="I31" s="285">
        <f t="shared" ref="I31" si="14">IF(B31&gt;0,G31/B31,0)</f>
        <v>2.8570040883728503E-6</v>
      </c>
    </row>
    <row r="32" spans="1:12">
      <c r="A32" s="1004" t="s">
        <v>305</v>
      </c>
      <c r="B32" s="997"/>
      <c r="C32" s="998"/>
      <c r="D32" s="284"/>
      <c r="E32" s="998"/>
      <c r="F32" s="998"/>
      <c r="G32" s="997"/>
      <c r="H32" s="284"/>
      <c r="I32" s="285"/>
    </row>
    <row r="33" spans="1:12">
      <c r="A33" s="1004" t="s">
        <v>306</v>
      </c>
      <c r="B33" s="998"/>
      <c r="C33" s="998"/>
      <c r="D33" s="284"/>
      <c r="E33" s="998"/>
      <c r="F33" s="998"/>
      <c r="G33" s="997"/>
      <c r="H33" s="284"/>
      <c r="I33" s="285"/>
      <c r="J33" s="26"/>
    </row>
    <row r="34" spans="1:12">
      <c r="A34" s="1004" t="s">
        <v>307</v>
      </c>
      <c r="B34" s="998"/>
      <c r="C34" s="998"/>
      <c r="D34" s="284"/>
      <c r="E34" s="998"/>
      <c r="F34" s="998"/>
      <c r="G34" s="997"/>
      <c r="H34" s="284"/>
      <c r="I34" s="285"/>
    </row>
    <row r="35" spans="1:12">
      <c r="A35" s="1004" t="s">
        <v>308</v>
      </c>
      <c r="B35" s="998"/>
      <c r="C35" s="998"/>
      <c r="D35" s="284"/>
      <c r="E35" s="998"/>
      <c r="F35" s="998"/>
      <c r="G35" s="997"/>
      <c r="H35" s="284"/>
      <c r="I35" s="285"/>
    </row>
    <row r="36" spans="1:12" ht="12.9" thickBot="1">
      <c r="A36" s="1005" t="s">
        <v>309</v>
      </c>
      <c r="B36" s="998"/>
      <c r="C36" s="999"/>
      <c r="D36" s="284"/>
      <c r="E36" s="999"/>
      <c r="F36" s="999"/>
      <c r="G36" s="997"/>
      <c r="H36" s="284"/>
      <c r="I36" s="285"/>
    </row>
    <row r="37" spans="1:12" ht="12.9" thickBot="1">
      <c r="A37" s="286" t="s">
        <v>513</v>
      </c>
      <c r="B37" s="994">
        <f>_xlfn.IFS(B36&lt;&gt;"",B36,B35&lt;&gt;"",B35,B34&lt;&gt;"",B34,B33&lt;&gt;"",B33,B32&lt;&gt;"",B32,B31&lt;&gt;"",B31,B30&lt;&gt;"",B30,B29&lt;&gt;"",B29,B28&lt;&gt;"",B28,B27&lt;&gt;"",B27,B26&lt;&gt;"",B26,B25&lt;&gt;"",B25)</f>
        <v>350017</v>
      </c>
      <c r="C37" s="994">
        <f>SUM(C25:C36)</f>
        <v>3657</v>
      </c>
      <c r="D37" s="287">
        <f t="shared" ref="D37" si="15">IF(B37&gt;0,(C37/B37),0)</f>
        <v>1.0448063951179514E-2</v>
      </c>
      <c r="E37" s="994">
        <f>SUM(E25:E36)</f>
        <v>2772</v>
      </c>
      <c r="F37" s="994">
        <f>SUM(F25:F36)</f>
        <v>29</v>
      </c>
      <c r="G37" s="994">
        <f>SUM(G25:G36)</f>
        <v>2801</v>
      </c>
      <c r="H37" s="287">
        <f>IF(C37=0,0,G37/C37)</f>
        <v>0.76592835657642877</v>
      </c>
      <c r="I37" s="288">
        <f>IF(B37&gt;0,G37/B37,0)</f>
        <v>8.0024684515323536E-3</v>
      </c>
      <c r="L37" s="26"/>
    </row>
    <row r="38" spans="1:12" s="292" customFormat="1">
      <c r="A38" s="296"/>
      <c r="B38" s="296"/>
      <c r="C38" s="296"/>
      <c r="D38" s="296"/>
      <c r="E38" s="1000"/>
      <c r="F38" s="1000"/>
      <c r="G38" s="1000"/>
      <c r="H38" s="296"/>
      <c r="I38" s="296"/>
      <c r="J38"/>
      <c r="K38"/>
      <c r="L38"/>
    </row>
    <row r="39" spans="1:12" s="292" customFormat="1" ht="27.75" customHeight="1">
      <c r="A39" s="1484" t="s">
        <v>536</v>
      </c>
      <c r="B39" s="1484"/>
      <c r="C39" s="1484"/>
      <c r="D39" s="1484"/>
      <c r="E39" s="1484"/>
      <c r="F39" s="1484"/>
      <c r="G39" s="1484"/>
      <c r="H39" s="1484"/>
      <c r="I39" s="1484"/>
      <c r="J39"/>
      <c r="K39"/>
      <c r="L39"/>
    </row>
    <row r="40" spans="1:12" ht="25.5" customHeight="1">
      <c r="A40" s="1475" t="s">
        <v>537</v>
      </c>
      <c r="B40" s="1475"/>
      <c r="C40" s="1475"/>
      <c r="D40" s="1475"/>
      <c r="E40" s="1475"/>
      <c r="F40" s="1475"/>
      <c r="G40" s="1475"/>
      <c r="H40" s="1475"/>
      <c r="I40" s="1475"/>
      <c r="J40" s="292"/>
      <c r="K40" s="292"/>
      <c r="L40" s="292"/>
    </row>
    <row r="41" spans="1:12">
      <c r="B41" s="297"/>
    </row>
  </sheetData>
  <mergeCells count="10">
    <mergeCell ref="A40:I40"/>
    <mergeCell ref="A1:I1"/>
    <mergeCell ref="A2:I2"/>
    <mergeCell ref="A3:I3"/>
    <mergeCell ref="A18:H18"/>
    <mergeCell ref="A19:I19"/>
    <mergeCell ref="A21:I21"/>
    <mergeCell ref="A22:I22"/>
    <mergeCell ref="A23:I23"/>
    <mergeCell ref="A39:I39"/>
  </mergeCells>
  <printOptions horizontalCentered="1" verticalCentered="1"/>
  <pageMargins left="0.25" right="0.25" top="0.5" bottom="0.5" header="0.5" footer="0.5"/>
  <pageSetup scale="89" orientation="portrait"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codeName="Sheet21">
    <tabColor rgb="FF00B050"/>
    <pageSetUpPr fitToPage="1"/>
  </sheetPr>
  <dimension ref="A1:S20"/>
  <sheetViews>
    <sheetView workbookViewId="0">
      <selection activeCell="A11" sqref="A11"/>
    </sheetView>
  </sheetViews>
  <sheetFormatPr defaultColWidth="8.53515625" defaultRowHeight="12.45"/>
  <cols>
    <col min="1" max="7" width="10.53515625" customWidth="1"/>
    <col min="8" max="8" width="9.3828125" customWidth="1"/>
    <col min="9" max="10" width="10.53515625" customWidth="1"/>
  </cols>
  <sheetData>
    <row r="1" spans="1:19" ht="15.45">
      <c r="A1" s="1299" t="s">
        <v>538</v>
      </c>
      <c r="B1" s="1299"/>
      <c r="C1" s="1299"/>
      <c r="D1" s="1299"/>
      <c r="E1" s="1299"/>
      <c r="F1" s="1299"/>
      <c r="G1" s="1299"/>
      <c r="H1" s="1299"/>
      <c r="I1" s="1299"/>
      <c r="J1" s="1299"/>
    </row>
    <row r="2" spans="1:19" ht="15.45">
      <c r="A2" s="1300" t="s">
        <v>2</v>
      </c>
      <c r="B2" s="1480"/>
      <c r="C2" s="1480"/>
      <c r="D2" s="1480"/>
      <c r="E2" s="1480"/>
      <c r="F2" s="1480"/>
      <c r="G2" s="1480"/>
      <c r="H2" s="1480"/>
      <c r="I2" s="1480"/>
      <c r="J2" s="1480"/>
    </row>
    <row r="3" spans="1:19" ht="15.9" thickBot="1">
      <c r="A3" s="1275" t="str">
        <f>'Current Month '!A3</f>
        <v>July 2022</v>
      </c>
      <c r="B3" s="1276"/>
      <c r="C3" s="1276"/>
      <c r="D3" s="1276"/>
      <c r="E3" s="1276"/>
      <c r="F3" s="1276"/>
      <c r="G3" s="1276"/>
      <c r="H3" s="1276"/>
      <c r="I3" s="1276"/>
      <c r="J3" s="1276"/>
    </row>
    <row r="4" spans="1:19" ht="36" customHeight="1" thickBot="1">
      <c r="A4" s="1488" t="s">
        <v>273</v>
      </c>
      <c r="B4" s="1490" t="s">
        <v>539</v>
      </c>
      <c r="C4" s="1450"/>
      <c r="D4" s="1491"/>
      <c r="E4" s="1490" t="s">
        <v>540</v>
      </c>
      <c r="F4" s="1450"/>
      <c r="G4" s="1433"/>
      <c r="H4" s="1492" t="s">
        <v>541</v>
      </c>
      <c r="I4" s="1450"/>
      <c r="J4" s="1433"/>
    </row>
    <row r="5" spans="1:19" ht="15.9" thickBot="1">
      <c r="A5" s="1489"/>
      <c r="B5" s="298" t="s">
        <v>275</v>
      </c>
      <c r="C5" s="299" t="s">
        <v>542</v>
      </c>
      <c r="D5" s="706" t="s">
        <v>10</v>
      </c>
      <c r="E5" s="298" t="s">
        <v>275</v>
      </c>
      <c r="F5" s="300" t="s">
        <v>276</v>
      </c>
      <c r="G5" s="301" t="s">
        <v>10</v>
      </c>
      <c r="H5" s="698" t="s">
        <v>275</v>
      </c>
      <c r="I5" s="299" t="s">
        <v>276</v>
      </c>
      <c r="J5" s="301" t="s">
        <v>10</v>
      </c>
    </row>
    <row r="6" spans="1:19">
      <c r="A6" s="754" t="s">
        <v>277</v>
      </c>
      <c r="B6" s="751">
        <v>16607</v>
      </c>
      <c r="C6" s="1134">
        <v>0</v>
      </c>
      <c r="D6" s="531">
        <f>SUM(B6:C6)</f>
        <v>16607</v>
      </c>
      <c r="E6" s="699">
        <v>15067</v>
      </c>
      <c r="F6" s="1134">
        <v>0</v>
      </c>
      <c r="G6" s="700">
        <f>E6+F6</f>
        <v>15067</v>
      </c>
      <c r="H6" s="703">
        <f>E6/B6</f>
        <v>0.90726801950984526</v>
      </c>
      <c r="I6" s="302">
        <v>0</v>
      </c>
      <c r="J6" s="532">
        <f>G6/D6</f>
        <v>0.90726801950984526</v>
      </c>
    </row>
    <row r="7" spans="1:19">
      <c r="A7" s="755" t="s">
        <v>278</v>
      </c>
      <c r="B7" s="752">
        <v>266215</v>
      </c>
      <c r="C7" s="295">
        <v>6494</v>
      </c>
      <c r="D7" s="295">
        <f>SUM(B7:C7)</f>
        <v>272709</v>
      </c>
      <c r="E7" s="701">
        <v>327311</v>
      </c>
      <c r="F7" s="295">
        <v>7639</v>
      </c>
      <c r="G7" s="700">
        <f>E7+F7</f>
        <v>334950</v>
      </c>
      <c r="H7" s="704">
        <f>E7/B7</f>
        <v>1.229498713445899</v>
      </c>
      <c r="I7" s="533">
        <f>F7/C7</f>
        <v>1.1763165999384047</v>
      </c>
      <c r="J7" s="534">
        <f t="shared" ref="J7" si="0">G7/D7</f>
        <v>1.2282322915635349</v>
      </c>
    </row>
    <row r="8" spans="1:19" ht="12.9" thickBot="1">
      <c r="A8" s="756" t="s">
        <v>10</v>
      </c>
      <c r="B8" s="753">
        <f>SUM(B6:B7)</f>
        <v>282822</v>
      </c>
      <c r="C8" s="304">
        <f t="shared" ref="C8:G8" si="1">SUM(C6:C7)</f>
        <v>6494</v>
      </c>
      <c r="D8" s="707">
        <f t="shared" si="1"/>
        <v>289316</v>
      </c>
      <c r="E8" s="708">
        <f t="shared" si="1"/>
        <v>342378</v>
      </c>
      <c r="F8" s="305">
        <f t="shared" si="1"/>
        <v>7639</v>
      </c>
      <c r="G8" s="702">
        <f t="shared" si="1"/>
        <v>350017</v>
      </c>
      <c r="H8" s="705">
        <f t="shared" ref="H8" si="2">E8/B8</f>
        <v>1.2105776778327004</v>
      </c>
      <c r="I8" s="306">
        <f>F8/C8</f>
        <v>1.1763165999384047</v>
      </c>
      <c r="J8" s="307">
        <f>G8/D8</f>
        <v>1.2098086521312337</v>
      </c>
    </row>
    <row r="10" spans="1:19" ht="41.25" customHeight="1">
      <c r="A10" s="1485" t="s">
        <v>543</v>
      </c>
      <c r="B10" s="1485"/>
      <c r="C10" s="1485"/>
      <c r="D10" s="1485"/>
      <c r="E10" s="1485"/>
      <c r="F10" s="1485"/>
      <c r="G10" s="1485"/>
      <c r="H10" s="1485"/>
      <c r="I10" s="1485"/>
      <c r="J10" s="1485"/>
      <c r="K10" s="340"/>
      <c r="L10" s="340"/>
      <c r="M10" s="340"/>
      <c r="N10" s="340"/>
      <c r="O10" s="340"/>
      <c r="P10" s="340"/>
      <c r="Q10" s="340"/>
      <c r="R10" s="340"/>
      <c r="S10" s="340"/>
    </row>
    <row r="11" spans="1:19" ht="14.15">
      <c r="A11" s="1486" t="s">
        <v>544</v>
      </c>
      <c r="B11" s="1486"/>
      <c r="C11" s="1486"/>
      <c r="D11" s="1486"/>
      <c r="E11" s="1486"/>
      <c r="F11" s="1486"/>
      <c r="G11" s="1486"/>
      <c r="H11" s="1486"/>
      <c r="I11" s="1486"/>
      <c r="J11" s="1486"/>
      <c r="K11" s="340"/>
      <c r="L11" s="340"/>
      <c r="M11" s="340"/>
      <c r="N11" s="340"/>
      <c r="O11" s="340"/>
      <c r="P11" s="340"/>
      <c r="Q11" s="340"/>
      <c r="R11" s="340"/>
      <c r="S11" s="340"/>
    </row>
    <row r="12" spans="1:19" ht="14.15">
      <c r="A12" t="s">
        <v>545</v>
      </c>
    </row>
    <row r="13" spans="1:19">
      <c r="A13" s="1272"/>
      <c r="B13" s="1272"/>
      <c r="C13" s="1272"/>
      <c r="D13" s="1272"/>
      <c r="E13" s="1272"/>
      <c r="F13" s="1272"/>
      <c r="G13" s="1272"/>
      <c r="H13" s="1272"/>
      <c r="I13" s="1272"/>
      <c r="J13" s="1272"/>
    </row>
    <row r="14" spans="1:19" ht="26.25" customHeight="1">
      <c r="A14" s="1487" t="s">
        <v>164</v>
      </c>
      <c r="B14" s="1487"/>
      <c r="C14" s="1487"/>
      <c r="D14" s="1487"/>
      <c r="E14" s="1487"/>
      <c r="F14" s="1487"/>
      <c r="G14" s="1487"/>
      <c r="H14" s="1487"/>
      <c r="I14" s="1487"/>
      <c r="J14" s="1487"/>
    </row>
    <row r="16" spans="1:19">
      <c r="A16" s="1"/>
    </row>
    <row r="20" spans="8:8">
      <c r="H20" t="s">
        <v>546</v>
      </c>
    </row>
  </sheetData>
  <mergeCells count="11">
    <mergeCell ref="A10:J10"/>
    <mergeCell ref="A11:J11"/>
    <mergeCell ref="A14:J14"/>
    <mergeCell ref="A1:J1"/>
    <mergeCell ref="A2:J2"/>
    <mergeCell ref="A3:J3"/>
    <mergeCell ref="A4:A5"/>
    <mergeCell ref="B4:D4"/>
    <mergeCell ref="E4:G4"/>
    <mergeCell ref="H4:J4"/>
    <mergeCell ref="A13:J13"/>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codeName="Sheet22">
    <tabColor rgb="FF00B050"/>
    <pageSetUpPr fitToPage="1"/>
  </sheetPr>
  <dimension ref="A1:K21"/>
  <sheetViews>
    <sheetView workbookViewId="0">
      <selection activeCell="L24" sqref="L24"/>
    </sheetView>
  </sheetViews>
  <sheetFormatPr defaultColWidth="8.53515625" defaultRowHeight="12.45"/>
  <cols>
    <col min="1" max="1" width="10.53515625" customWidth="1"/>
    <col min="2" max="5" width="12.53515625" customWidth="1"/>
    <col min="6" max="6" width="13.53515625" customWidth="1"/>
    <col min="7" max="7" width="14.53515625" style="250" customWidth="1"/>
    <col min="8" max="8" width="12.53515625" customWidth="1"/>
    <col min="9" max="9" width="12.3046875" style="4" bestFit="1" customWidth="1"/>
    <col min="10" max="10" width="8.53515625" style="4"/>
    <col min="11" max="11" width="12.3828125" style="4" bestFit="1" customWidth="1"/>
  </cols>
  <sheetData>
    <row r="1" spans="1:11" ht="15.45">
      <c r="A1" s="1299" t="s">
        <v>547</v>
      </c>
      <c r="B1" s="1299"/>
      <c r="C1" s="1299"/>
      <c r="D1" s="1299"/>
      <c r="E1" s="1299"/>
      <c r="F1" s="1299"/>
      <c r="G1" s="1299"/>
      <c r="H1" s="1299"/>
    </row>
    <row r="2" spans="1:11" ht="15.45">
      <c r="A2" s="1300" t="s">
        <v>2</v>
      </c>
      <c r="B2" s="1480"/>
      <c r="C2" s="1480"/>
      <c r="D2" s="1480"/>
      <c r="E2" s="1480"/>
      <c r="F2" s="1480"/>
      <c r="G2" s="1480"/>
      <c r="H2" s="1480"/>
    </row>
    <row r="3" spans="1:11" ht="15.9" thickBot="1">
      <c r="A3" s="1275" t="str">
        <f>'Current Month '!A3</f>
        <v>July 2022</v>
      </c>
      <c r="B3" s="1276"/>
      <c r="C3" s="1276"/>
      <c r="D3" s="1276"/>
      <c r="E3" s="1276"/>
      <c r="F3" s="1276"/>
      <c r="G3" s="1276"/>
      <c r="H3" s="1276"/>
    </row>
    <row r="4" spans="1:11" ht="49.75">
      <c r="A4" s="617" t="s">
        <v>289</v>
      </c>
      <c r="B4" s="428" t="s">
        <v>548</v>
      </c>
      <c r="C4" s="428" t="s">
        <v>549</v>
      </c>
      <c r="D4" s="428" t="s">
        <v>550</v>
      </c>
      <c r="E4" s="428" t="s">
        <v>551</v>
      </c>
      <c r="F4" s="428" t="s">
        <v>552</v>
      </c>
      <c r="G4" s="429" t="s">
        <v>553</v>
      </c>
      <c r="H4" s="427" t="s">
        <v>554</v>
      </c>
      <c r="I4" s="6"/>
      <c r="J4" s="6"/>
    </row>
    <row r="5" spans="1:11" s="4" customFormat="1">
      <c r="A5" s="308" t="s">
        <v>298</v>
      </c>
      <c r="B5" s="295">
        <v>324863</v>
      </c>
      <c r="C5" s="295">
        <v>5513</v>
      </c>
      <c r="D5" s="309">
        <f t="shared" ref="D5:D11" si="0">IF(B5&lt;&gt;0,C5/B5,0)</f>
        <v>1.6970230527945628E-2</v>
      </c>
      <c r="E5" s="344">
        <v>3008</v>
      </c>
      <c r="F5" s="344">
        <v>231</v>
      </c>
      <c r="G5" s="309">
        <f t="shared" ref="G5:G10" si="1">IFERROR(F5/C5,0)</f>
        <v>4.1900961364048611E-2</v>
      </c>
      <c r="H5" s="310">
        <f t="shared" ref="H5:H10" si="2">IFERROR(F5/B5,0)</f>
        <v>7.1106897369044796E-4</v>
      </c>
      <c r="I5" s="350"/>
      <c r="J5" s="353"/>
      <c r="K5" s="1064"/>
    </row>
    <row r="6" spans="1:11">
      <c r="A6" s="308" t="s">
        <v>299</v>
      </c>
      <c r="B6" s="295">
        <v>326865</v>
      </c>
      <c r="C6" s="295">
        <v>2668</v>
      </c>
      <c r="D6" s="309">
        <f t="shared" si="0"/>
        <v>8.1623912012604594E-3</v>
      </c>
      <c r="E6" s="344">
        <v>1522</v>
      </c>
      <c r="F6" s="344">
        <v>174</v>
      </c>
      <c r="G6" s="309">
        <f t="shared" si="1"/>
        <v>6.5217391304347824E-2</v>
      </c>
      <c r="H6" s="310">
        <f t="shared" si="2"/>
        <v>5.3232986095176908E-4</v>
      </c>
      <c r="I6" s="350"/>
      <c r="J6" s="311"/>
    </row>
    <row r="7" spans="1:11">
      <c r="A7" s="308" t="s">
        <v>300</v>
      </c>
      <c r="B7" s="295">
        <v>327526</v>
      </c>
      <c r="C7" s="295">
        <v>124</v>
      </c>
      <c r="D7" s="309">
        <f t="shared" si="0"/>
        <v>3.7859589773025652E-4</v>
      </c>
      <c r="E7" s="344">
        <v>7</v>
      </c>
      <c r="F7" s="344">
        <v>81</v>
      </c>
      <c r="G7" s="309">
        <f t="shared" si="1"/>
        <v>0.65322580645161288</v>
      </c>
      <c r="H7" s="310">
        <f t="shared" si="2"/>
        <v>2.4730861061411917E-4</v>
      </c>
      <c r="I7" s="351"/>
      <c r="J7" s="311"/>
    </row>
    <row r="8" spans="1:11">
      <c r="A8" s="308" t="s">
        <v>301</v>
      </c>
      <c r="B8" s="295">
        <v>345731</v>
      </c>
      <c r="C8" s="295">
        <v>153</v>
      </c>
      <c r="D8" s="309">
        <f t="shared" si="0"/>
        <v>4.4254058791372481E-4</v>
      </c>
      <c r="E8" s="344">
        <v>10</v>
      </c>
      <c r="F8" s="344">
        <v>83</v>
      </c>
      <c r="G8" s="309">
        <f t="shared" si="1"/>
        <v>0.54248366013071891</v>
      </c>
      <c r="H8" s="310">
        <f t="shared" si="2"/>
        <v>2.4007103788783766E-4</v>
      </c>
      <c r="I8" s="351"/>
      <c r="J8" s="311"/>
    </row>
    <row r="9" spans="1:11">
      <c r="A9" s="308" t="s">
        <v>302</v>
      </c>
      <c r="B9" s="312">
        <v>346312</v>
      </c>
      <c r="C9" s="312">
        <v>58</v>
      </c>
      <c r="D9" s="309">
        <f t="shared" si="0"/>
        <v>1.6747903624477349E-4</v>
      </c>
      <c r="E9" s="344">
        <v>7</v>
      </c>
      <c r="F9" s="344">
        <v>18</v>
      </c>
      <c r="G9" s="309">
        <f t="shared" si="1"/>
        <v>0.31034482758620691</v>
      </c>
      <c r="H9" s="310">
        <f t="shared" si="2"/>
        <v>5.1976252627688325E-5</v>
      </c>
      <c r="I9" s="351"/>
    </row>
    <row r="10" spans="1:11">
      <c r="A10" s="308" t="s">
        <v>303</v>
      </c>
      <c r="B10" s="295">
        <v>348174</v>
      </c>
      <c r="C10" s="295">
        <v>163</v>
      </c>
      <c r="D10" s="309">
        <f t="shared" si="0"/>
        <v>4.6815672623458387E-4</v>
      </c>
      <c r="E10" s="295">
        <v>6</v>
      </c>
      <c r="F10" s="295">
        <v>35</v>
      </c>
      <c r="G10" s="309">
        <f t="shared" si="1"/>
        <v>0.21472392638036811</v>
      </c>
      <c r="H10" s="310">
        <f t="shared" si="2"/>
        <v>1.0052445041846892E-4</v>
      </c>
      <c r="I10" s="351"/>
    </row>
    <row r="11" spans="1:11">
      <c r="A11" s="308" t="s">
        <v>304</v>
      </c>
      <c r="B11" s="295">
        <v>350017</v>
      </c>
      <c r="C11" s="295">
        <v>295</v>
      </c>
      <c r="D11" s="309">
        <f t="shared" si="0"/>
        <v>8.4281620606999085E-4</v>
      </c>
      <c r="E11" s="295">
        <v>20</v>
      </c>
      <c r="F11" s="295">
        <v>22</v>
      </c>
      <c r="G11" s="309">
        <f t="shared" ref="G11" si="3">IFERROR(F11/C11,0)</f>
        <v>7.4576271186440682E-2</v>
      </c>
      <c r="H11" s="310">
        <f t="shared" ref="H11" si="4">IFERROR(F11/B11,0)</f>
        <v>6.2854089944202712E-5</v>
      </c>
      <c r="I11" s="351"/>
    </row>
    <row r="12" spans="1:11">
      <c r="A12" s="308" t="s">
        <v>305</v>
      </c>
      <c r="B12" s="295"/>
      <c r="C12" s="295"/>
      <c r="D12" s="309"/>
      <c r="E12" s="295"/>
      <c r="F12" s="295"/>
      <c r="G12" s="309"/>
      <c r="H12" s="355"/>
      <c r="I12" s="351"/>
      <c r="J12" s="353"/>
    </row>
    <row r="13" spans="1:11">
      <c r="A13" s="308" t="s">
        <v>306</v>
      </c>
      <c r="B13" s="295"/>
      <c r="C13" s="295"/>
      <c r="D13" s="309"/>
      <c r="E13" s="295"/>
      <c r="F13" s="295"/>
      <c r="G13" s="309"/>
      <c r="H13" s="355"/>
      <c r="I13" s="354"/>
      <c r="J13" s="353"/>
      <c r="K13" s="353"/>
    </row>
    <row r="14" spans="1:11">
      <c r="A14" s="308" t="s">
        <v>307</v>
      </c>
      <c r="B14" s="295"/>
      <c r="C14" s="295"/>
      <c r="D14" s="309"/>
      <c r="E14" s="295"/>
      <c r="F14" s="295"/>
      <c r="G14" s="309"/>
      <c r="H14" s="310"/>
      <c r="I14" s="352"/>
    </row>
    <row r="15" spans="1:11">
      <c r="A15" s="308" t="s">
        <v>308</v>
      </c>
      <c r="B15" s="295"/>
      <c r="C15" s="295"/>
      <c r="D15" s="309"/>
      <c r="E15" s="295"/>
      <c r="F15" s="295"/>
      <c r="G15" s="309"/>
      <c r="H15" s="310"/>
      <c r="I15" s="352"/>
    </row>
    <row r="16" spans="1:11" ht="12.9" thickBot="1">
      <c r="A16" s="313" t="s">
        <v>309</v>
      </c>
      <c r="B16" s="314"/>
      <c r="C16" s="314"/>
      <c r="D16" s="309"/>
      <c r="E16" s="314"/>
      <c r="F16" s="314"/>
      <c r="G16" s="309"/>
      <c r="H16" s="310"/>
      <c r="I16" s="352"/>
    </row>
    <row r="17" spans="1:9" ht="12.9" thickBot="1">
      <c r="A17" s="315" t="s">
        <v>310</v>
      </c>
      <c r="B17" s="316">
        <f>_xlfn.IFS(B16&lt;&gt;0,B16,B15&lt;&gt;0,B15,B14&lt;&gt;0,B14,B13&lt;&gt;0,B13,B12&lt;&gt;0,B12,B11&lt;&gt;0,B11,B10&lt;&gt;0,B10,B9&lt;&gt;0,B9,B8&lt;&gt;0,B8,B7&lt;&gt;0,B7,B6&lt;&gt;0,B6,B5&lt;&gt;0,B5)</f>
        <v>350017</v>
      </c>
      <c r="C17" s="316">
        <f>SUM(C5:C16)</f>
        <v>8974</v>
      </c>
      <c r="D17" s="317">
        <f>C17/B17</f>
        <v>2.563875468905796E-2</v>
      </c>
      <c r="E17" s="316">
        <f>SUM(E5:E16)</f>
        <v>4580</v>
      </c>
      <c r="F17" s="316">
        <f>SUM(F5:F16)</f>
        <v>644</v>
      </c>
      <c r="G17" s="317">
        <f>IF(C17=0,0,E17/C17)</f>
        <v>0.51036327167372408</v>
      </c>
      <c r="H17" s="1077">
        <f>IF(B17=0,0,F17/B17)</f>
        <v>1.8399106329121157E-3</v>
      </c>
      <c r="I17" s="351"/>
    </row>
    <row r="19" spans="1:9" ht="29.25" customHeight="1">
      <c r="A19" s="1271" t="s">
        <v>555</v>
      </c>
      <c r="B19" s="1271"/>
      <c r="C19" s="1271"/>
      <c r="D19" s="1271"/>
      <c r="E19" s="1271"/>
      <c r="F19" s="1271"/>
      <c r="G19" s="1271"/>
      <c r="H19" s="1271"/>
    </row>
    <row r="20" spans="1:9" ht="23.7" customHeight="1">
      <c r="A20" s="1306" t="s">
        <v>556</v>
      </c>
      <c r="B20" s="1306"/>
      <c r="C20" s="1306"/>
      <c r="D20" s="1306"/>
      <c r="E20" s="1306"/>
      <c r="F20" s="1306"/>
      <c r="G20" s="1306"/>
      <c r="H20" s="1306"/>
    </row>
    <row r="21" spans="1:9" ht="29.15" customHeight="1">
      <c r="A21" s="1493" t="s">
        <v>557</v>
      </c>
      <c r="B21" s="1493"/>
      <c r="C21" s="1493"/>
      <c r="D21" s="1493"/>
      <c r="E21" s="1493"/>
      <c r="F21" s="1493"/>
      <c r="G21" s="1493"/>
      <c r="H21" s="1493"/>
    </row>
  </sheetData>
  <mergeCells count="6">
    <mergeCell ref="A21:H21"/>
    <mergeCell ref="A1:H1"/>
    <mergeCell ref="A2:H2"/>
    <mergeCell ref="A3:H3"/>
    <mergeCell ref="A19:H19"/>
    <mergeCell ref="A20:H20"/>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sheetPr codeName="Sheet23">
    <tabColor rgb="FF00B050"/>
    <pageSetUpPr fitToPage="1"/>
  </sheetPr>
  <dimension ref="A1:G30"/>
  <sheetViews>
    <sheetView zoomScale="115" zoomScaleNormal="115" workbookViewId="0">
      <selection activeCell="F27" sqref="F27"/>
    </sheetView>
  </sheetViews>
  <sheetFormatPr defaultColWidth="9.3828125" defaultRowHeight="12.45"/>
  <cols>
    <col min="1" max="1" width="48.53515625" customWidth="1"/>
    <col min="2" max="6" width="9.53515625" customWidth="1"/>
    <col min="7" max="7" width="12.53515625" customWidth="1"/>
  </cols>
  <sheetData>
    <row r="1" spans="1:7" ht="15.45">
      <c r="A1" s="1299" t="s">
        <v>558</v>
      </c>
      <c r="B1" s="1299"/>
      <c r="C1" s="1299"/>
      <c r="D1" s="1299"/>
      <c r="E1" s="1299"/>
      <c r="F1" s="1299"/>
      <c r="G1" s="1295"/>
    </row>
    <row r="2" spans="1:7" ht="15.45">
      <c r="A2" s="1300" t="s">
        <v>559</v>
      </c>
      <c r="B2" s="1480"/>
      <c r="C2" s="1480"/>
      <c r="D2" s="1480"/>
      <c r="E2" s="1480"/>
      <c r="F2" s="1480"/>
      <c r="G2" s="1295"/>
    </row>
    <row r="3" spans="1:7" ht="15.9" thickBot="1">
      <c r="A3" s="1275" t="str">
        <f>'Current Month '!A3</f>
        <v>July 2022</v>
      </c>
      <c r="B3" s="1276"/>
      <c r="C3" s="1276"/>
      <c r="D3" s="1276"/>
      <c r="E3" s="1276"/>
      <c r="F3" s="1276"/>
      <c r="G3" s="1276"/>
    </row>
    <row r="4" spans="1:7" ht="13.5" customHeight="1">
      <c r="A4" s="1496" t="s">
        <v>560</v>
      </c>
      <c r="B4" s="1498" t="s">
        <v>561</v>
      </c>
      <c r="C4" s="1499"/>
      <c r="D4" s="1499"/>
      <c r="E4" s="1500"/>
      <c r="F4" s="1498" t="s">
        <v>562</v>
      </c>
      <c r="G4" s="1501"/>
    </row>
    <row r="5" spans="1:7" ht="13.5" customHeight="1">
      <c r="A5" s="1497"/>
      <c r="B5" s="1504" t="s">
        <v>563</v>
      </c>
      <c r="C5" s="1505"/>
      <c r="D5" s="1505"/>
      <c r="E5" s="1506"/>
      <c r="F5" s="1502"/>
      <c r="G5" s="1503"/>
    </row>
    <row r="6" spans="1:7" ht="24.75" customHeight="1">
      <c r="A6" s="1497"/>
      <c r="B6" s="318" t="s">
        <v>564</v>
      </c>
      <c r="C6" s="318" t="s">
        <v>565</v>
      </c>
      <c r="D6" s="318" t="s">
        <v>566</v>
      </c>
      <c r="E6" s="318" t="s">
        <v>420</v>
      </c>
      <c r="F6" s="319" t="s">
        <v>567</v>
      </c>
      <c r="G6" s="320" t="s">
        <v>568</v>
      </c>
    </row>
    <row r="7" spans="1:7">
      <c r="A7" s="346" t="s">
        <v>569</v>
      </c>
      <c r="B7" s="348"/>
      <c r="C7" s="347" t="s">
        <v>570</v>
      </c>
      <c r="D7" s="345"/>
      <c r="E7" s="345"/>
      <c r="F7" s="349">
        <v>78</v>
      </c>
      <c r="G7" s="694">
        <v>970</v>
      </c>
    </row>
    <row r="8" spans="1:7">
      <c r="A8" s="346" t="s">
        <v>571</v>
      </c>
      <c r="B8" s="347" t="s">
        <v>570</v>
      </c>
      <c r="C8" s="347"/>
      <c r="D8" s="345"/>
      <c r="E8" s="345"/>
      <c r="F8" s="322">
        <v>22</v>
      </c>
      <c r="G8" s="695">
        <v>52</v>
      </c>
    </row>
    <row r="9" spans="1:7">
      <c r="A9" s="323" t="s">
        <v>572</v>
      </c>
      <c r="B9" s="324"/>
      <c r="C9" s="324" t="s">
        <v>570</v>
      </c>
      <c r="D9" s="325" t="s">
        <v>570</v>
      </c>
      <c r="E9" s="326"/>
      <c r="F9" s="322">
        <v>0</v>
      </c>
      <c r="G9" s="695">
        <v>2</v>
      </c>
    </row>
    <row r="10" spans="1:7">
      <c r="A10" s="323" t="s">
        <v>573</v>
      </c>
      <c r="B10" s="324"/>
      <c r="C10" s="324" t="s">
        <v>570</v>
      </c>
      <c r="D10" s="325"/>
      <c r="E10" s="326"/>
      <c r="F10" s="322">
        <v>0</v>
      </c>
      <c r="G10" s="695">
        <v>1</v>
      </c>
    </row>
    <row r="11" spans="1:7">
      <c r="A11" s="323" t="s">
        <v>574</v>
      </c>
      <c r="B11" s="324"/>
      <c r="C11" s="324" t="s">
        <v>570</v>
      </c>
      <c r="D11" s="325"/>
      <c r="E11" s="326"/>
      <c r="F11" s="322">
        <v>0</v>
      </c>
      <c r="G11" s="695">
        <v>1</v>
      </c>
    </row>
    <row r="12" spans="1:7">
      <c r="A12" s="323" t="s">
        <v>575</v>
      </c>
      <c r="B12" s="324"/>
      <c r="C12" s="324" t="s">
        <v>570</v>
      </c>
      <c r="D12" s="325"/>
      <c r="E12" s="326"/>
      <c r="F12" s="322">
        <v>0</v>
      </c>
      <c r="G12" s="695">
        <v>0</v>
      </c>
    </row>
    <row r="13" spans="1:7">
      <c r="A13" s="323" t="s">
        <v>576</v>
      </c>
      <c r="B13" s="324"/>
      <c r="C13" s="324" t="s">
        <v>570</v>
      </c>
      <c r="D13" s="325"/>
      <c r="E13" s="326"/>
      <c r="F13" s="322">
        <v>0</v>
      </c>
      <c r="G13" s="695">
        <v>0</v>
      </c>
    </row>
    <row r="14" spans="1:7">
      <c r="A14" s="323" t="s">
        <v>577</v>
      </c>
      <c r="B14" s="324"/>
      <c r="C14" s="324" t="s">
        <v>570</v>
      </c>
      <c r="D14" s="325"/>
      <c r="E14" s="326"/>
      <c r="F14" s="322">
        <v>0</v>
      </c>
      <c r="G14" s="695">
        <v>1</v>
      </c>
    </row>
    <row r="15" spans="1:7">
      <c r="A15" s="323" t="s">
        <v>578</v>
      </c>
      <c r="B15" s="327"/>
      <c r="C15" s="328" t="s">
        <v>570</v>
      </c>
      <c r="D15" s="329"/>
      <c r="E15" s="330"/>
      <c r="F15" s="322">
        <v>0</v>
      </c>
      <c r="G15" s="695">
        <v>0</v>
      </c>
    </row>
    <row r="16" spans="1:7">
      <c r="A16" s="323" t="s">
        <v>579</v>
      </c>
      <c r="B16" s="327"/>
      <c r="C16" s="328" t="s">
        <v>570</v>
      </c>
      <c r="D16" s="329"/>
      <c r="E16" s="330"/>
      <c r="F16" s="322">
        <v>0</v>
      </c>
      <c r="G16" s="695">
        <v>0</v>
      </c>
    </row>
    <row r="17" spans="1:7">
      <c r="A17" s="323" t="s">
        <v>580</v>
      </c>
      <c r="B17" s="327"/>
      <c r="C17" s="328" t="s">
        <v>570</v>
      </c>
      <c r="D17" s="329"/>
      <c r="E17" s="330"/>
      <c r="F17" s="322">
        <v>2</v>
      </c>
      <c r="G17" s="695">
        <v>18</v>
      </c>
    </row>
    <row r="18" spans="1:7">
      <c r="A18" s="323" t="s">
        <v>581</v>
      </c>
      <c r="B18" s="327"/>
      <c r="C18" s="328" t="s">
        <v>570</v>
      </c>
      <c r="D18" s="329"/>
      <c r="E18" s="330" t="s">
        <v>570</v>
      </c>
      <c r="F18" s="322">
        <v>0</v>
      </c>
      <c r="G18" s="695">
        <v>1</v>
      </c>
    </row>
    <row r="19" spans="1:7">
      <c r="A19" s="323" t="s">
        <v>582</v>
      </c>
      <c r="B19" s="331"/>
      <c r="C19" s="324" t="s">
        <v>570</v>
      </c>
      <c r="D19" s="325"/>
      <c r="E19" s="326"/>
      <c r="F19" s="322">
        <v>0</v>
      </c>
      <c r="G19" s="695">
        <v>5</v>
      </c>
    </row>
    <row r="20" spans="1:7">
      <c r="A20" s="323" t="s">
        <v>583</v>
      </c>
      <c r="B20" s="324" t="s">
        <v>570</v>
      </c>
      <c r="C20" s="324"/>
      <c r="D20" s="325"/>
      <c r="E20" s="326"/>
      <c r="F20" s="322">
        <v>0</v>
      </c>
      <c r="G20" s="695">
        <v>1</v>
      </c>
    </row>
    <row r="21" spans="1:7">
      <c r="A21" s="332" t="s">
        <v>584</v>
      </c>
      <c r="B21" s="324"/>
      <c r="C21" s="324" t="s">
        <v>570</v>
      </c>
      <c r="D21" s="325"/>
      <c r="E21" s="326"/>
      <c r="F21" s="322">
        <v>0</v>
      </c>
      <c r="G21" s="695">
        <v>0</v>
      </c>
    </row>
    <row r="22" spans="1:7">
      <c r="A22" s="332" t="s">
        <v>585</v>
      </c>
      <c r="B22" s="324"/>
      <c r="C22" s="324" t="s">
        <v>570</v>
      </c>
      <c r="D22" s="325"/>
      <c r="E22" s="326"/>
      <c r="F22" s="322">
        <v>0</v>
      </c>
      <c r="G22" s="695">
        <v>3</v>
      </c>
    </row>
    <row r="23" spans="1:7">
      <c r="A23" s="332" t="s">
        <v>586</v>
      </c>
      <c r="B23" s="324"/>
      <c r="C23" s="324" t="s">
        <v>570</v>
      </c>
      <c r="D23" s="325"/>
      <c r="E23" s="330"/>
      <c r="F23" s="322">
        <v>0</v>
      </c>
      <c r="G23" s="695">
        <v>1</v>
      </c>
    </row>
    <row r="24" spans="1:7">
      <c r="A24" s="332" t="s">
        <v>587</v>
      </c>
      <c r="B24" s="324"/>
      <c r="C24" s="324" t="s">
        <v>570</v>
      </c>
      <c r="D24" s="325"/>
      <c r="E24" s="330"/>
      <c r="F24" s="322">
        <v>0</v>
      </c>
      <c r="G24" s="695">
        <v>0</v>
      </c>
    </row>
    <row r="25" spans="1:7">
      <c r="A25" s="332" t="s">
        <v>588</v>
      </c>
      <c r="B25" s="324"/>
      <c r="C25" s="324" t="s">
        <v>570</v>
      </c>
      <c r="D25" s="325"/>
      <c r="E25" s="330"/>
      <c r="F25" s="322">
        <v>0</v>
      </c>
      <c r="G25" s="695">
        <v>0</v>
      </c>
    </row>
    <row r="26" spans="1:7">
      <c r="A26" s="321" t="s">
        <v>589</v>
      </c>
      <c r="B26" s="324"/>
      <c r="C26" s="324" t="s">
        <v>570</v>
      </c>
      <c r="D26" s="325"/>
      <c r="E26" s="326"/>
      <c r="F26" s="322">
        <v>1</v>
      </c>
      <c r="G26" s="695">
        <v>5</v>
      </c>
    </row>
    <row r="27" spans="1:7" ht="12.9" thickBot="1">
      <c r="A27" s="333" t="s">
        <v>590</v>
      </c>
      <c r="B27" s="334"/>
      <c r="C27" s="335"/>
      <c r="D27" s="335"/>
      <c r="E27" s="335"/>
      <c r="F27" s="696">
        <f>SUM(F7:F26)</f>
        <v>103</v>
      </c>
      <c r="G27" s="697">
        <f>SUM(G7:G26)</f>
        <v>1061</v>
      </c>
    </row>
    <row r="28" spans="1:7" ht="14.6">
      <c r="A28" s="336"/>
      <c r="B28" s="337"/>
      <c r="C28" s="337"/>
      <c r="D28" s="337"/>
      <c r="E28" s="337"/>
      <c r="F28" s="338"/>
      <c r="G28" s="338"/>
    </row>
    <row r="29" spans="1:7" ht="26.25" customHeight="1">
      <c r="A29" s="1495" t="s">
        <v>591</v>
      </c>
      <c r="B29" s="1495"/>
      <c r="C29" s="1495"/>
      <c r="D29" s="1495"/>
      <c r="E29" s="1495"/>
      <c r="F29" s="1495"/>
      <c r="G29" s="1495"/>
    </row>
    <row r="30" spans="1:7" ht="26.25" customHeight="1">
      <c r="A30" s="1494" t="s">
        <v>164</v>
      </c>
      <c r="B30" s="1494"/>
      <c r="C30" s="1494"/>
      <c r="D30" s="1494"/>
      <c r="E30" s="1494"/>
      <c r="F30" s="1494"/>
      <c r="G30" s="1494"/>
    </row>
  </sheetData>
  <mergeCells count="9">
    <mergeCell ref="A30:G30"/>
    <mergeCell ref="A29:G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codeName="Sheet24">
    <tabColor rgb="FF00B050"/>
    <pageSetUpPr fitToPage="1"/>
  </sheetPr>
  <dimension ref="A1:V23"/>
  <sheetViews>
    <sheetView zoomScaleNormal="100" workbookViewId="0">
      <selection activeCell="J23" sqref="J23"/>
    </sheetView>
  </sheetViews>
  <sheetFormatPr defaultColWidth="8.53515625" defaultRowHeight="12.45"/>
  <cols>
    <col min="1" max="1" width="57" customWidth="1"/>
    <col min="2" max="2" width="11.3046875" customWidth="1"/>
    <col min="3" max="3" width="12.3046875" customWidth="1"/>
    <col min="4" max="4" width="11.53515625" customWidth="1"/>
    <col min="5" max="5" width="11.69140625" customWidth="1"/>
    <col min="6" max="6" width="11.53515625" customWidth="1"/>
    <col min="7" max="7" width="12.3828125" customWidth="1"/>
    <col min="8" max="8" width="11" customWidth="1"/>
    <col min="9" max="9" width="12.3828125" customWidth="1"/>
    <col min="10" max="10" width="13.3046875" customWidth="1"/>
    <col min="11" max="11" width="11.53515625" customWidth="1"/>
    <col min="12" max="12" width="11.3046875" customWidth="1"/>
    <col min="13" max="13" width="12.3828125" customWidth="1"/>
    <col min="14" max="20" width="9.53515625" customWidth="1"/>
    <col min="21" max="21" width="13.53515625" customWidth="1"/>
  </cols>
  <sheetData>
    <row r="1" spans="1:13" ht="15.45">
      <c r="A1" s="1314" t="s">
        <v>592</v>
      </c>
      <c r="B1" s="1314"/>
      <c r="C1" s="1299"/>
      <c r="D1" s="1299"/>
      <c r="E1" s="1299"/>
      <c r="F1" s="1299"/>
      <c r="G1" s="1299"/>
      <c r="H1" s="1299"/>
      <c r="I1" s="1299"/>
      <c r="J1" s="1299"/>
      <c r="K1" s="1299"/>
      <c r="L1" s="1299"/>
      <c r="M1" s="1299"/>
    </row>
    <row r="2" spans="1:13" ht="15.45">
      <c r="A2" s="1299" t="s">
        <v>2</v>
      </c>
      <c r="B2" s="1299"/>
      <c r="C2" s="1299"/>
      <c r="D2" s="1299"/>
      <c r="E2" s="1299"/>
      <c r="F2" s="1299"/>
      <c r="G2" s="1299"/>
      <c r="H2" s="1299"/>
      <c r="I2" s="1299"/>
      <c r="J2" s="1299"/>
      <c r="K2" s="1299"/>
      <c r="L2" s="1299"/>
      <c r="M2" s="1299"/>
    </row>
    <row r="3" spans="1:13" ht="15.9" thickBot="1">
      <c r="A3" s="1275" t="str">
        <f>'Current Month '!A3</f>
        <v>July 2022</v>
      </c>
      <c r="B3" s="1507"/>
      <c r="C3" s="1507"/>
      <c r="D3" s="1507"/>
      <c r="E3" s="1507"/>
      <c r="F3" s="1507"/>
      <c r="G3" s="1507"/>
      <c r="H3" s="1507"/>
      <c r="I3" s="1507"/>
      <c r="J3" s="1507"/>
      <c r="K3" s="1507"/>
      <c r="L3" s="1507"/>
      <c r="M3" s="1507"/>
    </row>
    <row r="4" spans="1:13" ht="20.149999999999999" customHeight="1">
      <c r="A4" s="1508">
        <v>2021</v>
      </c>
      <c r="B4" s="1510" t="s">
        <v>593</v>
      </c>
      <c r="C4" s="1511"/>
      <c r="D4" s="1511"/>
      <c r="E4" s="1510" t="s">
        <v>4</v>
      </c>
      <c r="F4" s="1511"/>
      <c r="G4" s="1511"/>
      <c r="H4" s="1512" t="s">
        <v>5</v>
      </c>
      <c r="I4" s="1513"/>
      <c r="J4" s="1514"/>
      <c r="K4" s="1515" t="s">
        <v>321</v>
      </c>
      <c r="L4" s="1278"/>
      <c r="M4" s="1279"/>
    </row>
    <row r="5" spans="1:13" ht="12.9" thickBot="1">
      <c r="A5" s="1509"/>
      <c r="B5" s="629" t="s">
        <v>8</v>
      </c>
      <c r="C5" s="630" t="s">
        <v>9</v>
      </c>
      <c r="D5" s="645" t="s">
        <v>10</v>
      </c>
      <c r="E5" s="629" t="s">
        <v>8</v>
      </c>
      <c r="F5" s="630" t="s">
        <v>9</v>
      </c>
      <c r="G5" s="645" t="s">
        <v>10</v>
      </c>
      <c r="H5" s="629" t="s">
        <v>8</v>
      </c>
      <c r="I5" s="630" t="s">
        <v>9</v>
      </c>
      <c r="J5" s="631" t="s">
        <v>10</v>
      </c>
      <c r="K5" s="639" t="s">
        <v>8</v>
      </c>
      <c r="L5" s="630" t="s">
        <v>9</v>
      </c>
      <c r="M5" s="631" t="s">
        <v>150</v>
      </c>
    </row>
    <row r="6" spans="1:13">
      <c r="A6" s="632" t="s">
        <v>144</v>
      </c>
      <c r="B6" s="626"/>
      <c r="C6" s="627"/>
      <c r="D6" s="646"/>
      <c r="E6" s="649"/>
      <c r="F6" s="627"/>
      <c r="G6" s="653"/>
      <c r="H6" s="655"/>
      <c r="I6" s="628"/>
      <c r="J6" s="650"/>
      <c r="K6" s="643"/>
      <c r="L6" s="628"/>
      <c r="M6" s="1006"/>
    </row>
    <row r="7" spans="1:13">
      <c r="A7" s="633"/>
      <c r="B7" s="620"/>
      <c r="C7" s="99"/>
      <c r="D7" s="647"/>
      <c r="E7" s="651"/>
      <c r="F7" s="99"/>
      <c r="G7" s="654"/>
      <c r="H7" s="656"/>
      <c r="I7" s="100"/>
      <c r="J7" s="652"/>
      <c r="K7" s="644"/>
      <c r="L7" s="100"/>
      <c r="M7" s="1007"/>
    </row>
    <row r="8" spans="1:13">
      <c r="A8" s="634" t="s">
        <v>594</v>
      </c>
      <c r="B8" s="621"/>
      <c r="C8" s="99"/>
      <c r="D8" s="647">
        <v>80000</v>
      </c>
      <c r="E8" s="651">
        <v>0</v>
      </c>
      <c r="F8" s="99">
        <v>0</v>
      </c>
      <c r="G8" s="654">
        <f>E8+F8</f>
        <v>0</v>
      </c>
      <c r="H8" s="656">
        <v>0</v>
      </c>
      <c r="I8" s="100">
        <v>0</v>
      </c>
      <c r="J8" s="652">
        <f>H8+I8</f>
        <v>0</v>
      </c>
      <c r="K8" s="644"/>
      <c r="L8" s="100"/>
      <c r="M8" s="1007">
        <f>J8/D8</f>
        <v>0</v>
      </c>
    </row>
    <row r="9" spans="1:13">
      <c r="A9" s="634"/>
      <c r="B9" s="621"/>
      <c r="C9" s="99"/>
      <c r="D9" s="647"/>
      <c r="E9" s="651"/>
      <c r="F9" s="99"/>
      <c r="G9" s="654"/>
      <c r="H9" s="656"/>
      <c r="I9" s="100"/>
      <c r="J9" s="652"/>
      <c r="K9" s="644"/>
      <c r="L9" s="100"/>
      <c r="M9" s="1007"/>
    </row>
    <row r="10" spans="1:13">
      <c r="A10" s="635" t="s">
        <v>41</v>
      </c>
      <c r="B10" s="619"/>
      <c r="C10" s="99"/>
      <c r="D10" s="647"/>
      <c r="E10" s="651"/>
      <c r="F10" s="99"/>
      <c r="G10" s="654"/>
      <c r="H10" s="656"/>
      <c r="I10" s="100"/>
      <c r="J10" s="652"/>
      <c r="K10" s="644"/>
      <c r="L10" s="100"/>
      <c r="M10" s="1007"/>
    </row>
    <row r="11" spans="1:13">
      <c r="A11" s="633"/>
      <c r="B11" s="620"/>
      <c r="C11" s="99"/>
      <c r="D11" s="647"/>
      <c r="E11" s="651"/>
      <c r="F11" s="99"/>
      <c r="G11" s="654"/>
      <c r="H11" s="656"/>
      <c r="I11" s="100"/>
      <c r="J11" s="652"/>
      <c r="K11" s="644"/>
      <c r="L11" s="100"/>
      <c r="M11" s="1007"/>
    </row>
    <row r="12" spans="1:13">
      <c r="A12" s="636" t="s">
        <v>324</v>
      </c>
      <c r="B12" s="622"/>
      <c r="C12" s="99"/>
      <c r="D12" s="647">
        <f>(500000*0.15)/2</f>
        <v>37500</v>
      </c>
      <c r="E12" s="651">
        <v>0</v>
      </c>
      <c r="F12" s="99">
        <v>0</v>
      </c>
      <c r="G12" s="654">
        <f>E12+F12</f>
        <v>0</v>
      </c>
      <c r="H12" s="656">
        <v>0</v>
      </c>
      <c r="I12" s="100">
        <v>0</v>
      </c>
      <c r="J12" s="652">
        <f>H12+I12</f>
        <v>0</v>
      </c>
      <c r="K12" s="644"/>
      <c r="L12" s="100"/>
      <c r="M12" s="1007">
        <f>J12/D12</f>
        <v>0</v>
      </c>
    </row>
    <row r="13" spans="1:13">
      <c r="A13" s="637" t="s">
        <v>325</v>
      </c>
      <c r="B13" s="623"/>
      <c r="C13" s="99"/>
      <c r="D13" s="647">
        <v>37500</v>
      </c>
      <c r="E13" s="651">
        <v>0</v>
      </c>
      <c r="F13" s="99">
        <v>0</v>
      </c>
      <c r="G13" s="654">
        <f>E13+F13</f>
        <v>0</v>
      </c>
      <c r="H13" s="656">
        <v>0</v>
      </c>
      <c r="I13" s="100">
        <v>0</v>
      </c>
      <c r="J13" s="652">
        <f>H13+I13</f>
        <v>0</v>
      </c>
      <c r="K13" s="644"/>
      <c r="L13" s="100"/>
      <c r="M13" s="1007">
        <f>J13/D13</f>
        <v>0</v>
      </c>
    </row>
    <row r="14" spans="1:13">
      <c r="A14" s="637" t="s">
        <v>326</v>
      </c>
      <c r="B14" s="623"/>
      <c r="C14" s="99"/>
      <c r="D14" s="647">
        <v>37500</v>
      </c>
      <c r="E14" s="651">
        <v>0</v>
      </c>
      <c r="F14" s="99">
        <v>0</v>
      </c>
      <c r="G14" s="654">
        <f>E14+F14</f>
        <v>0</v>
      </c>
      <c r="H14" s="656">
        <v>0</v>
      </c>
      <c r="I14" s="100">
        <v>0</v>
      </c>
      <c r="J14" s="652">
        <f>H14+I14</f>
        <v>0</v>
      </c>
      <c r="K14" s="644"/>
      <c r="L14" s="100"/>
      <c r="M14" s="1007">
        <f>J14/D14</f>
        <v>0</v>
      </c>
    </row>
    <row r="15" spans="1:13">
      <c r="A15" s="95" t="s">
        <v>595</v>
      </c>
      <c r="B15" s="78"/>
      <c r="C15" s="99"/>
      <c r="D15" s="647">
        <v>11250</v>
      </c>
      <c r="E15" s="651">
        <v>0</v>
      </c>
      <c r="F15" s="99">
        <v>0</v>
      </c>
      <c r="G15" s="654">
        <f>E15+F15</f>
        <v>0</v>
      </c>
      <c r="H15" s="656">
        <v>0</v>
      </c>
      <c r="I15" s="100">
        <v>0</v>
      </c>
      <c r="J15" s="652">
        <f>H15+I15</f>
        <v>0</v>
      </c>
      <c r="K15" s="644"/>
      <c r="L15" s="100"/>
      <c r="M15" s="1007">
        <f>J15/D15</f>
        <v>0</v>
      </c>
    </row>
    <row r="16" spans="1:13">
      <c r="A16" s="638"/>
      <c r="B16" s="624"/>
      <c r="C16" s="99"/>
      <c r="D16" s="647"/>
      <c r="E16" s="651"/>
      <c r="F16" s="99"/>
      <c r="G16" s="654"/>
      <c r="H16" s="656"/>
      <c r="I16" s="100"/>
      <c r="J16" s="652"/>
      <c r="K16" s="644"/>
      <c r="L16" s="100"/>
      <c r="M16" s="1007"/>
    </row>
    <row r="17" spans="1:22" ht="12.9" thickBot="1">
      <c r="A17" s="303" t="s">
        <v>150</v>
      </c>
      <c r="B17" s="641">
        <f t="shared" ref="B17:J17" si="0">B8+SUM(B12:B15)</f>
        <v>0</v>
      </c>
      <c r="C17" s="625">
        <f t="shared" si="0"/>
        <v>0</v>
      </c>
      <c r="D17" s="648">
        <f t="shared" si="0"/>
        <v>203750</v>
      </c>
      <c r="E17" s="641">
        <f t="shared" si="0"/>
        <v>0</v>
      </c>
      <c r="F17" s="625">
        <f t="shared" si="0"/>
        <v>0</v>
      </c>
      <c r="G17" s="648">
        <f t="shared" si="0"/>
        <v>0</v>
      </c>
      <c r="H17" s="641">
        <f t="shared" si="0"/>
        <v>0</v>
      </c>
      <c r="I17" s="625">
        <f t="shared" si="0"/>
        <v>0</v>
      </c>
      <c r="J17" s="642">
        <f t="shared" si="0"/>
        <v>0</v>
      </c>
      <c r="K17" s="640"/>
      <c r="L17" s="625"/>
      <c r="M17" s="1008">
        <f>J17/D17</f>
        <v>0</v>
      </c>
    </row>
    <row r="18" spans="1:22">
      <c r="A18" s="1"/>
      <c r="B18" s="1"/>
    </row>
    <row r="19" spans="1:22">
      <c r="A19" s="535" t="s">
        <v>596</v>
      </c>
      <c r="B19" s="535"/>
      <c r="C19" s="242"/>
      <c r="D19" s="242"/>
      <c r="E19" s="242"/>
      <c r="F19" s="242"/>
      <c r="G19" s="242"/>
      <c r="H19" s="242"/>
      <c r="I19" s="242"/>
      <c r="J19" s="242"/>
      <c r="K19" s="242"/>
      <c r="L19" s="242"/>
      <c r="M19" s="242"/>
      <c r="N19" s="2"/>
      <c r="O19" s="2"/>
      <c r="P19" s="2"/>
      <c r="Q19" s="2"/>
      <c r="R19" s="2"/>
      <c r="S19" s="2"/>
      <c r="T19" s="2"/>
      <c r="U19" s="2"/>
      <c r="V19" s="2"/>
    </row>
    <row r="20" spans="1:22">
      <c r="C20" s="1"/>
      <c r="D20" s="1"/>
      <c r="E20" s="1"/>
      <c r="F20" s="1"/>
    </row>
    <row r="21" spans="1:22">
      <c r="C21" s="1"/>
      <c r="D21" s="1"/>
      <c r="E21" s="1"/>
      <c r="F21" s="1"/>
    </row>
    <row r="23" spans="1:22"/>
  </sheetData>
  <mergeCells count="8">
    <mergeCell ref="A1:M1"/>
    <mergeCell ref="A2:M2"/>
    <mergeCell ref="A3:M3"/>
    <mergeCell ref="A4:A5"/>
    <mergeCell ref="E4:G4"/>
    <mergeCell ref="B4:D4"/>
    <mergeCell ref="H4:J4"/>
    <mergeCell ref="K4:M4"/>
  </mergeCells>
  <printOptions horizontalCentered="1" verticalCentered="1"/>
  <pageMargins left="0.25" right="0.25" top="0.5" bottom="0.5" header="0.5" footer="0.5"/>
  <pageSetup scale="62" orientation="landscape" r:id="rId1"/>
  <customProperties>
    <customPr name="_pios_id" r:id="rId2"/>
  </customProperties>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sheetPr codeName="Sheet25">
    <tabColor rgb="FF00B050"/>
    <pageSetUpPr fitToPage="1"/>
  </sheetPr>
  <dimension ref="A1:H26"/>
  <sheetViews>
    <sheetView zoomScaleNormal="100" workbookViewId="0">
      <selection sqref="A1:E1"/>
    </sheetView>
  </sheetViews>
  <sheetFormatPr defaultRowHeight="12.45"/>
  <cols>
    <col min="1" max="1" width="17.69140625" customWidth="1"/>
    <col min="2" max="2" width="17.53515625" customWidth="1"/>
    <col min="3" max="3" width="16.53515625" customWidth="1"/>
    <col min="4" max="4" width="17.3828125" customWidth="1"/>
    <col min="5" max="5" width="19.3828125" customWidth="1"/>
  </cols>
  <sheetData>
    <row r="1" spans="1:8" ht="15.45">
      <c r="A1" s="1299" t="s">
        <v>597</v>
      </c>
      <c r="B1" s="1299"/>
      <c r="C1" s="1299"/>
      <c r="D1" s="1299"/>
      <c r="E1" s="1299"/>
      <c r="F1" s="496"/>
      <c r="G1" s="496"/>
      <c r="H1" s="496"/>
    </row>
    <row r="2" spans="1:8" ht="15.45">
      <c r="A2" s="1299" t="s">
        <v>598</v>
      </c>
      <c r="B2" s="1299"/>
      <c r="C2" s="1299"/>
      <c r="D2" s="1299"/>
      <c r="E2" s="1299"/>
      <c r="F2" s="496"/>
      <c r="G2" s="496"/>
      <c r="H2" s="496"/>
    </row>
    <row r="3" spans="1:8" ht="15.45">
      <c r="A3" s="1300" t="s">
        <v>2</v>
      </c>
      <c r="B3" s="1300"/>
      <c r="C3" s="1300"/>
      <c r="D3" s="1300"/>
      <c r="E3" s="1300"/>
      <c r="F3" s="536"/>
      <c r="G3" s="536"/>
      <c r="H3" s="536"/>
    </row>
    <row r="4" spans="1:8" ht="15.45">
      <c r="A4" s="1300" t="str">
        <f>'Current Month '!A3</f>
        <v>July 2022</v>
      </c>
      <c r="B4" s="1299"/>
      <c r="C4" s="1299"/>
      <c r="D4" s="1299"/>
      <c r="E4" s="1299"/>
      <c r="F4" s="536"/>
      <c r="G4" s="536"/>
      <c r="H4" s="536"/>
    </row>
    <row r="5" spans="1:8" ht="12.9" thickBot="1"/>
    <row r="6" spans="1:8" ht="15.9" thickBot="1">
      <c r="A6" s="1517" t="s">
        <v>524</v>
      </c>
      <c r="B6" s="1518"/>
      <c r="C6" s="1518"/>
      <c r="D6" s="1518"/>
      <c r="E6" s="1519"/>
    </row>
    <row r="7" spans="1:8" ht="111" customHeight="1" thickBot="1">
      <c r="A7" s="507" t="s">
        <v>289</v>
      </c>
      <c r="B7" s="507" t="s">
        <v>599</v>
      </c>
      <c r="C7" s="507" t="s">
        <v>600</v>
      </c>
      <c r="D7" s="507" t="s">
        <v>601</v>
      </c>
      <c r="E7" s="507" t="s">
        <v>602</v>
      </c>
      <c r="F7" s="357"/>
      <c r="G7" s="357"/>
    </row>
    <row r="8" spans="1:8">
      <c r="A8" s="537" t="s">
        <v>298</v>
      </c>
      <c r="B8" s="529"/>
      <c r="C8" s="529"/>
      <c r="D8" s="529"/>
      <c r="E8" s="538"/>
    </row>
    <row r="9" spans="1:8">
      <c r="A9" s="308" t="s">
        <v>299</v>
      </c>
      <c r="B9" s="77"/>
      <c r="C9" s="77"/>
      <c r="D9" s="77"/>
      <c r="E9" s="76"/>
    </row>
    <row r="10" spans="1:8">
      <c r="A10" s="308" t="s">
        <v>300</v>
      </c>
      <c r="B10" s="77"/>
      <c r="C10" s="77"/>
      <c r="D10" s="77"/>
      <c r="E10" s="76"/>
    </row>
    <row r="11" spans="1:8">
      <c r="A11" s="308" t="s">
        <v>301</v>
      </c>
      <c r="B11" s="77"/>
      <c r="C11" s="77"/>
      <c r="D11" s="77"/>
      <c r="E11" s="76"/>
    </row>
    <row r="12" spans="1:8">
      <c r="A12" s="308" t="s">
        <v>302</v>
      </c>
      <c r="B12" s="77"/>
      <c r="C12" s="77"/>
      <c r="D12" s="77"/>
      <c r="E12" s="76"/>
    </row>
    <row r="13" spans="1:8">
      <c r="A13" s="308" t="s">
        <v>303</v>
      </c>
      <c r="B13" s="77"/>
      <c r="C13" s="77"/>
      <c r="D13" s="77"/>
      <c r="E13" s="76"/>
    </row>
    <row r="14" spans="1:8">
      <c r="A14" s="308" t="s">
        <v>304</v>
      </c>
      <c r="B14" s="77"/>
      <c r="C14" s="77"/>
      <c r="D14" s="77"/>
      <c r="E14" s="76"/>
    </row>
    <row r="15" spans="1:8">
      <c r="A15" s="308" t="s">
        <v>305</v>
      </c>
      <c r="B15" s="77"/>
      <c r="C15" s="77"/>
      <c r="D15" s="77"/>
      <c r="E15" s="76"/>
    </row>
    <row r="16" spans="1:8">
      <c r="A16" s="308" t="s">
        <v>306</v>
      </c>
      <c r="B16" s="77"/>
      <c r="C16" s="77"/>
      <c r="D16" s="77"/>
      <c r="E16" s="76"/>
    </row>
    <row r="17" spans="1:5">
      <c r="A17" s="308" t="s">
        <v>307</v>
      </c>
      <c r="B17" s="77"/>
      <c r="C17" s="77"/>
      <c r="D17" s="77"/>
      <c r="E17" s="76"/>
    </row>
    <row r="18" spans="1:5">
      <c r="A18" s="308" t="s">
        <v>308</v>
      </c>
      <c r="B18" s="77"/>
      <c r="C18" s="77"/>
      <c r="D18" s="77"/>
      <c r="E18" s="76"/>
    </row>
    <row r="19" spans="1:5" ht="12.9" thickBot="1">
      <c r="A19" s="313" t="s">
        <v>309</v>
      </c>
      <c r="B19" s="384"/>
      <c r="C19" s="384"/>
      <c r="D19" s="384"/>
      <c r="E19" s="539"/>
    </row>
    <row r="20" spans="1:5" ht="12.9" thickBot="1">
      <c r="A20" s="315" t="s">
        <v>310</v>
      </c>
      <c r="B20" s="385"/>
      <c r="C20" s="385"/>
      <c r="D20" s="385"/>
      <c r="E20" s="540"/>
    </row>
    <row r="22" spans="1:5">
      <c r="A22" s="58" t="s">
        <v>603</v>
      </c>
    </row>
    <row r="23" spans="1:5">
      <c r="A23" s="367" t="s">
        <v>604</v>
      </c>
    </row>
    <row r="24" spans="1:5">
      <c r="A24" t="s">
        <v>605</v>
      </c>
    </row>
    <row r="25" spans="1:5" ht="30" customHeight="1">
      <c r="A25" s="1271" t="s">
        <v>606</v>
      </c>
      <c r="B25" s="1271"/>
      <c r="C25" s="1271"/>
      <c r="D25" s="1271"/>
      <c r="E25" s="1271"/>
    </row>
    <row r="26" spans="1:5" ht="31.2" customHeight="1">
      <c r="A26" s="1516" t="s">
        <v>607</v>
      </c>
      <c r="B26" s="1516"/>
      <c r="C26" s="1516"/>
      <c r="D26" s="1516"/>
      <c r="E26" s="1516"/>
    </row>
  </sheetData>
  <mergeCells count="7">
    <mergeCell ref="A26:E26"/>
    <mergeCell ref="A25:E25"/>
    <mergeCell ref="A1:E1"/>
    <mergeCell ref="A2:E2"/>
    <mergeCell ref="A3:E3"/>
    <mergeCell ref="A4:E4"/>
    <mergeCell ref="A6:E6"/>
  </mergeCells>
  <pageMargins left="0.7" right="0.7" top="0.75" bottom="0.75" header="0.3" footer="0.3"/>
  <pageSetup orientation="portrait"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sheetPr codeName="Sheet26">
    <tabColor rgb="FF00B050"/>
    <pageSetUpPr fitToPage="1"/>
  </sheetPr>
  <dimension ref="A1:J23"/>
  <sheetViews>
    <sheetView workbookViewId="0">
      <selection sqref="A1:H1"/>
    </sheetView>
  </sheetViews>
  <sheetFormatPr defaultRowHeight="12.45"/>
  <cols>
    <col min="1" max="1" width="12.3046875" customWidth="1"/>
    <col min="2" max="2" width="21.53515625" customWidth="1"/>
    <col min="5" max="5" width="23" customWidth="1"/>
    <col min="8" max="8" width="23.3046875" customWidth="1"/>
  </cols>
  <sheetData>
    <row r="1" spans="1:10" ht="15.45">
      <c r="A1" s="1299" t="s">
        <v>608</v>
      </c>
      <c r="B1" s="1299"/>
      <c r="C1" s="1299"/>
      <c r="D1" s="1299"/>
      <c r="E1" s="1299"/>
      <c r="F1" s="1299"/>
      <c r="G1" s="1299"/>
      <c r="H1" s="1299"/>
      <c r="I1" s="446"/>
      <c r="J1" s="446"/>
    </row>
    <row r="2" spans="1:10" ht="30.75" customHeight="1">
      <c r="A2" s="1322" t="s">
        <v>609</v>
      </c>
      <c r="B2" s="1322"/>
      <c r="C2" s="1322"/>
      <c r="D2" s="1322"/>
      <c r="E2" s="1322"/>
      <c r="F2" s="1322"/>
      <c r="G2" s="1322"/>
      <c r="H2" s="1322"/>
      <c r="I2" s="447"/>
      <c r="J2" s="447"/>
    </row>
    <row r="3" spans="1:10" ht="15.45">
      <c r="A3" s="1300" t="s">
        <v>2</v>
      </c>
      <c r="B3" s="1300"/>
      <c r="C3" s="1300"/>
      <c r="D3" s="1300"/>
      <c r="E3" s="1300"/>
      <c r="F3" s="1300"/>
      <c r="G3" s="1300"/>
      <c r="H3" s="1300"/>
      <c r="I3" s="448"/>
      <c r="J3" s="448"/>
    </row>
    <row r="4" spans="1:10" ht="15.45">
      <c r="A4" s="1300" t="str">
        <f>'Current Month '!A3</f>
        <v>July 2022</v>
      </c>
      <c r="B4" s="1299"/>
      <c r="C4" s="1299"/>
      <c r="D4" s="1299"/>
      <c r="E4" s="1299"/>
      <c r="F4" s="1299"/>
      <c r="G4" s="1299"/>
      <c r="H4" s="1299"/>
      <c r="I4" s="448"/>
      <c r="J4" s="448"/>
    </row>
    <row r="5" spans="1:10" ht="12.9" thickBot="1"/>
    <row r="6" spans="1:10" ht="62.6" thickBot="1">
      <c r="A6" s="1009" t="s">
        <v>610</v>
      </c>
      <c r="B6" s="507" t="s">
        <v>611</v>
      </c>
      <c r="D6" s="1009" t="s">
        <v>610</v>
      </c>
      <c r="E6" s="507" t="s">
        <v>612</v>
      </c>
      <c r="G6" s="1009" t="s">
        <v>610</v>
      </c>
      <c r="H6" s="507" t="s">
        <v>613</v>
      </c>
    </row>
    <row r="7" spans="1:10">
      <c r="A7" s="596" t="s">
        <v>614</v>
      </c>
      <c r="B7" s="596"/>
      <c r="D7" s="596" t="s">
        <v>614</v>
      </c>
      <c r="E7" s="596"/>
      <c r="G7" s="596" t="s">
        <v>614</v>
      </c>
      <c r="H7" s="596"/>
    </row>
    <row r="8" spans="1:10">
      <c r="A8" s="490" t="s">
        <v>615</v>
      </c>
      <c r="B8" s="490"/>
      <c r="D8" s="490" t="s">
        <v>615</v>
      </c>
      <c r="E8" s="490"/>
      <c r="G8" s="490" t="s">
        <v>615</v>
      </c>
      <c r="H8" s="490"/>
    </row>
    <row r="9" spans="1:10">
      <c r="A9" s="490" t="s">
        <v>616</v>
      </c>
      <c r="B9" s="490"/>
      <c r="D9" s="490" t="s">
        <v>616</v>
      </c>
      <c r="E9" s="490"/>
      <c r="G9" s="490" t="s">
        <v>616</v>
      </c>
      <c r="H9" s="490"/>
    </row>
    <row r="10" spans="1:10">
      <c r="A10" s="490" t="s">
        <v>617</v>
      </c>
      <c r="B10" s="490"/>
      <c r="D10" s="490" t="s">
        <v>617</v>
      </c>
      <c r="E10" s="490"/>
      <c r="G10" s="490" t="s">
        <v>617</v>
      </c>
      <c r="H10" s="490"/>
    </row>
    <row r="11" spans="1:10">
      <c r="A11" s="490" t="s">
        <v>618</v>
      </c>
      <c r="B11" s="490"/>
      <c r="D11" s="490" t="s">
        <v>618</v>
      </c>
      <c r="E11" s="490"/>
      <c r="G11" s="490" t="s">
        <v>618</v>
      </c>
      <c r="H11" s="490"/>
    </row>
    <row r="12" spans="1:10">
      <c r="A12" s="490" t="s">
        <v>619</v>
      </c>
      <c r="B12" s="490"/>
      <c r="D12" s="490" t="s">
        <v>619</v>
      </c>
      <c r="E12" s="490"/>
      <c r="G12" s="490" t="s">
        <v>619</v>
      </c>
      <c r="H12" s="490"/>
    </row>
    <row r="13" spans="1:10">
      <c r="A13" s="490" t="s">
        <v>620</v>
      </c>
      <c r="B13" s="490"/>
      <c r="D13" s="490" t="s">
        <v>620</v>
      </c>
      <c r="E13" s="490"/>
      <c r="G13" s="490" t="s">
        <v>620</v>
      </c>
      <c r="H13" s="490"/>
    </row>
    <row r="14" spans="1:10">
      <c r="A14" s="490" t="s">
        <v>621</v>
      </c>
      <c r="B14" s="490"/>
      <c r="D14" s="490" t="s">
        <v>621</v>
      </c>
      <c r="E14" s="490"/>
      <c r="G14" s="490" t="s">
        <v>621</v>
      </c>
      <c r="H14" s="490"/>
    </row>
    <row r="15" spans="1:10">
      <c r="A15" s="490" t="s">
        <v>622</v>
      </c>
      <c r="B15" s="490"/>
      <c r="D15" s="490" t="s">
        <v>622</v>
      </c>
      <c r="E15" s="490"/>
      <c r="G15" s="490" t="s">
        <v>622</v>
      </c>
      <c r="H15" s="490"/>
    </row>
    <row r="16" spans="1:10" ht="12.9" thickBot="1">
      <c r="A16" s="495" t="s">
        <v>623</v>
      </c>
      <c r="B16" s="495"/>
      <c r="D16" s="495" t="s">
        <v>623</v>
      </c>
      <c r="E16" s="495"/>
      <c r="G16" s="495" t="s">
        <v>623</v>
      </c>
      <c r="H16" s="495"/>
    </row>
    <row r="19" spans="1:8">
      <c r="A19" t="s">
        <v>603</v>
      </c>
    </row>
    <row r="20" spans="1:8">
      <c r="A20" s="367" t="s">
        <v>604</v>
      </c>
    </row>
    <row r="21" spans="1:8">
      <c r="A21" t="s">
        <v>624</v>
      </c>
    </row>
    <row r="22" spans="1:8">
      <c r="A22" t="s">
        <v>625</v>
      </c>
    </row>
    <row r="23" spans="1:8" ht="29.7" customHeight="1">
      <c r="A23" s="1271" t="s">
        <v>606</v>
      </c>
      <c r="B23" s="1271"/>
      <c r="C23" s="1271"/>
      <c r="D23" s="1271"/>
      <c r="E23" s="1271"/>
      <c r="F23" s="1271"/>
      <c r="G23" s="1271"/>
      <c r="H23" s="1271"/>
    </row>
  </sheetData>
  <mergeCells count="5">
    <mergeCell ref="A4:H4"/>
    <mergeCell ref="A1:H1"/>
    <mergeCell ref="A2:H2"/>
    <mergeCell ref="A3:H3"/>
    <mergeCell ref="A23:H23"/>
  </mergeCells>
  <phoneticPr fontId="42" type="noConversion"/>
  <pageMargins left="0.7" right="0.7" top="0.75" bottom="0.75" header="0.3" footer="0.3"/>
  <pageSetup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codeName="Sheet27">
    <tabColor rgb="FF00B050"/>
    <pageSetUpPr fitToPage="1"/>
  </sheetPr>
  <dimension ref="A1:G35"/>
  <sheetViews>
    <sheetView zoomScaleNormal="100" workbookViewId="0">
      <selection activeCell="G6" sqref="G6"/>
    </sheetView>
  </sheetViews>
  <sheetFormatPr defaultColWidth="8.53515625" defaultRowHeight="12.45"/>
  <cols>
    <col min="1" max="1" width="52" style="45" bestFit="1" customWidth="1"/>
    <col min="2" max="2" width="18.53515625" style="45" customWidth="1"/>
    <col min="3" max="3" width="19.3046875" style="45" customWidth="1"/>
    <col min="4" max="4" width="21.53515625" style="45" customWidth="1"/>
    <col min="5" max="5" width="15.3046875" style="45" customWidth="1"/>
    <col min="6" max="6" width="12.53515625" style="45" customWidth="1"/>
    <col min="7" max="7" width="10.53515625" style="45" bestFit="1" customWidth="1"/>
    <col min="8" max="8" width="9.69140625" style="45" bestFit="1" customWidth="1"/>
    <col min="9" max="16384" width="8.53515625" style="45"/>
  </cols>
  <sheetData>
    <row r="1" spans="1:6" ht="15.45">
      <c r="A1" s="1521" t="s">
        <v>626</v>
      </c>
      <c r="B1" s="1521"/>
      <c r="C1" s="1521"/>
      <c r="D1" s="1521"/>
      <c r="E1" s="1521"/>
    </row>
    <row r="2" spans="1:6" ht="15.45">
      <c r="A2" s="1521" t="s">
        <v>2</v>
      </c>
      <c r="B2" s="1521"/>
      <c r="C2" s="1521"/>
      <c r="D2" s="1521"/>
      <c r="E2" s="1521"/>
    </row>
    <row r="3" spans="1:6" ht="15.9" thickBot="1">
      <c r="A3" s="1275" t="str">
        <f>'Current Month '!A3</f>
        <v>July 2022</v>
      </c>
      <c r="B3" s="1507"/>
      <c r="C3" s="1507"/>
      <c r="D3" s="1507"/>
      <c r="E3" s="1507"/>
    </row>
    <row r="4" spans="1:6" ht="30.9">
      <c r="A4" s="1522" t="s">
        <v>627</v>
      </c>
      <c r="B4" s="663" t="s">
        <v>26</v>
      </c>
      <c r="C4" s="674" t="s">
        <v>4</v>
      </c>
      <c r="D4" s="669" t="s">
        <v>5</v>
      </c>
      <c r="E4" s="671" t="s">
        <v>6</v>
      </c>
    </row>
    <row r="5" spans="1:6" ht="27.65" customHeight="1">
      <c r="A5" s="1523"/>
      <c r="B5" s="664" t="s">
        <v>8</v>
      </c>
      <c r="C5" s="664" t="s">
        <v>8</v>
      </c>
      <c r="D5" s="660" t="s">
        <v>8</v>
      </c>
      <c r="E5" s="1169" t="s">
        <v>8</v>
      </c>
    </row>
    <row r="6" spans="1:6" ht="15">
      <c r="A6" s="657" t="s">
        <v>459</v>
      </c>
      <c r="B6" s="665">
        <v>361080</v>
      </c>
      <c r="C6" s="665">
        <v>2694</v>
      </c>
      <c r="D6" s="665">
        <v>73994</v>
      </c>
      <c r="E6" s="1174">
        <f t="shared" ref="E6:E14" si="0">IFERROR(D6/B6,0)</f>
        <v>0.20492411653927109</v>
      </c>
      <c r="F6" s="386"/>
    </row>
    <row r="7" spans="1:6" ht="15">
      <c r="A7" s="658" t="s">
        <v>460</v>
      </c>
      <c r="B7" s="666">
        <v>12874</v>
      </c>
      <c r="C7" s="666">
        <v>5145</v>
      </c>
      <c r="D7" s="666">
        <v>18833</v>
      </c>
      <c r="E7" s="1171">
        <f t="shared" si="0"/>
        <v>1.4628709025943762</v>
      </c>
      <c r="F7" s="386"/>
    </row>
    <row r="8" spans="1:6" ht="15">
      <c r="A8" s="658" t="s">
        <v>461</v>
      </c>
      <c r="B8" s="666">
        <v>923</v>
      </c>
      <c r="C8" s="666">
        <v>576</v>
      </c>
      <c r="D8" s="666">
        <v>359</v>
      </c>
      <c r="E8" s="1171">
        <f t="shared" si="0"/>
        <v>0.38894907908992415</v>
      </c>
      <c r="F8" s="386"/>
    </row>
    <row r="9" spans="1:6" ht="15">
      <c r="A9" s="659" t="s">
        <v>462</v>
      </c>
      <c r="B9" s="666">
        <v>151500</v>
      </c>
      <c r="C9" s="666">
        <v>490</v>
      </c>
      <c r="D9" s="666">
        <v>6764</v>
      </c>
      <c r="E9" s="1170">
        <f t="shared" si="0"/>
        <v>4.4646864686468647E-2</v>
      </c>
      <c r="F9" s="386"/>
    </row>
    <row r="10" spans="1:6" ht="15">
      <c r="A10" s="658" t="s">
        <v>628</v>
      </c>
      <c r="B10" s="666">
        <v>0</v>
      </c>
      <c r="C10" s="666">
        <v>0</v>
      </c>
      <c r="D10" s="666">
        <v>0</v>
      </c>
      <c r="E10" s="1171">
        <f t="shared" si="0"/>
        <v>0</v>
      </c>
      <c r="F10" s="386"/>
    </row>
    <row r="11" spans="1:6" ht="15">
      <c r="A11" s="658" t="s">
        <v>41</v>
      </c>
      <c r="B11" s="666">
        <v>50000</v>
      </c>
      <c r="C11" s="666">
        <v>0</v>
      </c>
      <c r="D11" s="666">
        <v>0</v>
      </c>
      <c r="E11" s="1171">
        <f t="shared" si="0"/>
        <v>0</v>
      </c>
      <c r="F11" s="386"/>
    </row>
    <row r="12" spans="1:6" ht="15">
      <c r="A12" s="658" t="s">
        <v>42</v>
      </c>
      <c r="B12" s="666">
        <v>44660</v>
      </c>
      <c r="C12" s="666">
        <v>4822</v>
      </c>
      <c r="D12" s="666">
        <v>29347</v>
      </c>
      <c r="E12" s="1171">
        <f t="shared" si="0"/>
        <v>0.65712046574115535</v>
      </c>
      <c r="F12" s="386"/>
    </row>
    <row r="13" spans="1:6" ht="15">
      <c r="A13" s="658" t="s">
        <v>43</v>
      </c>
      <c r="B13" s="666">
        <v>71930</v>
      </c>
      <c r="C13" s="666">
        <v>-470</v>
      </c>
      <c r="D13" s="666">
        <v>18437</v>
      </c>
      <c r="E13" s="1172">
        <f t="shared" si="0"/>
        <v>0.25631864312526065</v>
      </c>
      <c r="F13" s="386"/>
    </row>
    <row r="14" spans="1:6" ht="15">
      <c r="A14" s="658" t="s">
        <v>44</v>
      </c>
      <c r="B14" s="666">
        <v>10183</v>
      </c>
      <c r="C14" s="666">
        <v>0</v>
      </c>
      <c r="D14" s="666">
        <v>2468</v>
      </c>
      <c r="E14" s="1171">
        <f t="shared" si="0"/>
        <v>0.24236472552293037</v>
      </c>
      <c r="F14" s="386"/>
    </row>
    <row r="15" spans="1:6" ht="15">
      <c r="A15" s="676"/>
      <c r="B15" s="677"/>
      <c r="C15" s="677"/>
      <c r="D15" s="677"/>
      <c r="E15" s="1171"/>
      <c r="F15" s="386"/>
    </row>
    <row r="16" spans="1:6" ht="15.45">
      <c r="A16" s="1059" t="s">
        <v>465</v>
      </c>
      <c r="B16" s="667">
        <f>SUM(B6:B15)</f>
        <v>703150</v>
      </c>
      <c r="C16" s="667">
        <f t="shared" ref="C16:D16" si="1">SUM(C6:C15)</f>
        <v>13257</v>
      </c>
      <c r="D16" s="662">
        <f t="shared" si="1"/>
        <v>150202</v>
      </c>
      <c r="E16" s="1173">
        <f>IFERROR(D16/B16,0)</f>
        <v>0.21361302709237004</v>
      </c>
      <c r="F16" s="386"/>
    </row>
    <row r="17" spans="1:7" ht="15">
      <c r="A17" s="680"/>
      <c r="B17" s="681"/>
      <c r="C17" s="681"/>
      <c r="D17" s="682"/>
      <c r="E17" s="683"/>
      <c r="F17" s="386"/>
    </row>
    <row r="18" spans="1:7" ht="15">
      <c r="A18" s="658" t="s">
        <v>629</v>
      </c>
      <c r="B18" s="666">
        <v>3711343</v>
      </c>
      <c r="C18" s="666">
        <v>419228</v>
      </c>
      <c r="D18" s="661">
        <v>2408800</v>
      </c>
      <c r="E18" s="672">
        <f>IFERROR(D18/B18,0)</f>
        <v>0.64903728919692949</v>
      </c>
      <c r="F18" s="386"/>
    </row>
    <row r="19" spans="1:7" ht="15.45" thickBot="1">
      <c r="A19" s="676"/>
      <c r="B19" s="677"/>
      <c r="C19" s="677"/>
      <c r="D19" s="678"/>
      <c r="E19" s="679"/>
      <c r="F19" s="386"/>
    </row>
    <row r="20" spans="1:7" s="39" customFormat="1" ht="36" customHeight="1" thickBot="1">
      <c r="A20" s="691" t="s">
        <v>467</v>
      </c>
      <c r="B20" s="684">
        <f t="shared" ref="B20:D20" si="2">SUM(B16,B18)</f>
        <v>4414493</v>
      </c>
      <c r="C20" s="684">
        <f t="shared" si="2"/>
        <v>432485</v>
      </c>
      <c r="D20" s="685">
        <f t="shared" si="2"/>
        <v>2559002</v>
      </c>
      <c r="E20" s="686">
        <f>IFERROR(D20/B20,0)</f>
        <v>0.57968197027382307</v>
      </c>
      <c r="F20" s="386"/>
    </row>
    <row r="21" spans="1:7" s="257" customFormat="1" ht="15.45">
      <c r="A21" s="687"/>
      <c r="B21" s="687"/>
      <c r="C21" s="688"/>
      <c r="D21" s="689"/>
      <c r="E21" s="690"/>
    </row>
    <row r="22" spans="1:7" s="257" customFormat="1" ht="20.149999999999999" customHeight="1" thickBot="1">
      <c r="A22" s="1073" t="s">
        <v>48</v>
      </c>
      <c r="B22" s="668"/>
      <c r="C22" s="675">
        <v>3820</v>
      </c>
      <c r="D22" s="670">
        <v>37155</v>
      </c>
      <c r="E22" s="673"/>
      <c r="F22" s="265"/>
      <c r="G22" s="261"/>
    </row>
    <row r="23" spans="1:7" ht="15">
      <c r="A23" s="541"/>
      <c r="B23" s="541"/>
      <c r="C23" s="541"/>
      <c r="D23" s="541"/>
      <c r="E23" s="541"/>
    </row>
    <row r="24" spans="1:7">
      <c r="A24" s="45" t="s">
        <v>630</v>
      </c>
      <c r="B24" s="545"/>
      <c r="C24" s="543"/>
      <c r="D24" s="543"/>
    </row>
    <row r="25" spans="1:7" ht="12.65" customHeight="1">
      <c r="A25" s="1516" t="s">
        <v>631</v>
      </c>
      <c r="B25" s="1516"/>
      <c r="C25" s="1516"/>
      <c r="D25" s="543"/>
    </row>
    <row r="26" spans="1:7">
      <c r="A26" s="542"/>
      <c r="C26" s="543"/>
      <c r="D26" s="543"/>
    </row>
    <row r="27" spans="1:7" ht="21.75" customHeight="1">
      <c r="A27" s="1524" t="s">
        <v>632</v>
      </c>
      <c r="B27" s="1524"/>
      <c r="C27" s="1524"/>
      <c r="D27" s="1524"/>
      <c r="E27" s="1524"/>
    </row>
    <row r="28" spans="1:7">
      <c r="A28" s="544"/>
    </row>
    <row r="29" spans="1:7" hidden="1"/>
    <row r="30" spans="1:7">
      <c r="B30" s="545"/>
    </row>
    <row r="32" spans="1:7">
      <c r="B32" s="1074"/>
    </row>
    <row r="33" spans="1:2">
      <c r="A33" s="1516"/>
      <c r="B33" s="1272"/>
    </row>
    <row r="34" spans="1:2">
      <c r="A34" s="1520"/>
      <c r="B34" s="1295"/>
    </row>
    <row r="35" spans="1:2">
      <c r="A35" s="1087"/>
    </row>
  </sheetData>
  <mergeCells count="8">
    <mergeCell ref="A33:B33"/>
    <mergeCell ref="A34:B34"/>
    <mergeCell ref="A1:E1"/>
    <mergeCell ref="A2:E2"/>
    <mergeCell ref="A3:E3"/>
    <mergeCell ref="A4:A5"/>
    <mergeCell ref="A25:C25"/>
    <mergeCell ref="A27:E27"/>
  </mergeCells>
  <printOptions horizontalCentered="1" verticalCentered="1"/>
  <pageMargins left="0.25" right="0.25" top="0.5" bottom="0.5" header="0.5" footer="0.5"/>
  <pageSetup orientation="landscape" r:id="rId1"/>
  <customProperties>
    <customPr name="_pios_id" r:id="rId2"/>
  </customProperties>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codeName="Sheet28">
    <tabColor rgb="FF00B050"/>
    <pageSetUpPr fitToPage="1"/>
  </sheetPr>
  <dimension ref="A1:AA33"/>
  <sheetViews>
    <sheetView zoomScale="70" zoomScaleNormal="70" workbookViewId="0">
      <selection sqref="A1:Y1"/>
    </sheetView>
  </sheetViews>
  <sheetFormatPr defaultColWidth="9.3828125" defaultRowHeight="12.45"/>
  <cols>
    <col min="1" max="1" width="14.3828125" style="387" customWidth="1"/>
    <col min="2" max="3" width="8.53515625" style="387" customWidth="1"/>
    <col min="4" max="4" width="15.3828125" style="387" customWidth="1"/>
    <col min="5" max="5" width="12.53515625" style="387" customWidth="1"/>
    <col min="6" max="8" width="8.53515625" style="387" customWidth="1"/>
    <col min="9" max="9" width="12.53515625" style="387" customWidth="1"/>
    <col min="10" max="10" width="13.53515625" style="389" customWidth="1"/>
    <col min="11" max="12" width="13.53515625" style="387" customWidth="1"/>
    <col min="13" max="13" width="14.53515625" style="387" customWidth="1"/>
    <col min="14" max="14" width="13.53515625" style="387" customWidth="1"/>
    <col min="15" max="15" width="18.53515625" style="387" customWidth="1"/>
    <col min="16" max="16" width="13.3828125" style="387" bestFit="1" customWidth="1"/>
    <col min="17" max="17" width="10.53515625" style="387" customWidth="1"/>
    <col min="18" max="18" width="17.53515625" style="387" customWidth="1"/>
    <col min="19" max="19" width="9.53515625" style="387" customWidth="1"/>
    <col min="20" max="20" width="15.53515625" style="387" customWidth="1"/>
    <col min="21" max="21" width="12.3828125" style="387" customWidth="1"/>
    <col min="22" max="22" width="12.69140625" style="387" customWidth="1"/>
    <col min="23" max="23" width="15.53515625" style="387" customWidth="1"/>
    <col min="24" max="24" width="13.53515625" style="387" customWidth="1"/>
    <col min="25" max="25" width="14.53515625" style="387" customWidth="1"/>
    <col min="26" max="26" width="10.3828125" style="387" customWidth="1"/>
    <col min="27" max="16384" width="9.3828125" style="387"/>
  </cols>
  <sheetData>
    <row r="1" spans="1:27" ht="15.45">
      <c r="A1" s="1455" t="s">
        <v>633</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row>
    <row r="2" spans="1:27" ht="15.45">
      <c r="A2" s="1456" t="s">
        <v>2</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row>
    <row r="3" spans="1:27" ht="15.9" thickBot="1">
      <c r="A3" s="1275" t="str">
        <f>'Current Month '!A3</f>
        <v>July 2022</v>
      </c>
      <c r="B3" s="1276"/>
      <c r="C3" s="1276"/>
      <c r="D3" s="1276"/>
      <c r="E3" s="1276"/>
      <c r="F3" s="1276"/>
      <c r="G3" s="1276"/>
      <c r="H3" s="1276"/>
      <c r="I3" s="1276"/>
      <c r="J3" s="1276"/>
      <c r="K3" s="1276"/>
      <c r="L3" s="1276"/>
      <c r="M3" s="1276"/>
      <c r="N3" s="1276"/>
      <c r="O3" s="1276"/>
      <c r="P3" s="1276"/>
      <c r="Q3" s="1276"/>
      <c r="R3" s="1276"/>
      <c r="S3" s="1276"/>
      <c r="T3" s="1276"/>
      <c r="U3" s="1276"/>
      <c r="V3" s="1276"/>
      <c r="W3" s="1276"/>
      <c r="X3" s="1276"/>
      <c r="Y3" s="1276"/>
    </row>
    <row r="4" spans="1:27" ht="15.75" customHeight="1" thickBot="1">
      <c r="A4" s="1457"/>
      <c r="B4" s="1460" t="s">
        <v>481</v>
      </c>
      <c r="C4" s="1461"/>
      <c r="D4" s="1461"/>
      <c r="E4" s="1461"/>
      <c r="F4" s="1461"/>
      <c r="G4" s="1461"/>
      <c r="H4" s="1461"/>
      <c r="I4" s="1461"/>
      <c r="J4" s="1461"/>
      <c r="K4" s="1462"/>
      <c r="L4" s="1463" t="s">
        <v>634</v>
      </c>
      <c r="M4" s="1464"/>
      <c r="N4" s="1464"/>
      <c r="O4" s="1465"/>
      <c r="P4" s="1466" t="s">
        <v>635</v>
      </c>
      <c r="Q4" s="1447"/>
      <c r="R4" s="1447"/>
      <c r="S4" s="1447"/>
      <c r="T4" s="1447"/>
      <c r="U4" s="1467" t="s">
        <v>484</v>
      </c>
      <c r="V4" s="1468"/>
      <c r="W4" s="1469" t="s">
        <v>636</v>
      </c>
      <c r="X4" s="1453" t="s">
        <v>637</v>
      </c>
      <c r="Y4" s="1445" t="s">
        <v>638</v>
      </c>
    </row>
    <row r="5" spans="1:27" ht="15" customHeight="1">
      <c r="A5" s="1458"/>
      <c r="B5" s="1443" t="s">
        <v>489</v>
      </c>
      <c r="C5" s="1439"/>
      <c r="D5" s="1439"/>
      <c r="E5" s="1441"/>
      <c r="F5" s="1466" t="s">
        <v>490</v>
      </c>
      <c r="G5" s="1447"/>
      <c r="H5" s="1447"/>
      <c r="I5" s="1447"/>
      <c r="J5" s="1474"/>
      <c r="K5" s="1447" t="s">
        <v>491</v>
      </c>
      <c r="L5" s="1443" t="s">
        <v>492</v>
      </c>
      <c r="M5" s="1439" t="s">
        <v>493</v>
      </c>
      <c r="N5" s="1439" t="s">
        <v>494</v>
      </c>
      <c r="O5" s="1445" t="s">
        <v>495</v>
      </c>
      <c r="P5" s="1443" t="s">
        <v>496</v>
      </c>
      <c r="Q5" s="1439" t="s">
        <v>497</v>
      </c>
      <c r="R5" s="1439" t="s">
        <v>498</v>
      </c>
      <c r="S5" s="1453" t="s">
        <v>499</v>
      </c>
      <c r="T5" s="1441" t="s">
        <v>500</v>
      </c>
      <c r="U5" s="1443" t="s">
        <v>501</v>
      </c>
      <c r="V5" s="1437" t="s">
        <v>502</v>
      </c>
      <c r="W5" s="1470"/>
      <c r="X5" s="1472"/>
      <c r="Y5" s="1527"/>
    </row>
    <row r="6" spans="1:27" ht="47.25" customHeight="1" thickBot="1">
      <c r="A6" s="1459"/>
      <c r="B6" s="366" t="s">
        <v>503</v>
      </c>
      <c r="C6" s="364" t="s">
        <v>504</v>
      </c>
      <c r="D6" s="364" t="s">
        <v>505</v>
      </c>
      <c r="E6" s="365" t="s">
        <v>506</v>
      </c>
      <c r="F6" s="366" t="s">
        <v>507</v>
      </c>
      <c r="G6" s="364" t="s">
        <v>508</v>
      </c>
      <c r="H6" s="364" t="s">
        <v>509</v>
      </c>
      <c r="I6" s="268" t="s">
        <v>510</v>
      </c>
      <c r="J6" s="365" t="s">
        <v>511</v>
      </c>
      <c r="K6" s="1448"/>
      <c r="L6" s="1444"/>
      <c r="M6" s="1440"/>
      <c r="N6" s="1440"/>
      <c r="O6" s="1446"/>
      <c r="P6" s="1444"/>
      <c r="Q6" s="1440"/>
      <c r="R6" s="1440"/>
      <c r="S6" s="1526"/>
      <c r="T6" s="1442"/>
      <c r="U6" s="1444"/>
      <c r="V6" s="1438"/>
      <c r="W6" s="1471"/>
      <c r="X6" s="1473"/>
      <c r="Y6" s="1446"/>
    </row>
    <row r="7" spans="1:27" ht="15.45">
      <c r="A7" s="269" t="s">
        <v>298</v>
      </c>
      <c r="B7" s="949">
        <v>0</v>
      </c>
      <c r="C7" s="950">
        <v>0</v>
      </c>
      <c r="D7" s="950">
        <v>0</v>
      </c>
      <c r="E7" s="951">
        <f t="shared" ref="E7:E13" si="0">SUM(B7:D7)</f>
        <v>0</v>
      </c>
      <c r="F7" s="949">
        <v>172</v>
      </c>
      <c r="G7" s="950">
        <v>38</v>
      </c>
      <c r="H7" s="950">
        <v>14</v>
      </c>
      <c r="I7" s="952">
        <v>5</v>
      </c>
      <c r="J7" s="953">
        <f t="shared" ref="J7:J12" si="1">SUM(F7:I7)</f>
        <v>229</v>
      </c>
      <c r="K7" s="954">
        <f t="shared" ref="K7:K12" si="2">E7+J7</f>
        <v>229</v>
      </c>
      <c r="L7" s="949">
        <v>6</v>
      </c>
      <c r="M7" s="950">
        <v>43</v>
      </c>
      <c r="N7" s="950">
        <v>0</v>
      </c>
      <c r="O7" s="955">
        <f t="shared" ref="O7:O13" si="3">SUM(L7:N7)</f>
        <v>49</v>
      </c>
      <c r="P7" s="949">
        <v>208</v>
      </c>
      <c r="Q7" s="950">
        <v>0</v>
      </c>
      <c r="R7" s="950">
        <v>53</v>
      </c>
      <c r="S7" s="955">
        <v>-235</v>
      </c>
      <c r="T7" s="951">
        <f t="shared" ref="T7:T12" si="4">SUM(P7:S7)</f>
        <v>26</v>
      </c>
      <c r="U7" s="949">
        <f t="shared" ref="U7:U12" si="5">K7+O7</f>
        <v>278</v>
      </c>
      <c r="V7" s="951">
        <f t="shared" ref="V7:V12" si="6">K7-T7</f>
        <v>203</v>
      </c>
      <c r="W7" s="956">
        <v>11686</v>
      </c>
      <c r="X7" s="950">
        <v>43709</v>
      </c>
      <c r="Y7" s="546">
        <f t="shared" ref="Y7:Y13" si="7">W7/X7</f>
        <v>0.26735912512297239</v>
      </c>
      <c r="AA7" s="715"/>
    </row>
    <row r="8" spans="1:27" ht="15.45">
      <c r="A8" s="272" t="s">
        <v>299</v>
      </c>
      <c r="B8" s="957">
        <v>0</v>
      </c>
      <c r="C8" s="958">
        <v>0</v>
      </c>
      <c r="D8" s="958">
        <v>0</v>
      </c>
      <c r="E8" s="951">
        <f t="shared" si="0"/>
        <v>0</v>
      </c>
      <c r="F8" s="957">
        <v>245</v>
      </c>
      <c r="G8" s="958">
        <v>15</v>
      </c>
      <c r="H8" s="958">
        <v>28</v>
      </c>
      <c r="I8" s="959">
        <v>5</v>
      </c>
      <c r="J8" s="953">
        <f t="shared" si="1"/>
        <v>293</v>
      </c>
      <c r="K8" s="954">
        <f t="shared" si="2"/>
        <v>293</v>
      </c>
      <c r="L8" s="957">
        <v>4</v>
      </c>
      <c r="M8" s="958">
        <v>48</v>
      </c>
      <c r="N8" s="958">
        <v>0</v>
      </c>
      <c r="O8" s="955">
        <f t="shared" si="3"/>
        <v>52</v>
      </c>
      <c r="P8" s="957">
        <v>174</v>
      </c>
      <c r="Q8" s="958">
        <v>0</v>
      </c>
      <c r="R8" s="958">
        <v>36</v>
      </c>
      <c r="S8" s="955">
        <v>237</v>
      </c>
      <c r="T8" s="951">
        <f t="shared" si="4"/>
        <v>447</v>
      </c>
      <c r="U8" s="949">
        <f t="shared" si="5"/>
        <v>345</v>
      </c>
      <c r="V8" s="951">
        <f t="shared" si="6"/>
        <v>-154</v>
      </c>
      <c r="W8" s="957">
        <v>11532</v>
      </c>
      <c r="X8" s="950">
        <v>43709</v>
      </c>
      <c r="Y8" s="546">
        <f t="shared" si="7"/>
        <v>0.26383582328582217</v>
      </c>
    </row>
    <row r="9" spans="1:27" ht="15.45">
      <c r="A9" s="272" t="s">
        <v>300</v>
      </c>
      <c r="B9" s="957">
        <v>0</v>
      </c>
      <c r="C9" s="958">
        <v>0</v>
      </c>
      <c r="D9" s="958">
        <v>0</v>
      </c>
      <c r="E9" s="951">
        <f t="shared" si="0"/>
        <v>0</v>
      </c>
      <c r="F9" s="957">
        <v>251</v>
      </c>
      <c r="G9" s="958">
        <v>9</v>
      </c>
      <c r="H9" s="958">
        <v>26</v>
      </c>
      <c r="I9" s="1131">
        <v>0</v>
      </c>
      <c r="J9" s="953">
        <f t="shared" si="1"/>
        <v>286</v>
      </c>
      <c r="K9" s="954">
        <f t="shared" si="2"/>
        <v>286</v>
      </c>
      <c r="L9" s="957">
        <v>2</v>
      </c>
      <c r="M9" s="958">
        <v>50</v>
      </c>
      <c r="N9" s="958">
        <v>0</v>
      </c>
      <c r="O9" s="955">
        <f t="shared" si="3"/>
        <v>52</v>
      </c>
      <c r="P9" s="957">
        <v>64</v>
      </c>
      <c r="Q9" s="958">
        <v>0</v>
      </c>
      <c r="R9" s="958">
        <v>16</v>
      </c>
      <c r="S9" s="955">
        <v>193</v>
      </c>
      <c r="T9" s="951">
        <f t="shared" si="4"/>
        <v>273</v>
      </c>
      <c r="U9" s="949">
        <f t="shared" si="5"/>
        <v>338</v>
      </c>
      <c r="V9" s="951">
        <f t="shared" si="6"/>
        <v>13</v>
      </c>
      <c r="W9" s="957">
        <v>11545</v>
      </c>
      <c r="X9" s="950">
        <v>43709</v>
      </c>
      <c r="Y9" s="546">
        <f t="shared" si="7"/>
        <v>0.2641332448694777</v>
      </c>
    </row>
    <row r="10" spans="1:27" ht="15.45">
      <c r="A10" s="272" t="s">
        <v>301</v>
      </c>
      <c r="B10" s="957">
        <v>0</v>
      </c>
      <c r="C10" s="958">
        <v>0</v>
      </c>
      <c r="D10" s="958">
        <v>0</v>
      </c>
      <c r="E10" s="951">
        <f t="shared" si="0"/>
        <v>0</v>
      </c>
      <c r="F10" s="957">
        <v>158</v>
      </c>
      <c r="G10" s="958">
        <v>19</v>
      </c>
      <c r="H10" s="958">
        <v>7</v>
      </c>
      <c r="I10" s="959">
        <v>3</v>
      </c>
      <c r="J10" s="953">
        <f t="shared" si="1"/>
        <v>187</v>
      </c>
      <c r="K10" s="954">
        <f t="shared" si="2"/>
        <v>187</v>
      </c>
      <c r="L10" s="1132">
        <v>0</v>
      </c>
      <c r="M10" s="958">
        <v>35</v>
      </c>
      <c r="N10" s="958">
        <v>0</v>
      </c>
      <c r="O10" s="955">
        <f t="shared" si="3"/>
        <v>35</v>
      </c>
      <c r="P10" s="957">
        <v>4</v>
      </c>
      <c r="Q10" s="958">
        <v>0</v>
      </c>
      <c r="R10" s="958">
        <v>14</v>
      </c>
      <c r="S10" s="955">
        <v>-736</v>
      </c>
      <c r="T10" s="951">
        <f t="shared" si="4"/>
        <v>-718</v>
      </c>
      <c r="U10" s="949">
        <f t="shared" si="5"/>
        <v>222</v>
      </c>
      <c r="V10" s="951">
        <f t="shared" si="6"/>
        <v>905</v>
      </c>
      <c r="W10" s="950">
        <v>12450</v>
      </c>
      <c r="X10" s="950">
        <v>43709</v>
      </c>
      <c r="Y10" s="546">
        <f t="shared" si="7"/>
        <v>0.28483836280857489</v>
      </c>
    </row>
    <row r="11" spans="1:27" ht="15.45">
      <c r="A11" s="272" t="s">
        <v>302</v>
      </c>
      <c r="B11" s="957">
        <v>0</v>
      </c>
      <c r="C11" s="958">
        <v>0</v>
      </c>
      <c r="D11" s="958">
        <v>0</v>
      </c>
      <c r="E11" s="951">
        <f t="shared" si="0"/>
        <v>0</v>
      </c>
      <c r="F11" s="957">
        <v>148</v>
      </c>
      <c r="G11" s="958">
        <v>19</v>
      </c>
      <c r="H11" s="958">
        <v>7</v>
      </c>
      <c r="I11" s="959">
        <v>0</v>
      </c>
      <c r="J11" s="953">
        <f t="shared" si="1"/>
        <v>174</v>
      </c>
      <c r="K11" s="954">
        <f t="shared" si="2"/>
        <v>174</v>
      </c>
      <c r="L11" s="1119">
        <v>1</v>
      </c>
      <c r="M11" s="958">
        <v>49</v>
      </c>
      <c r="N11" s="958">
        <v>0</v>
      </c>
      <c r="O11" s="955">
        <f t="shared" si="3"/>
        <v>50</v>
      </c>
      <c r="P11" s="957">
        <v>2</v>
      </c>
      <c r="Q11" s="958">
        <v>0</v>
      </c>
      <c r="R11" s="958">
        <v>6</v>
      </c>
      <c r="S11" s="955">
        <v>257</v>
      </c>
      <c r="T11" s="951">
        <f t="shared" si="4"/>
        <v>265</v>
      </c>
      <c r="U11" s="949">
        <f t="shared" si="5"/>
        <v>224</v>
      </c>
      <c r="V11" s="951">
        <f t="shared" si="6"/>
        <v>-91</v>
      </c>
      <c r="W11" s="950">
        <v>12359</v>
      </c>
      <c r="X11" s="950">
        <v>43709</v>
      </c>
      <c r="Y11" s="546">
        <f t="shared" si="7"/>
        <v>0.2827564117229861</v>
      </c>
    </row>
    <row r="12" spans="1:27" ht="15.45">
      <c r="A12" s="272" t="s">
        <v>303</v>
      </c>
      <c r="B12" s="957">
        <v>0</v>
      </c>
      <c r="C12" s="958">
        <v>0</v>
      </c>
      <c r="D12" s="958">
        <v>0</v>
      </c>
      <c r="E12" s="951">
        <f t="shared" si="0"/>
        <v>0</v>
      </c>
      <c r="F12" s="957">
        <v>84</v>
      </c>
      <c r="G12" s="958">
        <v>10</v>
      </c>
      <c r="H12" s="958">
        <v>6</v>
      </c>
      <c r="I12" s="959">
        <v>1</v>
      </c>
      <c r="J12" s="953">
        <f t="shared" si="1"/>
        <v>101</v>
      </c>
      <c r="K12" s="954">
        <f t="shared" si="2"/>
        <v>101</v>
      </c>
      <c r="L12" s="1132">
        <v>0</v>
      </c>
      <c r="M12" s="958">
        <v>27</v>
      </c>
      <c r="N12" s="958">
        <v>0</v>
      </c>
      <c r="O12" s="955">
        <f t="shared" si="3"/>
        <v>27</v>
      </c>
      <c r="P12" s="957">
        <v>2</v>
      </c>
      <c r="Q12" s="958">
        <v>0</v>
      </c>
      <c r="R12" s="1132">
        <v>0</v>
      </c>
      <c r="S12" s="955">
        <v>241</v>
      </c>
      <c r="T12" s="951">
        <f t="shared" si="4"/>
        <v>243</v>
      </c>
      <c r="U12" s="949">
        <f t="shared" si="5"/>
        <v>128</v>
      </c>
      <c r="V12" s="951">
        <f t="shared" si="6"/>
        <v>-142</v>
      </c>
      <c r="W12" s="950">
        <v>12217</v>
      </c>
      <c r="X12" s="950">
        <v>43709</v>
      </c>
      <c r="Y12" s="546">
        <f t="shared" si="7"/>
        <v>0.27950765288613327</v>
      </c>
    </row>
    <row r="13" spans="1:27" ht="15.45">
      <c r="A13" s="272" t="s">
        <v>304</v>
      </c>
      <c r="B13" s="957">
        <v>0</v>
      </c>
      <c r="C13" s="958">
        <v>0</v>
      </c>
      <c r="D13" s="958">
        <v>0</v>
      </c>
      <c r="E13" s="951">
        <f t="shared" si="0"/>
        <v>0</v>
      </c>
      <c r="F13" s="957">
        <v>114</v>
      </c>
      <c r="G13" s="958">
        <v>7</v>
      </c>
      <c r="H13" s="958">
        <v>5</v>
      </c>
      <c r="I13" s="959">
        <v>1</v>
      </c>
      <c r="J13" s="953">
        <f t="shared" ref="J13" si="8">SUM(F13:I13)</f>
        <v>127</v>
      </c>
      <c r="K13" s="954">
        <f t="shared" ref="K13" si="9">E13+J13</f>
        <v>127</v>
      </c>
      <c r="L13" s="957">
        <v>4</v>
      </c>
      <c r="M13" s="958">
        <v>26</v>
      </c>
      <c r="N13" s="958">
        <v>0</v>
      </c>
      <c r="O13" s="955">
        <f t="shared" si="3"/>
        <v>30</v>
      </c>
      <c r="P13" s="957">
        <v>2</v>
      </c>
      <c r="Q13" s="958">
        <v>0</v>
      </c>
      <c r="R13" s="958">
        <v>3</v>
      </c>
      <c r="S13" s="955">
        <v>231</v>
      </c>
      <c r="T13" s="951">
        <f t="shared" ref="T13" si="10">SUM(P13:S13)</f>
        <v>236</v>
      </c>
      <c r="U13" s="949">
        <f t="shared" ref="U13" si="11">K13+O13</f>
        <v>157</v>
      </c>
      <c r="V13" s="951">
        <f t="shared" ref="V13" si="12">K13-T13</f>
        <v>-109</v>
      </c>
      <c r="W13" s="950">
        <v>12108</v>
      </c>
      <c r="X13" s="950">
        <v>43709</v>
      </c>
      <c r="Y13" s="546">
        <f t="shared" si="7"/>
        <v>0.2770138873000984</v>
      </c>
    </row>
    <row r="14" spans="1:27" ht="15.45">
      <c r="A14" s="272" t="s">
        <v>305</v>
      </c>
      <c r="B14" s="957"/>
      <c r="C14" s="958"/>
      <c r="D14" s="958"/>
      <c r="E14" s="951"/>
      <c r="F14" s="957">
        <v>0</v>
      </c>
      <c r="G14" s="958">
        <v>0</v>
      </c>
      <c r="H14" s="958">
        <v>0</v>
      </c>
      <c r="I14" s="959">
        <v>0</v>
      </c>
      <c r="J14" s="953"/>
      <c r="K14" s="954"/>
      <c r="L14" s="957">
        <v>0</v>
      </c>
      <c r="M14" s="958">
        <v>0</v>
      </c>
      <c r="N14" s="958">
        <v>0</v>
      </c>
      <c r="O14" s="955"/>
      <c r="P14" s="957">
        <v>0</v>
      </c>
      <c r="Q14" s="958">
        <v>0</v>
      </c>
      <c r="R14" s="958">
        <v>0</v>
      </c>
      <c r="S14" s="955">
        <v>0</v>
      </c>
      <c r="T14" s="951"/>
      <c r="U14" s="949"/>
      <c r="V14" s="951"/>
      <c r="W14" s="1010"/>
      <c r="X14" s="950"/>
      <c r="Y14" s="546"/>
    </row>
    <row r="15" spans="1:27" ht="15.45">
      <c r="A15" s="272" t="s">
        <v>306</v>
      </c>
      <c r="B15" s="957"/>
      <c r="C15" s="958"/>
      <c r="D15" s="958"/>
      <c r="E15" s="951"/>
      <c r="F15" s="957">
        <v>0</v>
      </c>
      <c r="G15" s="958">
        <v>0</v>
      </c>
      <c r="H15" s="958">
        <v>0</v>
      </c>
      <c r="I15" s="959">
        <v>0</v>
      </c>
      <c r="J15" s="953"/>
      <c r="K15" s="954"/>
      <c r="L15" s="957">
        <v>0</v>
      </c>
      <c r="M15" s="958">
        <v>0</v>
      </c>
      <c r="N15" s="958">
        <v>0</v>
      </c>
      <c r="O15" s="955"/>
      <c r="P15" s="957">
        <v>0</v>
      </c>
      <c r="Q15" s="958">
        <v>0</v>
      </c>
      <c r="R15" s="958">
        <v>0</v>
      </c>
      <c r="S15" s="955">
        <v>0</v>
      </c>
      <c r="T15" s="951"/>
      <c r="U15" s="949"/>
      <c r="V15" s="951"/>
      <c r="W15" s="1010"/>
      <c r="X15" s="950"/>
      <c r="Y15" s="546"/>
      <c r="Z15" s="388"/>
    </row>
    <row r="16" spans="1:27" ht="15.45">
      <c r="A16" s="272" t="s">
        <v>307</v>
      </c>
      <c r="B16" s="957"/>
      <c r="C16" s="958"/>
      <c r="D16" s="958"/>
      <c r="E16" s="951"/>
      <c r="F16" s="957">
        <v>0</v>
      </c>
      <c r="G16" s="958">
        <v>0</v>
      </c>
      <c r="H16" s="958">
        <v>0</v>
      </c>
      <c r="I16" s="959">
        <v>0</v>
      </c>
      <c r="J16" s="953"/>
      <c r="K16" s="954"/>
      <c r="L16" s="957">
        <v>0</v>
      </c>
      <c r="M16" s="958">
        <v>0</v>
      </c>
      <c r="N16" s="958">
        <v>0</v>
      </c>
      <c r="O16" s="955"/>
      <c r="P16" s="957">
        <v>0</v>
      </c>
      <c r="Q16" s="958">
        <v>0</v>
      </c>
      <c r="R16" s="958">
        <v>0</v>
      </c>
      <c r="S16" s="955">
        <v>0</v>
      </c>
      <c r="T16" s="951"/>
      <c r="U16" s="949"/>
      <c r="V16" s="951"/>
      <c r="W16" s="1010"/>
      <c r="X16" s="950"/>
      <c r="Y16" s="546"/>
    </row>
    <row r="17" spans="1:25" ht="15.45">
      <c r="A17" s="272" t="s">
        <v>308</v>
      </c>
      <c r="B17" s="957"/>
      <c r="C17" s="958"/>
      <c r="D17" s="958"/>
      <c r="E17" s="951"/>
      <c r="F17" s="957">
        <v>0</v>
      </c>
      <c r="G17" s="958">
        <v>0</v>
      </c>
      <c r="H17" s="958">
        <v>0</v>
      </c>
      <c r="I17" s="959">
        <v>0</v>
      </c>
      <c r="J17" s="953"/>
      <c r="K17" s="954"/>
      <c r="L17" s="957">
        <v>0</v>
      </c>
      <c r="M17" s="958">
        <v>0</v>
      </c>
      <c r="N17" s="958">
        <v>0</v>
      </c>
      <c r="O17" s="955"/>
      <c r="P17" s="957">
        <v>0</v>
      </c>
      <c r="Q17" s="958">
        <v>0</v>
      </c>
      <c r="R17" s="958">
        <v>0</v>
      </c>
      <c r="S17" s="955">
        <v>0</v>
      </c>
      <c r="T17" s="951"/>
      <c r="U17" s="949"/>
      <c r="V17" s="951"/>
      <c r="W17" s="1010"/>
      <c r="X17" s="950"/>
      <c r="Y17" s="546"/>
    </row>
    <row r="18" spans="1:25" ht="15.9" thickBot="1">
      <c r="A18" s="692" t="s">
        <v>309</v>
      </c>
      <c r="B18" s="960"/>
      <c r="C18" s="961"/>
      <c r="D18" s="961"/>
      <c r="E18" s="951"/>
      <c r="F18" s="960">
        <v>0</v>
      </c>
      <c r="G18" s="961">
        <v>0</v>
      </c>
      <c r="H18" s="961">
        <v>0</v>
      </c>
      <c r="I18" s="962">
        <v>0</v>
      </c>
      <c r="J18" s="963"/>
      <c r="K18" s="954"/>
      <c r="L18" s="960">
        <v>0</v>
      </c>
      <c r="M18" s="961">
        <v>0</v>
      </c>
      <c r="N18" s="961">
        <v>0</v>
      </c>
      <c r="O18" s="955"/>
      <c r="P18" s="960">
        <v>0</v>
      </c>
      <c r="Q18" s="961">
        <v>0</v>
      </c>
      <c r="R18" s="961">
        <v>0</v>
      </c>
      <c r="S18" s="964">
        <v>0</v>
      </c>
      <c r="T18" s="951"/>
      <c r="U18" s="949"/>
      <c r="V18" s="951"/>
      <c r="W18" s="1011"/>
      <c r="X18" s="950"/>
      <c r="Y18" s="546"/>
    </row>
    <row r="19" spans="1:25" ht="15.9" thickBot="1">
      <c r="A19" s="693" t="s">
        <v>513</v>
      </c>
      <c r="B19" s="965">
        <f>SUM(B7:B18)</f>
        <v>0</v>
      </c>
      <c r="C19" s="966">
        <f t="shared" ref="C19:V19" si="13">SUM(C7:C18)</f>
        <v>0</v>
      </c>
      <c r="D19" s="966">
        <f t="shared" si="13"/>
        <v>0</v>
      </c>
      <c r="E19" s="967">
        <f t="shared" si="13"/>
        <v>0</v>
      </c>
      <c r="F19" s="965">
        <f t="shared" si="13"/>
        <v>1172</v>
      </c>
      <c r="G19" s="966">
        <f t="shared" si="13"/>
        <v>117</v>
      </c>
      <c r="H19" s="966">
        <f t="shared" si="13"/>
        <v>93</v>
      </c>
      <c r="I19" s="966">
        <f t="shared" si="13"/>
        <v>15</v>
      </c>
      <c r="J19" s="967">
        <f t="shared" si="13"/>
        <v>1397</v>
      </c>
      <c r="K19" s="965">
        <f t="shared" si="13"/>
        <v>1397</v>
      </c>
      <c r="L19" s="965">
        <f t="shared" si="13"/>
        <v>17</v>
      </c>
      <c r="M19" s="966">
        <f t="shared" si="13"/>
        <v>278</v>
      </c>
      <c r="N19" s="966">
        <f t="shared" si="13"/>
        <v>0</v>
      </c>
      <c r="O19" s="967">
        <f t="shared" si="13"/>
        <v>295</v>
      </c>
      <c r="P19" s="965">
        <f t="shared" si="13"/>
        <v>456</v>
      </c>
      <c r="Q19" s="966">
        <f t="shared" si="13"/>
        <v>0</v>
      </c>
      <c r="R19" s="966">
        <f t="shared" si="13"/>
        <v>128</v>
      </c>
      <c r="S19" s="966">
        <f t="shared" si="13"/>
        <v>188</v>
      </c>
      <c r="T19" s="967">
        <f t="shared" si="13"/>
        <v>772</v>
      </c>
      <c r="U19" s="965">
        <f t="shared" si="13"/>
        <v>1692</v>
      </c>
      <c r="V19" s="968">
        <f t="shared" si="13"/>
        <v>625</v>
      </c>
      <c r="W19" s="1012">
        <f>_xlfn.IFS(W18&lt;&gt;0,W18,W17&lt;&gt;0,W17,W16&lt;&gt;0,W16,W15&lt;&gt;0,W15,W14&lt;&gt;0,W14,W13&lt;&gt;0,W13,W12&lt;&gt;0,W12,W11&lt;&gt;0,W11,W10&lt;&gt;0,W10,W9&lt;&gt;0,W9,W8&lt;&gt;0,W8,W7&lt;&gt;0,W7)</f>
        <v>12108</v>
      </c>
      <c r="X19" s="1013">
        <f>_xlfn.IFS(X18&lt;&gt;"",X18,X17&lt;&gt;"",X17,X16&lt;&gt;"",X16,X15&lt;&gt;"",X15,X14&lt;&gt;"",X14,X13&lt;&gt;"",X13,X12&lt;&gt;"",X12,X11&lt;&gt;"",X11,X10&lt;&gt;"",X10,X9&lt;&gt;"",X9,X8&lt;&gt;"",X8,X7&lt;&gt;"",X7)</f>
        <v>43709</v>
      </c>
      <c r="Y19" s="547">
        <f>W19/X19</f>
        <v>0.2770138873000984</v>
      </c>
    </row>
    <row r="20" spans="1:25" ht="14.15">
      <c r="A20" s="275"/>
      <c r="B20" s="276"/>
      <c r="C20" s="276"/>
      <c r="D20" s="276"/>
      <c r="E20" s="276"/>
      <c r="F20" s="276"/>
      <c r="G20" s="276"/>
      <c r="H20" s="276"/>
      <c r="I20" s="276"/>
      <c r="J20" s="277"/>
      <c r="K20" s="276"/>
      <c r="L20" s="276"/>
      <c r="M20" s="276"/>
      <c r="N20" s="276"/>
      <c r="O20" s="276"/>
      <c r="P20" s="339"/>
      <c r="Q20" s="339"/>
      <c r="R20" s="339"/>
      <c r="S20" s="339"/>
      <c r="T20" s="339"/>
      <c r="U20" s="339"/>
      <c r="W20" s="339"/>
    </row>
    <row r="21" spans="1:25" ht="15.45">
      <c r="A21" s="1436" t="s">
        <v>514</v>
      </c>
      <c r="B21" s="1436"/>
      <c r="C21" s="1436"/>
      <c r="D21" s="1436"/>
      <c r="E21" s="1436"/>
      <c r="F21" s="1436"/>
      <c r="G21" s="1436"/>
      <c r="H21" s="1436"/>
      <c r="I21" s="1436"/>
      <c r="J21" s="1436"/>
      <c r="K21" s="1436"/>
      <c r="L21" s="1436"/>
      <c r="M21" s="1436"/>
      <c r="N21" s="1436"/>
      <c r="O21" s="1436"/>
    </row>
    <row r="22" spans="1:25" ht="15.45">
      <c r="A22" s="1436" t="s">
        <v>515</v>
      </c>
      <c r="B22" s="1436"/>
      <c r="C22" s="1436"/>
      <c r="D22" s="1436"/>
      <c r="E22" s="1436"/>
      <c r="F22" s="1436"/>
      <c r="G22" s="1436"/>
      <c r="H22" s="1436"/>
      <c r="I22" s="1436"/>
      <c r="J22" s="1436"/>
      <c r="K22" s="1436"/>
      <c r="L22" s="1436"/>
      <c r="M22" s="1436"/>
      <c r="N22" s="1436"/>
      <c r="O22" s="1436"/>
      <c r="W22" s="548"/>
    </row>
    <row r="23" spans="1:25" ht="15.45">
      <c r="A23" s="1436" t="s">
        <v>639</v>
      </c>
      <c r="B23" s="1436"/>
      <c r="C23" s="1436"/>
      <c r="D23" s="1436"/>
      <c r="E23" s="1436"/>
      <c r="F23" s="1436"/>
      <c r="G23" s="1436"/>
      <c r="H23" s="1436"/>
      <c r="I23" s="1436"/>
      <c r="J23" s="1436"/>
      <c r="K23" s="1436"/>
      <c r="L23" s="1436"/>
      <c r="M23" s="1436"/>
      <c r="N23" s="1436"/>
      <c r="O23" s="1436"/>
    </row>
    <row r="24" spans="1:25" ht="15.45">
      <c r="A24" s="1436" t="s">
        <v>517</v>
      </c>
      <c r="B24" s="1436"/>
      <c r="C24" s="1436"/>
      <c r="D24" s="1436"/>
      <c r="E24" s="1436"/>
      <c r="F24" s="1436"/>
      <c r="G24" s="1436"/>
      <c r="H24" s="1436"/>
      <c r="I24" s="1436"/>
      <c r="J24" s="1436"/>
      <c r="K24" s="1436"/>
      <c r="L24" s="1436"/>
      <c r="M24" s="1436"/>
      <c r="N24" s="1436"/>
      <c r="O24" s="1436"/>
      <c r="W24" s="548"/>
    </row>
    <row r="25" spans="1:25" ht="15.45">
      <c r="A25" s="757" t="s">
        <v>640</v>
      </c>
      <c r="B25" s="340"/>
      <c r="C25" s="340"/>
      <c r="D25" s="340"/>
      <c r="E25" s="340"/>
      <c r="F25" s="340"/>
      <c r="G25" s="340"/>
      <c r="H25" s="340"/>
      <c r="I25" s="340"/>
      <c r="J25" s="279"/>
      <c r="K25" s="340"/>
      <c r="L25" s="340"/>
      <c r="M25" s="340"/>
      <c r="N25" s="340"/>
      <c r="O25" s="340"/>
      <c r="W25" s="548"/>
    </row>
    <row r="26" spans="1:25" ht="15.45">
      <c r="A26" s="757" t="s">
        <v>641</v>
      </c>
      <c r="B26" s="340"/>
      <c r="C26" s="340"/>
      <c r="D26" s="340"/>
      <c r="E26" s="340"/>
      <c r="F26" s="340"/>
      <c r="G26" s="340"/>
      <c r="H26" s="340"/>
      <c r="I26" s="340"/>
      <c r="J26" s="279"/>
      <c r="K26" s="340"/>
      <c r="L26" s="340"/>
      <c r="M26" s="340"/>
      <c r="N26" s="340"/>
      <c r="O26" s="340"/>
      <c r="W26" s="548"/>
    </row>
    <row r="27" spans="1:25" ht="30.75" customHeight="1">
      <c r="A27" s="1525" t="s">
        <v>642</v>
      </c>
      <c r="B27" s="1525"/>
      <c r="C27" s="1525"/>
      <c r="D27" s="1525"/>
      <c r="E27" s="1525"/>
      <c r="F27" s="1525"/>
      <c r="G27" s="1525"/>
      <c r="H27" s="1525"/>
      <c r="I27" s="1525"/>
      <c r="J27" s="1525"/>
      <c r="K27" s="1525"/>
      <c r="L27" s="1525"/>
      <c r="M27" s="1525"/>
      <c r="N27" s="1525"/>
      <c r="O27" s="1525"/>
      <c r="P27" s="1525"/>
      <c r="Q27" s="1525"/>
      <c r="R27" s="1525"/>
      <c r="S27" s="1525"/>
      <c r="T27" s="1525"/>
      <c r="U27" s="1525"/>
      <c r="V27" s="1525"/>
      <c r="W27" s="1525"/>
      <c r="X27" s="1525"/>
      <c r="Y27" s="1525"/>
    </row>
    <row r="28" spans="1:25">
      <c r="A28" s="343"/>
    </row>
    <row r="29" spans="1:25" ht="14.15">
      <c r="A29" s="1449" t="s">
        <v>522</v>
      </c>
      <c r="B29" s="1449"/>
      <c r="C29" s="1449"/>
      <c r="D29" s="1449"/>
      <c r="E29" s="1449"/>
      <c r="F29" s="1449"/>
      <c r="G29" s="1449"/>
      <c r="H29" s="1449"/>
      <c r="I29" s="1449"/>
      <c r="J29" s="1449"/>
      <c r="K29" s="1449"/>
      <c r="L29" s="1449"/>
      <c r="M29" s="1449"/>
      <c r="N29" s="1449"/>
      <c r="O29" s="1449"/>
    </row>
    <row r="30" spans="1:25">
      <c r="V30" s="715"/>
    </row>
    <row r="33" spans="20:20">
      <c r="T33" s="388"/>
    </row>
  </sheetData>
  <mergeCells count="31">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A23:O23"/>
    <mergeCell ref="A24:O24"/>
    <mergeCell ref="A29:O29"/>
    <mergeCell ref="R5:R6"/>
    <mergeCell ref="T5:T6"/>
    <mergeCell ref="A27:Y27"/>
    <mergeCell ref="U5:U6"/>
    <mergeCell ref="V5:V6"/>
    <mergeCell ref="A21:O21"/>
    <mergeCell ref="A22:O22"/>
    <mergeCell ref="N5:N6"/>
    <mergeCell ref="O5:O6"/>
    <mergeCell ref="P5:P6"/>
    <mergeCell ref="Q5:Q6"/>
    <mergeCell ref="S5:S6"/>
  </mergeCells>
  <printOptions horizontalCentered="1" verticalCentered="1"/>
  <pageMargins left="0.25" right="0.25" top="0.5" bottom="0.5" header="0.5" footer="0.5"/>
  <pageSetup paperSize="5" scale="54" orientation="landscape"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codeName="Sheet29">
    <tabColor rgb="FF00B050"/>
    <pageSetUpPr fitToPage="1"/>
  </sheetPr>
  <dimension ref="A1:L44"/>
  <sheetViews>
    <sheetView zoomScaleNormal="100" workbookViewId="0">
      <selection activeCell="A31" sqref="A31"/>
    </sheetView>
  </sheetViews>
  <sheetFormatPr defaultColWidth="9.3828125" defaultRowHeight="12.45"/>
  <cols>
    <col min="1" max="1" width="12.3828125" style="387" bestFit="1" customWidth="1"/>
    <col min="2" max="2" width="11.53515625" style="387" customWidth="1"/>
    <col min="3" max="4" width="12.53515625" style="387" customWidth="1"/>
    <col min="5" max="6" width="13.53515625" style="387" customWidth="1"/>
    <col min="7" max="7" width="12.53515625" style="387" customWidth="1"/>
    <col min="8" max="8" width="14.53515625" style="387" customWidth="1"/>
    <col min="9" max="9" width="12.53515625" style="387" customWidth="1"/>
    <col min="10" max="16384" width="9.3828125" style="387"/>
  </cols>
  <sheetData>
    <row r="1" spans="1:9" ht="15.45">
      <c r="A1" s="1476" t="s">
        <v>643</v>
      </c>
      <c r="B1" s="1477"/>
      <c r="C1" s="1477"/>
      <c r="D1" s="1477"/>
      <c r="E1" s="1477"/>
      <c r="F1" s="1477"/>
      <c r="G1" s="1477"/>
      <c r="H1" s="1477"/>
      <c r="I1" s="1478"/>
    </row>
    <row r="2" spans="1:9" ht="15.45">
      <c r="A2" s="1479" t="s">
        <v>2</v>
      </c>
      <c r="B2" s="1532"/>
      <c r="C2" s="1532"/>
      <c r="D2" s="1532"/>
      <c r="E2" s="1532"/>
      <c r="F2" s="1532"/>
      <c r="G2" s="1532"/>
      <c r="H2" s="1532"/>
      <c r="I2" s="1533"/>
    </row>
    <row r="3" spans="1:9" ht="16.5" customHeight="1" thickBot="1">
      <c r="A3" s="1482" t="str">
        <f>'Current Month '!A3</f>
        <v>July 2022</v>
      </c>
      <c r="B3" s="1276"/>
      <c r="C3" s="1276"/>
      <c r="D3" s="1276"/>
      <c r="E3" s="1276"/>
      <c r="F3" s="1276"/>
      <c r="G3" s="1276"/>
      <c r="H3" s="1276"/>
      <c r="I3" s="1483"/>
    </row>
    <row r="4" spans="1:9" ht="75" customHeight="1" thickBot="1">
      <c r="A4" s="280" t="s">
        <v>289</v>
      </c>
      <c r="B4" s="281" t="s">
        <v>644</v>
      </c>
      <c r="C4" s="281" t="s">
        <v>525</v>
      </c>
      <c r="D4" s="282" t="s">
        <v>645</v>
      </c>
      <c r="E4" s="281" t="s">
        <v>646</v>
      </c>
      <c r="F4" s="281" t="s">
        <v>647</v>
      </c>
      <c r="G4" s="281" t="s">
        <v>529</v>
      </c>
      <c r="H4" s="282" t="s">
        <v>530</v>
      </c>
      <c r="I4" s="283" t="s">
        <v>648</v>
      </c>
    </row>
    <row r="5" spans="1:9">
      <c r="A5" s="1003" t="s">
        <v>298</v>
      </c>
      <c r="B5" s="997">
        <v>11686</v>
      </c>
      <c r="C5" s="997">
        <v>0</v>
      </c>
      <c r="D5" s="341">
        <f t="shared" ref="D5:D11" si="0">IF(B5&lt;&gt;0,C5/B5,0)</f>
        <v>0</v>
      </c>
      <c r="E5" s="988" t="s">
        <v>649</v>
      </c>
      <c r="F5" s="988">
        <v>0</v>
      </c>
      <c r="G5" s="1130">
        <v>0</v>
      </c>
      <c r="H5" s="341">
        <v>0</v>
      </c>
      <c r="I5" s="342">
        <v>0</v>
      </c>
    </row>
    <row r="6" spans="1:9">
      <c r="A6" s="1004" t="s">
        <v>299</v>
      </c>
      <c r="B6" s="997">
        <v>11532</v>
      </c>
      <c r="C6" s="997">
        <v>1</v>
      </c>
      <c r="D6" s="341">
        <f t="shared" si="0"/>
        <v>8.6715227193895247E-5</v>
      </c>
      <c r="E6" s="988" t="s">
        <v>649</v>
      </c>
      <c r="F6" s="988">
        <v>0</v>
      </c>
      <c r="G6" s="1130">
        <v>0</v>
      </c>
      <c r="H6" s="341">
        <v>0</v>
      </c>
      <c r="I6" s="342">
        <v>0</v>
      </c>
    </row>
    <row r="7" spans="1:9">
      <c r="A7" s="1004" t="s">
        <v>300</v>
      </c>
      <c r="B7" s="997">
        <v>11545</v>
      </c>
      <c r="C7" s="997">
        <v>0</v>
      </c>
      <c r="D7" s="341">
        <f t="shared" si="0"/>
        <v>0</v>
      </c>
      <c r="E7" s="988" t="s">
        <v>649</v>
      </c>
      <c r="F7" s="988">
        <v>0</v>
      </c>
      <c r="G7" s="1130">
        <v>0</v>
      </c>
      <c r="H7" s="341">
        <v>0</v>
      </c>
      <c r="I7" s="342">
        <v>0</v>
      </c>
    </row>
    <row r="8" spans="1:9">
      <c r="A8" s="1004" t="s">
        <v>301</v>
      </c>
      <c r="B8" s="997">
        <v>12450</v>
      </c>
      <c r="C8" s="997">
        <v>0</v>
      </c>
      <c r="D8" s="341">
        <f t="shared" si="0"/>
        <v>0</v>
      </c>
      <c r="E8" s="988" t="s">
        <v>649</v>
      </c>
      <c r="F8" s="988">
        <v>0</v>
      </c>
      <c r="G8" s="988">
        <v>0</v>
      </c>
      <c r="H8" s="341">
        <v>0</v>
      </c>
      <c r="I8" s="342">
        <v>0</v>
      </c>
    </row>
    <row r="9" spans="1:9">
      <c r="A9" s="1004" t="s">
        <v>302</v>
      </c>
      <c r="B9" s="997">
        <v>12359</v>
      </c>
      <c r="C9" s="997">
        <v>0</v>
      </c>
      <c r="D9" s="341">
        <f t="shared" si="0"/>
        <v>0</v>
      </c>
      <c r="E9" s="988" t="s">
        <v>649</v>
      </c>
      <c r="F9" s="988">
        <v>0</v>
      </c>
      <c r="G9" s="988">
        <v>0</v>
      </c>
      <c r="H9" s="341">
        <v>0</v>
      </c>
      <c r="I9" s="342">
        <v>0</v>
      </c>
    </row>
    <row r="10" spans="1:9">
      <c r="A10" s="1004" t="s">
        <v>303</v>
      </c>
      <c r="B10" s="990">
        <v>12217</v>
      </c>
      <c r="C10" s="997">
        <v>44</v>
      </c>
      <c r="D10" s="341">
        <f t="shared" si="0"/>
        <v>3.6015388393222558E-3</v>
      </c>
      <c r="E10" s="988" t="s">
        <v>649</v>
      </c>
      <c r="F10" s="988">
        <v>0</v>
      </c>
      <c r="G10" s="988">
        <v>0</v>
      </c>
      <c r="H10" s="341">
        <v>0</v>
      </c>
      <c r="I10" s="342">
        <v>0</v>
      </c>
    </row>
    <row r="11" spans="1:9">
      <c r="A11" s="1004" t="s">
        <v>304</v>
      </c>
      <c r="B11" s="990">
        <v>12108</v>
      </c>
      <c r="C11" s="1078">
        <v>59</v>
      </c>
      <c r="D11" s="341">
        <f t="shared" si="0"/>
        <v>4.8728113643871822E-3</v>
      </c>
      <c r="E11" s="988" t="s">
        <v>649</v>
      </c>
      <c r="F11" s="990">
        <v>1</v>
      </c>
      <c r="G11" s="990">
        <v>1</v>
      </c>
      <c r="H11" s="341">
        <v>0</v>
      </c>
      <c r="I11" s="342">
        <v>0</v>
      </c>
    </row>
    <row r="12" spans="1:9">
      <c r="A12" s="1004" t="s">
        <v>305</v>
      </c>
      <c r="B12" s="990"/>
      <c r="C12" s="1078"/>
      <c r="D12" s="341"/>
      <c r="E12" s="988"/>
      <c r="F12" s="988"/>
      <c r="G12" s="988"/>
      <c r="H12" s="341"/>
      <c r="I12" s="342"/>
    </row>
    <row r="13" spans="1:9">
      <c r="A13" s="1004" t="s">
        <v>306</v>
      </c>
      <c r="B13" s="990"/>
      <c r="C13" s="1078"/>
      <c r="D13" s="341"/>
      <c r="E13" s="988"/>
      <c r="F13" s="988"/>
      <c r="G13" s="988"/>
      <c r="H13" s="341"/>
      <c r="I13" s="342"/>
    </row>
    <row r="14" spans="1:9">
      <c r="A14" s="1004" t="s">
        <v>307</v>
      </c>
      <c r="B14" s="990"/>
      <c r="C14" s="1078"/>
      <c r="D14" s="341"/>
      <c r="E14" s="988"/>
      <c r="F14" s="988"/>
      <c r="G14" s="988"/>
      <c r="H14" s="341"/>
      <c r="I14" s="342"/>
    </row>
    <row r="15" spans="1:9">
      <c r="A15" s="1004" t="s">
        <v>308</v>
      </c>
      <c r="B15" s="990"/>
      <c r="C15" s="1078"/>
      <c r="D15" s="341"/>
      <c r="E15" s="988"/>
      <c r="F15" s="988"/>
      <c r="G15" s="988"/>
      <c r="H15" s="341"/>
      <c r="I15" s="342"/>
    </row>
    <row r="16" spans="1:9" ht="12.9" thickBot="1">
      <c r="A16" s="1005" t="s">
        <v>309</v>
      </c>
      <c r="B16" s="991"/>
      <c r="C16" s="1078"/>
      <c r="D16" s="341"/>
      <c r="E16" s="988"/>
      <c r="F16" s="988"/>
      <c r="G16" s="988"/>
      <c r="H16" s="341"/>
      <c r="I16" s="342"/>
    </row>
    <row r="17" spans="1:12" ht="12.9" thickBot="1">
      <c r="A17" s="286" t="s">
        <v>513</v>
      </c>
      <c r="B17" s="994">
        <f>_xlfn.IFS(B16&lt;&gt;0,B16,B15&lt;&gt;0,B15,B14&lt;&gt;0,B14,B13&lt;&gt;0,B13,B12&lt;&gt;0,B12,B11&lt;&gt;0,B11,B10&lt;&gt;0,B10,B9&lt;&gt;0,B9,B8&lt;&gt;0,B8,B7&lt;&gt;0,B7,B6&lt;&gt;0,B6,B5&lt;&gt;0,B5)</f>
        <v>12108</v>
      </c>
      <c r="C17" s="994">
        <f>SUM(C5:C16)</f>
        <v>104</v>
      </c>
      <c r="D17" s="287">
        <f t="shared" ref="D17" si="1">IF(B17&gt;0,(C17/B17),0)</f>
        <v>8.5893624050214726E-3</v>
      </c>
      <c r="E17" s="992">
        <f>SUM(E5:E16)</f>
        <v>0</v>
      </c>
      <c r="F17" s="994">
        <f>SUM(F5:F16)</f>
        <v>1</v>
      </c>
      <c r="G17" s="994">
        <f>SUM(G5:G16)</f>
        <v>1</v>
      </c>
      <c r="H17" s="287">
        <f>IF(C17=0,0,G17/C17)</f>
        <v>9.6153846153846159E-3</v>
      </c>
      <c r="I17" s="288">
        <f>IF(B17&gt;0,G17/B17,0)</f>
        <v>8.2590023125206469E-5</v>
      </c>
    </row>
    <row r="18" spans="1:12" ht="15" customHeight="1">
      <c r="A18" s="289"/>
      <c r="B18" s="290"/>
      <c r="C18" s="290"/>
      <c r="D18" s="291"/>
      <c r="E18" s="290"/>
      <c r="F18" s="290"/>
      <c r="G18" s="290"/>
      <c r="H18" s="291"/>
      <c r="I18" s="291"/>
    </row>
    <row r="19" spans="1:12" ht="27" customHeight="1">
      <c r="A19" s="1528" t="s">
        <v>532</v>
      </c>
      <c r="B19" s="1529"/>
      <c r="C19" s="1529"/>
      <c r="D19" s="1529"/>
      <c r="E19" s="1529"/>
      <c r="F19" s="1529"/>
      <c r="G19" s="1529"/>
      <c r="H19" s="1529"/>
      <c r="I19" s="1529"/>
      <c r="J19" s="390"/>
      <c r="K19" s="390"/>
      <c r="L19" s="390"/>
    </row>
    <row r="20" spans="1:12" ht="12.9" thickBot="1">
      <c r="A20" s="293"/>
      <c r="B20" s="548"/>
      <c r="C20" s="548"/>
      <c r="E20" s="548"/>
      <c r="F20" s="548"/>
      <c r="G20" s="548"/>
    </row>
    <row r="21" spans="1:12" ht="15.45">
      <c r="A21" s="1476" t="s">
        <v>650</v>
      </c>
      <c r="B21" s="1477"/>
      <c r="C21" s="1477"/>
      <c r="D21" s="1477"/>
      <c r="E21" s="1477"/>
      <c r="F21" s="1477"/>
      <c r="G21" s="1477"/>
      <c r="H21" s="1477"/>
      <c r="I21" s="1478"/>
    </row>
    <row r="22" spans="1:12" ht="16.5" customHeight="1">
      <c r="A22" s="1479" t="s">
        <v>2</v>
      </c>
      <c r="B22" s="1532"/>
      <c r="C22" s="1532"/>
      <c r="D22" s="1532"/>
      <c r="E22" s="1532"/>
      <c r="F22" s="1532"/>
      <c r="G22" s="1532"/>
      <c r="H22" s="1532"/>
      <c r="I22" s="1533"/>
    </row>
    <row r="23" spans="1:12" ht="16.5" customHeight="1" thickBot="1">
      <c r="A23" s="1482" t="str">
        <f>'Current Month '!A3</f>
        <v>July 2022</v>
      </c>
      <c r="B23" s="1276"/>
      <c r="C23" s="1276"/>
      <c r="D23" s="1276"/>
      <c r="E23" s="1276"/>
      <c r="F23" s="1276"/>
      <c r="G23" s="1276"/>
      <c r="H23" s="1276"/>
      <c r="I23" s="1483"/>
    </row>
    <row r="24" spans="1:12" ht="75" customHeight="1" thickBot="1">
      <c r="A24" s="280" t="s">
        <v>289</v>
      </c>
      <c r="B24" s="281" t="s">
        <v>644</v>
      </c>
      <c r="C24" s="281" t="s">
        <v>525</v>
      </c>
      <c r="D24" s="282" t="s">
        <v>645</v>
      </c>
      <c r="E24" s="281" t="s">
        <v>651</v>
      </c>
      <c r="F24" s="281" t="s">
        <v>647</v>
      </c>
      <c r="G24" s="281" t="s">
        <v>529</v>
      </c>
      <c r="H24" s="282" t="s">
        <v>530</v>
      </c>
      <c r="I24" s="283" t="s">
        <v>652</v>
      </c>
    </row>
    <row r="25" spans="1:12">
      <c r="A25" s="1003" t="s">
        <v>298</v>
      </c>
      <c r="B25" s="997">
        <v>11686</v>
      </c>
      <c r="C25" s="997">
        <v>0</v>
      </c>
      <c r="D25" s="341">
        <f>IF(B29&lt;&gt;0,C29/B29,0)</f>
        <v>0</v>
      </c>
      <c r="E25" s="1071">
        <v>0</v>
      </c>
      <c r="F25" s="1070">
        <v>0</v>
      </c>
      <c r="G25" s="1070">
        <v>0</v>
      </c>
      <c r="H25" s="341">
        <f>IF(ISERROR(G25/C25),0,G25/C25)</f>
        <v>0</v>
      </c>
      <c r="I25" s="342">
        <v>0</v>
      </c>
    </row>
    <row r="26" spans="1:12">
      <c r="A26" s="1004" t="s">
        <v>299</v>
      </c>
      <c r="B26" s="997">
        <v>11532</v>
      </c>
      <c r="C26" s="997">
        <v>0</v>
      </c>
      <c r="D26" s="341">
        <f t="shared" ref="D26:D31" si="2">IF(B30&lt;&gt;0,C30/B30,0)</f>
        <v>0</v>
      </c>
      <c r="E26" s="1071">
        <v>0</v>
      </c>
      <c r="F26" s="1070">
        <v>0</v>
      </c>
      <c r="G26" s="1070">
        <v>0</v>
      </c>
      <c r="H26" s="341">
        <f t="shared" ref="H26:H31" si="3">IF(ISERROR(G26/C26),0,G26/C26)</f>
        <v>0</v>
      </c>
      <c r="I26" s="342">
        <v>0</v>
      </c>
    </row>
    <row r="27" spans="1:12">
      <c r="A27" s="1004" t="s">
        <v>300</v>
      </c>
      <c r="B27" s="997">
        <v>11545</v>
      </c>
      <c r="C27" s="997">
        <v>0</v>
      </c>
      <c r="D27" s="341">
        <f t="shared" si="2"/>
        <v>0</v>
      </c>
      <c r="E27" s="1071">
        <v>0</v>
      </c>
      <c r="F27" s="1070">
        <v>0</v>
      </c>
      <c r="G27" s="1070">
        <v>0</v>
      </c>
      <c r="H27" s="341">
        <f t="shared" si="3"/>
        <v>0</v>
      </c>
      <c r="I27" s="342">
        <v>0</v>
      </c>
    </row>
    <row r="28" spans="1:12">
      <c r="A28" s="1004" t="s">
        <v>301</v>
      </c>
      <c r="B28" s="997">
        <v>12450</v>
      </c>
      <c r="C28" s="997">
        <v>0</v>
      </c>
      <c r="D28" s="341">
        <f t="shared" si="2"/>
        <v>0</v>
      </c>
      <c r="E28" s="1014">
        <v>0</v>
      </c>
      <c r="F28" s="1014">
        <v>0</v>
      </c>
      <c r="G28" s="989">
        <v>0</v>
      </c>
      <c r="H28" s="341">
        <f t="shared" si="3"/>
        <v>0</v>
      </c>
      <c r="I28" s="342">
        <v>0</v>
      </c>
    </row>
    <row r="29" spans="1:12">
      <c r="A29" s="1004" t="s">
        <v>302</v>
      </c>
      <c r="B29" s="997">
        <v>12359</v>
      </c>
      <c r="C29" s="1017">
        <v>0</v>
      </c>
      <c r="D29" s="341">
        <f t="shared" si="2"/>
        <v>0</v>
      </c>
      <c r="E29" s="1014">
        <v>0</v>
      </c>
      <c r="F29" s="1014">
        <v>0</v>
      </c>
      <c r="G29" s="989">
        <v>0</v>
      </c>
      <c r="H29" s="341">
        <f t="shared" si="3"/>
        <v>0</v>
      </c>
      <c r="I29" s="342">
        <v>0</v>
      </c>
    </row>
    <row r="30" spans="1:12">
      <c r="A30" s="1004" t="s">
        <v>303</v>
      </c>
      <c r="B30" s="990">
        <v>12217</v>
      </c>
      <c r="C30" s="1017">
        <v>0</v>
      </c>
      <c r="D30" s="341">
        <f t="shared" si="2"/>
        <v>0</v>
      </c>
      <c r="E30" s="1014">
        <v>0</v>
      </c>
      <c r="F30" s="1014">
        <v>0</v>
      </c>
      <c r="G30" s="989">
        <v>0</v>
      </c>
      <c r="H30" s="341">
        <f t="shared" si="3"/>
        <v>0</v>
      </c>
      <c r="I30" s="342">
        <v>0</v>
      </c>
    </row>
    <row r="31" spans="1:12">
      <c r="A31" s="1004" t="s">
        <v>304</v>
      </c>
      <c r="B31" s="990">
        <v>12108</v>
      </c>
      <c r="C31" s="1017">
        <v>0</v>
      </c>
      <c r="D31" s="341">
        <f t="shared" si="2"/>
        <v>0</v>
      </c>
      <c r="E31" s="1014">
        <v>0</v>
      </c>
      <c r="F31" s="1014">
        <v>0</v>
      </c>
      <c r="G31" s="989">
        <v>0</v>
      </c>
      <c r="H31" s="341">
        <f t="shared" si="3"/>
        <v>0</v>
      </c>
      <c r="I31" s="342">
        <v>0</v>
      </c>
    </row>
    <row r="32" spans="1:12">
      <c r="A32" s="1004" t="s">
        <v>305</v>
      </c>
      <c r="B32" s="990"/>
      <c r="C32" s="1018"/>
      <c r="D32" s="341"/>
      <c r="E32" s="1015"/>
      <c r="F32" s="1015"/>
      <c r="G32" s="989"/>
      <c r="H32" s="341"/>
      <c r="I32" s="342"/>
    </row>
    <row r="33" spans="1:12">
      <c r="A33" s="1004" t="s">
        <v>306</v>
      </c>
      <c r="B33" s="1018"/>
      <c r="C33" s="1018"/>
      <c r="D33" s="341"/>
      <c r="E33" s="1015"/>
      <c r="F33" s="1015"/>
      <c r="G33" s="989"/>
      <c r="H33" s="341"/>
      <c r="I33" s="342"/>
      <c r="J33" s="549"/>
    </row>
    <row r="34" spans="1:12">
      <c r="A34" s="1004" t="s">
        <v>307</v>
      </c>
      <c r="B34" s="1018"/>
      <c r="C34" s="1018"/>
      <c r="D34" s="341"/>
      <c r="E34" s="1015"/>
      <c r="F34" s="1015"/>
      <c r="G34" s="989"/>
      <c r="H34" s="341"/>
      <c r="I34" s="342"/>
    </row>
    <row r="35" spans="1:12">
      <c r="A35" s="1004" t="s">
        <v>308</v>
      </c>
      <c r="B35" s="1018"/>
      <c r="C35" s="1018"/>
      <c r="D35" s="341"/>
      <c r="E35" s="1015"/>
      <c r="F35" s="1015"/>
      <c r="G35" s="989"/>
      <c r="H35" s="341"/>
      <c r="I35" s="342"/>
    </row>
    <row r="36" spans="1:12" ht="12.9" thickBot="1">
      <c r="A36" s="1005" t="s">
        <v>309</v>
      </c>
      <c r="B36" s="1018"/>
      <c r="C36" s="1019"/>
      <c r="D36" s="341"/>
      <c r="E36" s="1016"/>
      <c r="F36" s="1016"/>
      <c r="G36" s="989"/>
      <c r="H36" s="341"/>
      <c r="I36" s="342"/>
    </row>
    <row r="37" spans="1:12" ht="12.9" thickBot="1">
      <c r="A37" s="286" t="s">
        <v>513</v>
      </c>
      <c r="B37" s="994">
        <f>_xlfn.IFS(B36&lt;&gt;"",B36,B35&lt;&gt;"",B35,B34&lt;&gt;"",B34,B33&lt;&gt;"",B33,B32&lt;&gt;"",B32,B31&lt;&gt;"",B31,B30&lt;&gt;"",B30,B29&lt;&gt;"",B29,B28&lt;&gt;"",B28,B27&lt;&gt;"",B27,B26&lt;&gt;"",B26,B25&lt;&gt;"",B25)</f>
        <v>12108</v>
      </c>
      <c r="C37" s="994">
        <f>SUM(C25:C36)</f>
        <v>0</v>
      </c>
      <c r="D37" s="287">
        <f t="shared" ref="D37" si="4">IF(B37&gt;0,(C37/B37),0)</f>
        <v>0</v>
      </c>
      <c r="E37" s="993">
        <f>SUM(E25:E36)</f>
        <v>0</v>
      </c>
      <c r="F37" s="993">
        <f>SUM(F25:F36)</f>
        <v>0</v>
      </c>
      <c r="G37" s="993">
        <f>SUM(G25:G36)</f>
        <v>0</v>
      </c>
      <c r="H37" s="287">
        <f>IF(C37=0,0,G37/C37)</f>
        <v>0</v>
      </c>
      <c r="I37" s="288">
        <f>IF(B37&gt;0,G37/B37,0)</f>
        <v>0</v>
      </c>
      <c r="L37" s="391"/>
    </row>
    <row r="38" spans="1:12" s="390" customFormat="1">
      <c r="A38" s="550"/>
      <c r="B38" s="550"/>
      <c r="C38" s="550"/>
      <c r="D38" s="550"/>
      <c r="E38" s="550"/>
      <c r="F38" s="550"/>
      <c r="G38" s="550"/>
      <c r="H38" s="550"/>
      <c r="I38" s="550"/>
      <c r="J38" s="387"/>
      <c r="K38" s="387"/>
      <c r="L38" s="387"/>
    </row>
    <row r="39" spans="1:12" s="390" customFormat="1" ht="27.75" customHeight="1">
      <c r="A39" s="1534" t="s">
        <v>536</v>
      </c>
      <c r="B39" s="1534"/>
      <c r="C39" s="1534"/>
      <c r="D39" s="1534"/>
      <c r="E39" s="1534"/>
      <c r="F39" s="1534"/>
      <c r="G39" s="1534"/>
      <c r="H39" s="1534"/>
      <c r="I39" s="1534"/>
      <c r="J39" s="387"/>
      <c r="K39" s="387"/>
      <c r="L39" s="387"/>
    </row>
    <row r="40" spans="1:12" s="390" customFormat="1" ht="31.5" customHeight="1">
      <c r="A40" s="1528" t="s">
        <v>537</v>
      </c>
      <c r="B40" s="1528"/>
      <c r="C40" s="1528"/>
      <c r="D40" s="1528"/>
      <c r="E40" s="1528"/>
      <c r="F40" s="1528"/>
      <c r="G40" s="1528"/>
      <c r="H40" s="1528"/>
      <c r="I40" s="1528"/>
    </row>
    <row r="41" spans="1:12" s="390" customFormat="1" ht="17.25" customHeight="1">
      <c r="A41" s="1528"/>
      <c r="B41" s="1529"/>
      <c r="C41" s="1529"/>
      <c r="D41" s="1529"/>
      <c r="E41" s="1529"/>
      <c r="F41" s="1529"/>
      <c r="G41" s="1529"/>
      <c r="H41" s="1529"/>
      <c r="I41" s="551"/>
    </row>
    <row r="42" spans="1:12" s="390" customFormat="1" ht="18" customHeight="1">
      <c r="A42" s="1529"/>
      <c r="B42" s="1530"/>
      <c r="C42" s="1530"/>
      <c r="D42" s="1530"/>
      <c r="E42" s="1530"/>
      <c r="F42" s="1530"/>
      <c r="G42" s="1530"/>
      <c r="H42" s="1530"/>
      <c r="I42" s="1530"/>
      <c r="J42" s="1530"/>
      <c r="K42" s="1530"/>
    </row>
    <row r="43" spans="1:12" ht="29.25" customHeight="1">
      <c r="A43" s="1531"/>
      <c r="B43" s="1531"/>
      <c r="C43" s="1531"/>
      <c r="D43" s="1531"/>
      <c r="E43" s="1531"/>
      <c r="F43" s="1531"/>
      <c r="G43" s="1531"/>
      <c r="H43" s="1531"/>
      <c r="I43" s="1531"/>
      <c r="J43" s="436"/>
      <c r="K43" s="436"/>
      <c r="L43" s="390"/>
    </row>
    <row r="44" spans="1:12">
      <c r="B44" s="257"/>
    </row>
  </sheetData>
  <mergeCells count="12">
    <mergeCell ref="A40:I40"/>
    <mergeCell ref="A41:H41"/>
    <mergeCell ref="A42:K42"/>
    <mergeCell ref="A43:I43"/>
    <mergeCell ref="A1:I1"/>
    <mergeCell ref="A2:I2"/>
    <mergeCell ref="A3:I3"/>
    <mergeCell ref="A19:I19"/>
    <mergeCell ref="A21:I21"/>
    <mergeCell ref="A22:I22"/>
    <mergeCell ref="A23:I23"/>
    <mergeCell ref="A39:I39"/>
  </mergeCells>
  <phoneticPr fontId="42" type="noConversion"/>
  <printOptions horizontalCentered="1" verticalCentered="1"/>
  <pageMargins left="0.25" right="0.25" top="0.5" bottom="0.5" header="0.5" footer="0.5"/>
  <pageSetup scale="89" orientation="portrait" r:id="rId1"/>
  <customProperties>
    <customPr name="_pios_id"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codeName="Sheet3">
    <tabColor rgb="FF00B050"/>
    <pageSetUpPr fitToPage="1"/>
  </sheetPr>
  <dimension ref="A1:O54"/>
  <sheetViews>
    <sheetView zoomScale="85" zoomScaleNormal="85" workbookViewId="0">
      <selection activeCell="J30" sqref="J30"/>
    </sheetView>
  </sheetViews>
  <sheetFormatPr defaultColWidth="8.53515625" defaultRowHeight="12.45"/>
  <cols>
    <col min="1" max="1" width="43.3828125" style="101" customWidth="1"/>
    <col min="2" max="2" width="14" style="101" customWidth="1"/>
    <col min="3" max="3" width="15.53515625" style="101" customWidth="1"/>
    <col min="4" max="4" width="15.53515625" style="101" bestFit="1" customWidth="1"/>
    <col min="5" max="6" width="12.3828125" style="101" bestFit="1" customWidth="1"/>
    <col min="7" max="7" width="12.53515625" style="101" bestFit="1" customWidth="1"/>
    <col min="8" max="8" width="13.53515625" style="101" customWidth="1"/>
    <col min="9" max="9" width="14.3828125" style="101" customWidth="1"/>
    <col min="10" max="10" width="17.3828125" style="101" customWidth="1"/>
    <col min="11" max="11" width="10.53515625" style="101" customWidth="1"/>
    <col min="12" max="13" width="8.53515625" style="101"/>
    <col min="14" max="14" width="26.3828125" style="101" customWidth="1"/>
    <col min="15" max="19" width="8.53515625" style="101"/>
    <col min="20" max="20" width="35.53515625" style="101" customWidth="1"/>
    <col min="21" max="16384" width="8.53515625" style="101"/>
  </cols>
  <sheetData>
    <row r="1" spans="1:15" ht="15.45">
      <c r="A1" s="1273" t="s">
        <v>24</v>
      </c>
      <c r="B1" s="1273"/>
      <c r="C1" s="1273"/>
      <c r="D1" s="1273"/>
      <c r="E1" s="1273"/>
      <c r="F1" s="1273"/>
      <c r="G1" s="1273"/>
      <c r="H1" s="1273"/>
      <c r="I1" s="1273"/>
      <c r="J1" s="1273"/>
      <c r="K1" s="1273"/>
      <c r="L1" s="1273"/>
      <c r="M1" s="1273"/>
    </row>
    <row r="2" spans="1:15" ht="15.45">
      <c r="A2" s="1273" t="s">
        <v>2</v>
      </c>
      <c r="B2" s="1274"/>
      <c r="C2" s="1274"/>
      <c r="D2" s="1274"/>
      <c r="E2" s="1274"/>
      <c r="F2" s="1274"/>
      <c r="G2" s="1274"/>
      <c r="H2" s="1274"/>
      <c r="I2" s="1274"/>
      <c r="J2" s="1274"/>
      <c r="K2" s="1274"/>
      <c r="L2" s="1274"/>
      <c r="M2" s="1274"/>
    </row>
    <row r="3" spans="1:15" ht="15.9" thickBot="1">
      <c r="A3" s="1275" t="str">
        <f>'Current Month '!A3</f>
        <v>July 2022</v>
      </c>
      <c r="B3" s="1276"/>
      <c r="C3" s="1276"/>
      <c r="D3" s="1276"/>
      <c r="E3" s="1276"/>
      <c r="F3" s="1276"/>
      <c r="G3" s="1276"/>
      <c r="H3" s="1276"/>
      <c r="I3" s="1276"/>
      <c r="J3" s="1276"/>
      <c r="K3" s="1276"/>
      <c r="L3" s="1276"/>
      <c r="M3" s="1276"/>
    </row>
    <row r="4" spans="1:15">
      <c r="A4" s="201" t="s">
        <v>25</v>
      </c>
      <c r="B4" s="1277" t="s">
        <v>26</v>
      </c>
      <c r="C4" s="1278"/>
      <c r="D4" s="1279"/>
      <c r="E4" s="1277" t="s">
        <v>4</v>
      </c>
      <c r="F4" s="1278"/>
      <c r="G4" s="1279"/>
      <c r="H4" s="1277" t="s">
        <v>5</v>
      </c>
      <c r="I4" s="1278"/>
      <c r="J4" s="1279"/>
      <c r="K4" s="1285" t="s">
        <v>6</v>
      </c>
      <c r="L4" s="1278"/>
      <c r="M4" s="1279"/>
    </row>
    <row r="5" spans="1:15" ht="12.9" thickBot="1">
      <c r="A5" s="102" t="s">
        <v>7</v>
      </c>
      <c r="B5" s="103" t="s">
        <v>8</v>
      </c>
      <c r="C5" s="104" t="s">
        <v>9</v>
      </c>
      <c r="D5" s="105" t="s">
        <v>10</v>
      </c>
      <c r="E5" s="103" t="s">
        <v>8</v>
      </c>
      <c r="F5" s="104" t="s">
        <v>9</v>
      </c>
      <c r="G5" s="105" t="s">
        <v>10</v>
      </c>
      <c r="H5" s="103" t="s">
        <v>8</v>
      </c>
      <c r="I5" s="104" t="s">
        <v>9</v>
      </c>
      <c r="J5" s="105" t="s">
        <v>10</v>
      </c>
      <c r="K5" s="103" t="s">
        <v>8</v>
      </c>
      <c r="L5" s="104" t="s">
        <v>9</v>
      </c>
      <c r="M5" s="105" t="s">
        <v>10</v>
      </c>
    </row>
    <row r="6" spans="1:15" ht="12.9" thickBot="1">
      <c r="A6" s="102" t="s">
        <v>27</v>
      </c>
      <c r="B6" s="245"/>
      <c r="C6" s="246"/>
      <c r="D6" s="1091">
        <v>16815503</v>
      </c>
      <c r="E6" s="109"/>
      <c r="F6" s="110"/>
      <c r="G6" s="111"/>
      <c r="H6" s="106"/>
      <c r="I6" s="107"/>
      <c r="J6" s="108"/>
      <c r="K6" s="109"/>
      <c r="L6" s="110"/>
      <c r="M6" s="111"/>
    </row>
    <row r="7" spans="1:15">
      <c r="A7" s="112" t="s">
        <v>25</v>
      </c>
      <c r="B7" s="731"/>
      <c r="C7" s="732"/>
      <c r="D7" s="419">
        <f t="shared" ref="D7:D15" si="0">B7+C7</f>
        <v>0</v>
      </c>
      <c r="E7" s="216">
        <v>22621.370000000003</v>
      </c>
      <c r="F7" s="418">
        <v>21748.32</v>
      </c>
      <c r="G7" s="419">
        <f t="shared" ref="G7:G16" si="1">E7+F7</f>
        <v>44369.69</v>
      </c>
      <c r="H7" s="216">
        <v>279679.14</v>
      </c>
      <c r="I7" s="418">
        <v>41515.939999999995</v>
      </c>
      <c r="J7" s="419">
        <f t="shared" ref="J7:J16" si="2">H7+I7</f>
        <v>321195.08</v>
      </c>
      <c r="K7" s="738"/>
      <c r="L7" s="739"/>
      <c r="M7" s="740"/>
    </row>
    <row r="8" spans="1:15">
      <c r="A8" s="113" t="s">
        <v>28</v>
      </c>
      <c r="B8" s="733"/>
      <c r="C8" s="734"/>
      <c r="D8" s="219">
        <f t="shared" si="0"/>
        <v>0</v>
      </c>
      <c r="E8" s="217">
        <v>813.07</v>
      </c>
      <c r="F8" s="218">
        <v>26289.1</v>
      </c>
      <c r="G8" s="219">
        <f t="shared" si="1"/>
        <v>27102.17</v>
      </c>
      <c r="H8" s="217">
        <v>14731.579999999998</v>
      </c>
      <c r="I8" s="218">
        <v>476320.83999999997</v>
      </c>
      <c r="J8" s="219">
        <f t="shared" si="2"/>
        <v>491052.42</v>
      </c>
      <c r="K8" s="741"/>
      <c r="L8" s="742"/>
      <c r="M8" s="743"/>
      <c r="N8" s="125"/>
    </row>
    <row r="9" spans="1:15">
      <c r="A9" s="112" t="s">
        <v>29</v>
      </c>
      <c r="B9" s="733"/>
      <c r="C9" s="734"/>
      <c r="D9" s="219">
        <f t="shared" si="0"/>
        <v>0</v>
      </c>
      <c r="E9" s="217">
        <v>47707.16</v>
      </c>
      <c r="F9" s="218">
        <v>63239.72</v>
      </c>
      <c r="G9" s="219">
        <f t="shared" si="1"/>
        <v>110946.88</v>
      </c>
      <c r="H9" s="217">
        <v>500139.04000000004</v>
      </c>
      <c r="I9" s="218">
        <v>662975.01</v>
      </c>
      <c r="J9" s="219">
        <f t="shared" si="2"/>
        <v>1163114.05</v>
      </c>
      <c r="K9" s="741"/>
      <c r="L9" s="742"/>
      <c r="M9" s="743"/>
    </row>
    <row r="10" spans="1:15">
      <c r="A10" s="112" t="s">
        <v>30</v>
      </c>
      <c r="B10" s="733"/>
      <c r="C10" s="734"/>
      <c r="D10" s="219">
        <f t="shared" si="0"/>
        <v>0</v>
      </c>
      <c r="E10" s="217">
        <v>-334015.62</v>
      </c>
      <c r="F10" s="218">
        <v>29989.030000000002</v>
      </c>
      <c r="G10" s="219">
        <f t="shared" si="1"/>
        <v>-304026.58999999997</v>
      </c>
      <c r="H10" s="217">
        <v>130174.88000000006</v>
      </c>
      <c r="I10" s="218">
        <v>658642.34000000008</v>
      </c>
      <c r="J10" s="219">
        <f t="shared" si="2"/>
        <v>788817.2200000002</v>
      </c>
      <c r="K10" s="741"/>
      <c r="L10" s="742"/>
      <c r="M10" s="743"/>
    </row>
    <row r="11" spans="1:15">
      <c r="A11" s="112" t="s">
        <v>31</v>
      </c>
      <c r="B11" s="735"/>
      <c r="C11" s="734"/>
      <c r="D11" s="219">
        <f t="shared" si="0"/>
        <v>0</v>
      </c>
      <c r="E11" s="217">
        <v>0</v>
      </c>
      <c r="F11" s="218">
        <v>0</v>
      </c>
      <c r="G11" s="219">
        <f t="shared" si="1"/>
        <v>0</v>
      </c>
      <c r="H11" s="217">
        <v>0</v>
      </c>
      <c r="I11" s="218">
        <v>0</v>
      </c>
      <c r="J11" s="219">
        <f t="shared" si="2"/>
        <v>0</v>
      </c>
      <c r="K11" s="741"/>
      <c r="L11" s="742"/>
      <c r="M11" s="743"/>
    </row>
    <row r="12" spans="1:15">
      <c r="A12" s="112" t="s">
        <v>32</v>
      </c>
      <c r="B12" s="733"/>
      <c r="C12" s="734"/>
      <c r="D12" s="219">
        <f t="shared" si="0"/>
        <v>0</v>
      </c>
      <c r="E12" s="217">
        <v>483919.15000000008</v>
      </c>
      <c r="F12" s="218">
        <v>0</v>
      </c>
      <c r="G12" s="219">
        <f t="shared" si="1"/>
        <v>483919.15000000008</v>
      </c>
      <c r="H12" s="217">
        <v>830186.62000000034</v>
      </c>
      <c r="I12" s="218">
        <v>0</v>
      </c>
      <c r="J12" s="219">
        <f t="shared" si="2"/>
        <v>830186.62000000034</v>
      </c>
      <c r="K12" s="741"/>
      <c r="L12" s="742"/>
      <c r="M12" s="743"/>
    </row>
    <row r="13" spans="1:15">
      <c r="A13" s="112" t="s">
        <v>33</v>
      </c>
      <c r="B13" s="733"/>
      <c r="C13" s="734"/>
      <c r="D13" s="219">
        <f t="shared" si="0"/>
        <v>0</v>
      </c>
      <c r="E13" s="217">
        <v>-10139.630000000001</v>
      </c>
      <c r="F13" s="218">
        <v>0</v>
      </c>
      <c r="G13" s="219">
        <f t="shared" si="1"/>
        <v>-10139.630000000001</v>
      </c>
      <c r="H13" s="217">
        <v>108103.38000000002</v>
      </c>
      <c r="I13" s="218">
        <v>0</v>
      </c>
      <c r="J13" s="219">
        <f t="shared" si="2"/>
        <v>108103.38000000002</v>
      </c>
      <c r="K13" s="741"/>
      <c r="L13" s="742"/>
      <c r="M13" s="743"/>
    </row>
    <row r="14" spans="1:15">
      <c r="A14" s="112" t="s">
        <v>34</v>
      </c>
      <c r="B14" s="733"/>
      <c r="C14" s="734"/>
      <c r="D14" s="219">
        <f t="shared" si="0"/>
        <v>0</v>
      </c>
      <c r="E14" s="217">
        <v>110611.46</v>
      </c>
      <c r="F14" s="218">
        <v>110611.45</v>
      </c>
      <c r="G14" s="219">
        <f t="shared" si="1"/>
        <v>221222.91</v>
      </c>
      <c r="H14" s="217">
        <v>651302.57999999996</v>
      </c>
      <c r="I14" s="218">
        <v>651302.54999999993</v>
      </c>
      <c r="J14" s="219">
        <f t="shared" si="2"/>
        <v>1302605.1299999999</v>
      </c>
      <c r="K14" s="741"/>
      <c r="L14" s="742"/>
      <c r="M14" s="743"/>
    </row>
    <row r="15" spans="1:15">
      <c r="A15" s="112" t="s">
        <v>35</v>
      </c>
      <c r="B15" s="733"/>
      <c r="C15" s="734"/>
      <c r="D15" s="219">
        <f t="shared" si="0"/>
        <v>0</v>
      </c>
      <c r="E15" s="217">
        <v>100918.31</v>
      </c>
      <c r="F15" s="218">
        <v>100918.3</v>
      </c>
      <c r="G15" s="219">
        <f t="shared" si="1"/>
        <v>201836.61</v>
      </c>
      <c r="H15" s="217">
        <v>191158.22</v>
      </c>
      <c r="I15" s="218">
        <v>191158.2</v>
      </c>
      <c r="J15" s="219">
        <f t="shared" si="2"/>
        <v>382316.42000000004</v>
      </c>
      <c r="K15" s="741"/>
      <c r="L15" s="742"/>
      <c r="M15" s="743"/>
    </row>
    <row r="16" spans="1:15">
      <c r="A16" s="437" t="s">
        <v>15</v>
      </c>
      <c r="B16" s="733"/>
      <c r="C16" s="734"/>
      <c r="D16" s="219">
        <v>0</v>
      </c>
      <c r="E16" s="217">
        <v>0</v>
      </c>
      <c r="F16" s="218">
        <v>0</v>
      </c>
      <c r="G16" s="219">
        <f t="shared" si="1"/>
        <v>0</v>
      </c>
      <c r="H16" s="217">
        <v>0</v>
      </c>
      <c r="I16" s="218">
        <v>0</v>
      </c>
      <c r="J16" s="219">
        <f t="shared" si="2"/>
        <v>0</v>
      </c>
      <c r="K16" s="741"/>
      <c r="L16" s="742"/>
      <c r="M16" s="743"/>
    </row>
    <row r="17" spans="1:14">
      <c r="A17" s="113"/>
      <c r="B17" s="733"/>
      <c r="C17" s="734"/>
      <c r="D17" s="219"/>
      <c r="E17" s="217"/>
      <c r="F17" s="218"/>
      <c r="G17" s="219"/>
      <c r="H17" s="217"/>
      <c r="I17" s="218"/>
      <c r="J17" s="219"/>
      <c r="K17" s="114"/>
      <c r="L17" s="115"/>
      <c r="M17" s="116"/>
    </row>
    <row r="18" spans="1:14" ht="12.9" thickBot="1">
      <c r="A18" s="117" t="s">
        <v>36</v>
      </c>
      <c r="B18" s="729">
        <f t="shared" ref="B18:D18" si="3">SUM(B6:B16)</f>
        <v>0</v>
      </c>
      <c r="C18" s="730">
        <f t="shared" si="3"/>
        <v>0</v>
      </c>
      <c r="D18" s="222">
        <f t="shared" si="3"/>
        <v>16815503</v>
      </c>
      <c r="E18" s="220">
        <f t="shared" ref="E18:J18" si="4">SUM(E7:E17)</f>
        <v>422435.27000000008</v>
      </c>
      <c r="F18" s="220">
        <f t="shared" si="4"/>
        <v>352795.92</v>
      </c>
      <c r="G18" s="220">
        <f>SUM(G7:G17)</f>
        <v>775231.19000000006</v>
      </c>
      <c r="H18" s="220">
        <f t="shared" si="4"/>
        <v>2705475.4400000009</v>
      </c>
      <c r="I18" s="220">
        <f t="shared" si="4"/>
        <v>2681914.8800000004</v>
      </c>
      <c r="J18" s="220">
        <f t="shared" si="4"/>
        <v>5387390.3200000003</v>
      </c>
      <c r="K18" s="118"/>
      <c r="L18" s="119"/>
      <c r="M18" s="783">
        <f>IFERROR(J18/D18,0)</f>
        <v>0.32038234717094105</v>
      </c>
      <c r="N18" s="125"/>
    </row>
    <row r="19" spans="1:14" ht="12.9" thickBot="1">
      <c r="A19" s="788"/>
      <c r="B19" s="1099"/>
      <c r="C19" s="1100"/>
      <c r="D19" s="225"/>
      <c r="E19" s="223"/>
      <c r="F19" s="224"/>
      <c r="G19" s="225"/>
      <c r="H19" s="223"/>
      <c r="I19" s="224"/>
      <c r="J19" s="225"/>
      <c r="K19" s="121"/>
      <c r="L19" s="122"/>
      <c r="M19" s="123"/>
    </row>
    <row r="20" spans="1:14">
      <c r="A20" s="124" t="s">
        <v>37</v>
      </c>
      <c r="B20" s="785"/>
      <c r="C20" s="732"/>
      <c r="D20" s="1096">
        <v>337201</v>
      </c>
      <c r="E20" s="216">
        <v>0</v>
      </c>
      <c r="F20" s="418">
        <v>0</v>
      </c>
      <c r="G20" s="419">
        <f t="shared" ref="G20:G27" si="5">E20+F20</f>
        <v>0</v>
      </c>
      <c r="H20" s="216">
        <v>6639.74</v>
      </c>
      <c r="I20" s="418">
        <v>6639.6600000000008</v>
      </c>
      <c r="J20" s="419">
        <f>H20+I20</f>
        <v>13279.400000000001</v>
      </c>
      <c r="K20" s="1024"/>
      <c r="L20" s="739"/>
      <c r="M20" s="420">
        <f>J20/D20</f>
        <v>3.9381259248934618E-2</v>
      </c>
    </row>
    <row r="21" spans="1:14">
      <c r="A21" s="124" t="s">
        <v>38</v>
      </c>
      <c r="B21" s="736"/>
      <c r="C21" s="737"/>
      <c r="D21" s="219">
        <v>0</v>
      </c>
      <c r="E21" s="217">
        <v>0</v>
      </c>
      <c r="F21" s="218">
        <v>0</v>
      </c>
      <c r="G21" s="219">
        <f t="shared" si="5"/>
        <v>0</v>
      </c>
      <c r="H21" s="217">
        <v>0</v>
      </c>
      <c r="I21" s="218">
        <v>0</v>
      </c>
      <c r="J21" s="219">
        <f t="shared" ref="J21:J26" si="6">H21+I21</f>
        <v>0</v>
      </c>
      <c r="K21" s="1025"/>
      <c r="L21" s="742"/>
      <c r="M21" s="116">
        <v>0</v>
      </c>
    </row>
    <row r="22" spans="1:14">
      <c r="A22" s="113" t="s">
        <v>39</v>
      </c>
      <c r="B22" s="736"/>
      <c r="C22" s="737"/>
      <c r="D22" s="1097">
        <v>162981</v>
      </c>
      <c r="E22" s="217">
        <v>7515.6699999999992</v>
      </c>
      <c r="F22" s="218">
        <v>7515.6399999999994</v>
      </c>
      <c r="G22" s="219">
        <f t="shared" si="5"/>
        <v>15031.309999999998</v>
      </c>
      <c r="H22" s="217">
        <v>40055.229999999996</v>
      </c>
      <c r="I22" s="218">
        <v>40055.050000000003</v>
      </c>
      <c r="J22" s="219">
        <f t="shared" si="6"/>
        <v>80110.28</v>
      </c>
      <c r="K22" s="1025"/>
      <c r="L22" s="742"/>
      <c r="M22" s="116">
        <f t="shared" ref="M22:M29" si="7">J22/D22</f>
        <v>0.49153140550125474</v>
      </c>
      <c r="N22" s="125"/>
    </row>
    <row r="23" spans="1:14">
      <c r="A23" s="112" t="s">
        <v>40</v>
      </c>
      <c r="B23" s="736"/>
      <c r="C23" s="737"/>
      <c r="D23" s="1097">
        <v>1069140</v>
      </c>
      <c r="E23" s="217">
        <v>27716.42</v>
      </c>
      <c r="F23" s="218">
        <v>27716.43</v>
      </c>
      <c r="G23" s="219">
        <f t="shared" si="5"/>
        <v>55432.85</v>
      </c>
      <c r="H23" s="217">
        <v>202911.65999999997</v>
      </c>
      <c r="I23" s="218">
        <v>202911.69</v>
      </c>
      <c r="J23" s="219">
        <f t="shared" si="6"/>
        <v>405823.35</v>
      </c>
      <c r="K23" s="1025"/>
      <c r="L23" s="742"/>
      <c r="M23" s="116">
        <f t="shared" si="7"/>
        <v>0.3795792412593299</v>
      </c>
    </row>
    <row r="24" spans="1:14">
      <c r="A24" s="437" t="s">
        <v>41</v>
      </c>
      <c r="B24" s="736"/>
      <c r="C24" s="737"/>
      <c r="D24" s="1097">
        <v>162500</v>
      </c>
      <c r="E24" s="217">
        <v>4212.5</v>
      </c>
      <c r="F24" s="218">
        <v>4212.5</v>
      </c>
      <c r="G24" s="219">
        <f t="shared" si="5"/>
        <v>8425</v>
      </c>
      <c r="H24" s="217">
        <v>33169.380000000005</v>
      </c>
      <c r="I24" s="218">
        <v>33169.369999999995</v>
      </c>
      <c r="J24" s="219">
        <f t="shared" si="6"/>
        <v>66338.75</v>
      </c>
      <c r="K24" s="1025"/>
      <c r="L24" s="742"/>
      <c r="M24" s="116">
        <f t="shared" si="7"/>
        <v>0.40823846153846155</v>
      </c>
      <c r="N24" s="125"/>
    </row>
    <row r="25" spans="1:14">
      <c r="A25" s="112" t="s">
        <v>42</v>
      </c>
      <c r="B25" s="736"/>
      <c r="C25" s="737"/>
      <c r="D25" s="1097">
        <v>294680</v>
      </c>
      <c r="E25" s="226">
        <v>11271.380000000001</v>
      </c>
      <c r="F25" s="227">
        <v>11271.36</v>
      </c>
      <c r="G25" s="228">
        <f t="shared" si="5"/>
        <v>22542.74</v>
      </c>
      <c r="H25" s="217">
        <v>74313.400000000009</v>
      </c>
      <c r="I25" s="218">
        <v>74313.279999999999</v>
      </c>
      <c r="J25" s="219">
        <f t="shared" si="6"/>
        <v>148626.68</v>
      </c>
      <c r="K25" s="1025"/>
      <c r="L25" s="742"/>
      <c r="M25" s="116">
        <f t="shared" si="7"/>
        <v>0.50436636351296316</v>
      </c>
    </row>
    <row r="26" spans="1:14">
      <c r="A26" s="112" t="s">
        <v>43</v>
      </c>
      <c r="B26" s="736"/>
      <c r="C26" s="737"/>
      <c r="D26" s="1097">
        <v>5104453</v>
      </c>
      <c r="E26" s="217">
        <v>49473.86</v>
      </c>
      <c r="F26" s="218">
        <v>49473.79</v>
      </c>
      <c r="G26" s="219">
        <f t="shared" si="5"/>
        <v>98947.65</v>
      </c>
      <c r="H26" s="217">
        <v>566137.39</v>
      </c>
      <c r="I26" s="218">
        <v>566136.9</v>
      </c>
      <c r="J26" s="219">
        <f t="shared" si="6"/>
        <v>1132274.29</v>
      </c>
      <c r="K26" s="1025"/>
      <c r="L26" s="742"/>
      <c r="M26" s="116">
        <f t="shared" si="7"/>
        <v>0.22182088658667246</v>
      </c>
      <c r="N26" s="209"/>
    </row>
    <row r="27" spans="1:14">
      <c r="A27" s="1083" t="s">
        <v>44</v>
      </c>
      <c r="B27" s="736"/>
      <c r="C27" s="737"/>
      <c r="D27" s="1097">
        <v>53113</v>
      </c>
      <c r="E27" s="597">
        <v>0</v>
      </c>
      <c r="F27" s="598">
        <v>0</v>
      </c>
      <c r="G27" s="599">
        <f t="shared" si="5"/>
        <v>0</v>
      </c>
      <c r="H27" s="217">
        <v>4935.1899999999996</v>
      </c>
      <c r="I27" s="218">
        <v>4935.17</v>
      </c>
      <c r="J27" s="219">
        <f>H27+I27</f>
        <v>9870.36</v>
      </c>
      <c r="K27" s="1026"/>
      <c r="L27" s="1027"/>
      <c r="M27" s="600">
        <f t="shared" si="7"/>
        <v>0.1858369890610585</v>
      </c>
      <c r="N27" s="214"/>
    </row>
    <row r="28" spans="1:14">
      <c r="A28" s="120" t="s">
        <v>45</v>
      </c>
      <c r="B28" s="736"/>
      <c r="C28" s="737"/>
      <c r="D28" s="1097">
        <v>306076</v>
      </c>
      <c r="E28" s="780">
        <v>980.72000000000071</v>
      </c>
      <c r="F28" s="781">
        <v>980.7000000000005</v>
      </c>
      <c r="G28" s="779">
        <f>E28+F28</f>
        <v>1961.4200000000012</v>
      </c>
      <c r="H28" s="780">
        <v>9578.35</v>
      </c>
      <c r="I28" s="781">
        <v>9578.2300000000014</v>
      </c>
      <c r="J28" s="779">
        <f>H28+I28</f>
        <v>19156.580000000002</v>
      </c>
      <c r="K28" s="1028"/>
      <c r="L28" s="1029"/>
      <c r="M28" s="782">
        <f t="shared" si="7"/>
        <v>6.2587657967302243E-2</v>
      </c>
      <c r="N28" s="214"/>
    </row>
    <row r="29" spans="1:14">
      <c r="A29" s="787" t="s">
        <v>46</v>
      </c>
      <c r="B29" s="1120">
        <f>SUM(B20:B28)</f>
        <v>0</v>
      </c>
      <c r="C29" s="1121">
        <f t="shared" ref="C29:G29" si="8">SUM(C20:C28)</f>
        <v>0</v>
      </c>
      <c r="D29" s="1122">
        <f>SUM(D20:D28)</f>
        <v>7490144</v>
      </c>
      <c r="E29" s="1123">
        <f>SUM(E20:E28)</f>
        <v>101170.55</v>
      </c>
      <c r="F29" s="1124">
        <f>SUM(F20:F28)</f>
        <v>101170.42</v>
      </c>
      <c r="G29" s="1125">
        <f t="shared" si="8"/>
        <v>202340.97</v>
      </c>
      <c r="H29" s="1123">
        <f>SUM(H20:H28)</f>
        <v>937740.34</v>
      </c>
      <c r="I29" s="1124">
        <f>SUM(I20:I28)</f>
        <v>937739.35000000009</v>
      </c>
      <c r="J29" s="1125">
        <f>SUM(J20:J28)</f>
        <v>1875479.6900000002</v>
      </c>
      <c r="K29" s="1126"/>
      <c r="L29" s="1127"/>
      <c r="M29" s="1128">
        <f t="shared" si="7"/>
        <v>0.25039300846552487</v>
      </c>
      <c r="N29" s="125"/>
    </row>
    <row r="30" spans="1:14" ht="12.9" thickBot="1">
      <c r="A30" s="126" t="s">
        <v>47</v>
      </c>
      <c r="B30" s="1101">
        <f>B18+B29</f>
        <v>0</v>
      </c>
      <c r="C30" s="1102">
        <f t="shared" ref="C30:I30" si="9">C18+C29</f>
        <v>0</v>
      </c>
      <c r="D30" s="786">
        <f>D18+D29</f>
        <v>24305647</v>
      </c>
      <c r="E30" s="229">
        <f t="shared" si="9"/>
        <v>523605.82000000007</v>
      </c>
      <c r="F30" s="229">
        <f t="shared" si="9"/>
        <v>453966.33999999997</v>
      </c>
      <c r="G30" s="784">
        <f>G18+G29</f>
        <v>977572.16</v>
      </c>
      <c r="H30" s="229">
        <f t="shared" si="9"/>
        <v>3643215.7800000007</v>
      </c>
      <c r="I30" s="230">
        <f t="shared" si="9"/>
        <v>3619654.2300000004</v>
      </c>
      <c r="J30" s="784">
        <f>J18+J29</f>
        <v>7262870.0100000007</v>
      </c>
      <c r="K30" s="1030"/>
      <c r="L30" s="1031"/>
      <c r="M30" s="783">
        <f>J30/D30</f>
        <v>0.29881409904455541</v>
      </c>
      <c r="N30" s="138"/>
    </row>
    <row r="31" spans="1:14" ht="18.75" customHeight="1" thickBot="1">
      <c r="A31" s="604"/>
      <c r="B31" s="605"/>
      <c r="C31" s="605"/>
      <c r="D31" s="605"/>
      <c r="E31" s="605"/>
      <c r="F31" s="605"/>
      <c r="G31" s="605"/>
      <c r="H31" s="605"/>
      <c r="I31" s="605"/>
      <c r="J31" s="605"/>
      <c r="K31" s="605"/>
      <c r="L31" s="605"/>
      <c r="M31" s="606"/>
    </row>
    <row r="32" spans="1:14">
      <c r="A32" s="124" t="s">
        <v>48</v>
      </c>
      <c r="B32" s="233"/>
      <c r="C32" s="234"/>
      <c r="D32" s="235"/>
      <c r="E32" s="236">
        <v>47931.21</v>
      </c>
      <c r="F32" s="237">
        <v>46683.939999999995</v>
      </c>
      <c r="G32" s="231">
        <f>E32+F32</f>
        <v>94615.15</v>
      </c>
      <c r="H32" s="236">
        <v>349510.31000000006</v>
      </c>
      <c r="I32" s="237">
        <v>348410.17000000004</v>
      </c>
      <c r="J32" s="231">
        <f>H32+I32</f>
        <v>697920.4800000001</v>
      </c>
      <c r="K32" s="202"/>
      <c r="L32" s="185"/>
      <c r="M32" s="200"/>
    </row>
    <row r="33" spans="1:13">
      <c r="A33" s="127" t="s">
        <v>49</v>
      </c>
      <c r="B33" s="238"/>
      <c r="C33" s="1092">
        <v>200000</v>
      </c>
      <c r="D33" s="618">
        <f>C33</f>
        <v>200000</v>
      </c>
      <c r="E33" s="239"/>
      <c r="F33" s="240">
        <v>17257.14</v>
      </c>
      <c r="G33" s="232">
        <f>F33</f>
        <v>17257.14</v>
      </c>
      <c r="H33" s="239"/>
      <c r="I33" s="240">
        <v>59361.869999999995</v>
      </c>
      <c r="J33" s="232">
        <f>I33</f>
        <v>59361.869999999995</v>
      </c>
      <c r="K33" s="186"/>
      <c r="L33" s="716">
        <f>I33/C33</f>
        <v>0.29680934999999997</v>
      </c>
      <c r="M33" s="717">
        <f>J33/D33</f>
        <v>0.29680934999999997</v>
      </c>
    </row>
    <row r="34" spans="1:13" s="122" customFormat="1">
      <c r="A34" s="613"/>
      <c r="B34" s="613"/>
      <c r="C34" s="613"/>
      <c r="D34" s="613"/>
      <c r="E34" s="613"/>
      <c r="F34" s="613"/>
      <c r="G34" s="613"/>
      <c r="H34"/>
      <c r="I34"/>
      <c r="J34" s="129"/>
      <c r="K34"/>
      <c r="L34"/>
      <c r="M34"/>
    </row>
    <row r="35" spans="1:13" s="122" customFormat="1" ht="13.2" customHeight="1">
      <c r="A35" s="1180" t="s">
        <v>50</v>
      </c>
      <c r="B35" s="32"/>
      <c r="C35" s="356"/>
      <c r="D35" s="1107"/>
      <c r="E35" s="608"/>
      <c r="F35" s="608"/>
      <c r="G35" s="608"/>
      <c r="H35" s="608"/>
      <c r="I35" s="608"/>
      <c r="J35" s="608"/>
      <c r="K35" s="608"/>
      <c r="L35" s="608"/>
      <c r="M35" s="1082"/>
    </row>
    <row r="36" spans="1:13" s="122" customFormat="1">
      <c r="A36" s="1253" t="s">
        <v>51</v>
      </c>
      <c r="B36" s="32"/>
      <c r="C36" s="32"/>
      <c r="D36" s="32"/>
      <c r="E36" s="32"/>
      <c r="F36" s="32"/>
      <c r="G36" s="32"/>
      <c r="H36" s="32"/>
      <c r="I36" s="1180"/>
      <c r="J36" s="1180"/>
      <c r="K36" s="1180"/>
      <c r="L36" s="1180"/>
      <c r="M36" s="1252"/>
    </row>
    <row r="37" spans="1:13" s="122" customFormat="1">
      <c r="A37" s="1253" t="s">
        <v>52</v>
      </c>
      <c r="B37" s="32"/>
      <c r="C37" s="32"/>
      <c r="D37" s="32"/>
      <c r="E37" s="32"/>
      <c r="F37" s="32"/>
      <c r="G37" s="32"/>
      <c r="H37" s="32"/>
      <c r="I37" s="1180"/>
      <c r="J37" s="1180"/>
      <c r="K37" s="1180"/>
      <c r="L37" s="1180"/>
      <c r="M37" s="1252"/>
    </row>
    <row r="38" spans="1:13" s="122" customFormat="1" ht="12.75" customHeight="1">
      <c r="A38" s="1181"/>
      <c r="B38"/>
      <c r="C38"/>
      <c r="D38"/>
      <c r="E38"/>
      <c r="F38"/>
      <c r="G38"/>
      <c r="H38"/>
    </row>
    <row r="39" spans="1:13" s="122" customFormat="1" ht="15" customHeight="1">
      <c r="A39" s="1254" t="s">
        <v>53</v>
      </c>
      <c r="B39" s="1255"/>
      <c r="C39" s="1255"/>
      <c r="D39" s="1255"/>
      <c r="E39" s="1255"/>
      <c r="F39" s="1255"/>
      <c r="G39" s="1255"/>
      <c r="H39" s="1255"/>
      <c r="I39" s="1255"/>
      <c r="J39" s="1255"/>
      <c r="K39" s="1255"/>
      <c r="L39" s="1255"/>
      <c r="M39" s="1255"/>
    </row>
    <row r="40" spans="1:13" s="122" customFormat="1">
      <c r="A40"/>
      <c r="B40"/>
      <c r="C40"/>
      <c r="D40"/>
      <c r="E40"/>
      <c r="F40"/>
      <c r="G40"/>
      <c r="H40"/>
      <c r="I40"/>
      <c r="J40"/>
      <c r="K40"/>
      <c r="L40"/>
      <c r="M40"/>
    </row>
    <row r="41" spans="1:13">
      <c r="A41" s="1284"/>
      <c r="B41" s="1284"/>
      <c r="C41" s="1284"/>
      <c r="D41" s="1284"/>
      <c r="E41" s="1284"/>
      <c r="F41" s="1284"/>
      <c r="G41" s="1284"/>
      <c r="H41" s="1284"/>
      <c r="I41" s="1284"/>
      <c r="J41" s="1284"/>
      <c r="K41" s="1284"/>
      <c r="L41" s="1284"/>
      <c r="M41" s="1284"/>
    </row>
    <row r="42" spans="1:13">
      <c r="A42" s="208"/>
      <c r="B42" s="208"/>
      <c r="C42" s="208"/>
      <c r="D42" s="208"/>
      <c r="E42" s="208"/>
      <c r="F42" s="208"/>
      <c r="G42" s="208"/>
      <c r="H42"/>
      <c r="I42"/>
      <c r="J42" s="129"/>
      <c r="K42"/>
      <c r="L42"/>
      <c r="M42"/>
    </row>
    <row r="43" spans="1:13" ht="13.2" customHeight="1">
      <c r="A43" s="1283"/>
      <c r="B43" s="1283"/>
      <c r="C43" s="1283"/>
      <c r="D43" s="1283"/>
      <c r="E43" s="1283"/>
      <c r="F43" s="1283"/>
      <c r="G43" s="1283"/>
      <c r="H43" s="1283"/>
      <c r="I43" s="1283"/>
      <c r="J43" s="1283"/>
      <c r="K43" s="1283"/>
    </row>
    <row r="44" spans="1:13">
      <c r="J44" s="1098"/>
    </row>
    <row r="45" spans="1:13">
      <c r="D45" s="128"/>
    </row>
    <row r="51" spans="4:10">
      <c r="D51" s="125"/>
    </row>
    <row r="52" spans="4:10">
      <c r="D52" s="125"/>
      <c r="J52" s="125"/>
    </row>
    <row r="54" spans="4:10">
      <c r="D54" s="128"/>
    </row>
  </sheetData>
  <mergeCells count="9">
    <mergeCell ref="A43:K43"/>
    <mergeCell ref="A41:M41"/>
    <mergeCell ref="A1:M1"/>
    <mergeCell ref="A2:M2"/>
    <mergeCell ref="A3:M3"/>
    <mergeCell ref="B4:D4"/>
    <mergeCell ref="E4:G4"/>
    <mergeCell ref="H4:J4"/>
    <mergeCell ref="K4:M4"/>
  </mergeCells>
  <pageMargins left="0.7" right="0.7" top="0.75" bottom="0.75" header="0.3" footer="0.3"/>
  <pageSetup scale="62" orientation="landscape" r:id="rId1"/>
  <customProperties>
    <customPr name="_pios_id" r:id="rId2"/>
  </customProperties>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codeName="Sheet30">
    <tabColor rgb="FF00B050"/>
    <pageSetUpPr fitToPage="1"/>
  </sheetPr>
  <dimension ref="A1:S18"/>
  <sheetViews>
    <sheetView workbookViewId="0">
      <selection activeCell="A6" sqref="A6"/>
    </sheetView>
  </sheetViews>
  <sheetFormatPr defaultColWidth="8.53515625" defaultRowHeight="12.45"/>
  <cols>
    <col min="1" max="1" width="15.69140625" style="387" customWidth="1"/>
    <col min="2" max="10" width="10.53515625" style="387" customWidth="1"/>
    <col min="11" max="16384" width="8.53515625" style="387"/>
  </cols>
  <sheetData>
    <row r="1" spans="1:19" ht="15.45">
      <c r="A1" s="1455" t="s">
        <v>653</v>
      </c>
      <c r="B1" s="1455"/>
      <c r="C1" s="1455"/>
      <c r="D1" s="1455"/>
      <c r="E1" s="1455"/>
      <c r="F1" s="1455"/>
      <c r="G1" s="1455"/>
      <c r="H1" s="1455"/>
      <c r="I1" s="1455"/>
      <c r="J1" s="1455"/>
    </row>
    <row r="2" spans="1:19" ht="15.45">
      <c r="A2" s="1456" t="s">
        <v>2</v>
      </c>
      <c r="B2" s="1536"/>
      <c r="C2" s="1536"/>
      <c r="D2" s="1536"/>
      <c r="E2" s="1536"/>
      <c r="F2" s="1536"/>
      <c r="G2" s="1536"/>
      <c r="H2" s="1536"/>
      <c r="I2" s="1536"/>
      <c r="J2" s="1536"/>
    </row>
    <row r="3" spans="1:19" ht="15.9" thickBot="1">
      <c r="A3" s="1275" t="str">
        <f>'Current Month '!A3</f>
        <v>July 2022</v>
      </c>
      <c r="B3" s="1276"/>
      <c r="C3" s="1276"/>
      <c r="D3" s="1276"/>
      <c r="E3" s="1276"/>
      <c r="F3" s="1276"/>
      <c r="G3" s="1276"/>
      <c r="H3" s="1276"/>
      <c r="I3" s="1276"/>
      <c r="J3" s="1276"/>
    </row>
    <row r="4" spans="1:19" ht="36" customHeight="1" thickBot="1">
      <c r="A4" s="1537" t="s">
        <v>273</v>
      </c>
      <c r="B4" s="1539" t="s">
        <v>654</v>
      </c>
      <c r="C4" s="1453"/>
      <c r="D4" s="1445"/>
      <c r="E4" s="1539" t="s">
        <v>655</v>
      </c>
      <c r="F4" s="1453"/>
      <c r="G4" s="1445"/>
      <c r="H4" s="1539" t="s">
        <v>656</v>
      </c>
      <c r="I4" s="1453"/>
      <c r="J4" s="1445"/>
    </row>
    <row r="5" spans="1:19" ht="18.45" thickBot="1">
      <c r="A5" s="1538"/>
      <c r="B5" s="944" t="s">
        <v>275</v>
      </c>
      <c r="C5" s="945" t="s">
        <v>542</v>
      </c>
      <c r="D5" s="946" t="s">
        <v>10</v>
      </c>
      <c r="E5" s="944" t="s">
        <v>275</v>
      </c>
      <c r="F5" s="552" t="s">
        <v>657</v>
      </c>
      <c r="G5" s="946" t="s">
        <v>10</v>
      </c>
      <c r="H5" s="944" t="s">
        <v>275</v>
      </c>
      <c r="I5" s="945" t="s">
        <v>276</v>
      </c>
      <c r="J5" s="946" t="s">
        <v>10</v>
      </c>
    </row>
    <row r="6" spans="1:19" ht="15">
      <c r="A6" s="553" t="s">
        <v>277</v>
      </c>
      <c r="B6" s="270">
        <v>2102</v>
      </c>
      <c r="C6" s="1135">
        <v>0</v>
      </c>
      <c r="D6" s="271">
        <f>SUM(B6:C6)</f>
        <v>2102</v>
      </c>
      <c r="E6" s="270">
        <v>449</v>
      </c>
      <c r="F6" s="1135">
        <v>0</v>
      </c>
      <c r="G6" s="271">
        <f>SUM(E6:F6)</f>
        <v>449</v>
      </c>
      <c r="H6" s="969">
        <f>E6/B6</f>
        <v>0.21360608943862988</v>
      </c>
      <c r="I6" s="554">
        <v>0</v>
      </c>
      <c r="J6" s="555">
        <f>G6/D6</f>
        <v>0.21360608943862988</v>
      </c>
    </row>
    <row r="7" spans="1:19" ht="15">
      <c r="A7" s="556" t="s">
        <v>278</v>
      </c>
      <c r="B7" s="273">
        <v>40415</v>
      </c>
      <c r="C7" s="274">
        <v>1192</v>
      </c>
      <c r="D7" s="271">
        <f>SUM(B7:C7)</f>
        <v>41607</v>
      </c>
      <c r="E7" s="273">
        <v>11373</v>
      </c>
      <c r="F7" s="274">
        <v>286</v>
      </c>
      <c r="G7" s="271">
        <f>SUM(E7:F7)</f>
        <v>11659</v>
      </c>
      <c r="H7" s="970">
        <f>E7/B7</f>
        <v>0.2814054187801559</v>
      </c>
      <c r="I7" s="557">
        <f>F7/C7</f>
        <v>0.23993288590604026</v>
      </c>
      <c r="J7" s="558">
        <f t="shared" ref="J7" si="0">G7/D7</f>
        <v>0.28021727113226141</v>
      </c>
    </row>
    <row r="8" spans="1:19" ht="15.9" thickBot="1">
      <c r="A8" s="559" t="s">
        <v>10</v>
      </c>
      <c r="B8" s="974">
        <f>SUM(B6:B7)</f>
        <v>42517</v>
      </c>
      <c r="C8" s="560">
        <f t="shared" ref="C8:G8" si="1">SUM(C6:C7)</f>
        <v>1192</v>
      </c>
      <c r="D8" s="973">
        <f t="shared" si="1"/>
        <v>43709</v>
      </c>
      <c r="E8" s="972">
        <f t="shared" si="1"/>
        <v>11822</v>
      </c>
      <c r="F8" s="561">
        <f t="shared" si="1"/>
        <v>286</v>
      </c>
      <c r="G8" s="973">
        <f t="shared" si="1"/>
        <v>12108</v>
      </c>
      <c r="H8" s="971">
        <f t="shared" ref="H8" si="2">E8/B8</f>
        <v>0.27805348448855755</v>
      </c>
      <c r="I8" s="562">
        <f>F8/C8</f>
        <v>0.23993288590604026</v>
      </c>
      <c r="J8" s="563">
        <f>G8/D8</f>
        <v>0.2770138873000984</v>
      </c>
    </row>
    <row r="10" spans="1:19" ht="14.15">
      <c r="A10" s="1486" t="s">
        <v>658</v>
      </c>
      <c r="B10" s="1486"/>
      <c r="C10" s="1486"/>
      <c r="D10" s="1486"/>
      <c r="E10" s="1486"/>
      <c r="F10" s="1486"/>
      <c r="G10" s="1486"/>
      <c r="H10" s="1486"/>
      <c r="I10" s="1486"/>
      <c r="J10" s="1486"/>
      <c r="K10" s="340"/>
      <c r="L10" s="340"/>
      <c r="M10" s="340"/>
      <c r="N10" s="340"/>
      <c r="O10" s="340"/>
      <c r="P10" s="340"/>
      <c r="Q10" s="340"/>
      <c r="R10" s="340"/>
      <c r="S10" s="340"/>
    </row>
    <row r="11" spans="1:19" ht="14.15">
      <c r="A11" s="340" t="s">
        <v>659</v>
      </c>
    </row>
    <row r="12" spans="1:19" ht="16.2" customHeight="1">
      <c r="A12" s="1535"/>
      <c r="B12" s="1535"/>
      <c r="C12" s="1535"/>
      <c r="D12" s="1535"/>
      <c r="E12" s="1535"/>
      <c r="F12" s="1535"/>
      <c r="G12" s="1535"/>
      <c r="H12" s="1535"/>
      <c r="I12" s="1535"/>
      <c r="J12" s="1535"/>
    </row>
    <row r="13" spans="1:19" ht="28.2" customHeight="1">
      <c r="A13" s="1535" t="s">
        <v>164</v>
      </c>
      <c r="B13" s="1535"/>
      <c r="C13" s="1535"/>
      <c r="D13" s="1535"/>
      <c r="E13" s="1535"/>
      <c r="F13" s="1535"/>
      <c r="G13" s="1535"/>
      <c r="H13" s="1535"/>
      <c r="I13" s="1535"/>
      <c r="J13" s="1535"/>
    </row>
    <row r="15" spans="1:19">
      <c r="A15" s="343"/>
    </row>
    <row r="18" spans="8:8">
      <c r="H18" s="387" t="s">
        <v>546</v>
      </c>
    </row>
  </sheetData>
  <mergeCells count="10">
    <mergeCell ref="A13:J13"/>
    <mergeCell ref="A10:J10"/>
    <mergeCell ref="A12:J12"/>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codeName="Sheet31">
    <tabColor rgb="FF00B050"/>
    <pageSetUpPr fitToPage="1"/>
  </sheetPr>
  <dimension ref="A1:K21"/>
  <sheetViews>
    <sheetView workbookViewId="0">
      <selection activeCell="A27" sqref="A27"/>
    </sheetView>
  </sheetViews>
  <sheetFormatPr defaultColWidth="8.53515625" defaultRowHeight="12.45"/>
  <cols>
    <col min="1" max="1" width="15.69140625" style="387" customWidth="1"/>
    <col min="2" max="2" width="16.3046875" style="387" customWidth="1"/>
    <col min="3" max="4" width="16.53515625" style="387" customWidth="1"/>
    <col min="5" max="5" width="14.69140625" style="387" customWidth="1"/>
    <col min="6" max="6" width="16.3828125" style="387" customWidth="1"/>
    <col min="7" max="7" width="18.3046875" style="399" customWidth="1"/>
    <col min="8" max="8" width="19.53515625" style="387" customWidth="1"/>
    <col min="9" max="9" width="12.3046875" style="389" bestFit="1" customWidth="1"/>
    <col min="10" max="11" width="8.53515625" style="389"/>
    <col min="12" max="16384" width="8.53515625" style="387"/>
  </cols>
  <sheetData>
    <row r="1" spans="1:11" ht="18">
      <c r="A1" s="1455" t="s">
        <v>660</v>
      </c>
      <c r="B1" s="1455"/>
      <c r="C1" s="1455"/>
      <c r="D1" s="1455"/>
      <c r="E1" s="1455"/>
      <c r="F1" s="1455"/>
      <c r="G1" s="1455"/>
      <c r="H1" s="1455"/>
    </row>
    <row r="2" spans="1:11" ht="15.45">
      <c r="A2" s="1456" t="s">
        <v>2</v>
      </c>
      <c r="B2" s="1536"/>
      <c r="C2" s="1536"/>
      <c r="D2" s="1536"/>
      <c r="E2" s="1536"/>
      <c r="F2" s="1536"/>
      <c r="G2" s="1536"/>
      <c r="H2" s="1536"/>
    </row>
    <row r="3" spans="1:11" ht="15.9" thickBot="1">
      <c r="A3" s="1275" t="str">
        <f>'Current Month '!A3</f>
        <v>July 2022</v>
      </c>
      <c r="B3" s="1276"/>
      <c r="C3" s="1276"/>
      <c r="D3" s="1276"/>
      <c r="E3" s="1276"/>
      <c r="F3" s="1276"/>
      <c r="G3" s="1276"/>
      <c r="H3" s="1276"/>
    </row>
    <row r="4" spans="1:11" ht="46.3">
      <c r="A4" s="614" t="s">
        <v>289</v>
      </c>
      <c r="B4" s="615" t="s">
        <v>661</v>
      </c>
      <c r="C4" s="615" t="s">
        <v>549</v>
      </c>
      <c r="D4" s="615" t="s">
        <v>550</v>
      </c>
      <c r="E4" s="615" t="s">
        <v>662</v>
      </c>
      <c r="F4" s="615" t="s">
        <v>663</v>
      </c>
      <c r="G4" s="564" t="s">
        <v>664</v>
      </c>
      <c r="H4" s="616" t="s">
        <v>554</v>
      </c>
      <c r="I4" s="392"/>
      <c r="J4" s="392"/>
    </row>
    <row r="5" spans="1:11" s="389" customFormat="1" ht="15">
      <c r="A5" s="565" t="s">
        <v>298</v>
      </c>
      <c r="B5" s="958">
        <v>11686</v>
      </c>
      <c r="C5" s="958">
        <v>135</v>
      </c>
      <c r="D5" s="566">
        <f>IF(B5&lt;&gt;0,C5/B5,0)</f>
        <v>1.1552284785213076E-2</v>
      </c>
      <c r="E5" s="958" t="s">
        <v>649</v>
      </c>
      <c r="F5" s="958">
        <v>49</v>
      </c>
      <c r="G5" s="557">
        <f>IFERROR(E5/C5,0)</f>
        <v>0</v>
      </c>
      <c r="H5" s="1116">
        <f>IFERROR(F5/B5,0)</f>
        <v>4.1930515146328942E-3</v>
      </c>
      <c r="I5" s="1020"/>
      <c r="J5" s="1065"/>
    </row>
    <row r="6" spans="1:11" ht="15">
      <c r="A6" s="565" t="s">
        <v>299</v>
      </c>
      <c r="B6" s="958">
        <v>11532</v>
      </c>
      <c r="C6" s="958">
        <v>78</v>
      </c>
      <c r="D6" s="566">
        <f t="shared" ref="D6:D11" si="0">IF(B6&lt;&gt;0,C6/B6,0)</f>
        <v>6.7637877211238293E-3</v>
      </c>
      <c r="E6" s="958">
        <v>4</v>
      </c>
      <c r="F6" s="958">
        <v>14</v>
      </c>
      <c r="G6" s="557">
        <f>IFERROR(E6/C6,0)</f>
        <v>5.128205128205128E-2</v>
      </c>
      <c r="H6" s="1116">
        <f t="shared" ref="H6:H10" si="1">IFERROR(F6/B6,0)</f>
        <v>1.2140131807145335E-3</v>
      </c>
      <c r="I6" s="393"/>
      <c r="J6" s="394"/>
    </row>
    <row r="7" spans="1:11" ht="15">
      <c r="A7" s="565" t="s">
        <v>300</v>
      </c>
      <c r="B7" s="958">
        <v>11545</v>
      </c>
      <c r="C7" s="958">
        <v>26</v>
      </c>
      <c r="D7" s="566">
        <f t="shared" si="0"/>
        <v>2.2520571676050236E-3</v>
      </c>
      <c r="E7" s="958">
        <v>0</v>
      </c>
      <c r="F7" s="958">
        <v>2</v>
      </c>
      <c r="G7" s="557">
        <f t="shared" ref="G7:G10" si="2">IFERROR(E7/C7,0)</f>
        <v>0</v>
      </c>
      <c r="H7" s="1116">
        <f t="shared" si="1"/>
        <v>1.7323516673884798E-4</v>
      </c>
      <c r="I7" s="395"/>
      <c r="J7" s="394"/>
    </row>
    <row r="8" spans="1:11" ht="15">
      <c r="A8" s="565" t="s">
        <v>301</v>
      </c>
      <c r="B8" s="958">
        <v>12450</v>
      </c>
      <c r="C8" s="958">
        <v>51</v>
      </c>
      <c r="D8" s="566">
        <f t="shared" si="0"/>
        <v>4.0963855421686747E-3</v>
      </c>
      <c r="E8" s="958">
        <v>0</v>
      </c>
      <c r="F8" s="958">
        <v>2</v>
      </c>
      <c r="G8" s="557">
        <f t="shared" si="2"/>
        <v>0</v>
      </c>
      <c r="H8" s="1116">
        <f t="shared" si="1"/>
        <v>1.606425702811245E-4</v>
      </c>
      <c r="I8" s="395"/>
      <c r="J8" s="394"/>
    </row>
    <row r="9" spans="1:11" ht="15">
      <c r="A9" s="565" t="s">
        <v>302</v>
      </c>
      <c r="B9" s="958">
        <v>12359</v>
      </c>
      <c r="C9" s="958">
        <v>8</v>
      </c>
      <c r="D9" s="566">
        <f t="shared" si="0"/>
        <v>6.4730156161501738E-4</v>
      </c>
      <c r="E9" s="958">
        <v>0</v>
      </c>
      <c r="F9" s="958">
        <v>0</v>
      </c>
      <c r="G9" s="557">
        <f t="shared" si="2"/>
        <v>0</v>
      </c>
      <c r="H9" s="1116">
        <f t="shared" si="1"/>
        <v>0</v>
      </c>
      <c r="I9" s="395"/>
    </row>
    <row r="10" spans="1:11" ht="15">
      <c r="A10" s="565" t="s">
        <v>303</v>
      </c>
      <c r="B10" s="958">
        <v>12217</v>
      </c>
      <c r="C10" s="958">
        <v>4</v>
      </c>
      <c r="D10" s="566">
        <f t="shared" si="0"/>
        <v>3.2741262175656872E-4</v>
      </c>
      <c r="E10" s="958">
        <v>0</v>
      </c>
      <c r="F10" s="958">
        <v>1</v>
      </c>
      <c r="G10" s="557">
        <f t="shared" si="2"/>
        <v>0</v>
      </c>
      <c r="H10" s="1116">
        <f t="shared" si="1"/>
        <v>8.1853155439142179E-5</v>
      </c>
      <c r="I10" s="395"/>
    </row>
    <row r="11" spans="1:11" ht="15">
      <c r="A11" s="565" t="s">
        <v>304</v>
      </c>
      <c r="B11" s="958">
        <v>12108</v>
      </c>
      <c r="C11" s="958">
        <v>6</v>
      </c>
      <c r="D11" s="566">
        <f t="shared" si="0"/>
        <v>4.9554013875123884E-4</v>
      </c>
      <c r="E11" s="958">
        <v>0</v>
      </c>
      <c r="F11" s="958">
        <v>0</v>
      </c>
      <c r="G11" s="557">
        <f t="shared" ref="G11" si="3">IFERROR(E11/C11,0)</f>
        <v>0</v>
      </c>
      <c r="H11" s="1116">
        <f t="shared" ref="H11" si="4">IFERROR(F11/B11,0)</f>
        <v>0</v>
      </c>
      <c r="I11" s="395"/>
    </row>
    <row r="12" spans="1:11" ht="15">
      <c r="A12" s="565" t="s">
        <v>305</v>
      </c>
      <c r="B12" s="958"/>
      <c r="C12" s="958"/>
      <c r="D12" s="566"/>
      <c r="E12" s="958"/>
      <c r="F12" s="958"/>
      <c r="G12" s="566"/>
      <c r="H12" s="568"/>
      <c r="I12" s="395"/>
      <c r="J12" s="396"/>
    </row>
    <row r="13" spans="1:11" ht="15">
      <c r="A13" s="565" t="s">
        <v>306</v>
      </c>
      <c r="B13" s="958"/>
      <c r="C13" s="958"/>
      <c r="D13" s="566"/>
      <c r="E13" s="958"/>
      <c r="F13" s="958"/>
      <c r="G13" s="566"/>
      <c r="H13" s="568"/>
      <c r="I13" s="397"/>
      <c r="J13" s="396"/>
      <c r="K13" s="396"/>
    </row>
    <row r="14" spans="1:11" ht="15">
      <c r="A14" s="565" t="s">
        <v>307</v>
      </c>
      <c r="B14" s="958"/>
      <c r="C14" s="958"/>
      <c r="D14" s="566"/>
      <c r="E14" s="958"/>
      <c r="F14" s="958"/>
      <c r="G14" s="566"/>
      <c r="H14" s="567"/>
      <c r="I14" s="398"/>
    </row>
    <row r="15" spans="1:11" ht="15">
      <c r="A15" s="565" t="s">
        <v>308</v>
      </c>
      <c r="B15" s="958"/>
      <c r="C15" s="958"/>
      <c r="D15" s="566"/>
      <c r="E15" s="958"/>
      <c r="F15" s="958"/>
      <c r="G15" s="566"/>
      <c r="H15" s="567"/>
      <c r="I15" s="398"/>
    </row>
    <row r="16" spans="1:11" ht="15.45" thickBot="1">
      <c r="A16" s="569" t="s">
        <v>309</v>
      </c>
      <c r="B16" s="961"/>
      <c r="C16" s="961"/>
      <c r="D16" s="566"/>
      <c r="E16" s="961"/>
      <c r="F16" s="961"/>
      <c r="G16" s="566"/>
      <c r="H16" s="567"/>
      <c r="I16" s="398"/>
    </row>
    <row r="17" spans="1:9" ht="15.9" thickBot="1">
      <c r="A17" s="570" t="s">
        <v>310</v>
      </c>
      <c r="B17" s="966">
        <f>_xlfn.IFS(B16&lt;&gt;0,B16,B15&lt;&gt;0,B15,B14&lt;&gt;0,B14,B13&lt;&gt;0,B13,B12&lt;&gt;0,B12,B11&lt;&gt;0,B11,B10&lt;&gt;0,B10,B9&lt;&gt;0,B9,B8&lt;&gt;0,B8,B7&lt;&gt;0,B7,B6&lt;&gt;0,B6,B5&lt;&gt;0,B5)</f>
        <v>12108</v>
      </c>
      <c r="C17" s="966">
        <f>SUM(C5:C16)</f>
        <v>308</v>
      </c>
      <c r="D17" s="571">
        <f>C17/B17</f>
        <v>2.5437727122563595E-2</v>
      </c>
      <c r="E17" s="966">
        <f>SUM(E5:E16)</f>
        <v>4</v>
      </c>
      <c r="F17" s="966">
        <f>SUM(F5:F16)</f>
        <v>68</v>
      </c>
      <c r="G17" s="571">
        <f>IF(C17=0,0,E17/C17)</f>
        <v>1.2987012987012988E-2</v>
      </c>
      <c r="H17" s="571">
        <f>IF(B17=0,0,F17/B17)</f>
        <v>5.6161215725140405E-3</v>
      </c>
      <c r="I17" s="395"/>
    </row>
    <row r="18" spans="1:9" ht="15">
      <c r="A18" s="572"/>
      <c r="B18" s="572"/>
      <c r="C18" s="572"/>
      <c r="D18" s="572"/>
      <c r="E18" s="572"/>
      <c r="F18" s="572"/>
      <c r="G18" s="573"/>
      <c r="H18" s="572"/>
    </row>
    <row r="19" spans="1:9" ht="15">
      <c r="A19" s="296" t="s">
        <v>665</v>
      </c>
      <c r="B19" s="572"/>
      <c r="C19" s="572"/>
      <c r="D19" s="572"/>
      <c r="E19" s="572"/>
      <c r="F19" s="572"/>
      <c r="G19" s="573"/>
      <c r="H19" s="572"/>
    </row>
    <row r="20" spans="1:9" ht="15">
      <c r="A20" s="296"/>
      <c r="B20" s="572"/>
      <c r="C20" s="572"/>
      <c r="D20" s="572"/>
      <c r="E20" s="572"/>
      <c r="F20" s="572"/>
      <c r="G20" s="573"/>
      <c r="H20" s="572"/>
    </row>
    <row r="21" spans="1:9">
      <c r="A21" s="1540" t="s">
        <v>557</v>
      </c>
      <c r="B21" s="1540"/>
      <c r="C21" s="1540"/>
      <c r="D21" s="1540"/>
      <c r="E21" s="1540"/>
      <c r="F21" s="1540"/>
      <c r="G21" s="1540"/>
      <c r="H21" s="1540"/>
    </row>
  </sheetData>
  <mergeCells count="4">
    <mergeCell ref="A21:H21"/>
    <mergeCell ref="A1:H1"/>
    <mergeCell ref="A2:H2"/>
    <mergeCell ref="A3:H3"/>
  </mergeCells>
  <printOptions horizontalCentered="1" verticalCentered="1"/>
  <pageMargins left="0.25" right="0.25" top="0.5" bottom="0.5" header="0.5" footer="0.5"/>
  <pageSetup scale="93" orientation="landscape" r:id="rId1"/>
  <customProperties>
    <customPr name="_pios_id" r:id="rId2"/>
  </customProperties>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sheetPr codeName="Sheet32">
    <tabColor rgb="FF00B050"/>
    <pageSetUpPr fitToPage="1"/>
  </sheetPr>
  <dimension ref="A1:K31"/>
  <sheetViews>
    <sheetView zoomScale="130" zoomScaleNormal="130" workbookViewId="0">
      <selection activeCell="F27" sqref="F27"/>
    </sheetView>
  </sheetViews>
  <sheetFormatPr defaultColWidth="9.3828125" defaultRowHeight="12.45"/>
  <cols>
    <col min="1" max="1" width="48.53515625" style="387" customWidth="1"/>
    <col min="2" max="6" width="9.53515625" style="387" customWidth="1"/>
    <col min="7" max="7" width="12.53515625" style="387" customWidth="1"/>
    <col min="8" max="16384" width="9.3828125" style="387"/>
  </cols>
  <sheetData>
    <row r="1" spans="1:7" ht="15.45">
      <c r="A1" s="1455" t="s">
        <v>666</v>
      </c>
      <c r="B1" s="1455"/>
      <c r="C1" s="1455"/>
      <c r="D1" s="1455"/>
      <c r="E1" s="1455"/>
      <c r="F1" s="1455"/>
      <c r="G1" s="1530"/>
    </row>
    <row r="2" spans="1:7" ht="15.45">
      <c r="A2" s="1456" t="s">
        <v>2</v>
      </c>
      <c r="B2" s="1532"/>
      <c r="C2" s="1532"/>
      <c r="D2" s="1532"/>
      <c r="E2" s="1532"/>
      <c r="F2" s="1532"/>
      <c r="G2" s="1530"/>
    </row>
    <row r="3" spans="1:7" ht="15.9" thickBot="1">
      <c r="A3" s="1275" t="str">
        <f>'Current Month '!A3</f>
        <v>July 2022</v>
      </c>
      <c r="B3" s="1276"/>
      <c r="C3" s="1276"/>
      <c r="D3" s="1276"/>
      <c r="E3" s="1276"/>
      <c r="F3" s="1276"/>
      <c r="G3" s="1276"/>
    </row>
    <row r="4" spans="1:7" ht="13.5" customHeight="1">
      <c r="A4" s="1542" t="s">
        <v>560</v>
      </c>
      <c r="B4" s="1544" t="s">
        <v>561</v>
      </c>
      <c r="C4" s="1545"/>
      <c r="D4" s="1545"/>
      <c r="E4" s="1546"/>
      <c r="F4" s="1544" t="s">
        <v>562</v>
      </c>
      <c r="G4" s="1547"/>
    </row>
    <row r="5" spans="1:7" ht="13.5" customHeight="1">
      <c r="A5" s="1543"/>
      <c r="B5" s="1550" t="s">
        <v>563</v>
      </c>
      <c r="C5" s="1551"/>
      <c r="D5" s="1551"/>
      <c r="E5" s="1552"/>
      <c r="F5" s="1548"/>
      <c r="G5" s="1549"/>
    </row>
    <row r="6" spans="1:7" ht="24.75" customHeight="1">
      <c r="A6" s="1543"/>
      <c r="B6" s="574" t="s">
        <v>564</v>
      </c>
      <c r="C6" s="574" t="s">
        <v>565</v>
      </c>
      <c r="D6" s="574" t="s">
        <v>566</v>
      </c>
      <c r="E6" s="574" t="s">
        <v>420</v>
      </c>
      <c r="F6" s="575" t="s">
        <v>567</v>
      </c>
      <c r="G6" s="576" t="s">
        <v>568</v>
      </c>
    </row>
    <row r="7" spans="1:7">
      <c r="A7" s="346" t="s">
        <v>569</v>
      </c>
      <c r="B7" s="348"/>
      <c r="C7" s="347" t="s">
        <v>570</v>
      </c>
      <c r="D7" s="345"/>
      <c r="E7" s="345"/>
      <c r="F7" s="1021">
        <v>1</v>
      </c>
      <c r="G7" s="1060">
        <v>15</v>
      </c>
    </row>
    <row r="8" spans="1:7">
      <c r="A8" s="346" t="s">
        <v>571</v>
      </c>
      <c r="B8" s="347" t="s">
        <v>570</v>
      </c>
      <c r="C8" s="347"/>
      <c r="D8" s="345"/>
      <c r="E8" s="345"/>
      <c r="F8" s="1022">
        <v>0</v>
      </c>
      <c r="G8" s="1061">
        <v>0</v>
      </c>
    </row>
    <row r="9" spans="1:7">
      <c r="A9" s="323" t="s">
        <v>572</v>
      </c>
      <c r="B9" s="324"/>
      <c r="C9" s="324" t="s">
        <v>570</v>
      </c>
      <c r="D9" s="325" t="s">
        <v>570</v>
      </c>
      <c r="E9" s="326"/>
      <c r="F9" s="1022">
        <v>0</v>
      </c>
      <c r="G9" s="1061">
        <v>0</v>
      </c>
    </row>
    <row r="10" spans="1:7">
      <c r="A10" s="323" t="s">
        <v>573</v>
      </c>
      <c r="B10" s="324"/>
      <c r="C10" s="324" t="s">
        <v>570</v>
      </c>
      <c r="D10" s="325"/>
      <c r="E10" s="326"/>
      <c r="F10" s="1022">
        <v>0</v>
      </c>
      <c r="G10" s="1061">
        <v>0</v>
      </c>
    </row>
    <row r="11" spans="1:7">
      <c r="A11" s="323" t="s">
        <v>574</v>
      </c>
      <c r="B11" s="324"/>
      <c r="C11" s="324" t="s">
        <v>570</v>
      </c>
      <c r="D11" s="325"/>
      <c r="E11" s="326"/>
      <c r="F11" s="1022">
        <v>0</v>
      </c>
      <c r="G11" s="1061">
        <v>0</v>
      </c>
    </row>
    <row r="12" spans="1:7">
      <c r="A12" s="323" t="s">
        <v>575</v>
      </c>
      <c r="B12" s="324"/>
      <c r="C12" s="324" t="s">
        <v>570</v>
      </c>
      <c r="D12" s="325"/>
      <c r="E12" s="326"/>
      <c r="F12" s="1022">
        <v>0</v>
      </c>
      <c r="G12" s="1061">
        <v>0</v>
      </c>
    </row>
    <row r="13" spans="1:7">
      <c r="A13" s="323" t="s">
        <v>576</v>
      </c>
      <c r="B13" s="324"/>
      <c r="C13" s="324" t="s">
        <v>570</v>
      </c>
      <c r="D13" s="325"/>
      <c r="E13" s="326"/>
      <c r="F13" s="1022">
        <v>0</v>
      </c>
      <c r="G13" s="1061">
        <v>0</v>
      </c>
    </row>
    <row r="14" spans="1:7">
      <c r="A14" s="323" t="s">
        <v>577</v>
      </c>
      <c r="B14" s="324"/>
      <c r="C14" s="324" t="s">
        <v>570</v>
      </c>
      <c r="D14" s="325"/>
      <c r="E14" s="326"/>
      <c r="F14" s="1022">
        <v>0</v>
      </c>
      <c r="G14" s="1061">
        <v>0</v>
      </c>
    </row>
    <row r="15" spans="1:7">
      <c r="A15" s="323" t="s">
        <v>578</v>
      </c>
      <c r="B15" s="327"/>
      <c r="C15" s="328" t="s">
        <v>570</v>
      </c>
      <c r="D15" s="329"/>
      <c r="E15" s="330"/>
      <c r="F15" s="1022">
        <v>0</v>
      </c>
      <c r="G15" s="1061">
        <v>0</v>
      </c>
    </row>
    <row r="16" spans="1:7">
      <c r="A16" s="323" t="s">
        <v>579</v>
      </c>
      <c r="B16" s="327"/>
      <c r="C16" s="328" t="s">
        <v>570</v>
      </c>
      <c r="D16" s="329"/>
      <c r="E16" s="330"/>
      <c r="F16" s="1022">
        <v>0</v>
      </c>
      <c r="G16" s="1061">
        <v>0</v>
      </c>
    </row>
    <row r="17" spans="1:11">
      <c r="A17" s="323" t="s">
        <v>580</v>
      </c>
      <c r="B17" s="327"/>
      <c r="C17" s="328" t="s">
        <v>570</v>
      </c>
      <c r="D17" s="329"/>
      <c r="E17" s="330"/>
      <c r="F17" s="1022">
        <v>0</v>
      </c>
      <c r="G17" s="1061">
        <v>0</v>
      </c>
    </row>
    <row r="18" spans="1:11">
      <c r="A18" s="323" t="s">
        <v>581</v>
      </c>
      <c r="B18" s="327"/>
      <c r="C18" s="328" t="s">
        <v>570</v>
      </c>
      <c r="D18" s="329"/>
      <c r="E18" s="330" t="s">
        <v>570</v>
      </c>
      <c r="F18" s="1022">
        <v>0</v>
      </c>
      <c r="G18" s="1061">
        <v>0</v>
      </c>
    </row>
    <row r="19" spans="1:11">
      <c r="A19" s="323" t="s">
        <v>582</v>
      </c>
      <c r="B19" s="331"/>
      <c r="C19" s="324" t="s">
        <v>570</v>
      </c>
      <c r="D19" s="325"/>
      <c r="E19" s="326"/>
      <c r="F19" s="1022">
        <v>0</v>
      </c>
      <c r="G19" s="1061">
        <v>0</v>
      </c>
    </row>
    <row r="20" spans="1:11">
      <c r="A20" s="323" t="s">
        <v>583</v>
      </c>
      <c r="B20" s="324" t="s">
        <v>570</v>
      </c>
      <c r="C20" s="324"/>
      <c r="D20" s="325"/>
      <c r="E20" s="326"/>
      <c r="F20" s="1022">
        <v>0</v>
      </c>
      <c r="G20" s="1061">
        <v>0</v>
      </c>
    </row>
    <row r="21" spans="1:11">
      <c r="A21" s="332" t="s">
        <v>584</v>
      </c>
      <c r="B21" s="324"/>
      <c r="C21" s="324" t="s">
        <v>570</v>
      </c>
      <c r="D21" s="325"/>
      <c r="E21" s="326"/>
      <c r="F21" s="1022">
        <v>0</v>
      </c>
      <c r="G21" s="1061">
        <v>0</v>
      </c>
    </row>
    <row r="22" spans="1:11">
      <c r="A22" s="332" t="s">
        <v>585</v>
      </c>
      <c r="B22" s="324"/>
      <c r="C22" s="324" t="s">
        <v>570</v>
      </c>
      <c r="D22" s="325"/>
      <c r="E22" s="326"/>
      <c r="F22" s="1022">
        <v>0</v>
      </c>
      <c r="G22" s="1061">
        <v>0</v>
      </c>
    </row>
    <row r="23" spans="1:11">
      <c r="A23" s="332" t="s">
        <v>586</v>
      </c>
      <c r="B23" s="324"/>
      <c r="C23" s="324" t="s">
        <v>570</v>
      </c>
      <c r="D23" s="325"/>
      <c r="E23" s="330"/>
      <c r="F23" s="1022">
        <v>0</v>
      </c>
      <c r="G23" s="1061">
        <v>0</v>
      </c>
    </row>
    <row r="24" spans="1:11">
      <c r="A24" s="387" t="s">
        <v>587</v>
      </c>
      <c r="B24" s="324"/>
      <c r="C24" s="324" t="s">
        <v>570</v>
      </c>
      <c r="D24" s="325"/>
      <c r="E24" s="330"/>
      <c r="F24" s="1022"/>
      <c r="G24" s="1061"/>
    </row>
    <row r="25" spans="1:11">
      <c r="A25" s="332" t="s">
        <v>588</v>
      </c>
      <c r="B25" s="324"/>
      <c r="C25" s="324"/>
      <c r="D25" s="325"/>
      <c r="E25" s="330"/>
      <c r="F25" s="1022"/>
      <c r="G25" s="1061"/>
    </row>
    <row r="26" spans="1:11">
      <c r="A26" s="321" t="s">
        <v>589</v>
      </c>
      <c r="B26" s="324"/>
      <c r="C26" s="324" t="s">
        <v>570</v>
      </c>
      <c r="D26" s="325"/>
      <c r="E26" s="326"/>
      <c r="F26" s="1022">
        <v>0</v>
      </c>
      <c r="G26" s="1061">
        <v>0</v>
      </c>
    </row>
    <row r="27" spans="1:11" ht="12.9" thickBot="1">
      <c r="A27" s="333" t="s">
        <v>590</v>
      </c>
      <c r="B27" s="577"/>
      <c r="C27" s="578"/>
      <c r="D27" s="578"/>
      <c r="E27" s="578"/>
      <c r="F27" s="1062">
        <f>SUM(F7:F26)</f>
        <v>1</v>
      </c>
      <c r="G27" s="1063">
        <f>SUM(G7:G26)</f>
        <v>15</v>
      </c>
    </row>
    <row r="28" spans="1:11" ht="14.6">
      <c r="A28" s="336"/>
      <c r="B28" s="579"/>
      <c r="C28" s="579"/>
      <c r="D28" s="579"/>
      <c r="E28" s="579"/>
      <c r="F28" s="580"/>
      <c r="G28" s="580"/>
    </row>
    <row r="29" spans="1:11" ht="26.25" customHeight="1">
      <c r="A29" s="1541" t="s">
        <v>591</v>
      </c>
      <c r="B29" s="1541"/>
      <c r="C29" s="1541"/>
      <c r="D29" s="1541"/>
      <c r="E29" s="1541"/>
      <c r="F29" s="1541"/>
      <c r="G29" s="1541"/>
    </row>
    <row r="30" spans="1:11" ht="16.2" customHeight="1">
      <c r="A30" s="581"/>
      <c r="B30" s="581"/>
      <c r="C30" s="581"/>
      <c r="D30" s="581"/>
      <c r="E30" s="581"/>
      <c r="F30" s="581"/>
      <c r="G30" s="581"/>
    </row>
    <row r="31" spans="1:11" ht="29.7" customHeight="1">
      <c r="A31" s="1540" t="s">
        <v>164</v>
      </c>
      <c r="B31" s="1540"/>
      <c r="C31" s="1540"/>
      <c r="D31" s="1540"/>
      <c r="E31" s="1540"/>
      <c r="F31" s="1540"/>
      <c r="G31" s="1540"/>
      <c r="H31" s="582"/>
      <c r="I31" s="582"/>
      <c r="J31" s="582"/>
      <c r="K31" s="582"/>
    </row>
  </sheetData>
  <mergeCells count="9">
    <mergeCell ref="A31:G31"/>
    <mergeCell ref="A29:G29"/>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codeName="Sheet4">
    <tabColor rgb="FF00B050"/>
    <pageSetUpPr fitToPage="1"/>
  </sheetPr>
  <dimension ref="A1:O55"/>
  <sheetViews>
    <sheetView zoomScale="80" zoomScaleNormal="80" workbookViewId="0">
      <selection activeCell="O7" sqref="O7"/>
    </sheetView>
  </sheetViews>
  <sheetFormatPr defaultColWidth="8.53515625" defaultRowHeight="12.45"/>
  <cols>
    <col min="1" max="1" width="43.3828125" style="101" bestFit="1" customWidth="1"/>
    <col min="2" max="2" width="14" style="101" bestFit="1" customWidth="1"/>
    <col min="3" max="4" width="15.53515625" style="101" bestFit="1" customWidth="1"/>
    <col min="5" max="7" width="12.3828125" style="101" bestFit="1" customWidth="1"/>
    <col min="8" max="8" width="13.53515625" style="101" customWidth="1"/>
    <col min="9" max="9" width="14.3828125" style="101" customWidth="1"/>
    <col min="10" max="10" width="17.3828125" style="101" customWidth="1"/>
    <col min="11" max="11" width="10.53515625" style="101" customWidth="1"/>
    <col min="12" max="13" width="8.53515625" style="101"/>
    <col min="14" max="14" width="26.3828125" style="101" customWidth="1"/>
    <col min="15" max="19" width="8.53515625" style="101"/>
    <col min="20" max="20" width="35.53515625" style="101" customWidth="1"/>
    <col min="21" max="16384" width="8.53515625" style="101"/>
  </cols>
  <sheetData>
    <row r="1" spans="1:15" ht="15.45">
      <c r="A1" s="1273" t="s">
        <v>54</v>
      </c>
      <c r="B1" s="1273"/>
      <c r="C1" s="1273"/>
      <c r="D1" s="1273"/>
      <c r="E1" s="1273"/>
      <c r="F1" s="1273"/>
      <c r="G1" s="1273"/>
      <c r="H1" s="1273"/>
      <c r="I1" s="1273"/>
      <c r="J1" s="1273"/>
      <c r="K1" s="1273"/>
      <c r="L1" s="1273"/>
      <c r="M1" s="1273"/>
    </row>
    <row r="2" spans="1:15" ht="15.45">
      <c r="A2" s="1273" t="s">
        <v>2</v>
      </c>
      <c r="B2" s="1274"/>
      <c r="C2" s="1274"/>
      <c r="D2" s="1274"/>
      <c r="E2" s="1274"/>
      <c r="F2" s="1274"/>
      <c r="G2" s="1274"/>
      <c r="H2" s="1274"/>
      <c r="I2" s="1274"/>
      <c r="J2" s="1274"/>
      <c r="K2" s="1274"/>
      <c r="L2" s="1274"/>
      <c r="M2" s="1274"/>
    </row>
    <row r="3" spans="1:15" customFormat="1" ht="15.9" thickBot="1">
      <c r="A3" s="1275" t="str">
        <f>'Current Month '!A3</f>
        <v>July 2022</v>
      </c>
      <c r="B3" s="1276"/>
      <c r="C3" s="1276"/>
      <c r="D3" s="1276"/>
      <c r="E3" s="1276"/>
      <c r="F3" s="1276"/>
      <c r="G3" s="1276"/>
      <c r="H3" s="1276"/>
      <c r="I3" s="1276"/>
      <c r="J3" s="1276"/>
      <c r="K3" s="1276"/>
      <c r="L3" s="1276"/>
      <c r="M3" s="1276"/>
    </row>
    <row r="4" spans="1:15" customFormat="1">
      <c r="A4" s="1292" t="s">
        <v>55</v>
      </c>
      <c r="B4" s="1277" t="s">
        <v>3</v>
      </c>
      <c r="C4" s="1278"/>
      <c r="D4" s="1279"/>
      <c r="E4" s="1277" t="s">
        <v>4</v>
      </c>
      <c r="F4" s="1278"/>
      <c r="G4" s="1279"/>
      <c r="H4" s="1277" t="s">
        <v>5</v>
      </c>
      <c r="I4" s="1278"/>
      <c r="J4" s="1279"/>
      <c r="K4" s="1285" t="s">
        <v>6</v>
      </c>
      <c r="L4" s="1278"/>
      <c r="M4" s="1279"/>
    </row>
    <row r="5" spans="1:15" customFormat="1" ht="12.9" thickBot="1">
      <c r="A5" s="1293"/>
      <c r="B5" s="103" t="s">
        <v>8</v>
      </c>
      <c r="C5" s="104" t="s">
        <v>9</v>
      </c>
      <c r="D5" s="105" t="s">
        <v>10</v>
      </c>
      <c r="E5" s="103" t="s">
        <v>8</v>
      </c>
      <c r="F5" s="104" t="s">
        <v>9</v>
      </c>
      <c r="G5" s="105" t="s">
        <v>10</v>
      </c>
      <c r="H5" s="103" t="s">
        <v>8</v>
      </c>
      <c r="I5" s="104" t="s">
        <v>9</v>
      </c>
      <c r="J5" s="105" t="s">
        <v>10</v>
      </c>
      <c r="K5" s="103" t="s">
        <v>8</v>
      </c>
      <c r="L5" s="104" t="s">
        <v>9</v>
      </c>
      <c r="M5" s="105" t="s">
        <v>10</v>
      </c>
    </row>
    <row r="6" spans="1:15" customFormat="1" ht="14.15">
      <c r="A6" s="478" t="s">
        <v>56</v>
      </c>
      <c r="B6" s="468"/>
      <c r="C6" s="469"/>
      <c r="D6" s="470">
        <f>B6+C6</f>
        <v>0</v>
      </c>
      <c r="E6" s="468">
        <v>0</v>
      </c>
      <c r="F6" s="469">
        <v>0</v>
      </c>
      <c r="G6" s="470">
        <f>E6+F6</f>
        <v>0</v>
      </c>
      <c r="H6" s="468">
        <v>0</v>
      </c>
      <c r="I6" s="469">
        <v>0</v>
      </c>
      <c r="J6" s="470">
        <f>H6+I6</f>
        <v>0</v>
      </c>
      <c r="K6" s="471"/>
      <c r="L6" s="472"/>
      <c r="M6" s="473"/>
    </row>
    <row r="7" spans="1:15" customFormat="1">
      <c r="A7" s="464" t="s">
        <v>57</v>
      </c>
      <c r="B7" s="468"/>
      <c r="C7" s="469"/>
      <c r="D7" s="470">
        <v>1600000</v>
      </c>
      <c r="E7" s="468">
        <v>194828.37</v>
      </c>
      <c r="F7" s="469">
        <v>46083.5</v>
      </c>
      <c r="G7" s="470">
        <f>E7+F7</f>
        <v>240911.87</v>
      </c>
      <c r="H7" s="468">
        <v>377115.57999999996</v>
      </c>
      <c r="I7" s="469">
        <v>211091.36</v>
      </c>
      <c r="J7" s="470">
        <f>H7+I7</f>
        <v>588206.93999999994</v>
      </c>
      <c r="K7" s="471"/>
      <c r="L7" s="472"/>
      <c r="M7" s="473">
        <f>J7/D7</f>
        <v>0.36762933749999999</v>
      </c>
      <c r="N7" s="26"/>
    </row>
    <row r="8" spans="1:15" customFormat="1" ht="14.15">
      <c r="A8" s="464" t="s">
        <v>14</v>
      </c>
      <c r="B8" s="468"/>
      <c r="C8" s="469"/>
      <c r="D8" s="470">
        <f>B8+C8</f>
        <v>0</v>
      </c>
      <c r="E8" s="468">
        <v>0</v>
      </c>
      <c r="F8" s="469">
        <v>0</v>
      </c>
      <c r="G8" s="470">
        <f>E8+F8</f>
        <v>0</v>
      </c>
      <c r="H8" s="468">
        <v>0</v>
      </c>
      <c r="I8" s="469">
        <v>0</v>
      </c>
      <c r="J8" s="470">
        <f>H8+I8</f>
        <v>0</v>
      </c>
      <c r="K8" s="471"/>
      <c r="L8" s="472"/>
      <c r="M8" s="473"/>
    </row>
    <row r="9" spans="1:15" customFormat="1" ht="12.9" thickBot="1">
      <c r="A9" s="789"/>
      <c r="B9" s="790"/>
      <c r="C9" s="791"/>
      <c r="D9" s="792">
        <f>B9+C9</f>
        <v>0</v>
      </c>
      <c r="E9" s="790">
        <v>0</v>
      </c>
      <c r="F9" s="791">
        <v>0</v>
      </c>
      <c r="G9" s="792">
        <f>E9+F9</f>
        <v>0</v>
      </c>
      <c r="H9" s="790">
        <v>0</v>
      </c>
      <c r="I9" s="791">
        <v>0</v>
      </c>
      <c r="J9" s="792">
        <f>H9+I9</f>
        <v>0</v>
      </c>
      <c r="K9" s="793"/>
      <c r="L9" s="794"/>
      <c r="M9" s="795"/>
    </row>
    <row r="10" spans="1:15" customFormat="1" ht="12.9" thickBot="1">
      <c r="A10" s="796" t="s">
        <v>58</v>
      </c>
      <c r="B10" s="797">
        <f t="shared" ref="B10:J10" si="0">SUM(B6:B9)</f>
        <v>0</v>
      </c>
      <c r="C10" s="798">
        <f t="shared" si="0"/>
        <v>0</v>
      </c>
      <c r="D10" s="799">
        <f t="shared" si="0"/>
        <v>1600000</v>
      </c>
      <c r="E10" s="797">
        <f t="shared" si="0"/>
        <v>194828.37</v>
      </c>
      <c r="F10" s="798">
        <f t="shared" si="0"/>
        <v>46083.5</v>
      </c>
      <c r="G10" s="799">
        <f t="shared" si="0"/>
        <v>240911.87</v>
      </c>
      <c r="H10" s="797">
        <f t="shared" si="0"/>
        <v>377115.57999999996</v>
      </c>
      <c r="I10" s="798">
        <f t="shared" si="0"/>
        <v>211091.36</v>
      </c>
      <c r="J10" s="799">
        <f t="shared" si="0"/>
        <v>588206.93999999994</v>
      </c>
      <c r="K10" s="800"/>
      <c r="L10" s="801"/>
      <c r="M10" s="802">
        <f>J10/D10</f>
        <v>0.36762933749999999</v>
      </c>
    </row>
    <row r="11" spans="1:15" customFormat="1">
      <c r="A11" s="584"/>
      <c r="B11" s="585"/>
      <c r="C11" s="585"/>
      <c r="D11" s="585"/>
      <c r="E11" s="585"/>
      <c r="F11" s="585"/>
      <c r="G11" s="585"/>
      <c r="H11" s="585"/>
      <c r="I11" s="585"/>
      <c r="J11" s="585"/>
      <c r="K11" s="745"/>
      <c r="L11" s="745"/>
      <c r="M11" s="745"/>
    </row>
    <row r="12" spans="1:15" customFormat="1">
      <c r="A12" s="744" t="s">
        <v>59</v>
      </c>
      <c r="B12" s="343"/>
      <c r="C12" s="343"/>
      <c r="D12" s="343"/>
      <c r="E12" s="343"/>
      <c r="F12" s="343"/>
      <c r="G12" s="343"/>
      <c r="H12" s="343"/>
      <c r="I12" s="343"/>
      <c r="J12" s="343"/>
      <c r="K12" s="343"/>
      <c r="L12" s="343"/>
      <c r="M12" s="343"/>
    </row>
    <row r="13" spans="1:15" customFormat="1">
      <c r="A13" t="s">
        <v>60</v>
      </c>
      <c r="B13" s="343"/>
      <c r="C13" s="343"/>
      <c r="D13" s="343"/>
      <c r="E13" s="343"/>
      <c r="F13" s="343"/>
      <c r="G13" s="343"/>
      <c r="H13" s="343"/>
      <c r="I13" s="343"/>
      <c r="J13" s="343"/>
      <c r="K13" s="343"/>
      <c r="L13" s="343"/>
      <c r="M13" s="343"/>
    </row>
    <row r="14" spans="1:15" customFormat="1">
      <c r="A14" t="s">
        <v>22</v>
      </c>
    </row>
    <row r="15" spans="1:15" customFormat="1"/>
    <row r="16" spans="1:15" customFormat="1" ht="15.45">
      <c r="A16" s="1273" t="s">
        <v>61</v>
      </c>
      <c r="B16" s="1273"/>
      <c r="C16" s="1273"/>
      <c r="D16" s="1273"/>
      <c r="E16" s="1273"/>
      <c r="F16" s="1273"/>
      <c r="G16" s="1273"/>
      <c r="H16" s="1273"/>
      <c r="I16" s="1273"/>
      <c r="J16" s="1273"/>
      <c r="K16" s="1273"/>
      <c r="L16" s="1273"/>
      <c r="M16" s="1273"/>
    </row>
    <row r="17" spans="1:13" customFormat="1" ht="15.9" thickBot="1">
      <c r="A17" s="1290"/>
      <c r="B17" s="1291"/>
      <c r="C17" s="1291"/>
      <c r="D17" s="1291"/>
      <c r="E17" s="1291"/>
      <c r="F17" s="1291"/>
      <c r="G17" s="1291"/>
      <c r="H17" s="1291"/>
      <c r="I17" s="1291"/>
      <c r="J17" s="1291"/>
      <c r="K17" s="1291"/>
      <c r="L17" s="1291"/>
      <c r="M17" s="1291"/>
    </row>
    <row r="18" spans="1:13" customFormat="1">
      <c r="A18" s="201"/>
      <c r="B18" s="1277" t="s">
        <v>62</v>
      </c>
      <c r="C18" s="1278"/>
      <c r="D18" s="1279"/>
      <c r="E18" s="1277" t="s">
        <v>63</v>
      </c>
      <c r="F18" s="1278"/>
      <c r="G18" s="1279"/>
      <c r="H18" s="1277" t="s">
        <v>5</v>
      </c>
      <c r="I18" s="1278"/>
      <c r="J18" s="1279"/>
      <c r="K18" s="1285" t="s">
        <v>6</v>
      </c>
      <c r="L18" s="1278"/>
      <c r="M18" s="1279"/>
    </row>
    <row r="19" spans="1:13" customFormat="1" ht="12.9" thickBot="1">
      <c r="A19" s="102"/>
      <c r="B19" s="103" t="s">
        <v>8</v>
      </c>
      <c r="C19" s="104" t="s">
        <v>9</v>
      </c>
      <c r="D19" s="105" t="s">
        <v>10</v>
      </c>
      <c r="E19" s="103" t="s">
        <v>8</v>
      </c>
      <c r="F19" s="104" t="s">
        <v>9</v>
      </c>
      <c r="G19" s="105" t="s">
        <v>10</v>
      </c>
      <c r="H19" s="103" t="s">
        <v>8</v>
      </c>
      <c r="I19" s="104" t="s">
        <v>9</v>
      </c>
      <c r="J19" s="105" t="s">
        <v>10</v>
      </c>
      <c r="K19" s="103" t="s">
        <v>8</v>
      </c>
      <c r="L19" s="104" t="s">
        <v>9</v>
      </c>
      <c r="M19" s="105" t="s">
        <v>10</v>
      </c>
    </row>
    <row r="20" spans="1:13" customFormat="1">
      <c r="A20" s="437" t="s">
        <v>64</v>
      </c>
      <c r="B20" s="217"/>
      <c r="C20" s="218"/>
      <c r="D20" s="1093">
        <v>1526683</v>
      </c>
      <c r="E20" s="217">
        <v>0</v>
      </c>
      <c r="F20" s="218">
        <v>0</v>
      </c>
      <c r="G20" s="219">
        <f t="shared" ref="G20:G21" si="1">E20+F20</f>
        <v>0</v>
      </c>
      <c r="H20" s="217">
        <v>0</v>
      </c>
      <c r="I20" s="218">
        <v>0</v>
      </c>
      <c r="J20" s="219">
        <f t="shared" ref="J20:J21" si="2">H20+I20</f>
        <v>0</v>
      </c>
      <c r="K20" s="114"/>
      <c r="L20" s="115"/>
      <c r="M20" s="116">
        <f>J20/D20</f>
        <v>0</v>
      </c>
    </row>
    <row r="21" spans="1:13" customFormat="1" ht="12.9" thickBot="1">
      <c r="A21" s="803"/>
      <c r="B21" s="804"/>
      <c r="C21" s="805"/>
      <c r="D21" s="806">
        <f t="shared" ref="D21" si="3">B21+C21</f>
        <v>0</v>
      </c>
      <c r="E21" s="804">
        <v>0</v>
      </c>
      <c r="F21" s="805">
        <v>0</v>
      </c>
      <c r="G21" s="806">
        <f t="shared" si="1"/>
        <v>0</v>
      </c>
      <c r="H21" s="804">
        <v>0</v>
      </c>
      <c r="I21" s="805">
        <v>0</v>
      </c>
      <c r="J21" s="806">
        <f t="shared" si="2"/>
        <v>0</v>
      </c>
      <c r="K21" s="807"/>
      <c r="L21" s="808"/>
      <c r="M21" s="809"/>
    </row>
    <row r="22" spans="1:13" customFormat="1" ht="12.9" thickBot="1">
      <c r="A22" s="796" t="s">
        <v>65</v>
      </c>
      <c r="B22" s="797">
        <f t="shared" ref="B22:J22" si="4">SUM(B20:B21)</f>
        <v>0</v>
      </c>
      <c r="C22" s="798">
        <f t="shared" si="4"/>
        <v>0</v>
      </c>
      <c r="D22" s="799">
        <f t="shared" si="4"/>
        <v>1526683</v>
      </c>
      <c r="E22" s="797">
        <f t="shared" si="4"/>
        <v>0</v>
      </c>
      <c r="F22" s="798">
        <f t="shared" si="4"/>
        <v>0</v>
      </c>
      <c r="G22" s="799">
        <f t="shared" si="4"/>
        <v>0</v>
      </c>
      <c r="H22" s="797">
        <f t="shared" si="4"/>
        <v>0</v>
      </c>
      <c r="I22" s="798">
        <f t="shared" si="4"/>
        <v>0</v>
      </c>
      <c r="J22" s="799">
        <f t="shared" si="4"/>
        <v>0</v>
      </c>
      <c r="K22" s="810"/>
      <c r="L22" s="811"/>
      <c r="M22" s="812">
        <f>J22/D22</f>
        <v>0</v>
      </c>
    </row>
    <row r="23" spans="1:13" customFormat="1">
      <c r="A23" s="584"/>
      <c r="B23" s="585"/>
      <c r="C23" s="585"/>
      <c r="D23" s="585"/>
      <c r="E23" s="585"/>
      <c r="F23" s="585"/>
      <c r="G23" s="585"/>
      <c r="H23" s="585"/>
      <c r="I23" s="585"/>
      <c r="J23" s="585"/>
      <c r="K23" s="586"/>
      <c r="L23" s="586"/>
      <c r="M23" s="586"/>
    </row>
    <row r="24" spans="1:13" customFormat="1">
      <c r="B24" s="585"/>
      <c r="C24" s="585"/>
      <c r="D24" s="585"/>
      <c r="E24" s="585"/>
      <c r="F24" s="585"/>
      <c r="G24" s="585"/>
      <c r="H24" s="585"/>
      <c r="I24" s="585"/>
      <c r="J24" s="585"/>
      <c r="K24" s="586"/>
      <c r="L24" s="586"/>
      <c r="M24" s="586"/>
    </row>
    <row r="25" spans="1:13" customFormat="1" ht="18">
      <c r="A25" s="1273" t="s">
        <v>66</v>
      </c>
      <c r="B25" s="1273"/>
      <c r="C25" s="1273"/>
      <c r="D25" s="1273"/>
      <c r="E25" s="1273"/>
      <c r="F25" s="1273"/>
      <c r="G25" s="1273"/>
      <c r="H25" s="1273"/>
      <c r="I25" s="1273"/>
      <c r="J25" s="1273"/>
      <c r="K25" s="1273"/>
      <c r="L25" s="1273"/>
      <c r="M25" s="1273"/>
    </row>
    <row r="26" spans="1:13" customFormat="1" ht="12.75" customHeight="1" thickBot="1">
      <c r="A26" s="587"/>
      <c r="B26" s="587"/>
      <c r="C26" s="587"/>
      <c r="D26" s="587"/>
      <c r="E26" s="587"/>
      <c r="F26" s="587"/>
      <c r="G26" s="587"/>
      <c r="H26" s="587"/>
      <c r="I26" s="587"/>
      <c r="J26" s="587"/>
      <c r="K26" s="587"/>
      <c r="L26" s="587"/>
      <c r="M26" s="587"/>
    </row>
    <row r="27" spans="1:13" customFormat="1" ht="12.75" customHeight="1">
      <c r="A27" s="824"/>
      <c r="B27" s="1286" t="s">
        <v>62</v>
      </c>
      <c r="C27" s="1287"/>
      <c r="D27" s="1288"/>
      <c r="E27" s="1286" t="s">
        <v>63</v>
      </c>
      <c r="F27" s="1287"/>
      <c r="G27" s="1288"/>
      <c r="H27" s="1286" t="s">
        <v>5</v>
      </c>
      <c r="I27" s="1287"/>
      <c r="J27" s="1288"/>
      <c r="K27" s="1289" t="s">
        <v>6</v>
      </c>
      <c r="L27" s="1287"/>
      <c r="M27" s="1288"/>
    </row>
    <row r="28" spans="1:13" ht="25.5" customHeight="1" thickBot="1">
      <c r="A28" s="825"/>
      <c r="B28" s="826" t="s">
        <v>8</v>
      </c>
      <c r="C28" s="827" t="s">
        <v>9</v>
      </c>
      <c r="D28" s="828" t="s">
        <v>10</v>
      </c>
      <c r="E28" s="826" t="s">
        <v>8</v>
      </c>
      <c r="F28" s="827" t="s">
        <v>9</v>
      </c>
      <c r="G28" s="828" t="s">
        <v>10</v>
      </c>
      <c r="H28" s="826" t="s">
        <v>8</v>
      </c>
      <c r="I28" s="827" t="s">
        <v>9</v>
      </c>
      <c r="J28" s="828" t="s">
        <v>10</v>
      </c>
      <c r="K28" s="826" t="s">
        <v>8</v>
      </c>
      <c r="L28" s="827" t="s">
        <v>9</v>
      </c>
      <c r="M28" s="828" t="s">
        <v>10</v>
      </c>
    </row>
    <row r="29" spans="1:13" ht="12.75" customHeight="1">
      <c r="A29" s="437" t="s">
        <v>67</v>
      </c>
      <c r="B29" s="226"/>
      <c r="C29" s="227"/>
      <c r="D29" s="228">
        <f t="shared" ref="D29:D30" si="5">B29+C29</f>
        <v>0</v>
      </c>
      <c r="E29" s="226">
        <v>0</v>
      </c>
      <c r="F29" s="227">
        <v>0</v>
      </c>
      <c r="G29" s="228">
        <f t="shared" ref="G29:G30" si="6">E29+F29</f>
        <v>0</v>
      </c>
      <c r="H29" s="226">
        <v>0</v>
      </c>
      <c r="I29" s="227">
        <v>0</v>
      </c>
      <c r="J29" s="228">
        <f t="shared" ref="J29:J30" si="7">H29+I29</f>
        <v>0</v>
      </c>
      <c r="K29" s="588"/>
      <c r="L29" s="589"/>
      <c r="M29" s="590"/>
    </row>
    <row r="30" spans="1:13" ht="12.9" thickBot="1">
      <c r="A30" s="803"/>
      <c r="B30" s="813"/>
      <c r="C30" s="814"/>
      <c r="D30" s="815">
        <f t="shared" si="5"/>
        <v>0</v>
      </c>
      <c r="E30" s="813">
        <v>0</v>
      </c>
      <c r="F30" s="814">
        <v>0</v>
      </c>
      <c r="G30" s="815">
        <f t="shared" si="6"/>
        <v>0</v>
      </c>
      <c r="H30" s="813">
        <v>0</v>
      </c>
      <c r="I30" s="814">
        <v>0</v>
      </c>
      <c r="J30" s="815">
        <f t="shared" si="7"/>
        <v>0</v>
      </c>
      <c r="K30" s="816"/>
      <c r="L30" s="817"/>
      <c r="M30" s="818"/>
    </row>
    <row r="31" spans="1:13" ht="12.9" thickBot="1">
      <c r="A31" s="796" t="s">
        <v>65</v>
      </c>
      <c r="B31" s="819">
        <f>SUM(B29:B30)</f>
        <v>0</v>
      </c>
      <c r="C31" s="820">
        <f>SUM(C29:C30)</f>
        <v>0</v>
      </c>
      <c r="D31" s="821">
        <v>0</v>
      </c>
      <c r="E31" s="819">
        <f t="shared" ref="E31:J31" si="8">SUM(E29:E30)</f>
        <v>0</v>
      </c>
      <c r="F31" s="820">
        <f t="shared" si="8"/>
        <v>0</v>
      </c>
      <c r="G31" s="821">
        <f t="shared" si="8"/>
        <v>0</v>
      </c>
      <c r="H31" s="819">
        <f t="shared" si="8"/>
        <v>0</v>
      </c>
      <c r="I31" s="820">
        <f t="shared" si="8"/>
        <v>0</v>
      </c>
      <c r="J31" s="821">
        <f t="shared" si="8"/>
        <v>0</v>
      </c>
      <c r="K31" s="822">
        <f>IFERROR(+H31/B31,0)</f>
        <v>0</v>
      </c>
      <c r="L31" s="716">
        <f>IFERROR(I31/C31,0)</f>
        <v>0</v>
      </c>
      <c r="M31" s="823">
        <f>IFERROR(J31/D31,0)</f>
        <v>0</v>
      </c>
    </row>
    <row r="32" spans="1:13">
      <c r="A32" s="584"/>
      <c r="B32" s="594"/>
      <c r="C32" s="594"/>
      <c r="D32" s="594"/>
      <c r="E32" s="594"/>
      <c r="F32" s="594"/>
      <c r="G32" s="594"/>
      <c r="H32" s="594"/>
      <c r="I32" s="594"/>
      <c r="J32" s="594"/>
      <c r="K32" s="595"/>
      <c r="L32" s="595"/>
      <c r="M32" s="595"/>
    </row>
    <row r="33" spans="1:13">
      <c r="A33" t="s">
        <v>68</v>
      </c>
      <c r="B33" s="594"/>
      <c r="C33" s="594"/>
      <c r="D33" s="594"/>
      <c r="E33" s="594"/>
      <c r="F33" s="594"/>
      <c r="G33" s="594"/>
      <c r="H33" s="594"/>
      <c r="I33" s="594"/>
      <c r="J33" s="594"/>
      <c r="K33" s="595"/>
      <c r="L33" s="595"/>
      <c r="M33" s="595"/>
    </row>
    <row r="34" spans="1:13">
      <c r="A34" s="584"/>
      <c r="B34" s="594"/>
      <c r="C34" s="594"/>
      <c r="D34" s="594"/>
      <c r="E34" s="594"/>
      <c r="F34" s="594"/>
      <c r="G34" s="594"/>
      <c r="H34" s="594"/>
      <c r="I34" s="594"/>
      <c r="J34" s="594"/>
      <c r="K34" s="595"/>
      <c r="L34" s="595"/>
      <c r="M34" s="595"/>
    </row>
    <row r="35" spans="1:13" ht="18">
      <c r="A35" s="1273" t="s">
        <v>69</v>
      </c>
      <c r="B35" s="1273"/>
      <c r="C35" s="1273"/>
      <c r="D35" s="1273"/>
      <c r="E35" s="1273"/>
      <c r="F35" s="1273"/>
      <c r="G35" s="1273"/>
      <c r="H35" s="1273"/>
      <c r="I35" s="1273"/>
      <c r="J35" s="1273"/>
      <c r="K35" s="1273"/>
      <c r="L35" s="1273"/>
      <c r="M35" s="1273"/>
    </row>
    <row r="36" spans="1:13" ht="15.9" thickBot="1">
      <c r="A36" s="587"/>
      <c r="B36" s="587"/>
      <c r="C36" s="587"/>
      <c r="D36" s="587"/>
      <c r="E36" s="587"/>
      <c r="F36" s="587"/>
      <c r="G36" s="587"/>
      <c r="H36" s="587"/>
      <c r="I36" s="587"/>
      <c r="J36" s="587"/>
      <c r="K36" s="587"/>
      <c r="L36" s="587"/>
      <c r="M36" s="587"/>
    </row>
    <row r="37" spans="1:13">
      <c r="A37" s="824"/>
      <c r="B37" s="1286" t="s">
        <v>62</v>
      </c>
      <c r="C37" s="1287"/>
      <c r="D37" s="1288"/>
      <c r="E37" s="1286" t="s">
        <v>63</v>
      </c>
      <c r="F37" s="1287"/>
      <c r="G37" s="1288"/>
      <c r="H37" s="1286" t="s">
        <v>5</v>
      </c>
      <c r="I37" s="1287"/>
      <c r="J37" s="1288"/>
      <c r="K37" s="1289" t="s">
        <v>6</v>
      </c>
      <c r="L37" s="1287"/>
      <c r="M37" s="1288"/>
    </row>
    <row r="38" spans="1:13" ht="12.9" thickBot="1">
      <c r="A38" s="825"/>
      <c r="B38" s="826" t="s">
        <v>8</v>
      </c>
      <c r="C38" s="827" t="s">
        <v>9</v>
      </c>
      <c r="D38" s="828" t="s">
        <v>10</v>
      </c>
      <c r="E38" s="826" t="s">
        <v>8</v>
      </c>
      <c r="F38" s="827" t="s">
        <v>9</v>
      </c>
      <c r="G38" s="828" t="s">
        <v>10</v>
      </c>
      <c r="H38" s="826" t="s">
        <v>8</v>
      </c>
      <c r="I38" s="827" t="s">
        <v>9</v>
      </c>
      <c r="J38" s="828" t="s">
        <v>10</v>
      </c>
      <c r="K38" s="826" t="s">
        <v>8</v>
      </c>
      <c r="L38" s="827" t="s">
        <v>9</v>
      </c>
      <c r="M38" s="828" t="s">
        <v>10</v>
      </c>
    </row>
    <row r="39" spans="1:13">
      <c r="A39" s="437" t="s">
        <v>70</v>
      </c>
      <c r="B39" s="226"/>
      <c r="C39" s="227"/>
      <c r="D39" s="228">
        <f t="shared" ref="D39:D40" si="9">B39+C39</f>
        <v>0</v>
      </c>
      <c r="E39" s="226">
        <v>0</v>
      </c>
      <c r="F39" s="227">
        <v>0</v>
      </c>
      <c r="G39" s="228">
        <f t="shared" ref="G39:G40" si="10">E39+F39</f>
        <v>0</v>
      </c>
      <c r="H39" s="226">
        <v>0</v>
      </c>
      <c r="I39" s="227">
        <v>0</v>
      </c>
      <c r="J39" s="228">
        <f t="shared" ref="J39:J40" si="11">H39+I39</f>
        <v>0</v>
      </c>
      <c r="K39" s="588"/>
      <c r="L39" s="589"/>
      <c r="M39" s="590"/>
    </row>
    <row r="40" spans="1:13" ht="12.9" thickBot="1">
      <c r="A40" s="583"/>
      <c r="B40" s="226"/>
      <c r="C40" s="227"/>
      <c r="D40" s="228">
        <f t="shared" si="9"/>
        <v>0</v>
      </c>
      <c r="E40" s="226">
        <v>0</v>
      </c>
      <c r="F40" s="227">
        <v>0</v>
      </c>
      <c r="G40" s="228">
        <f t="shared" si="10"/>
        <v>0</v>
      </c>
      <c r="H40" s="226">
        <v>0</v>
      </c>
      <c r="I40" s="227">
        <v>0</v>
      </c>
      <c r="J40" s="228">
        <f t="shared" si="11"/>
        <v>0</v>
      </c>
      <c r="K40" s="588"/>
      <c r="L40" s="589"/>
      <c r="M40" s="590"/>
    </row>
    <row r="41" spans="1:13" ht="12.9" thickBot="1">
      <c r="A41" s="476" t="s">
        <v>65</v>
      </c>
      <c r="B41" s="591">
        <f>SUM(B39:B40)</f>
        <v>0</v>
      </c>
      <c r="C41" s="592">
        <f>SUM(C39:C40)</f>
        <v>0</v>
      </c>
      <c r="D41" s="593">
        <v>0</v>
      </c>
      <c r="E41" s="591">
        <f t="shared" ref="E41:J41" si="12">SUM(E39:E40)</f>
        <v>0</v>
      </c>
      <c r="F41" s="592">
        <f t="shared" si="12"/>
        <v>0</v>
      </c>
      <c r="G41" s="593">
        <f t="shared" si="12"/>
        <v>0</v>
      </c>
      <c r="H41" s="591">
        <f t="shared" si="12"/>
        <v>0</v>
      </c>
      <c r="I41" s="592">
        <f t="shared" si="12"/>
        <v>0</v>
      </c>
      <c r="J41" s="593">
        <f t="shared" si="12"/>
        <v>0</v>
      </c>
      <c r="K41" s="822">
        <f>IFERROR(+H41/B41,0)</f>
        <v>0</v>
      </c>
      <c r="L41" s="716">
        <f>IFERROR(I41/C41,0)</f>
        <v>0</v>
      </c>
      <c r="M41" s="823">
        <f>IFERROR(J41/D41,0)</f>
        <v>0</v>
      </c>
    </row>
    <row r="42" spans="1:13">
      <c r="A42" s="584"/>
      <c r="B42" s="594"/>
      <c r="C42" s="594"/>
      <c r="D42" s="594"/>
      <c r="E42" s="594"/>
      <c r="F42" s="594"/>
      <c r="G42" s="594"/>
      <c r="H42" s="594"/>
      <c r="I42" s="594"/>
      <c r="J42" s="594"/>
      <c r="K42" s="595"/>
      <c r="L42" s="595"/>
      <c r="M42" s="595"/>
    </row>
    <row r="43" spans="1:13">
      <c r="A43" t="s">
        <v>68</v>
      </c>
      <c r="B43" s="594"/>
      <c r="C43" s="594"/>
      <c r="D43" s="594"/>
      <c r="E43" s="594"/>
      <c r="F43" s="594"/>
      <c r="G43" s="594"/>
      <c r="H43" s="594"/>
      <c r="I43" s="594"/>
      <c r="J43" s="594"/>
      <c r="K43" s="595"/>
      <c r="L43" s="595"/>
      <c r="M43" s="595"/>
    </row>
    <row r="44" spans="1:13">
      <c r="A44"/>
      <c r="B44"/>
      <c r="C44"/>
      <c r="D44"/>
      <c r="E44"/>
      <c r="F44"/>
      <c r="G44"/>
      <c r="H44"/>
      <c r="I44"/>
      <c r="J44"/>
      <c r="K44"/>
      <c r="L44"/>
      <c r="M44"/>
    </row>
    <row r="45" spans="1:13" ht="15.45">
      <c r="A45" s="1273" t="s">
        <v>71</v>
      </c>
      <c r="B45" s="1273"/>
      <c r="C45" s="1273"/>
      <c r="D45" s="1273"/>
      <c r="E45" s="1273"/>
      <c r="F45" s="1273"/>
      <c r="G45" s="1273"/>
      <c r="H45" s="1273"/>
      <c r="I45" s="1273"/>
      <c r="J45" s="1273"/>
      <c r="K45" s="1273"/>
      <c r="L45" s="1273"/>
      <c r="M45" s="1273"/>
    </row>
    <row r="46" spans="1:13" ht="15.9" thickBot="1">
      <c r="A46" s="587"/>
      <c r="B46" s="587"/>
      <c r="C46" s="587"/>
      <c r="D46" s="587"/>
      <c r="E46" s="587"/>
      <c r="F46" s="587"/>
      <c r="G46" s="587"/>
      <c r="H46" s="587"/>
      <c r="I46" s="587"/>
      <c r="J46" s="587"/>
      <c r="K46" s="587"/>
      <c r="L46" s="587"/>
      <c r="M46" s="587"/>
    </row>
    <row r="47" spans="1:13">
      <c r="A47" s="824"/>
      <c r="B47" s="1286" t="s">
        <v>62</v>
      </c>
      <c r="C47" s="1287"/>
      <c r="D47" s="1288"/>
      <c r="E47" s="1286" t="s">
        <v>63</v>
      </c>
      <c r="F47" s="1287"/>
      <c r="G47" s="1288"/>
      <c r="H47" s="1286" t="s">
        <v>5</v>
      </c>
      <c r="I47" s="1287"/>
      <c r="J47" s="1288"/>
      <c r="K47" s="1289" t="s">
        <v>6</v>
      </c>
      <c r="L47" s="1287"/>
      <c r="M47" s="1288"/>
    </row>
    <row r="48" spans="1:13" ht="12.9" thickBot="1">
      <c r="A48" s="1032"/>
      <c r="B48" s="826" t="s">
        <v>8</v>
      </c>
      <c r="C48" s="827" t="s">
        <v>9</v>
      </c>
      <c r="D48" s="828" t="s">
        <v>10</v>
      </c>
      <c r="E48" s="826" t="s">
        <v>8</v>
      </c>
      <c r="F48" s="827" t="s">
        <v>9</v>
      </c>
      <c r="G48" s="828" t="s">
        <v>10</v>
      </c>
      <c r="H48" s="826" t="s">
        <v>8</v>
      </c>
      <c r="I48" s="827" t="s">
        <v>9</v>
      </c>
      <c r="J48" s="828" t="s">
        <v>10</v>
      </c>
      <c r="K48" s="826" t="s">
        <v>8</v>
      </c>
      <c r="L48" s="827" t="s">
        <v>9</v>
      </c>
      <c r="M48" s="828" t="s">
        <v>10</v>
      </c>
    </row>
    <row r="49" spans="1:13">
      <c r="A49" s="601" t="s">
        <v>72</v>
      </c>
      <c r="B49" s="217"/>
      <c r="C49" s="218"/>
      <c r="D49" s="219">
        <f t="shared" ref="D49:D50" si="13">B49+C49</f>
        <v>0</v>
      </c>
      <c r="E49" s="217">
        <v>0</v>
      </c>
      <c r="F49" s="218">
        <v>0</v>
      </c>
      <c r="G49" s="219">
        <f t="shared" ref="G49:G50" si="14">E49+F49</f>
        <v>0</v>
      </c>
      <c r="H49" s="217">
        <v>0</v>
      </c>
      <c r="I49" s="218">
        <v>0</v>
      </c>
      <c r="J49" s="219">
        <f t="shared" ref="J49:J50" si="15">H49+I49</f>
        <v>0</v>
      </c>
      <c r="K49" s="114"/>
      <c r="L49" s="115"/>
      <c r="M49" s="116"/>
    </row>
    <row r="50" spans="1:13" ht="12.9" thickBot="1">
      <c r="A50" s="583"/>
      <c r="B50" s="217"/>
      <c r="C50" s="218"/>
      <c r="D50" s="219">
        <f t="shared" si="13"/>
        <v>0</v>
      </c>
      <c r="E50" s="217">
        <v>0</v>
      </c>
      <c r="F50" s="218">
        <v>0</v>
      </c>
      <c r="G50" s="219">
        <f t="shared" si="14"/>
        <v>0</v>
      </c>
      <c r="H50" s="217">
        <v>0</v>
      </c>
      <c r="I50" s="218">
        <v>0</v>
      </c>
      <c r="J50" s="219">
        <f t="shared" si="15"/>
        <v>0</v>
      </c>
      <c r="K50" s="114"/>
      <c r="L50" s="115"/>
      <c r="M50" s="116"/>
    </row>
    <row r="51" spans="1:13" ht="12.9" thickBot="1">
      <c r="A51" s="476" t="s">
        <v>65</v>
      </c>
      <c r="B51" s="220">
        <f>SUM(B49:B50)</f>
        <v>0</v>
      </c>
      <c r="C51" s="221">
        <f>SUM(C49:C50)</f>
        <v>0</v>
      </c>
      <c r="D51" s="222">
        <v>0</v>
      </c>
      <c r="E51" s="220">
        <f t="shared" ref="E51:J51" si="16">SUM(E49:E50)</f>
        <v>0</v>
      </c>
      <c r="F51" s="221">
        <f t="shared" si="16"/>
        <v>0</v>
      </c>
      <c r="G51" s="222">
        <f t="shared" si="16"/>
        <v>0</v>
      </c>
      <c r="H51" s="220">
        <f t="shared" si="16"/>
        <v>0</v>
      </c>
      <c r="I51" s="221">
        <f t="shared" si="16"/>
        <v>0</v>
      </c>
      <c r="J51" s="222">
        <f t="shared" si="16"/>
        <v>0</v>
      </c>
      <c r="K51" s="822">
        <f>IFERROR(+H51/B51,0)</f>
        <v>0</v>
      </c>
      <c r="L51" s="716">
        <f>IFERROR(I51/C51,0)</f>
        <v>0</v>
      </c>
      <c r="M51" s="823">
        <f>IFERROR(J51/D51,0)</f>
        <v>0</v>
      </c>
    </row>
    <row r="52" spans="1:13">
      <c r="A52"/>
      <c r="B52"/>
      <c r="C52"/>
      <c r="D52"/>
      <c r="E52"/>
      <c r="F52"/>
      <c r="G52"/>
      <c r="H52"/>
      <c r="I52"/>
      <c r="J52"/>
      <c r="K52"/>
      <c r="L52"/>
      <c r="M52"/>
    </row>
    <row r="53" spans="1:13">
      <c r="A53" s="1283" t="s">
        <v>53</v>
      </c>
      <c r="B53" s="1283"/>
      <c r="C53" s="1283"/>
      <c r="D53" s="1283"/>
      <c r="E53" s="1283"/>
      <c r="F53" s="1283"/>
      <c r="G53" s="1283"/>
      <c r="H53" s="1283"/>
      <c r="I53" s="1283"/>
      <c r="J53" s="1283"/>
      <c r="K53" s="1283"/>
      <c r="L53"/>
      <c r="M53"/>
    </row>
    <row r="54" spans="1:13">
      <c r="A54"/>
      <c r="B54"/>
      <c r="C54"/>
      <c r="D54"/>
      <c r="E54"/>
      <c r="F54"/>
      <c r="G54"/>
      <c r="H54"/>
      <c r="I54"/>
      <c r="J54"/>
      <c r="K54"/>
      <c r="L54"/>
      <c r="M54"/>
    </row>
    <row r="55" spans="1:13">
      <c r="A55" s="208"/>
      <c r="B55" s="208"/>
      <c r="C55" s="208"/>
      <c r="D55" s="208"/>
      <c r="E55" s="208"/>
      <c r="F55" s="208"/>
      <c r="G55" s="208"/>
      <c r="H55"/>
      <c r="I55"/>
      <c r="J55" s="129"/>
      <c r="K55"/>
      <c r="L55"/>
      <c r="M55"/>
    </row>
  </sheetData>
  <mergeCells count="30">
    <mergeCell ref="A16:M16"/>
    <mergeCell ref="A17:M17"/>
    <mergeCell ref="B18:D18"/>
    <mergeCell ref="E18:G18"/>
    <mergeCell ref="A1:M1"/>
    <mergeCell ref="A2:M2"/>
    <mergeCell ref="A3:M3"/>
    <mergeCell ref="B4:D4"/>
    <mergeCell ref="E4:G4"/>
    <mergeCell ref="H4:J4"/>
    <mergeCell ref="K4:M4"/>
    <mergeCell ref="A4:A5"/>
    <mergeCell ref="H18:J18"/>
    <mergeCell ref="K18:M18"/>
    <mergeCell ref="A25:M25"/>
    <mergeCell ref="B27:D27"/>
    <mergeCell ref="E27:G27"/>
    <mergeCell ref="H27:J27"/>
    <mergeCell ref="K27:M27"/>
    <mergeCell ref="A35:M35"/>
    <mergeCell ref="B37:D37"/>
    <mergeCell ref="E37:G37"/>
    <mergeCell ref="H37:J37"/>
    <mergeCell ref="K37:M37"/>
    <mergeCell ref="A53:K53"/>
    <mergeCell ref="A45:M45"/>
    <mergeCell ref="B47:D47"/>
    <mergeCell ref="E47:G47"/>
    <mergeCell ref="H47:J47"/>
    <mergeCell ref="K47:M47"/>
  </mergeCells>
  <pageMargins left="0.7" right="0.7" top="0.75" bottom="0.75" header="0.3" footer="0.3"/>
  <pageSetup scale="62" orientation="landscape" r:id="rId1"/>
  <customProperties>
    <customPr name="_pios_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codeName="Sheet8">
    <tabColor rgb="FF00B050"/>
    <pageSetUpPr fitToPage="1"/>
  </sheetPr>
  <dimension ref="A1:M103"/>
  <sheetViews>
    <sheetView zoomScaleNormal="100" workbookViewId="0">
      <selection activeCell="C24" sqref="C24"/>
    </sheetView>
  </sheetViews>
  <sheetFormatPr defaultColWidth="9.3828125" defaultRowHeight="12.45"/>
  <cols>
    <col min="1" max="1" width="51.3828125" bestFit="1" customWidth="1"/>
    <col min="2" max="2" width="6.53515625" customWidth="1"/>
    <col min="3" max="3" width="9.69140625" customWidth="1"/>
    <col min="4" max="4" width="13.3828125" customWidth="1"/>
    <col min="5" max="5" width="9.69140625" customWidth="1"/>
    <col min="6" max="6" width="10.53515625" customWidth="1"/>
    <col min="7" max="7" width="15" bestFit="1" customWidth="1"/>
    <col min="8" max="8" width="12" customWidth="1"/>
    <col min="10" max="10" width="10.3046875" bestFit="1" customWidth="1"/>
  </cols>
  <sheetData>
    <row r="1" spans="1:8" ht="15.45">
      <c r="A1" s="1299" t="s">
        <v>73</v>
      </c>
      <c r="B1" s="1299"/>
      <c r="C1" s="1299"/>
      <c r="D1" s="1299"/>
      <c r="E1" s="1299"/>
      <c r="F1" s="1299"/>
      <c r="G1" s="1299"/>
      <c r="H1" s="1299"/>
    </row>
    <row r="2" spans="1:8" ht="15.75" customHeight="1">
      <c r="A2" s="1273" t="s">
        <v>2</v>
      </c>
      <c r="B2" s="1273"/>
      <c r="C2" s="1273"/>
      <c r="D2" s="1273"/>
      <c r="E2" s="1273"/>
      <c r="F2" s="1273"/>
      <c r="G2" s="1273"/>
      <c r="H2" s="1273"/>
    </row>
    <row r="3" spans="1:8" ht="15.45">
      <c r="A3" s="1300" t="str">
        <f>'Current Month '!A3</f>
        <v>July 2022</v>
      </c>
      <c r="B3" s="1299"/>
      <c r="C3" s="1299"/>
      <c r="D3" s="1299"/>
      <c r="E3" s="1299"/>
      <c r="F3" s="1299"/>
      <c r="G3" s="1299"/>
      <c r="H3" s="1299"/>
    </row>
    <row r="4" spans="1:8" ht="15.75" customHeight="1" thickBot="1">
      <c r="A4" s="43"/>
      <c r="B4" s="43"/>
      <c r="C4" s="44"/>
      <c r="D4" s="44"/>
      <c r="E4" s="44"/>
      <c r="F4" s="44"/>
      <c r="G4" s="44"/>
      <c r="H4" s="44"/>
    </row>
    <row r="5" spans="1:8" ht="15.75" customHeight="1" thickBot="1">
      <c r="A5" s="46"/>
      <c r="B5" s="1301" t="s">
        <v>74</v>
      </c>
      <c r="C5" s="1302"/>
      <c r="D5" s="1302"/>
      <c r="E5" s="1302"/>
      <c r="F5" s="1302"/>
      <c r="G5" s="1302"/>
      <c r="H5" s="1302"/>
    </row>
    <row r="6" spans="1:8" ht="12.75" customHeight="1" thickBot="1">
      <c r="A6" s="203"/>
      <c r="B6" s="203"/>
      <c r="C6" s="1303" t="s">
        <v>75</v>
      </c>
      <c r="D6" s="1304"/>
      <c r="E6" s="1304"/>
      <c r="F6" s="1304"/>
      <c r="G6" s="1304"/>
      <c r="H6" s="1305"/>
    </row>
    <row r="7" spans="1:8" ht="24.9">
      <c r="A7" s="47" t="s">
        <v>76</v>
      </c>
      <c r="B7" s="48" t="s">
        <v>77</v>
      </c>
      <c r="C7" s="422" t="s">
        <v>78</v>
      </c>
      <c r="D7" s="422" t="s">
        <v>79</v>
      </c>
      <c r="E7" s="422" t="s">
        <v>80</v>
      </c>
      <c r="F7" s="422" t="s">
        <v>81</v>
      </c>
      <c r="G7" s="423" t="s">
        <v>82</v>
      </c>
      <c r="H7" s="422" t="s">
        <v>83</v>
      </c>
    </row>
    <row r="8" spans="1:8" ht="12.75" customHeight="1">
      <c r="A8" s="49" t="s">
        <v>25</v>
      </c>
      <c r="B8" s="52"/>
      <c r="C8" s="140"/>
      <c r="D8" s="140"/>
      <c r="E8" s="140"/>
      <c r="F8" s="140"/>
      <c r="G8" s="140"/>
      <c r="H8" s="140"/>
    </row>
    <row r="9" spans="1:8">
      <c r="A9" s="54" t="s">
        <v>84</v>
      </c>
      <c r="B9" s="54" t="s">
        <v>85</v>
      </c>
      <c r="C9" s="141">
        <v>74</v>
      </c>
      <c r="D9" s="141">
        <v>1295</v>
      </c>
      <c r="E9" s="141">
        <v>0.16835</v>
      </c>
      <c r="F9" s="141">
        <v>1269</v>
      </c>
      <c r="G9" s="141">
        <v>57840.11</v>
      </c>
      <c r="H9" s="152">
        <f>G9/$G$75</f>
        <v>1.10718139881208E-2</v>
      </c>
    </row>
    <row r="10" spans="1:8">
      <c r="A10" s="54" t="s">
        <v>86</v>
      </c>
      <c r="B10" s="54" t="s">
        <v>85</v>
      </c>
      <c r="C10" s="141">
        <v>236</v>
      </c>
      <c r="D10" s="141">
        <v>149205</v>
      </c>
      <c r="E10" s="141">
        <v>17.904599999999999</v>
      </c>
      <c r="F10" s="141">
        <v>0</v>
      </c>
      <c r="G10" s="141">
        <v>264415.62</v>
      </c>
      <c r="H10" s="152">
        <f>G10/$G$75</f>
        <v>5.061471287301552E-2</v>
      </c>
    </row>
    <row r="11" spans="1:8" ht="12.75" customHeight="1">
      <c r="A11" s="54" t="s">
        <v>87</v>
      </c>
      <c r="B11" s="54" t="s">
        <v>85</v>
      </c>
      <c r="C11" s="141">
        <v>0</v>
      </c>
      <c r="D11" s="141">
        <v>0</v>
      </c>
      <c r="E11" s="141">
        <v>0</v>
      </c>
      <c r="F11" s="141">
        <v>0</v>
      </c>
      <c r="G11" s="141">
        <v>0</v>
      </c>
      <c r="H11" s="152">
        <f>G11/$G$75</f>
        <v>0</v>
      </c>
    </row>
    <row r="12" spans="1:8" ht="12.75" customHeight="1">
      <c r="A12" s="54" t="s">
        <v>88</v>
      </c>
      <c r="B12" s="54" t="s">
        <v>85</v>
      </c>
      <c r="C12" s="141">
        <v>0</v>
      </c>
      <c r="D12" s="141">
        <v>0</v>
      </c>
      <c r="E12" s="141">
        <v>0</v>
      </c>
      <c r="F12" s="141">
        <v>0</v>
      </c>
      <c r="G12" s="141">
        <v>0</v>
      </c>
      <c r="H12" s="152">
        <f>G12/$G$75</f>
        <v>0</v>
      </c>
    </row>
    <row r="13" spans="1:8" ht="12.75" customHeight="1">
      <c r="A13" s="54" t="s">
        <v>89</v>
      </c>
      <c r="B13" s="54" t="s">
        <v>85</v>
      </c>
      <c r="C13" s="141">
        <v>0</v>
      </c>
      <c r="D13" s="141">
        <v>0</v>
      </c>
      <c r="E13" s="141">
        <v>0</v>
      </c>
      <c r="F13" s="141">
        <v>0</v>
      </c>
      <c r="G13" s="141">
        <v>0</v>
      </c>
      <c r="H13" s="152">
        <f>G13/$G$75</f>
        <v>0</v>
      </c>
    </row>
    <row r="14" spans="1:8">
      <c r="A14" s="50" t="s">
        <v>28</v>
      </c>
      <c r="B14" s="55"/>
      <c r="C14" s="55"/>
      <c r="D14" s="55"/>
      <c r="E14" s="55"/>
      <c r="F14" s="55"/>
      <c r="G14" s="55"/>
      <c r="H14" s="55"/>
    </row>
    <row r="15" spans="1:8">
      <c r="A15" s="54" t="s">
        <v>90</v>
      </c>
      <c r="B15" s="54" t="s">
        <v>85</v>
      </c>
      <c r="C15" s="141">
        <v>0</v>
      </c>
      <c r="D15" s="141">
        <v>0</v>
      </c>
      <c r="E15" s="141">
        <v>0</v>
      </c>
      <c r="F15" s="141">
        <v>0</v>
      </c>
      <c r="G15" s="141">
        <v>0</v>
      </c>
      <c r="H15" s="152">
        <f t="shared" ref="H15:H23" si="0">G15/$G$75</f>
        <v>0</v>
      </c>
    </row>
    <row r="16" spans="1:8">
      <c r="A16" s="54" t="s">
        <v>91</v>
      </c>
      <c r="B16" s="54" t="s">
        <v>92</v>
      </c>
      <c r="C16" s="141">
        <v>1974</v>
      </c>
      <c r="D16" s="141">
        <v>13262</v>
      </c>
      <c r="E16" s="141">
        <v>1.8566800000000001</v>
      </c>
      <c r="F16" s="141">
        <v>5817</v>
      </c>
      <c r="G16" s="141">
        <v>163877.21</v>
      </c>
      <c r="H16" s="152">
        <f t="shared" si="0"/>
        <v>3.1369545908751031E-2</v>
      </c>
    </row>
    <row r="17" spans="1:10">
      <c r="A17" s="54" t="s">
        <v>93</v>
      </c>
      <c r="B17" s="54" t="s">
        <v>92</v>
      </c>
      <c r="C17" s="141">
        <v>233</v>
      </c>
      <c r="D17" s="141">
        <v>0</v>
      </c>
      <c r="E17" s="141">
        <v>0</v>
      </c>
      <c r="F17" s="141">
        <v>88</v>
      </c>
      <c r="G17" s="141">
        <v>21878.82</v>
      </c>
      <c r="H17" s="152">
        <f t="shared" si="0"/>
        <v>4.1880664701290701E-3</v>
      </c>
    </row>
    <row r="18" spans="1:10">
      <c r="A18" s="54" t="s">
        <v>94</v>
      </c>
      <c r="B18" s="54" t="s">
        <v>92</v>
      </c>
      <c r="C18" s="141">
        <v>532</v>
      </c>
      <c r="D18" s="141">
        <v>0</v>
      </c>
      <c r="E18" s="141">
        <v>0</v>
      </c>
      <c r="F18" s="141">
        <v>13073</v>
      </c>
      <c r="G18" s="141">
        <v>360914.73</v>
      </c>
      <c r="H18" s="152">
        <f t="shared" si="0"/>
        <v>6.9086672831929971E-2</v>
      </c>
    </row>
    <row r="19" spans="1:10">
      <c r="A19" s="54" t="s">
        <v>95</v>
      </c>
      <c r="B19" s="54" t="s">
        <v>92</v>
      </c>
      <c r="C19" s="141">
        <v>35</v>
      </c>
      <c r="D19" s="141">
        <v>289.60000000000002</v>
      </c>
      <c r="E19" s="141">
        <v>4.0543999999999997E-2</v>
      </c>
      <c r="F19" s="141">
        <v>198.99</v>
      </c>
      <c r="G19" s="141">
        <v>2934.75</v>
      </c>
      <c r="H19" s="152">
        <f t="shared" si="0"/>
        <v>5.6177289603421426E-4</v>
      </c>
    </row>
    <row r="20" spans="1:10">
      <c r="A20" s="54" t="s">
        <v>96</v>
      </c>
      <c r="B20" s="54" t="s">
        <v>85</v>
      </c>
      <c r="C20" s="141">
        <v>0</v>
      </c>
      <c r="D20" s="141">
        <v>0</v>
      </c>
      <c r="E20" s="141">
        <v>0</v>
      </c>
      <c r="F20" s="141">
        <v>0</v>
      </c>
      <c r="G20" s="141">
        <v>0</v>
      </c>
      <c r="H20" s="152">
        <f t="shared" si="0"/>
        <v>0</v>
      </c>
    </row>
    <row r="21" spans="1:10">
      <c r="A21" s="54" t="s">
        <v>97</v>
      </c>
      <c r="B21" s="54" t="s">
        <v>85</v>
      </c>
      <c r="C21" s="141">
        <v>0</v>
      </c>
      <c r="D21" s="141">
        <v>0</v>
      </c>
      <c r="E21" s="141">
        <v>0</v>
      </c>
      <c r="F21" s="141">
        <v>0</v>
      </c>
      <c r="G21" s="141">
        <v>0</v>
      </c>
      <c r="H21" s="152">
        <f t="shared" si="0"/>
        <v>0</v>
      </c>
    </row>
    <row r="22" spans="1:10">
      <c r="A22" s="54" t="s">
        <v>98</v>
      </c>
      <c r="B22" s="54" t="s">
        <v>85</v>
      </c>
      <c r="C22" s="141">
        <v>0</v>
      </c>
      <c r="D22" s="141">
        <v>0</v>
      </c>
      <c r="E22" s="141">
        <v>0</v>
      </c>
      <c r="F22" s="141">
        <v>0</v>
      </c>
      <c r="G22" s="141">
        <v>0</v>
      </c>
      <c r="H22" s="152">
        <f t="shared" si="0"/>
        <v>0</v>
      </c>
    </row>
    <row r="23" spans="1:10">
      <c r="A23" s="54" t="s">
        <v>99</v>
      </c>
      <c r="B23" s="602" t="s">
        <v>85</v>
      </c>
      <c r="C23" s="141">
        <v>0</v>
      </c>
      <c r="D23" s="141">
        <v>0</v>
      </c>
      <c r="E23" s="141">
        <v>0</v>
      </c>
      <c r="F23" s="141">
        <v>0</v>
      </c>
      <c r="G23" s="141">
        <v>0</v>
      </c>
      <c r="H23" s="152">
        <f t="shared" si="0"/>
        <v>0</v>
      </c>
    </row>
    <row r="24" spans="1:10">
      <c r="A24" s="50" t="s">
        <v>100</v>
      </c>
      <c r="B24" s="55"/>
      <c r="C24" s="55"/>
      <c r="D24" s="55"/>
      <c r="E24" s="55"/>
      <c r="F24" s="55"/>
      <c r="G24" s="55"/>
      <c r="H24" s="55"/>
    </row>
    <row r="25" spans="1:10">
      <c r="A25" s="54" t="s">
        <v>101</v>
      </c>
      <c r="B25" s="54" t="s">
        <v>92</v>
      </c>
      <c r="C25" s="141">
        <v>2204</v>
      </c>
      <c r="D25" s="141">
        <v>31928</v>
      </c>
      <c r="E25" s="141">
        <v>6.7048800000000002</v>
      </c>
      <c r="F25" s="141">
        <v>952</v>
      </c>
      <c r="G25" s="141">
        <v>1094840.95</v>
      </c>
      <c r="H25" s="152">
        <f>G25/$G$75</f>
        <v>0.20957559287106239</v>
      </c>
      <c r="J25" s="1256"/>
    </row>
    <row r="26" spans="1:10">
      <c r="A26" s="54" t="s">
        <v>102</v>
      </c>
      <c r="B26" s="54" t="s">
        <v>92</v>
      </c>
      <c r="C26" s="141">
        <v>0</v>
      </c>
      <c r="D26" s="141">
        <v>0</v>
      </c>
      <c r="E26" s="141">
        <v>0</v>
      </c>
      <c r="F26" s="141">
        <v>0</v>
      </c>
      <c r="G26" s="141">
        <v>0</v>
      </c>
      <c r="H26" s="152">
        <f>G26/$G$75</f>
        <v>0</v>
      </c>
    </row>
    <row r="27" spans="1:10">
      <c r="A27" s="54" t="s">
        <v>103</v>
      </c>
      <c r="B27" s="54" t="s">
        <v>92</v>
      </c>
      <c r="C27" s="141">
        <v>0</v>
      </c>
      <c r="D27" s="141">
        <v>0</v>
      </c>
      <c r="E27" s="141">
        <v>0</v>
      </c>
      <c r="F27" s="141">
        <v>0</v>
      </c>
      <c r="G27" s="141">
        <v>0</v>
      </c>
      <c r="H27" s="152">
        <f>G27/$G$75</f>
        <v>0</v>
      </c>
    </row>
    <row r="28" spans="1:10" s="3" customFormat="1">
      <c r="A28" s="54" t="s">
        <v>104</v>
      </c>
      <c r="B28" s="54" t="s">
        <v>92</v>
      </c>
      <c r="C28" s="141">
        <v>50</v>
      </c>
      <c r="D28" s="141">
        <v>1505</v>
      </c>
      <c r="E28" s="141">
        <v>0.28594999999999998</v>
      </c>
      <c r="F28" s="141">
        <v>1426</v>
      </c>
      <c r="G28" s="141">
        <v>68634.7</v>
      </c>
      <c r="H28" s="152">
        <f>G28/$G$75</f>
        <v>1.3138125628227101E-2</v>
      </c>
    </row>
    <row r="29" spans="1:10" s="3" customFormat="1">
      <c r="A29" s="54" t="s">
        <v>105</v>
      </c>
      <c r="B29" s="54" t="s">
        <v>92</v>
      </c>
      <c r="C29" s="141">
        <v>0</v>
      </c>
      <c r="D29" s="141">
        <v>0</v>
      </c>
      <c r="E29" s="141">
        <v>0</v>
      </c>
      <c r="F29" s="141">
        <v>0</v>
      </c>
      <c r="G29" s="141">
        <v>0</v>
      </c>
      <c r="H29" s="152">
        <f>G29/$G$75</f>
        <v>0</v>
      </c>
    </row>
    <row r="30" spans="1:10">
      <c r="A30" s="50" t="s">
        <v>106</v>
      </c>
      <c r="B30" s="55"/>
      <c r="C30" s="55"/>
      <c r="D30" s="55"/>
      <c r="E30" s="55"/>
      <c r="F30" s="55"/>
      <c r="G30" s="55"/>
      <c r="H30" s="55"/>
    </row>
    <row r="31" spans="1:10">
      <c r="A31" s="54" t="s">
        <v>107</v>
      </c>
      <c r="B31" s="54" t="s">
        <v>85</v>
      </c>
      <c r="C31" s="141">
        <v>0</v>
      </c>
      <c r="D31" s="141">
        <v>0</v>
      </c>
      <c r="E31" s="141">
        <v>0</v>
      </c>
      <c r="F31" s="141">
        <v>0</v>
      </c>
      <c r="G31" s="141">
        <v>0</v>
      </c>
      <c r="H31" s="152">
        <f t="shared" ref="H31:H46" si="1">G31/$G$75</f>
        <v>0</v>
      </c>
    </row>
    <row r="32" spans="1:10">
      <c r="A32" s="54" t="s">
        <v>108</v>
      </c>
      <c r="B32" s="54" t="s">
        <v>85</v>
      </c>
      <c r="C32" s="141">
        <v>651</v>
      </c>
      <c r="D32" s="141">
        <v>0</v>
      </c>
      <c r="E32" s="141">
        <v>0</v>
      </c>
      <c r="F32" s="141">
        <v>-11613</v>
      </c>
      <c r="G32" s="141">
        <v>642484.93999999994</v>
      </c>
      <c r="H32" s="152">
        <f t="shared" si="1"/>
        <v>0.12298513515705541</v>
      </c>
    </row>
    <row r="33" spans="1:9">
      <c r="A33" s="54" t="s">
        <v>109</v>
      </c>
      <c r="B33" s="54" t="s">
        <v>85</v>
      </c>
      <c r="C33" s="141">
        <v>104</v>
      </c>
      <c r="D33" s="141">
        <v>-3534</v>
      </c>
      <c r="E33" s="141">
        <v>-0.67145999999999995</v>
      </c>
      <c r="F33" s="141">
        <v>0</v>
      </c>
      <c r="G33" s="141">
        <v>110722.22</v>
      </c>
      <c r="H33" s="152">
        <f t="shared" si="1"/>
        <v>2.1194562461789725E-2</v>
      </c>
    </row>
    <row r="34" spans="1:9">
      <c r="A34" s="54" t="s">
        <v>110</v>
      </c>
      <c r="B34" s="54" t="s">
        <v>85</v>
      </c>
      <c r="C34" s="141">
        <v>0</v>
      </c>
      <c r="D34" s="141">
        <v>0</v>
      </c>
      <c r="E34" s="141">
        <v>0</v>
      </c>
      <c r="F34" s="141">
        <v>0</v>
      </c>
      <c r="G34" s="141">
        <v>0</v>
      </c>
      <c r="H34" s="152">
        <f t="shared" si="1"/>
        <v>0</v>
      </c>
    </row>
    <row r="35" spans="1:9">
      <c r="A35" s="54" t="s">
        <v>111</v>
      </c>
      <c r="B35" s="54" t="s">
        <v>85</v>
      </c>
      <c r="C35" s="141">
        <v>0</v>
      </c>
      <c r="D35" s="141">
        <v>0</v>
      </c>
      <c r="E35" s="141">
        <v>0</v>
      </c>
      <c r="F35" s="141">
        <v>0</v>
      </c>
      <c r="G35" s="141">
        <v>0</v>
      </c>
      <c r="H35" s="152">
        <f t="shared" si="1"/>
        <v>0</v>
      </c>
    </row>
    <row r="36" spans="1:9">
      <c r="A36" s="54" t="s">
        <v>112</v>
      </c>
      <c r="B36" s="54" t="s">
        <v>85</v>
      </c>
      <c r="C36" s="141">
        <v>0</v>
      </c>
      <c r="D36" s="141">
        <v>0</v>
      </c>
      <c r="E36" s="141">
        <v>0</v>
      </c>
      <c r="F36" s="141">
        <v>0</v>
      </c>
      <c r="G36" s="141">
        <v>0</v>
      </c>
      <c r="H36" s="152">
        <f t="shared" si="1"/>
        <v>0</v>
      </c>
    </row>
    <row r="37" spans="1:9">
      <c r="A37" s="54" t="s">
        <v>113</v>
      </c>
      <c r="B37" s="54" t="s">
        <v>85</v>
      </c>
      <c r="C37" s="141">
        <v>0</v>
      </c>
      <c r="D37" s="141">
        <v>0</v>
      </c>
      <c r="E37" s="141">
        <v>0</v>
      </c>
      <c r="F37" s="141">
        <v>0</v>
      </c>
      <c r="G37" s="141">
        <v>0</v>
      </c>
      <c r="H37" s="152">
        <f t="shared" si="1"/>
        <v>0</v>
      </c>
    </row>
    <row r="38" spans="1:9">
      <c r="A38" s="54" t="s">
        <v>114</v>
      </c>
      <c r="B38" s="54" t="s">
        <v>92</v>
      </c>
      <c r="C38" s="141">
        <v>45</v>
      </c>
      <c r="D38" s="141">
        <v>0</v>
      </c>
      <c r="E38" s="141">
        <v>0</v>
      </c>
      <c r="F38" s="141">
        <v>192</v>
      </c>
      <c r="G38" s="141">
        <v>9103.4599999999991</v>
      </c>
      <c r="H38" s="152">
        <f t="shared" si="1"/>
        <v>1.7425937773683032E-3</v>
      </c>
    </row>
    <row r="39" spans="1:9">
      <c r="A39" s="54" t="s">
        <v>115</v>
      </c>
      <c r="B39" s="54" t="s">
        <v>92</v>
      </c>
      <c r="C39" s="141">
        <v>0</v>
      </c>
      <c r="D39" s="141">
        <v>0</v>
      </c>
      <c r="E39" s="141">
        <v>0</v>
      </c>
      <c r="F39" s="141">
        <v>0</v>
      </c>
      <c r="G39" s="141">
        <v>0</v>
      </c>
      <c r="H39" s="152">
        <f t="shared" si="1"/>
        <v>0</v>
      </c>
    </row>
    <row r="40" spans="1:9">
      <c r="A40" s="149" t="s">
        <v>116</v>
      </c>
      <c r="B40" s="54" t="s">
        <v>92</v>
      </c>
      <c r="C40" s="141">
        <v>0</v>
      </c>
      <c r="D40" s="141">
        <v>0</v>
      </c>
      <c r="E40" s="141">
        <v>0</v>
      </c>
      <c r="F40" s="141">
        <v>0</v>
      </c>
      <c r="G40" s="141">
        <v>0</v>
      </c>
      <c r="H40" s="152">
        <f t="shared" si="1"/>
        <v>0</v>
      </c>
    </row>
    <row r="41" spans="1:9">
      <c r="A41" s="149" t="s">
        <v>117</v>
      </c>
      <c r="B41" s="54" t="s">
        <v>92</v>
      </c>
      <c r="C41" s="141">
        <v>0</v>
      </c>
      <c r="D41" s="141">
        <v>0</v>
      </c>
      <c r="E41" s="141">
        <v>0</v>
      </c>
      <c r="F41" s="141">
        <v>0</v>
      </c>
      <c r="G41" s="141">
        <v>0</v>
      </c>
      <c r="H41" s="152">
        <f t="shared" si="1"/>
        <v>0</v>
      </c>
    </row>
    <row r="42" spans="1:9">
      <c r="A42" s="149" t="s">
        <v>118</v>
      </c>
      <c r="B42" s="54" t="s">
        <v>92</v>
      </c>
      <c r="C42" s="141">
        <v>0</v>
      </c>
      <c r="D42" s="141">
        <v>0</v>
      </c>
      <c r="E42" s="141">
        <v>0</v>
      </c>
      <c r="F42" s="141">
        <v>0</v>
      </c>
      <c r="G42" s="141">
        <v>0</v>
      </c>
      <c r="H42" s="152">
        <f t="shared" si="1"/>
        <v>0</v>
      </c>
    </row>
    <row r="43" spans="1:9">
      <c r="A43" s="149" t="s">
        <v>119</v>
      </c>
      <c r="B43" s="54" t="s">
        <v>92</v>
      </c>
      <c r="C43" s="141">
        <v>62</v>
      </c>
      <c r="D43" s="141">
        <v>5969.4040000000005</v>
      </c>
      <c r="E43" s="141">
        <v>0</v>
      </c>
      <c r="F43" s="141">
        <v>396.16</v>
      </c>
      <c r="G43" s="141">
        <v>28240</v>
      </c>
      <c r="H43" s="152">
        <f t="shared" si="1"/>
        <v>5.4057301589594377E-3</v>
      </c>
      <c r="I43" s="5" t="s">
        <v>120</v>
      </c>
    </row>
    <row r="44" spans="1:9">
      <c r="A44" s="149" t="s">
        <v>121</v>
      </c>
      <c r="B44" s="54" t="s">
        <v>85</v>
      </c>
      <c r="C44" s="141">
        <v>0</v>
      </c>
      <c r="D44" s="141">
        <v>0</v>
      </c>
      <c r="E44" s="141">
        <v>0</v>
      </c>
      <c r="F44" s="141">
        <v>0</v>
      </c>
      <c r="G44" s="141">
        <v>0</v>
      </c>
      <c r="H44" s="152">
        <f t="shared" si="1"/>
        <v>0</v>
      </c>
    </row>
    <row r="45" spans="1:9">
      <c r="A45" s="149" t="s">
        <v>122</v>
      </c>
      <c r="B45" s="54" t="s">
        <v>85</v>
      </c>
      <c r="C45" s="141">
        <v>0</v>
      </c>
      <c r="D45" s="141">
        <v>0</v>
      </c>
      <c r="E45" s="141">
        <v>0</v>
      </c>
      <c r="F45" s="141">
        <v>0</v>
      </c>
      <c r="G45" s="141">
        <v>0</v>
      </c>
      <c r="H45" s="152">
        <f t="shared" si="1"/>
        <v>0</v>
      </c>
    </row>
    <row r="46" spans="1:9">
      <c r="A46" s="149" t="s">
        <v>123</v>
      </c>
      <c r="B46" s="54" t="s">
        <v>85</v>
      </c>
      <c r="C46" s="141">
        <v>0</v>
      </c>
      <c r="D46" s="141">
        <v>0</v>
      </c>
      <c r="E46" s="141">
        <v>0</v>
      </c>
      <c r="F46" s="141">
        <v>0</v>
      </c>
      <c r="G46" s="141">
        <v>0</v>
      </c>
      <c r="H46" s="152">
        <f t="shared" si="1"/>
        <v>0</v>
      </c>
    </row>
    <row r="47" spans="1:9">
      <c r="A47" s="50" t="s">
        <v>31</v>
      </c>
      <c r="B47" s="55"/>
      <c r="C47" s="55"/>
      <c r="D47" s="55"/>
      <c r="E47" s="55"/>
      <c r="F47" s="55"/>
      <c r="G47" s="55"/>
      <c r="H47" s="55"/>
    </row>
    <row r="48" spans="1:9">
      <c r="A48" s="54" t="s">
        <v>124</v>
      </c>
      <c r="B48" s="54" t="s">
        <v>92</v>
      </c>
      <c r="C48" s="141">
        <v>0</v>
      </c>
      <c r="D48" s="141">
        <v>0</v>
      </c>
      <c r="E48" s="141">
        <v>0</v>
      </c>
      <c r="F48" s="141">
        <v>0</v>
      </c>
      <c r="G48" s="141">
        <v>0</v>
      </c>
      <c r="H48" s="152">
        <f>G48/$G$75</f>
        <v>0</v>
      </c>
    </row>
    <row r="49" spans="1:9">
      <c r="A49" s="54" t="s">
        <v>125</v>
      </c>
      <c r="B49" s="54" t="s">
        <v>92</v>
      </c>
      <c r="C49" s="141">
        <v>0</v>
      </c>
      <c r="D49" s="141">
        <v>0</v>
      </c>
      <c r="E49" s="141">
        <v>0</v>
      </c>
      <c r="F49" s="141">
        <v>0</v>
      </c>
      <c r="G49" s="141">
        <v>0</v>
      </c>
      <c r="H49" s="152">
        <f>G49/$G$75</f>
        <v>0</v>
      </c>
    </row>
    <row r="50" spans="1:9">
      <c r="A50" s="54" t="s">
        <v>126</v>
      </c>
      <c r="B50" s="54" t="s">
        <v>92</v>
      </c>
      <c r="C50" s="141">
        <v>0</v>
      </c>
      <c r="D50" s="141">
        <v>0</v>
      </c>
      <c r="E50" s="141">
        <v>0</v>
      </c>
      <c r="F50" s="141">
        <v>0</v>
      </c>
      <c r="G50" s="141">
        <v>0</v>
      </c>
      <c r="H50" s="152">
        <f>G50/$G$75</f>
        <v>0</v>
      </c>
    </row>
    <row r="51" spans="1:9">
      <c r="A51" s="50" t="s">
        <v>127</v>
      </c>
      <c r="B51" s="55"/>
      <c r="C51" s="55"/>
      <c r="D51" s="55"/>
      <c r="E51" s="55"/>
      <c r="F51" s="55"/>
      <c r="G51" s="55"/>
      <c r="H51" s="55"/>
    </row>
    <row r="52" spans="1:9">
      <c r="A52" s="54" t="s">
        <v>128</v>
      </c>
      <c r="B52" s="54" t="s">
        <v>85</v>
      </c>
      <c r="C52" s="141">
        <v>1033</v>
      </c>
      <c r="D52" s="141">
        <v>4369.59</v>
      </c>
      <c r="E52" s="141">
        <v>0.52435080000000001</v>
      </c>
      <c r="F52" s="141">
        <v>-80.08</v>
      </c>
      <c r="G52" s="141">
        <v>89514.240000000005</v>
      </c>
      <c r="H52" s="152">
        <f t="shared" ref="H52:H59" si="2">G52/$G$75</f>
        <v>1.7134908881881492E-2</v>
      </c>
    </row>
    <row r="53" spans="1:9">
      <c r="A53" s="54" t="s">
        <v>129</v>
      </c>
      <c r="B53" s="54" t="s">
        <v>85</v>
      </c>
      <c r="C53" s="141">
        <v>327</v>
      </c>
      <c r="D53" s="141">
        <v>1680.78</v>
      </c>
      <c r="E53" s="141">
        <v>0.2016936</v>
      </c>
      <c r="F53" s="141">
        <v>0</v>
      </c>
      <c r="G53" s="141">
        <v>24521.85</v>
      </c>
      <c r="H53" s="152">
        <f t="shared" si="2"/>
        <v>4.6939980204844011E-3</v>
      </c>
    </row>
    <row r="54" spans="1:9">
      <c r="A54" s="54" t="s">
        <v>130</v>
      </c>
      <c r="B54" s="54" t="s">
        <v>85</v>
      </c>
      <c r="C54" s="141">
        <v>1</v>
      </c>
      <c r="D54" s="141">
        <v>4.2300000000000004</v>
      </c>
      <c r="E54" s="141">
        <v>5.0759999999999998E-4</v>
      </c>
      <c r="F54" s="141">
        <v>-0.08</v>
      </c>
      <c r="G54" s="141">
        <v>98</v>
      </c>
      <c r="H54" s="152">
        <f t="shared" si="2"/>
        <v>1.8759261883074536E-5</v>
      </c>
    </row>
    <row r="55" spans="1:9">
      <c r="A55" s="54" t="s">
        <v>131</v>
      </c>
      <c r="B55" s="54" t="s">
        <v>85</v>
      </c>
      <c r="C55" s="141">
        <v>0</v>
      </c>
      <c r="D55" s="141">
        <v>0</v>
      </c>
      <c r="E55" s="141">
        <v>0</v>
      </c>
      <c r="F55" s="141">
        <v>0</v>
      </c>
      <c r="G55" s="141">
        <v>0</v>
      </c>
      <c r="H55" s="152">
        <f t="shared" si="2"/>
        <v>0</v>
      </c>
    </row>
    <row r="56" spans="1:9">
      <c r="A56" s="54" t="s">
        <v>132</v>
      </c>
      <c r="B56" s="54" t="s">
        <v>85</v>
      </c>
      <c r="C56" s="141">
        <v>0</v>
      </c>
      <c r="D56" s="141">
        <v>0</v>
      </c>
      <c r="E56" s="141">
        <v>0</v>
      </c>
      <c r="F56" s="141">
        <v>0</v>
      </c>
      <c r="G56" s="141">
        <v>0</v>
      </c>
      <c r="H56" s="152">
        <f t="shared" si="2"/>
        <v>0</v>
      </c>
    </row>
    <row r="57" spans="1:9">
      <c r="A57" s="54" t="s">
        <v>133</v>
      </c>
      <c r="B57" s="54" t="s">
        <v>85</v>
      </c>
      <c r="C57" s="141">
        <v>0</v>
      </c>
      <c r="D57" s="141">
        <v>0</v>
      </c>
      <c r="E57" s="141">
        <v>0</v>
      </c>
      <c r="F57" s="141">
        <v>0</v>
      </c>
      <c r="G57" s="141">
        <v>0</v>
      </c>
      <c r="H57" s="152">
        <f t="shared" si="2"/>
        <v>0</v>
      </c>
    </row>
    <row r="58" spans="1:9">
      <c r="A58" s="54" t="s">
        <v>134</v>
      </c>
      <c r="B58" s="54" t="s">
        <v>85</v>
      </c>
      <c r="C58" s="141">
        <v>4021</v>
      </c>
      <c r="D58" s="141">
        <v>12143.42</v>
      </c>
      <c r="E58" s="141">
        <v>1.4572103999999999</v>
      </c>
      <c r="F58" s="141">
        <v>-191.23500000000001</v>
      </c>
      <c r="G58" s="141">
        <v>65278.51</v>
      </c>
      <c r="H58" s="152"/>
    </row>
    <row r="59" spans="1:9">
      <c r="A59" s="54" t="s">
        <v>135</v>
      </c>
      <c r="B59" s="54" t="s">
        <v>85</v>
      </c>
      <c r="C59" s="141">
        <v>57940</v>
      </c>
      <c r="D59" s="141">
        <v>122832.8</v>
      </c>
      <c r="E59" s="141">
        <v>14.739936</v>
      </c>
      <c r="F59" s="141">
        <v>-2132.1999999999998</v>
      </c>
      <c r="G59" s="141">
        <v>856738.4</v>
      </c>
      <c r="H59" s="152">
        <f t="shared" si="2"/>
        <v>0.16399775521312518</v>
      </c>
      <c r="I59" t="s">
        <v>120</v>
      </c>
    </row>
    <row r="60" spans="1:9">
      <c r="A60" s="50" t="s">
        <v>136</v>
      </c>
      <c r="B60" s="55"/>
      <c r="C60" s="55"/>
      <c r="D60" s="55"/>
      <c r="E60" s="55"/>
      <c r="F60" s="55"/>
      <c r="G60" s="55"/>
      <c r="H60" s="55"/>
    </row>
    <row r="61" spans="1:9">
      <c r="A61" s="54" t="s">
        <v>137</v>
      </c>
      <c r="B61" s="54" t="s">
        <v>85</v>
      </c>
      <c r="C61" s="141">
        <v>0</v>
      </c>
      <c r="D61" s="141">
        <v>0</v>
      </c>
      <c r="E61" s="141">
        <v>0</v>
      </c>
      <c r="F61" s="141">
        <v>0</v>
      </c>
      <c r="G61" s="141">
        <v>0</v>
      </c>
      <c r="H61" s="152">
        <f t="shared" ref="H61:H67" si="3">G61/$G$75</f>
        <v>0</v>
      </c>
    </row>
    <row r="62" spans="1:9">
      <c r="A62" s="54" t="s">
        <v>138</v>
      </c>
      <c r="B62" s="54" t="s">
        <v>85</v>
      </c>
      <c r="C62" s="141">
        <v>350</v>
      </c>
      <c r="D62" s="141">
        <v>49000</v>
      </c>
      <c r="E62" s="141">
        <v>6.86</v>
      </c>
      <c r="F62" s="141">
        <v>0</v>
      </c>
      <c r="G62" s="141">
        <v>17678.88</v>
      </c>
      <c r="H62" s="152">
        <f t="shared" si="3"/>
        <v>3.3841095889739674E-3</v>
      </c>
    </row>
    <row r="63" spans="1:9">
      <c r="A63" s="54" t="s">
        <v>139</v>
      </c>
      <c r="B63" s="54" t="s">
        <v>85</v>
      </c>
      <c r="C63" s="141">
        <v>977</v>
      </c>
      <c r="D63" s="141">
        <v>136780</v>
      </c>
      <c r="E63" s="141">
        <v>19.1492</v>
      </c>
      <c r="F63" s="141">
        <v>0</v>
      </c>
      <c r="G63" s="141">
        <v>90325.92</v>
      </c>
      <c r="H63" s="152">
        <f t="shared" si="3"/>
        <v>1.7290281511322857E-2</v>
      </c>
    </row>
    <row r="64" spans="1:9">
      <c r="A64" s="54" t="s">
        <v>140</v>
      </c>
      <c r="B64" s="54" t="s">
        <v>92</v>
      </c>
      <c r="C64" s="141">
        <v>0</v>
      </c>
      <c r="D64" s="141">
        <v>0</v>
      </c>
      <c r="E64" s="141">
        <v>0</v>
      </c>
      <c r="F64" s="141">
        <v>0</v>
      </c>
      <c r="G64" s="141">
        <v>0</v>
      </c>
      <c r="H64" s="152">
        <f t="shared" si="3"/>
        <v>0</v>
      </c>
    </row>
    <row r="65" spans="1:9">
      <c r="A65" s="54" t="s">
        <v>141</v>
      </c>
      <c r="B65" s="54" t="s">
        <v>85</v>
      </c>
      <c r="C65" s="141">
        <v>0</v>
      </c>
      <c r="D65" s="141">
        <v>0</v>
      </c>
      <c r="E65" s="141">
        <v>0</v>
      </c>
      <c r="F65" s="141">
        <v>0</v>
      </c>
      <c r="G65" s="141">
        <v>0</v>
      </c>
      <c r="H65" s="152">
        <f t="shared" si="3"/>
        <v>0</v>
      </c>
    </row>
    <row r="66" spans="1:9">
      <c r="A66" s="54" t="s">
        <v>142</v>
      </c>
      <c r="B66" s="54" t="s">
        <v>92</v>
      </c>
      <c r="C66" s="141">
        <v>0</v>
      </c>
      <c r="D66" s="141">
        <v>0</v>
      </c>
      <c r="E66" s="141">
        <v>0</v>
      </c>
      <c r="F66" s="141">
        <v>0</v>
      </c>
      <c r="G66" s="141">
        <v>0</v>
      </c>
      <c r="H66" s="152">
        <f t="shared" si="3"/>
        <v>0</v>
      </c>
    </row>
    <row r="67" spans="1:9">
      <c r="A67" s="54" t="s">
        <v>143</v>
      </c>
      <c r="B67" s="54" t="s">
        <v>85</v>
      </c>
      <c r="C67" s="141">
        <v>0</v>
      </c>
      <c r="D67" s="141">
        <v>0</v>
      </c>
      <c r="E67" s="141">
        <v>0</v>
      </c>
      <c r="F67" s="141">
        <v>0</v>
      </c>
      <c r="G67" s="141">
        <v>0</v>
      </c>
      <c r="H67" s="152">
        <f t="shared" si="3"/>
        <v>0</v>
      </c>
    </row>
    <row r="68" spans="1:9">
      <c r="A68" s="54"/>
      <c r="B68" s="54"/>
      <c r="C68" s="141"/>
      <c r="D68" s="141"/>
      <c r="E68" s="141"/>
      <c r="F68" s="141"/>
      <c r="G68" s="141"/>
      <c r="H68" s="152"/>
    </row>
    <row r="69" spans="1:9">
      <c r="A69" s="50" t="s">
        <v>144</v>
      </c>
      <c r="B69" s="55"/>
      <c r="C69" s="55"/>
      <c r="D69" s="55"/>
      <c r="E69" s="55"/>
      <c r="F69" s="55"/>
      <c r="G69" s="55"/>
      <c r="H69" s="55"/>
    </row>
    <row r="70" spans="1:9">
      <c r="A70" s="54"/>
      <c r="B70" s="54"/>
      <c r="C70" s="141"/>
      <c r="D70" s="154"/>
      <c r="E70" s="154"/>
      <c r="F70" s="154"/>
      <c r="G70" s="154"/>
      <c r="H70" s="152">
        <f>G70/$G$75</f>
        <v>0</v>
      </c>
    </row>
    <row r="71" spans="1:9">
      <c r="A71" s="50" t="s">
        <v>34</v>
      </c>
      <c r="B71" s="55"/>
      <c r="C71" s="55"/>
      <c r="D71" s="55"/>
      <c r="E71" s="55"/>
      <c r="F71" s="55"/>
      <c r="G71" s="55"/>
      <c r="H71" s="55"/>
    </row>
    <row r="72" spans="1:9">
      <c r="A72" s="54" t="s">
        <v>145</v>
      </c>
      <c r="B72" s="54" t="s">
        <v>92</v>
      </c>
      <c r="C72" s="141">
        <v>5680</v>
      </c>
      <c r="D72" s="153">
        <v>0</v>
      </c>
      <c r="E72" s="153">
        <v>0</v>
      </c>
      <c r="F72" s="153">
        <v>0</v>
      </c>
      <c r="G72" s="144">
        <v>1080421.58</v>
      </c>
      <c r="H72" s="152">
        <f>G72/$G$75</f>
        <v>0.20681542207495068</v>
      </c>
    </row>
    <row r="73" spans="1:9">
      <c r="A73" s="54" t="s">
        <v>146</v>
      </c>
      <c r="B73" s="54" t="s">
        <v>92</v>
      </c>
      <c r="C73" s="141">
        <v>5680</v>
      </c>
      <c r="D73" s="153">
        <v>0</v>
      </c>
      <c r="E73" s="153">
        <v>0</v>
      </c>
      <c r="F73" s="153">
        <v>0</v>
      </c>
      <c r="G73" s="144">
        <v>173621.25</v>
      </c>
      <c r="H73" s="152">
        <f t="shared" ref="H73" si="4">G73/$G$75</f>
        <v>3.3234760175681173E-2</v>
      </c>
    </row>
    <row r="74" spans="1:9">
      <c r="A74" s="55"/>
      <c r="B74" s="55"/>
      <c r="C74" s="55"/>
      <c r="D74" s="55"/>
      <c r="E74" s="153"/>
      <c r="F74" s="55"/>
      <c r="G74" s="55"/>
      <c r="H74" s="55"/>
    </row>
    <row r="75" spans="1:9">
      <c r="A75" s="51" t="s">
        <v>147</v>
      </c>
      <c r="B75" s="54"/>
      <c r="C75" s="54"/>
      <c r="D75" s="709">
        <f>SUM(D9:D74)</f>
        <v>526730.82400000002</v>
      </c>
      <c r="E75" s="709">
        <f>SUM(E9:E74)</f>
        <v>69.222442400000006</v>
      </c>
      <c r="F75" s="709">
        <f>SUM(F9:F74)</f>
        <v>9395.5550000000003</v>
      </c>
      <c r="G75" s="144">
        <f>SUM(G9:G74)</f>
        <v>5224086.1400000006</v>
      </c>
      <c r="H75" s="55"/>
    </row>
    <row r="76" spans="1:9">
      <c r="A76" s="52"/>
      <c r="B76" s="52"/>
      <c r="C76" s="52"/>
      <c r="D76" s="154"/>
      <c r="E76" s="154"/>
      <c r="F76" s="154"/>
      <c r="G76" s="145"/>
      <c r="H76" s="206"/>
    </row>
    <row r="77" spans="1:9" ht="12.9" thickBot="1">
      <c r="A77" s="147" t="s">
        <v>148</v>
      </c>
      <c r="B77" s="68"/>
      <c r="C77" s="141">
        <v>2210</v>
      </c>
      <c r="D77" s="142"/>
      <c r="E77" s="142"/>
      <c r="F77" s="142"/>
      <c r="G77" s="142"/>
      <c r="H77" s="207"/>
    </row>
    <row r="78" spans="1:9">
      <c r="A78" s="204"/>
      <c r="B78" s="421"/>
      <c r="C78" s="421"/>
      <c r="D78" s="1296"/>
      <c r="E78" s="1297"/>
      <c r="F78" s="1297"/>
      <c r="G78" s="1297"/>
      <c r="H78" s="1298"/>
    </row>
    <row r="79" spans="1:9">
      <c r="A79" s="148" t="s">
        <v>149</v>
      </c>
      <c r="B79" s="50" t="s">
        <v>150</v>
      </c>
      <c r="C79" s="55"/>
      <c r="D79" s="831"/>
      <c r="E79" s="62"/>
      <c r="F79" s="62"/>
      <c r="G79" s="62"/>
      <c r="H79" s="829"/>
    </row>
    <row r="80" spans="1:9">
      <c r="A80" s="149" t="s">
        <v>151</v>
      </c>
      <c r="B80" s="54" t="s">
        <v>92</v>
      </c>
      <c r="C80" s="141">
        <v>2172</v>
      </c>
      <c r="D80" s="53"/>
      <c r="E80" s="53"/>
      <c r="F80" s="53"/>
      <c r="G80" s="53"/>
      <c r="H80" s="56"/>
      <c r="I80" s="214"/>
    </row>
    <row r="81" spans="1:13">
      <c r="A81" s="149" t="s">
        <v>152</v>
      </c>
      <c r="B81" s="368" t="s">
        <v>92</v>
      </c>
      <c r="C81" s="141">
        <v>2964</v>
      </c>
      <c r="D81" s="53"/>
      <c r="E81" s="53"/>
      <c r="F81" s="53"/>
      <c r="G81" s="830"/>
      <c r="H81" s="56"/>
    </row>
    <row r="82" spans="1:13">
      <c r="A82" s="149" t="s">
        <v>153</v>
      </c>
      <c r="B82" s="54" t="s">
        <v>92</v>
      </c>
      <c r="C82" s="141">
        <v>407</v>
      </c>
      <c r="D82" s="53"/>
      <c r="E82" s="53"/>
      <c r="F82" s="53"/>
      <c r="G82" s="53"/>
      <c r="H82" s="56"/>
    </row>
    <row r="83" spans="1:13">
      <c r="A83" s="150" t="s">
        <v>154</v>
      </c>
      <c r="B83" s="54" t="s">
        <v>92</v>
      </c>
      <c r="C83" s="141">
        <f>SUM(C80:C82)</f>
        <v>5543</v>
      </c>
      <c r="D83" s="53"/>
      <c r="E83" s="53"/>
      <c r="F83" s="53"/>
      <c r="G83" s="53"/>
      <c r="H83" s="56"/>
    </row>
    <row r="84" spans="1:13">
      <c r="A84" s="150" t="s">
        <v>155</v>
      </c>
      <c r="B84" s="54" t="s">
        <v>92</v>
      </c>
      <c r="C84" s="141">
        <v>13760</v>
      </c>
      <c r="D84" s="53"/>
      <c r="E84" s="39"/>
      <c r="F84" s="53"/>
      <c r="G84" s="53"/>
      <c r="H84" s="40"/>
    </row>
    <row r="85" spans="1:13">
      <c r="A85" s="150" t="s">
        <v>156</v>
      </c>
      <c r="B85" s="54" t="s">
        <v>157</v>
      </c>
      <c r="C85" s="151">
        <f>C83/C84</f>
        <v>0.40283430232558137</v>
      </c>
      <c r="D85" s="53"/>
      <c r="E85" s="39"/>
      <c r="F85" s="53"/>
      <c r="G85" s="53"/>
      <c r="H85" s="40"/>
    </row>
    <row r="86" spans="1:13" ht="12.9" thickBot="1">
      <c r="A86" s="147" t="s">
        <v>158</v>
      </c>
      <c r="B86" s="68" t="s">
        <v>92</v>
      </c>
      <c r="C86" s="146">
        <v>252</v>
      </c>
      <c r="D86" s="57"/>
      <c r="E86" s="41"/>
      <c r="F86" s="57"/>
      <c r="G86" s="57"/>
      <c r="H86" s="42"/>
    </row>
    <row r="87" spans="1:13" ht="18" customHeight="1">
      <c r="A87" s="357"/>
      <c r="B87" s="357"/>
      <c r="C87" s="357"/>
      <c r="D87" s="357"/>
      <c r="E87" s="357"/>
      <c r="F87" s="357"/>
      <c r="G87" s="357"/>
      <c r="H87" s="357"/>
    </row>
    <row r="88" spans="1:13">
      <c r="A88" s="1272" t="s">
        <v>159</v>
      </c>
      <c r="B88" s="1272"/>
      <c r="C88" s="1272"/>
      <c r="D88" s="1272"/>
      <c r="E88" s="1272"/>
      <c r="F88" s="1272"/>
      <c r="G88" s="1272"/>
      <c r="H88" s="1272"/>
      <c r="I88" s="53"/>
      <c r="J88" s="53"/>
      <c r="K88" s="53" t="s">
        <v>120</v>
      </c>
      <c r="L88" s="53"/>
      <c r="M88" s="53"/>
    </row>
    <row r="89" spans="1:13">
      <c r="A89" s="1295" t="s">
        <v>160</v>
      </c>
      <c r="B89" s="1295"/>
      <c r="C89" s="1295"/>
      <c r="D89" s="1295"/>
      <c r="E89" s="1295"/>
      <c r="F89" s="1295"/>
      <c r="G89" s="1295"/>
      <c r="H89" s="1295"/>
    </row>
    <row r="90" spans="1:13">
      <c r="A90" t="s">
        <v>161</v>
      </c>
      <c r="K90" s="5"/>
    </row>
    <row r="91" spans="1:13" ht="28.5" customHeight="1">
      <c r="A91" s="1272" t="s">
        <v>162</v>
      </c>
      <c r="B91" s="1272"/>
      <c r="C91" s="1272"/>
      <c r="D91" s="1272"/>
      <c r="E91" s="1272"/>
      <c r="F91" s="1272"/>
      <c r="G91" s="1272"/>
      <c r="H91" s="1272"/>
    </row>
    <row r="92" spans="1:13" ht="40.5" customHeight="1">
      <c r="A92" s="1272" t="s">
        <v>163</v>
      </c>
      <c r="B92" s="1272"/>
      <c r="C92" s="1272"/>
      <c r="D92" s="1272"/>
      <c r="E92" s="1272"/>
      <c r="F92" s="1272"/>
      <c r="G92" s="1272"/>
      <c r="H92" s="1272"/>
    </row>
    <row r="93" spans="1:13">
      <c r="A93" s="367" t="s">
        <v>164</v>
      </c>
      <c r="B93" s="367"/>
      <c r="C93" s="367"/>
      <c r="D93" s="367"/>
      <c r="E93" s="367"/>
      <c r="F93" s="367"/>
      <c r="G93" s="367"/>
      <c r="H93" s="367"/>
    </row>
    <row r="94" spans="1:13">
      <c r="A94" s="1295" t="s">
        <v>165</v>
      </c>
      <c r="B94" s="1295"/>
      <c r="C94" s="1295"/>
      <c r="D94" s="1295"/>
      <c r="E94" s="1295"/>
      <c r="F94" s="1295"/>
      <c r="G94" s="1295"/>
      <c r="H94" s="1295"/>
    </row>
    <row r="95" spans="1:13" ht="12.75" customHeight="1">
      <c r="A95" s="1272" t="s">
        <v>166</v>
      </c>
      <c r="B95" s="1272"/>
      <c r="C95" s="1272"/>
      <c r="D95" s="1272"/>
      <c r="E95" s="1272"/>
      <c r="F95" s="1272"/>
      <c r="G95" s="1272"/>
    </row>
    <row r="96" spans="1:13" ht="12.75" customHeight="1">
      <c r="A96" s="1272"/>
      <c r="B96" s="1272"/>
      <c r="C96" s="1272"/>
      <c r="D96" s="1272"/>
      <c r="E96" s="1272"/>
      <c r="F96" s="1272"/>
      <c r="G96" s="1272"/>
    </row>
    <row r="97" spans="1:8" ht="12.75" customHeight="1">
      <c r="A97" s="1272"/>
      <c r="B97" s="1272"/>
      <c r="C97" s="1272"/>
      <c r="D97" s="1272"/>
      <c r="E97" s="1272"/>
      <c r="F97" s="1272"/>
      <c r="G97" s="1272"/>
      <c r="H97" s="1272"/>
    </row>
    <row r="100" spans="1:8" ht="27" customHeight="1">
      <c r="A100" s="1294"/>
      <c r="B100" s="1294"/>
      <c r="C100" s="1294"/>
      <c r="D100" s="1294"/>
      <c r="E100" s="1294"/>
      <c r="F100" s="1294"/>
      <c r="G100" s="1294"/>
      <c r="H100" s="1294"/>
    </row>
    <row r="103" spans="1:8" ht="12.75" customHeight="1"/>
  </sheetData>
  <mergeCells count="16">
    <mergeCell ref="D78:F78"/>
    <mergeCell ref="G78:H78"/>
    <mergeCell ref="A1:H1"/>
    <mergeCell ref="A2:H2"/>
    <mergeCell ref="A3:H3"/>
    <mergeCell ref="B5:H5"/>
    <mergeCell ref="C6:H6"/>
    <mergeCell ref="A100:H100"/>
    <mergeCell ref="A88:H88"/>
    <mergeCell ref="A94:H94"/>
    <mergeCell ref="A95:G95"/>
    <mergeCell ref="A96:G96"/>
    <mergeCell ref="A97:H97"/>
    <mergeCell ref="A89:H89"/>
    <mergeCell ref="A92:H92"/>
    <mergeCell ref="A91:H91"/>
  </mergeCells>
  <printOptions horizontalCentered="1" verticalCentered="1" gridLines="1"/>
  <pageMargins left="0.25" right="0.25" top="0.5" bottom="0.5" header="0.5" footer="0.5"/>
  <pageSetup paperSize="3" scale="42"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codeName="Sheet11">
    <tabColor rgb="FF00B050"/>
    <pageSetUpPr fitToPage="1"/>
  </sheetPr>
  <dimension ref="A1:H98"/>
  <sheetViews>
    <sheetView zoomScaleNormal="100" workbookViewId="0">
      <selection activeCell="A28" sqref="A28"/>
    </sheetView>
  </sheetViews>
  <sheetFormatPr defaultColWidth="9.3828125" defaultRowHeight="12.45"/>
  <cols>
    <col min="1" max="1" width="51.3828125" bestFit="1" customWidth="1"/>
    <col min="2" max="2" width="6.53515625" customWidth="1"/>
    <col min="3" max="3" width="9.69140625" customWidth="1"/>
    <col min="4" max="4" width="13.3828125" customWidth="1"/>
    <col min="5" max="5" width="9.69140625" customWidth="1"/>
    <col min="6" max="6" width="10.53515625" customWidth="1"/>
    <col min="7" max="7" width="15" bestFit="1" customWidth="1"/>
    <col min="8" max="8" width="12" customWidth="1"/>
  </cols>
  <sheetData>
    <row r="1" spans="1:8" ht="15.45">
      <c r="A1" s="1299" t="s">
        <v>167</v>
      </c>
      <c r="B1" s="1299"/>
      <c r="C1" s="1299"/>
      <c r="D1" s="1299"/>
      <c r="E1" s="1299"/>
      <c r="F1" s="1299"/>
      <c r="G1" s="1299"/>
      <c r="H1" s="1299"/>
    </row>
    <row r="2" spans="1:8" ht="15.75" customHeight="1">
      <c r="A2" s="1273" t="s">
        <v>2</v>
      </c>
      <c r="B2" s="1273"/>
      <c r="C2" s="1273"/>
      <c r="D2" s="1273"/>
      <c r="E2" s="1273"/>
      <c r="F2" s="1273"/>
      <c r="G2" s="1273"/>
      <c r="H2" s="1273"/>
    </row>
    <row r="3" spans="1:8" ht="15.45">
      <c r="A3" s="1300" t="str">
        <f>'Current Month '!A3</f>
        <v>July 2022</v>
      </c>
      <c r="B3" s="1299"/>
      <c r="C3" s="1299"/>
      <c r="D3" s="1299"/>
      <c r="E3" s="1299"/>
      <c r="F3" s="1299"/>
      <c r="G3" s="1299"/>
      <c r="H3" s="1299"/>
    </row>
    <row r="4" spans="1:8" ht="15.75" customHeight="1" thickBot="1">
      <c r="A4" s="43"/>
      <c r="B4" s="43"/>
      <c r="C4" s="44"/>
      <c r="D4" s="44"/>
      <c r="E4" s="44"/>
      <c r="F4" s="44"/>
      <c r="G4" s="44"/>
      <c r="H4" s="44"/>
    </row>
    <row r="5" spans="1:8" ht="15.75" customHeight="1" thickBot="1">
      <c r="A5" s="46"/>
      <c r="B5" s="1301" t="s">
        <v>168</v>
      </c>
      <c r="C5" s="1302"/>
      <c r="D5" s="1302"/>
      <c r="E5" s="1302"/>
      <c r="F5" s="1302"/>
      <c r="G5" s="1302"/>
      <c r="H5" s="1307"/>
    </row>
    <row r="6" spans="1:8" ht="12.75" customHeight="1" thickBot="1">
      <c r="A6" s="203"/>
      <c r="B6" s="203"/>
      <c r="C6" s="1303" t="s">
        <v>75</v>
      </c>
      <c r="D6" s="1304"/>
      <c r="E6" s="1304"/>
      <c r="F6" s="1304"/>
      <c r="G6" s="1304"/>
      <c r="H6" s="1305"/>
    </row>
    <row r="7" spans="1:8" ht="24.9">
      <c r="A7" s="47" t="s">
        <v>76</v>
      </c>
      <c r="B7" s="48" t="s">
        <v>77</v>
      </c>
      <c r="C7" s="422" t="s">
        <v>78</v>
      </c>
      <c r="D7" s="422" t="s">
        <v>79</v>
      </c>
      <c r="E7" s="422" t="s">
        <v>80</v>
      </c>
      <c r="F7" s="422" t="s">
        <v>81</v>
      </c>
      <c r="G7" s="423" t="s">
        <v>82</v>
      </c>
      <c r="H7" s="422" t="s">
        <v>83</v>
      </c>
    </row>
    <row r="8" spans="1:8" ht="12.75" customHeight="1">
      <c r="A8" s="49" t="s">
        <v>25</v>
      </c>
      <c r="B8" s="52"/>
      <c r="C8" s="140"/>
      <c r="D8" s="140"/>
      <c r="E8" s="140"/>
      <c r="F8" s="140"/>
      <c r="G8" s="140"/>
      <c r="H8" s="140"/>
    </row>
    <row r="9" spans="1:8">
      <c r="A9" s="54" t="s">
        <v>84</v>
      </c>
      <c r="B9" s="54" t="s">
        <v>85</v>
      </c>
      <c r="C9" s="141"/>
      <c r="D9" s="141"/>
      <c r="E9" s="141"/>
      <c r="F9" s="141"/>
      <c r="G9" s="141"/>
      <c r="H9" s="152"/>
    </row>
    <row r="10" spans="1:8">
      <c r="A10" s="54" t="s">
        <v>86</v>
      </c>
      <c r="B10" s="54" t="s">
        <v>85</v>
      </c>
      <c r="C10" s="141"/>
      <c r="D10" s="141"/>
      <c r="E10" s="141"/>
      <c r="F10" s="141"/>
      <c r="G10" s="141"/>
      <c r="H10" s="152"/>
    </row>
    <row r="11" spans="1:8" ht="12.75" customHeight="1">
      <c r="A11" s="54" t="s">
        <v>87</v>
      </c>
      <c r="B11" s="54" t="s">
        <v>85</v>
      </c>
      <c r="C11" s="141"/>
      <c r="D11" s="141"/>
      <c r="E11" s="141"/>
      <c r="F11" s="141"/>
      <c r="G11" s="141"/>
      <c r="H11" s="152"/>
    </row>
    <row r="12" spans="1:8" ht="12.75" customHeight="1">
      <c r="A12" s="54" t="s">
        <v>88</v>
      </c>
      <c r="B12" s="54" t="s">
        <v>85</v>
      </c>
      <c r="C12" s="141"/>
      <c r="D12" s="141"/>
      <c r="E12" s="141"/>
      <c r="F12" s="141"/>
      <c r="G12" s="141"/>
      <c r="H12" s="152"/>
    </row>
    <row r="13" spans="1:8" ht="12.75" customHeight="1">
      <c r="A13" s="54" t="s">
        <v>89</v>
      </c>
      <c r="B13" s="54" t="s">
        <v>85</v>
      </c>
      <c r="C13" s="141"/>
      <c r="D13" s="141"/>
      <c r="E13" s="141"/>
      <c r="F13" s="141"/>
      <c r="G13" s="141"/>
      <c r="H13" s="152"/>
    </row>
    <row r="14" spans="1:8">
      <c r="A14" s="50" t="s">
        <v>28</v>
      </c>
      <c r="B14" s="55"/>
      <c r="C14" s="55"/>
      <c r="D14" s="55"/>
      <c r="E14" s="55"/>
      <c r="F14" s="55"/>
      <c r="G14" s="55"/>
      <c r="H14" s="55"/>
    </row>
    <row r="15" spans="1:8">
      <c r="A15" s="54" t="s">
        <v>90</v>
      </c>
      <c r="B15" s="54" t="s">
        <v>85</v>
      </c>
      <c r="C15" s="141"/>
      <c r="D15" s="141"/>
      <c r="E15" s="141"/>
      <c r="F15" s="141"/>
      <c r="G15" s="141"/>
      <c r="H15" s="152"/>
    </row>
    <row r="16" spans="1:8">
      <c r="A16" s="54" t="s">
        <v>91</v>
      </c>
      <c r="B16" s="54" t="s">
        <v>92</v>
      </c>
      <c r="C16" s="141"/>
      <c r="D16" s="141"/>
      <c r="E16" s="141"/>
      <c r="F16" s="141"/>
      <c r="G16" s="141"/>
      <c r="H16" s="152"/>
    </row>
    <row r="17" spans="1:8">
      <c r="A17" s="54" t="s">
        <v>93</v>
      </c>
      <c r="B17" s="54" t="s">
        <v>92</v>
      </c>
      <c r="C17" s="141"/>
      <c r="D17" s="141"/>
      <c r="E17" s="141"/>
      <c r="F17" s="141"/>
      <c r="G17" s="141"/>
      <c r="H17" s="152"/>
    </row>
    <row r="18" spans="1:8">
      <c r="A18" s="54" t="s">
        <v>94</v>
      </c>
      <c r="B18" s="54" t="s">
        <v>92</v>
      </c>
      <c r="C18" s="141"/>
      <c r="D18" s="141"/>
      <c r="E18" s="141"/>
      <c r="F18" s="141"/>
      <c r="G18" s="141"/>
      <c r="H18" s="152"/>
    </row>
    <row r="19" spans="1:8">
      <c r="A19" s="54" t="s">
        <v>95</v>
      </c>
      <c r="B19" s="54" t="s">
        <v>92</v>
      </c>
      <c r="C19" s="141"/>
      <c r="D19" s="141"/>
      <c r="E19" s="141"/>
      <c r="F19" s="141"/>
      <c r="G19" s="141"/>
      <c r="H19" s="152"/>
    </row>
    <row r="20" spans="1:8">
      <c r="A20" s="54" t="s">
        <v>96</v>
      </c>
      <c r="B20" s="54" t="s">
        <v>85</v>
      </c>
      <c r="C20" s="141"/>
      <c r="D20" s="141"/>
      <c r="E20" s="141"/>
      <c r="F20" s="141"/>
      <c r="G20" s="141"/>
      <c r="H20" s="152"/>
    </row>
    <row r="21" spans="1:8">
      <c r="A21" s="54" t="s">
        <v>97</v>
      </c>
      <c r="B21" s="54" t="s">
        <v>85</v>
      </c>
      <c r="C21" s="141"/>
      <c r="D21" s="141"/>
      <c r="E21" s="141"/>
      <c r="F21" s="141"/>
      <c r="G21" s="141"/>
      <c r="H21" s="152"/>
    </row>
    <row r="22" spans="1:8">
      <c r="A22" s="54" t="s">
        <v>98</v>
      </c>
      <c r="B22" s="54" t="s">
        <v>85</v>
      </c>
      <c r="C22" s="141"/>
      <c r="D22" s="141"/>
      <c r="E22" s="141"/>
      <c r="F22" s="141"/>
      <c r="G22" s="141"/>
      <c r="H22" s="152"/>
    </row>
    <row r="23" spans="1:8">
      <c r="A23" s="54" t="s">
        <v>99</v>
      </c>
      <c r="B23" s="54"/>
      <c r="C23" s="141"/>
      <c r="D23" s="141"/>
      <c r="E23" s="141"/>
      <c r="F23" s="141"/>
      <c r="G23" s="141"/>
      <c r="H23" s="152"/>
    </row>
    <row r="24" spans="1:8">
      <c r="A24" s="50" t="s">
        <v>100</v>
      </c>
      <c r="B24" s="55"/>
      <c r="C24" s="55"/>
      <c r="D24" s="55"/>
      <c r="E24" s="55"/>
      <c r="F24" s="55"/>
      <c r="G24" s="55"/>
      <c r="H24" s="55"/>
    </row>
    <row r="25" spans="1:8">
      <c r="A25" s="54" t="s">
        <v>101</v>
      </c>
      <c r="B25" s="54" t="s">
        <v>92</v>
      </c>
      <c r="C25" s="141"/>
      <c r="D25" s="141"/>
      <c r="E25" s="141"/>
      <c r="F25" s="141"/>
      <c r="G25" s="141"/>
      <c r="H25" s="152"/>
    </row>
    <row r="26" spans="1:8">
      <c r="A26" s="54" t="s">
        <v>102</v>
      </c>
      <c r="B26" s="54" t="s">
        <v>92</v>
      </c>
      <c r="C26" s="141"/>
      <c r="D26" s="141"/>
      <c r="E26" s="141"/>
      <c r="F26" s="141"/>
      <c r="G26" s="141"/>
      <c r="H26" s="152"/>
    </row>
    <row r="27" spans="1:8">
      <c r="A27" s="54" t="s">
        <v>103</v>
      </c>
      <c r="B27" s="54" t="s">
        <v>92</v>
      </c>
      <c r="C27" s="141"/>
      <c r="D27" s="141"/>
      <c r="E27" s="141"/>
      <c r="F27" s="141"/>
      <c r="G27" s="141"/>
      <c r="H27" s="152"/>
    </row>
    <row r="28" spans="1:8" s="3" customFormat="1">
      <c r="A28" s="54" t="s">
        <v>104</v>
      </c>
      <c r="B28" s="54" t="s">
        <v>92</v>
      </c>
      <c r="C28" s="141"/>
      <c r="D28" s="141"/>
      <c r="E28" s="141"/>
      <c r="F28" s="141"/>
      <c r="G28" s="141"/>
      <c r="H28" s="152"/>
    </row>
    <row r="29" spans="1:8" s="3" customFormat="1">
      <c r="A29" s="54" t="s">
        <v>105</v>
      </c>
      <c r="B29" s="54" t="s">
        <v>92</v>
      </c>
      <c r="C29" s="141"/>
      <c r="D29" s="141"/>
      <c r="E29" s="141"/>
      <c r="F29" s="141"/>
      <c r="G29" s="141"/>
      <c r="H29" s="152"/>
    </row>
    <row r="30" spans="1:8">
      <c r="A30" s="50" t="s">
        <v>106</v>
      </c>
      <c r="B30" s="55"/>
      <c r="C30" s="55"/>
      <c r="D30" s="55"/>
      <c r="E30" s="55"/>
      <c r="F30" s="55"/>
      <c r="G30" s="55"/>
      <c r="H30" s="55"/>
    </row>
    <row r="31" spans="1:8">
      <c r="A31" s="54" t="s">
        <v>107</v>
      </c>
      <c r="B31" s="54" t="s">
        <v>85</v>
      </c>
      <c r="C31" s="141"/>
      <c r="D31" s="141"/>
      <c r="E31" s="141"/>
      <c r="F31" s="141"/>
      <c r="G31" s="141"/>
      <c r="H31" s="152"/>
    </row>
    <row r="32" spans="1:8">
      <c r="A32" s="54" t="s">
        <v>108</v>
      </c>
      <c r="B32" s="54" t="s">
        <v>85</v>
      </c>
      <c r="C32" s="141"/>
      <c r="D32" s="141"/>
      <c r="E32" s="141"/>
      <c r="F32" s="141"/>
      <c r="G32" s="141"/>
      <c r="H32" s="152"/>
    </row>
    <row r="33" spans="1:8">
      <c r="A33" s="54" t="s">
        <v>109</v>
      </c>
      <c r="B33" s="54" t="s">
        <v>85</v>
      </c>
      <c r="C33" s="141"/>
      <c r="D33" s="141"/>
      <c r="E33" s="141"/>
      <c r="F33" s="141"/>
      <c r="G33" s="141"/>
      <c r="H33" s="152"/>
    </row>
    <row r="34" spans="1:8">
      <c r="A34" s="54" t="s">
        <v>110</v>
      </c>
      <c r="B34" s="54" t="s">
        <v>85</v>
      </c>
      <c r="C34" s="141"/>
      <c r="D34" s="141"/>
      <c r="E34" s="141"/>
      <c r="F34" s="141"/>
      <c r="G34" s="141"/>
      <c r="H34" s="152"/>
    </row>
    <row r="35" spans="1:8">
      <c r="A35" s="54" t="s">
        <v>111</v>
      </c>
      <c r="B35" s="54" t="s">
        <v>85</v>
      </c>
      <c r="C35" s="141"/>
      <c r="D35" s="141"/>
      <c r="E35" s="141"/>
      <c r="F35" s="141"/>
      <c r="G35" s="141"/>
      <c r="H35" s="152"/>
    </row>
    <row r="36" spans="1:8">
      <c r="A36" s="54" t="s">
        <v>112</v>
      </c>
      <c r="B36" s="54" t="s">
        <v>85</v>
      </c>
      <c r="C36" s="141"/>
      <c r="D36" s="141"/>
      <c r="E36" s="141"/>
      <c r="F36" s="141"/>
      <c r="G36" s="141"/>
      <c r="H36" s="152"/>
    </row>
    <row r="37" spans="1:8">
      <c r="A37" s="54" t="s">
        <v>113</v>
      </c>
      <c r="B37" s="54" t="s">
        <v>85</v>
      </c>
      <c r="C37" s="141"/>
      <c r="D37" s="141"/>
      <c r="E37" s="141"/>
      <c r="F37" s="141"/>
      <c r="G37" s="141"/>
      <c r="H37" s="152"/>
    </row>
    <row r="38" spans="1:8">
      <c r="A38" s="54" t="s">
        <v>114</v>
      </c>
      <c r="B38" s="54" t="s">
        <v>92</v>
      </c>
      <c r="C38" s="141"/>
      <c r="D38" s="141"/>
      <c r="E38" s="141"/>
      <c r="F38" s="141"/>
      <c r="G38" s="141"/>
      <c r="H38" s="152"/>
    </row>
    <row r="39" spans="1:8">
      <c r="A39" s="54" t="s">
        <v>115</v>
      </c>
      <c r="B39" s="54" t="s">
        <v>92</v>
      </c>
      <c r="C39" s="141"/>
      <c r="D39" s="141"/>
      <c r="E39" s="141"/>
      <c r="F39" s="141"/>
      <c r="G39" s="141"/>
      <c r="H39" s="152"/>
    </row>
    <row r="40" spans="1:8">
      <c r="A40" s="54" t="s">
        <v>116</v>
      </c>
      <c r="B40" s="54" t="s">
        <v>92</v>
      </c>
      <c r="C40" s="141"/>
      <c r="D40" s="141"/>
      <c r="E40" s="141"/>
      <c r="F40" s="141"/>
      <c r="G40" s="141"/>
      <c r="H40" s="152"/>
    </row>
    <row r="41" spans="1:8">
      <c r="A41" s="54" t="s">
        <v>117</v>
      </c>
      <c r="B41" s="54" t="s">
        <v>92</v>
      </c>
      <c r="C41" s="141"/>
      <c r="D41" s="141"/>
      <c r="E41" s="141"/>
      <c r="F41" s="141"/>
      <c r="G41" s="141"/>
      <c r="H41" s="152"/>
    </row>
    <row r="42" spans="1:8">
      <c r="A42" s="54" t="s">
        <v>118</v>
      </c>
      <c r="B42" s="54" t="s">
        <v>92</v>
      </c>
      <c r="C42" s="141"/>
      <c r="D42" s="141"/>
      <c r="E42" s="141"/>
      <c r="F42" s="141"/>
      <c r="G42" s="141"/>
      <c r="H42" s="152"/>
    </row>
    <row r="43" spans="1:8">
      <c r="A43" s="54" t="s">
        <v>119</v>
      </c>
      <c r="B43" s="54" t="s">
        <v>92</v>
      </c>
      <c r="C43" s="141"/>
      <c r="D43" s="141"/>
      <c r="E43" s="141"/>
      <c r="F43" s="141"/>
      <c r="G43" s="141"/>
      <c r="H43" s="152"/>
    </row>
    <row r="44" spans="1:8">
      <c r="A44" s="54" t="s">
        <v>121</v>
      </c>
      <c r="B44" s="602" t="s">
        <v>85</v>
      </c>
      <c r="C44" s="141"/>
      <c r="D44" s="141"/>
      <c r="E44" s="141"/>
      <c r="F44" s="141"/>
      <c r="G44" s="141"/>
      <c r="H44" s="152"/>
    </row>
    <row r="45" spans="1:8">
      <c r="A45" s="54" t="s">
        <v>122</v>
      </c>
      <c r="B45" s="603"/>
      <c r="C45" s="141"/>
      <c r="D45" s="141"/>
      <c r="E45" s="141"/>
      <c r="F45" s="141"/>
      <c r="G45" s="141"/>
      <c r="H45" s="152"/>
    </row>
    <row r="46" spans="1:8">
      <c r="A46" s="54" t="s">
        <v>123</v>
      </c>
      <c r="B46" s="54"/>
      <c r="C46" s="141"/>
      <c r="D46" s="141"/>
      <c r="E46" s="141"/>
      <c r="F46" s="141"/>
      <c r="G46" s="141"/>
      <c r="H46" s="152"/>
    </row>
    <row r="47" spans="1:8">
      <c r="A47" s="50" t="s">
        <v>31</v>
      </c>
      <c r="B47" s="55"/>
      <c r="C47" s="55"/>
      <c r="D47" s="55"/>
      <c r="E47" s="55"/>
      <c r="F47" s="55"/>
      <c r="G47" s="55"/>
      <c r="H47" s="55"/>
    </row>
    <row r="48" spans="1:8">
      <c r="A48" s="54" t="s">
        <v>124</v>
      </c>
      <c r="B48" s="54" t="s">
        <v>92</v>
      </c>
      <c r="C48" s="141"/>
      <c r="D48" s="141"/>
      <c r="E48" s="141"/>
      <c r="F48" s="141"/>
      <c r="G48" s="141"/>
      <c r="H48" s="152"/>
    </row>
    <row r="49" spans="1:8">
      <c r="A49" s="54" t="s">
        <v>125</v>
      </c>
      <c r="B49" s="54" t="s">
        <v>92</v>
      </c>
      <c r="C49" s="141"/>
      <c r="D49" s="141"/>
      <c r="E49" s="141"/>
      <c r="F49" s="141"/>
      <c r="G49" s="141"/>
      <c r="H49" s="152"/>
    </row>
    <row r="50" spans="1:8">
      <c r="A50" s="54" t="s">
        <v>126</v>
      </c>
      <c r="B50" s="54" t="s">
        <v>92</v>
      </c>
      <c r="C50" s="141"/>
      <c r="D50" s="141"/>
      <c r="E50" s="141"/>
      <c r="F50" s="141"/>
      <c r="G50" s="141"/>
      <c r="H50" s="152"/>
    </row>
    <row r="51" spans="1:8">
      <c r="A51" s="50" t="s">
        <v>127</v>
      </c>
      <c r="B51" s="55"/>
      <c r="C51" s="55"/>
      <c r="D51" s="55"/>
      <c r="E51" s="55"/>
      <c r="F51" s="55"/>
      <c r="G51" s="55"/>
      <c r="H51" s="55"/>
    </row>
    <row r="52" spans="1:8">
      <c r="A52" s="54" t="s">
        <v>128</v>
      </c>
      <c r="B52" s="54" t="s">
        <v>85</v>
      </c>
      <c r="C52" s="141"/>
      <c r="D52" s="141"/>
      <c r="E52" s="141"/>
      <c r="F52" s="141"/>
      <c r="G52" s="141"/>
      <c r="H52" s="152"/>
    </row>
    <row r="53" spans="1:8">
      <c r="A53" s="54" t="s">
        <v>129</v>
      </c>
      <c r="B53" s="54" t="s">
        <v>85</v>
      </c>
      <c r="C53" s="141"/>
      <c r="D53" s="141"/>
      <c r="E53" s="141"/>
      <c r="F53" s="141"/>
      <c r="G53" s="141"/>
      <c r="H53" s="152"/>
    </row>
    <row r="54" spans="1:8">
      <c r="A54" s="54" t="s">
        <v>130</v>
      </c>
      <c r="B54" s="54" t="s">
        <v>85</v>
      </c>
      <c r="C54" s="141"/>
      <c r="D54" s="141"/>
      <c r="E54" s="141"/>
      <c r="F54" s="141"/>
      <c r="G54" s="141"/>
      <c r="H54" s="152"/>
    </row>
    <row r="55" spans="1:8">
      <c r="A55" s="54" t="s">
        <v>131</v>
      </c>
      <c r="B55" s="54" t="s">
        <v>85</v>
      </c>
      <c r="C55" s="141"/>
      <c r="D55" s="141"/>
      <c r="E55" s="141"/>
      <c r="F55" s="141"/>
      <c r="G55" s="141"/>
      <c r="H55" s="152"/>
    </row>
    <row r="56" spans="1:8">
      <c r="A56" s="54" t="s">
        <v>132</v>
      </c>
      <c r="B56" s="54" t="s">
        <v>85</v>
      </c>
      <c r="C56" s="141"/>
      <c r="D56" s="141"/>
      <c r="E56" s="141"/>
      <c r="F56" s="141"/>
      <c r="G56" s="141"/>
      <c r="H56" s="152"/>
    </row>
    <row r="57" spans="1:8">
      <c r="A57" s="54" t="s">
        <v>133</v>
      </c>
      <c r="B57" s="54" t="s">
        <v>85</v>
      </c>
      <c r="C57" s="141"/>
      <c r="D57" s="141"/>
      <c r="E57" s="141"/>
      <c r="F57" s="141"/>
      <c r="G57" s="141"/>
      <c r="H57" s="152"/>
    </row>
    <row r="58" spans="1:8">
      <c r="A58" s="54" t="s">
        <v>135</v>
      </c>
      <c r="B58" s="54" t="s">
        <v>85</v>
      </c>
      <c r="C58" s="141"/>
      <c r="D58" s="141"/>
      <c r="E58" s="141"/>
      <c r="F58" s="141"/>
      <c r="G58" s="141"/>
      <c r="H58" s="152"/>
    </row>
    <row r="59" spans="1:8">
      <c r="A59" s="50" t="s">
        <v>136</v>
      </c>
      <c r="B59" s="55"/>
      <c r="C59" s="55"/>
      <c r="D59" s="55"/>
      <c r="E59" s="55"/>
      <c r="F59" s="55"/>
      <c r="G59" s="55"/>
      <c r="H59" s="55"/>
    </row>
    <row r="60" spans="1:8">
      <c r="A60" s="54" t="s">
        <v>137</v>
      </c>
      <c r="B60" s="54" t="s">
        <v>85</v>
      </c>
      <c r="C60" s="141"/>
      <c r="D60" s="141"/>
      <c r="E60" s="141"/>
      <c r="F60" s="141"/>
      <c r="G60" s="141"/>
      <c r="H60" s="152"/>
    </row>
    <row r="61" spans="1:8">
      <c r="A61" s="54" t="s">
        <v>138</v>
      </c>
      <c r="B61" s="54" t="s">
        <v>85</v>
      </c>
      <c r="C61" s="141"/>
      <c r="D61" s="141"/>
      <c r="E61" s="141"/>
      <c r="F61" s="141"/>
      <c r="G61" s="141"/>
      <c r="H61" s="152"/>
    </row>
    <row r="62" spans="1:8">
      <c r="A62" s="54" t="s">
        <v>139</v>
      </c>
      <c r="B62" s="54" t="s">
        <v>85</v>
      </c>
      <c r="C62" s="141"/>
      <c r="D62" s="141"/>
      <c r="E62" s="141"/>
      <c r="F62" s="141"/>
      <c r="G62" s="141"/>
      <c r="H62" s="152"/>
    </row>
    <row r="63" spans="1:8">
      <c r="A63" s="54" t="s">
        <v>140</v>
      </c>
      <c r="B63" s="54" t="s">
        <v>92</v>
      </c>
      <c r="C63" s="141"/>
      <c r="D63" s="141"/>
      <c r="E63" s="141"/>
      <c r="F63" s="141"/>
      <c r="G63" s="141"/>
      <c r="H63" s="152"/>
    </row>
    <row r="64" spans="1:8">
      <c r="A64" s="54" t="s">
        <v>141</v>
      </c>
      <c r="B64" s="54" t="s">
        <v>85</v>
      </c>
      <c r="C64" s="141"/>
      <c r="D64" s="141"/>
      <c r="E64" s="141"/>
      <c r="F64" s="141"/>
      <c r="G64" s="141"/>
      <c r="H64" s="152"/>
    </row>
    <row r="65" spans="1:8">
      <c r="A65" s="54" t="s">
        <v>142</v>
      </c>
      <c r="B65" s="54" t="s">
        <v>92</v>
      </c>
      <c r="C65" s="141"/>
      <c r="D65" s="141"/>
      <c r="E65" s="141"/>
      <c r="F65" s="141"/>
      <c r="G65" s="141"/>
      <c r="H65" s="152"/>
    </row>
    <row r="66" spans="1:8">
      <c r="A66" s="54" t="s">
        <v>143</v>
      </c>
      <c r="B66" s="54" t="s">
        <v>85</v>
      </c>
      <c r="C66" s="141"/>
      <c r="D66" s="141"/>
      <c r="E66" s="141"/>
      <c r="F66" s="141"/>
      <c r="G66" s="141"/>
      <c r="H66" s="152"/>
    </row>
    <row r="67" spans="1:8">
      <c r="A67" s="50" t="s">
        <v>144</v>
      </c>
      <c r="B67" s="55"/>
      <c r="C67" s="55"/>
      <c r="D67" s="55"/>
      <c r="E67" s="55"/>
      <c r="F67" s="55"/>
      <c r="G67" s="55"/>
      <c r="H67" s="55"/>
    </row>
    <row r="68" spans="1:8">
      <c r="A68" s="54"/>
      <c r="B68" s="54"/>
      <c r="C68" s="141"/>
      <c r="D68" s="154"/>
      <c r="E68" s="154"/>
      <c r="F68" s="154"/>
      <c r="G68" s="154"/>
      <c r="H68" s="152"/>
    </row>
    <row r="69" spans="1:8">
      <c r="A69" s="50" t="s">
        <v>34</v>
      </c>
      <c r="B69" s="55"/>
      <c r="C69" s="55"/>
      <c r="D69" s="55"/>
      <c r="E69" s="55"/>
      <c r="F69" s="55"/>
      <c r="G69" s="55"/>
      <c r="H69" s="55"/>
    </row>
    <row r="70" spans="1:8">
      <c r="A70" s="54" t="s">
        <v>145</v>
      </c>
      <c r="B70" s="54" t="s">
        <v>92</v>
      </c>
      <c r="C70" s="141"/>
      <c r="D70" s="153"/>
      <c r="E70" s="153"/>
      <c r="F70" s="153"/>
      <c r="G70" s="144"/>
      <c r="H70" s="152"/>
    </row>
    <row r="71" spans="1:8">
      <c r="A71" s="54" t="s">
        <v>146</v>
      </c>
      <c r="B71" s="54" t="s">
        <v>92</v>
      </c>
      <c r="C71" s="141"/>
      <c r="D71" s="153"/>
      <c r="E71" s="153"/>
      <c r="F71" s="153"/>
      <c r="G71" s="144"/>
      <c r="H71" s="152"/>
    </row>
    <row r="72" spans="1:8">
      <c r="A72" s="55"/>
      <c r="B72" s="55"/>
      <c r="C72" s="55"/>
      <c r="D72" s="55"/>
      <c r="E72" s="153"/>
      <c r="F72" s="55"/>
      <c r="G72" s="55"/>
      <c r="H72" s="55"/>
    </row>
    <row r="73" spans="1:8">
      <c r="A73" s="51" t="s">
        <v>147</v>
      </c>
      <c r="B73" s="54"/>
      <c r="C73" s="54"/>
      <c r="D73" s="154"/>
      <c r="E73" s="154"/>
      <c r="F73" s="154"/>
      <c r="G73" s="144"/>
      <c r="H73" s="55"/>
    </row>
    <row r="74" spans="1:8">
      <c r="A74" s="52"/>
      <c r="B74" s="52"/>
      <c r="C74" s="52"/>
      <c r="D74" s="154"/>
      <c r="E74" s="154"/>
      <c r="F74" s="154"/>
      <c r="G74" s="145"/>
      <c r="H74" s="206"/>
    </row>
    <row r="75" spans="1:8" ht="12.9" thickBot="1">
      <c r="A75" s="147" t="s">
        <v>148</v>
      </c>
      <c r="B75" s="68"/>
      <c r="C75" s="141"/>
      <c r="D75" s="142"/>
      <c r="E75" s="142"/>
      <c r="F75" s="142"/>
      <c r="G75" s="142"/>
      <c r="H75" s="207"/>
    </row>
    <row r="76" spans="1:8" ht="12.9" thickBot="1">
      <c r="A76" s="204"/>
      <c r="B76" s="834"/>
      <c r="C76" s="834"/>
      <c r="D76" s="1308"/>
      <c r="E76" s="1308"/>
      <c r="F76" s="1309"/>
      <c r="G76" s="1310"/>
      <c r="H76" s="1309"/>
    </row>
    <row r="77" spans="1:8">
      <c r="A77" s="424" t="s">
        <v>169</v>
      </c>
      <c r="B77" s="832"/>
      <c r="C77" s="832"/>
      <c r="D77" s="833" t="s">
        <v>10</v>
      </c>
    </row>
    <row r="78" spans="1:8">
      <c r="A78" s="78"/>
      <c r="B78" s="77"/>
      <c r="C78" s="73"/>
      <c r="D78" s="69"/>
    </row>
    <row r="79" spans="1:8" ht="12.9" thickBot="1">
      <c r="A79" s="79"/>
      <c r="B79" s="25"/>
      <c r="C79" s="25"/>
      <c r="D79" s="130">
        <v>0</v>
      </c>
    </row>
    <row r="83" spans="1:8" ht="31.5" customHeight="1">
      <c r="A83" s="1306" t="s">
        <v>159</v>
      </c>
      <c r="B83" s="1306"/>
      <c r="C83" s="1306"/>
      <c r="D83" s="1306"/>
      <c r="E83" s="1306"/>
      <c r="F83" s="1306"/>
      <c r="G83" s="1306"/>
      <c r="H83" s="1306"/>
    </row>
    <row r="84" spans="1:8">
      <c r="A84" s="1295" t="s">
        <v>160</v>
      </c>
      <c r="B84" s="1295"/>
      <c r="C84" s="1295"/>
      <c r="D84" s="1295"/>
      <c r="E84" s="1295"/>
      <c r="F84" s="1295"/>
      <c r="G84" s="1295"/>
      <c r="H84" s="1295"/>
    </row>
    <row r="85" spans="1:8" ht="18" customHeight="1">
      <c r="A85" t="s">
        <v>161</v>
      </c>
    </row>
    <row r="86" spans="1:8" ht="25.5" customHeight="1">
      <c r="A86" s="1306" t="s">
        <v>162</v>
      </c>
      <c r="B86" s="1306"/>
      <c r="C86" s="1306"/>
      <c r="D86" s="1306"/>
      <c r="E86" s="1306"/>
      <c r="F86" s="1306"/>
      <c r="G86" s="1306"/>
      <c r="H86" s="1306"/>
    </row>
    <row r="87" spans="1:8" ht="39" customHeight="1">
      <c r="A87" s="1272" t="s">
        <v>163</v>
      </c>
      <c r="B87" s="1272"/>
      <c r="C87" s="1272"/>
      <c r="D87" s="1272"/>
      <c r="E87" s="1272"/>
      <c r="F87" s="1272"/>
      <c r="G87" s="1272"/>
      <c r="H87" s="1272"/>
    </row>
    <row r="88" spans="1:8">
      <c r="A88" s="367" t="s">
        <v>164</v>
      </c>
      <c r="B88" s="367"/>
      <c r="C88" s="367"/>
      <c r="D88" s="367"/>
      <c r="E88" s="367"/>
      <c r="F88" s="367"/>
      <c r="G88" s="367"/>
      <c r="H88" s="367"/>
    </row>
    <row r="89" spans="1:8">
      <c r="A89" s="1295" t="s">
        <v>165</v>
      </c>
      <c r="B89" s="1295"/>
      <c r="C89" s="1295"/>
      <c r="D89" s="1295"/>
      <c r="E89" s="1295"/>
      <c r="F89" s="1295"/>
      <c r="G89" s="1295"/>
      <c r="H89" s="1295"/>
    </row>
    <row r="90" spans="1:8" ht="12.75" customHeight="1">
      <c r="A90" s="1272" t="s">
        <v>170</v>
      </c>
      <c r="B90" s="1272"/>
      <c r="C90" s="1272"/>
      <c r="D90" s="1272"/>
      <c r="E90" s="1272"/>
      <c r="F90" s="1272"/>
      <c r="G90" s="1272"/>
    </row>
    <row r="91" spans="1:8" ht="12.75" customHeight="1">
      <c r="A91" s="1272"/>
      <c r="B91" s="1272"/>
      <c r="C91" s="1272"/>
      <c r="D91" s="1272"/>
      <c r="E91" s="1272"/>
      <c r="F91" s="1272"/>
      <c r="G91" s="1272"/>
    </row>
    <row r="92" spans="1:8" ht="12.75" customHeight="1">
      <c r="A92" s="1272"/>
      <c r="B92" s="1272"/>
      <c r="C92" s="1272"/>
      <c r="D92" s="1272"/>
      <c r="E92" s="1272"/>
      <c r="F92" s="1272"/>
      <c r="G92" s="1272"/>
      <c r="H92" s="1272"/>
    </row>
    <row r="95" spans="1:8" ht="27" customHeight="1">
      <c r="A95" s="1294"/>
      <c r="B95" s="1294"/>
      <c r="C95" s="1294"/>
      <c r="D95" s="1294"/>
      <c r="E95" s="1294"/>
      <c r="F95" s="1294"/>
      <c r="G95" s="1294"/>
      <c r="H95" s="1294"/>
    </row>
    <row r="98" ht="12.75" customHeight="1"/>
  </sheetData>
  <mergeCells count="16">
    <mergeCell ref="A83:H83"/>
    <mergeCell ref="A84:H84"/>
    <mergeCell ref="A87:H87"/>
    <mergeCell ref="D76:F76"/>
    <mergeCell ref="G76:H76"/>
    <mergeCell ref="A1:H1"/>
    <mergeCell ref="A2:H2"/>
    <mergeCell ref="A3:H3"/>
    <mergeCell ref="B5:H5"/>
    <mergeCell ref="C6:H6"/>
    <mergeCell ref="A95:H95"/>
    <mergeCell ref="A86:H86"/>
    <mergeCell ref="A89:H89"/>
    <mergeCell ref="A90:G90"/>
    <mergeCell ref="A91:G91"/>
    <mergeCell ref="A92:H92"/>
  </mergeCells>
  <printOptions horizontalCentered="1" verticalCentered="1" gridLines="1"/>
  <pageMargins left="0.25" right="0.25" top="0.5" bottom="0.5" header="0.5" footer="0.5"/>
  <pageSetup paperSize="3" scale="45" orientation="landscape"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pageSetUpPr fitToPage="1"/>
  </sheetPr>
  <dimension ref="A1:M87"/>
  <sheetViews>
    <sheetView topLeftCell="A64" zoomScale="80" zoomScaleNormal="80" workbookViewId="0">
      <selection activeCell="A64" sqref="A64"/>
    </sheetView>
  </sheetViews>
  <sheetFormatPr defaultColWidth="8.53515625" defaultRowHeight="12.45"/>
  <cols>
    <col min="1" max="1" width="42.53515625" customWidth="1"/>
    <col min="2" max="2" width="15.3828125" customWidth="1"/>
    <col min="3" max="7" width="16" customWidth="1"/>
    <col min="8" max="8" width="23.3046875" customWidth="1"/>
    <col min="9" max="9" width="23.3828125" customWidth="1"/>
    <col min="10" max="10" width="17.53515625" customWidth="1"/>
    <col min="11" max="11" width="12.53515625" customWidth="1"/>
  </cols>
  <sheetData>
    <row r="1" spans="1:13" ht="15.45">
      <c r="A1" s="1299" t="s">
        <v>171</v>
      </c>
      <c r="B1" s="1299"/>
      <c r="C1" s="1299"/>
      <c r="D1" s="1299"/>
      <c r="E1" s="1299"/>
      <c r="F1" s="1299"/>
      <c r="G1" s="1299"/>
      <c r="H1" s="1299"/>
      <c r="I1" s="58"/>
      <c r="J1" s="58"/>
      <c r="K1" s="58"/>
      <c r="L1" s="58"/>
      <c r="M1" s="58"/>
    </row>
    <row r="2" spans="1:13" ht="15.75" customHeight="1">
      <c r="A2" s="1273" t="s">
        <v>2</v>
      </c>
      <c r="B2" s="1273"/>
      <c r="C2" s="1273"/>
      <c r="D2" s="1273"/>
      <c r="E2" s="1273"/>
      <c r="F2" s="1273"/>
      <c r="G2" s="1273"/>
      <c r="H2" s="1273"/>
      <c r="I2" s="58"/>
      <c r="J2" s="58"/>
      <c r="K2" s="58"/>
      <c r="L2" s="58"/>
      <c r="M2" s="58"/>
    </row>
    <row r="3" spans="1:13" ht="15.75" customHeight="1">
      <c r="A3" s="1300" t="str">
        <f>'Current Month '!A3</f>
        <v>July 2022</v>
      </c>
      <c r="B3" s="1314"/>
      <c r="C3" s="1314"/>
      <c r="D3" s="1314"/>
      <c r="E3" s="1314"/>
      <c r="F3" s="1314"/>
      <c r="G3" s="1314"/>
      <c r="H3" s="1314"/>
      <c r="I3" s="60"/>
      <c r="J3" s="60"/>
      <c r="K3" s="60"/>
      <c r="L3" s="60"/>
      <c r="M3" s="60"/>
    </row>
    <row r="4" spans="1:13" ht="14.25" customHeight="1" thickBot="1">
      <c r="A4" s="1313"/>
      <c r="B4" s="1313"/>
      <c r="C4" s="1313"/>
      <c r="D4" s="1313"/>
      <c r="E4" s="1313"/>
      <c r="F4" s="1313"/>
      <c r="G4" s="1313"/>
      <c r="H4" s="1313"/>
      <c r="I4" s="37"/>
      <c r="J4" s="37"/>
      <c r="K4" s="37"/>
    </row>
    <row r="5" spans="1:13" ht="20.25" customHeight="1">
      <c r="A5" s="1315" t="s">
        <v>172</v>
      </c>
      <c r="B5" s="1316"/>
      <c r="C5" s="1316"/>
      <c r="D5" s="1316"/>
      <c r="E5" s="1316"/>
      <c r="F5" s="1316"/>
      <c r="G5" s="1316"/>
      <c r="H5" s="1317"/>
    </row>
    <row r="6" spans="1:13" ht="20.25" customHeight="1" thickBot="1">
      <c r="A6" s="80"/>
      <c r="B6" s="81"/>
      <c r="C6" s="1311" t="s">
        <v>75</v>
      </c>
      <c r="D6" s="1311"/>
      <c r="E6" s="1311"/>
      <c r="F6" s="1311"/>
      <c r="G6" s="1311"/>
      <c r="H6" s="1312"/>
    </row>
    <row r="7" spans="1:13" ht="51.75" customHeight="1">
      <c r="A7" s="80" t="s">
        <v>173</v>
      </c>
      <c r="B7" s="70" t="s">
        <v>174</v>
      </c>
      <c r="C7" s="70" t="s">
        <v>78</v>
      </c>
      <c r="D7" s="70" t="s">
        <v>175</v>
      </c>
      <c r="E7" s="70" t="s">
        <v>176</v>
      </c>
      <c r="F7" s="70" t="s">
        <v>177</v>
      </c>
      <c r="G7" s="70" t="s">
        <v>178</v>
      </c>
      <c r="H7" s="70" t="s">
        <v>179</v>
      </c>
      <c r="I7" s="427" t="s">
        <v>83</v>
      </c>
    </row>
    <row r="8" spans="1:13">
      <c r="A8" s="846" t="s">
        <v>25</v>
      </c>
      <c r="B8" s="856"/>
      <c r="C8" s="856"/>
      <c r="D8" s="856"/>
      <c r="E8" s="856"/>
      <c r="F8" s="856"/>
      <c r="G8" s="856"/>
      <c r="H8" s="856"/>
      <c r="I8" s="841"/>
    </row>
    <row r="9" spans="1:13">
      <c r="A9" s="155"/>
      <c r="B9" s="77"/>
      <c r="C9" s="211"/>
      <c r="D9" s="211"/>
      <c r="E9" s="211"/>
      <c r="F9" s="211"/>
      <c r="G9" s="211"/>
      <c r="H9" s="210"/>
      <c r="I9" s="840"/>
    </row>
    <row r="10" spans="1:13">
      <c r="A10" s="155"/>
      <c r="B10" s="77"/>
      <c r="C10" s="211"/>
      <c r="D10" s="211"/>
      <c r="E10" s="211"/>
      <c r="F10" s="211"/>
      <c r="G10" s="211"/>
      <c r="H10" s="210"/>
      <c r="I10" s="840"/>
    </row>
    <row r="11" spans="1:13" ht="12.75" customHeight="1">
      <c r="A11" s="846" t="s">
        <v>28</v>
      </c>
      <c r="B11" s="856"/>
      <c r="C11" s="857"/>
      <c r="D11" s="857"/>
      <c r="E11" s="857"/>
      <c r="F11" s="857"/>
      <c r="G11" s="857"/>
      <c r="H11" s="857"/>
      <c r="I11" s="841"/>
    </row>
    <row r="12" spans="1:13" s="3" customFormat="1" ht="12.75" customHeight="1">
      <c r="A12" s="156" t="s">
        <v>180</v>
      </c>
      <c r="B12" s="136" t="s">
        <v>181</v>
      </c>
      <c r="C12" s="1152">
        <v>607</v>
      </c>
      <c r="D12" s="1152">
        <v>0</v>
      </c>
      <c r="E12" s="1152">
        <v>0</v>
      </c>
      <c r="F12" s="1152">
        <v>0</v>
      </c>
      <c r="G12" s="1152">
        <v>1893.84</v>
      </c>
      <c r="H12" s="1153">
        <v>119097.60000000001</v>
      </c>
      <c r="I12" s="841"/>
      <c r="J12" s="5"/>
    </row>
    <row r="13" spans="1:13" ht="14.6">
      <c r="A13" s="82" t="s">
        <v>90</v>
      </c>
      <c r="B13" s="1162" t="s">
        <v>85</v>
      </c>
      <c r="C13" s="1152">
        <v>0</v>
      </c>
      <c r="D13" s="1152">
        <v>0</v>
      </c>
      <c r="E13" s="1152">
        <v>0</v>
      </c>
      <c r="F13" s="1152">
        <v>0</v>
      </c>
      <c r="G13" s="1152">
        <v>0</v>
      </c>
      <c r="H13" s="1153">
        <v>0</v>
      </c>
      <c r="I13" s="840"/>
    </row>
    <row r="14" spans="1:13" ht="12.75" customHeight="1">
      <c r="A14" s="131" t="s">
        <v>182</v>
      </c>
      <c r="B14" s="1162" t="s">
        <v>92</v>
      </c>
      <c r="C14" s="1152">
        <v>0</v>
      </c>
      <c r="D14" s="1152">
        <v>0</v>
      </c>
      <c r="E14" s="1152">
        <v>0</v>
      </c>
      <c r="F14" s="1152">
        <v>0</v>
      </c>
      <c r="G14" s="1152">
        <v>0</v>
      </c>
      <c r="H14" s="1153">
        <v>0</v>
      </c>
      <c r="I14" s="840"/>
    </row>
    <row r="15" spans="1:13" ht="12.75" customHeight="1">
      <c r="A15" s="846" t="s">
        <v>183</v>
      </c>
      <c r="B15" s="847"/>
      <c r="C15" s="848"/>
      <c r="D15" s="848"/>
      <c r="E15" s="848"/>
      <c r="F15" s="848"/>
      <c r="G15" s="848"/>
      <c r="H15" s="848"/>
      <c r="I15" s="842"/>
    </row>
    <row r="16" spans="1:13" ht="12.75" customHeight="1">
      <c r="A16" s="132"/>
      <c r="B16" s="1162"/>
      <c r="C16" s="1152"/>
      <c r="D16" s="1152"/>
      <c r="E16" s="1152"/>
      <c r="F16" s="1152"/>
      <c r="G16" s="1152"/>
      <c r="H16" s="1153"/>
      <c r="I16" s="840"/>
    </row>
    <row r="17" spans="1:11" ht="14.6">
      <c r="A17" s="132"/>
      <c r="B17" s="1162"/>
      <c r="C17" s="1152"/>
      <c r="D17" s="1152"/>
      <c r="E17" s="1152"/>
      <c r="F17" s="1152"/>
      <c r="G17" s="1152"/>
      <c r="H17" s="1153"/>
      <c r="I17" s="840"/>
    </row>
    <row r="18" spans="1:11" ht="12.75" customHeight="1">
      <c r="A18" s="846" t="s">
        <v>106</v>
      </c>
      <c r="B18" s="847"/>
      <c r="C18" s="848"/>
      <c r="D18" s="848"/>
      <c r="E18" s="848"/>
      <c r="F18" s="848"/>
      <c r="G18" s="848"/>
      <c r="H18" s="848"/>
      <c r="I18" s="842"/>
    </row>
    <row r="19" spans="1:11" ht="14.6">
      <c r="A19" s="95" t="s">
        <v>184</v>
      </c>
      <c r="B19" s="1162" t="s">
        <v>185</v>
      </c>
      <c r="C19" s="1152">
        <v>0</v>
      </c>
      <c r="D19" s="1152">
        <v>0</v>
      </c>
      <c r="E19" s="1152">
        <v>0</v>
      </c>
      <c r="F19" s="1152">
        <v>0</v>
      </c>
      <c r="G19" s="1152">
        <v>0</v>
      </c>
      <c r="H19" s="1153">
        <v>0</v>
      </c>
      <c r="I19" s="840"/>
    </row>
    <row r="20" spans="1:11" ht="12.75" customHeight="1">
      <c r="A20" s="95" t="s">
        <v>186</v>
      </c>
      <c r="B20" s="1162" t="s">
        <v>181</v>
      </c>
      <c r="C20" s="1152">
        <v>0</v>
      </c>
      <c r="D20" s="1152">
        <v>0</v>
      </c>
      <c r="E20" s="1152">
        <v>0</v>
      </c>
      <c r="F20" s="1152">
        <v>0</v>
      </c>
      <c r="G20" s="1152">
        <v>0</v>
      </c>
      <c r="H20" s="1153">
        <v>0</v>
      </c>
      <c r="I20" s="840"/>
    </row>
    <row r="21" spans="1:11" ht="14.6">
      <c r="A21" s="78" t="s">
        <v>187</v>
      </c>
      <c r="B21" s="1162" t="s">
        <v>185</v>
      </c>
      <c r="C21" s="1152">
        <v>0</v>
      </c>
      <c r="D21" s="1152">
        <v>0</v>
      </c>
      <c r="E21" s="1152">
        <v>0</v>
      </c>
      <c r="F21" s="1152">
        <v>0</v>
      </c>
      <c r="G21" s="1152">
        <v>0</v>
      </c>
      <c r="H21" s="1153">
        <v>0</v>
      </c>
      <c r="I21" s="840"/>
      <c r="K21" s="137"/>
    </row>
    <row r="22" spans="1:11" ht="14.6">
      <c r="A22" s="95" t="s">
        <v>188</v>
      </c>
      <c r="B22" s="1162" t="s">
        <v>85</v>
      </c>
      <c r="C22" s="1152">
        <v>0</v>
      </c>
      <c r="D22" s="1152">
        <v>0</v>
      </c>
      <c r="E22" s="1152">
        <v>0</v>
      </c>
      <c r="F22" s="1152">
        <v>0</v>
      </c>
      <c r="G22" s="1152">
        <v>0</v>
      </c>
      <c r="H22" s="1153">
        <v>0</v>
      </c>
      <c r="I22" s="840"/>
    </row>
    <row r="23" spans="1:11" ht="14.6">
      <c r="A23" s="95" t="s">
        <v>189</v>
      </c>
      <c r="B23" s="1162" t="s">
        <v>85</v>
      </c>
      <c r="C23" s="1152">
        <v>0</v>
      </c>
      <c r="D23" s="1152">
        <v>0</v>
      </c>
      <c r="E23" s="1152">
        <v>0</v>
      </c>
      <c r="F23" s="1152">
        <v>0</v>
      </c>
      <c r="G23" s="1152">
        <v>0</v>
      </c>
      <c r="H23" s="1153">
        <v>0</v>
      </c>
      <c r="I23" s="840"/>
    </row>
    <row r="24" spans="1:11">
      <c r="A24" s="846" t="s">
        <v>127</v>
      </c>
      <c r="B24" s="847"/>
      <c r="C24" s="848"/>
      <c r="D24" s="848"/>
      <c r="E24" s="848"/>
      <c r="F24" s="848"/>
      <c r="G24" s="848"/>
      <c r="H24" s="848"/>
      <c r="I24" s="842"/>
    </row>
    <row r="25" spans="1:11" ht="14.6">
      <c r="A25" s="95" t="s">
        <v>190</v>
      </c>
      <c r="B25" s="1162" t="s">
        <v>191</v>
      </c>
      <c r="C25" s="1152">
        <v>87</v>
      </c>
      <c r="D25" s="1152"/>
      <c r="E25" s="1152">
        <v>5215.2</v>
      </c>
      <c r="F25" s="1152">
        <v>0</v>
      </c>
      <c r="G25" s="1152">
        <v>0</v>
      </c>
      <c r="H25" s="1152">
        <v>17961.900000000001</v>
      </c>
      <c r="I25" s="840"/>
    </row>
    <row r="26" spans="1:11" ht="14.6">
      <c r="A26" s="95" t="s">
        <v>192</v>
      </c>
      <c r="B26" s="1162" t="s">
        <v>193</v>
      </c>
      <c r="C26" s="1152"/>
      <c r="D26" s="1152"/>
      <c r="E26" s="1152"/>
      <c r="F26" s="1152"/>
      <c r="G26" s="1152"/>
      <c r="H26" s="1153"/>
      <c r="I26" s="840"/>
    </row>
    <row r="27" spans="1:11" ht="14.6">
      <c r="A27" s="95" t="s">
        <v>194</v>
      </c>
      <c r="B27" s="1162" t="s">
        <v>191</v>
      </c>
      <c r="C27" s="1152"/>
      <c r="D27" s="1152"/>
      <c r="E27" s="1152"/>
      <c r="F27" s="1152"/>
      <c r="G27" s="1152"/>
      <c r="H27" s="1153"/>
      <c r="I27" s="840"/>
    </row>
    <row r="28" spans="1:11" ht="14.6">
      <c r="A28" s="95" t="s">
        <v>195</v>
      </c>
      <c r="B28" s="1162" t="s">
        <v>191</v>
      </c>
      <c r="C28" s="1152">
        <v>221</v>
      </c>
      <c r="D28" s="1152"/>
      <c r="E28" s="1152">
        <v>41810.199999999997</v>
      </c>
      <c r="F28" s="1152">
        <v>9.7521000000000004</v>
      </c>
      <c r="G28" s="1152">
        <v>-113.48399999999999</v>
      </c>
      <c r="H28" s="1153">
        <v>36335.4</v>
      </c>
      <c r="I28" s="840"/>
    </row>
    <row r="29" spans="1:11" ht="14.6">
      <c r="A29" s="95" t="s">
        <v>196</v>
      </c>
      <c r="B29" s="1162" t="s">
        <v>193</v>
      </c>
      <c r="C29" s="1152"/>
      <c r="D29" s="1152"/>
      <c r="E29" s="1152"/>
      <c r="F29" s="1152"/>
      <c r="G29" s="1152"/>
      <c r="H29" s="1153"/>
      <c r="I29" s="840"/>
    </row>
    <row r="30" spans="1:11" ht="14.6">
      <c r="A30" s="95" t="s">
        <v>197</v>
      </c>
      <c r="B30" s="1162" t="s">
        <v>193</v>
      </c>
      <c r="C30" s="1152">
        <v>41</v>
      </c>
      <c r="D30" s="1152"/>
      <c r="E30" s="1152">
        <v>139.4</v>
      </c>
      <c r="F30" s="1152">
        <v>3.4200000000000001E-2</v>
      </c>
      <c r="G30" s="1152">
        <v>-0.49</v>
      </c>
      <c r="H30" s="1153">
        <v>437.37</v>
      </c>
      <c r="I30" s="840"/>
    </row>
    <row r="31" spans="1:11" ht="14.6">
      <c r="A31" s="95" t="s">
        <v>198</v>
      </c>
      <c r="B31" s="1162" t="s">
        <v>193</v>
      </c>
      <c r="C31" s="1152"/>
      <c r="D31" s="1152"/>
      <c r="E31" s="1152"/>
      <c r="F31" s="1152"/>
      <c r="G31" s="1152"/>
      <c r="H31" s="1153"/>
      <c r="I31" s="840"/>
    </row>
    <row r="32" spans="1:11" ht="14.6">
      <c r="A32" s="95" t="s">
        <v>199</v>
      </c>
      <c r="B32" s="1162" t="s">
        <v>193</v>
      </c>
      <c r="C32" s="1152">
        <v>192</v>
      </c>
      <c r="D32" s="1152"/>
      <c r="E32" s="1152">
        <v>7218.0479999999998</v>
      </c>
      <c r="F32" s="1152">
        <v>1.7472000000000001</v>
      </c>
      <c r="G32" s="1152">
        <v>-42.066000000000003</v>
      </c>
      <c r="H32" s="1153">
        <v>6628.76</v>
      </c>
      <c r="I32" s="843"/>
    </row>
    <row r="33" spans="1:9">
      <c r="A33" s="846" t="s">
        <v>136</v>
      </c>
      <c r="B33" s="847"/>
      <c r="C33" s="848"/>
      <c r="D33" s="848"/>
      <c r="E33" s="848"/>
      <c r="F33" s="848"/>
      <c r="G33" s="848"/>
      <c r="H33" s="848"/>
      <c r="I33" s="842"/>
    </row>
    <row r="34" spans="1:9" ht="14.6">
      <c r="A34" s="95" t="s">
        <v>200</v>
      </c>
      <c r="B34" s="1162" t="s">
        <v>85</v>
      </c>
      <c r="C34" s="1152">
        <v>0</v>
      </c>
      <c r="D34" s="1152">
        <v>0</v>
      </c>
      <c r="E34" s="1152">
        <v>0</v>
      </c>
      <c r="F34" s="1152">
        <v>0</v>
      </c>
      <c r="G34" s="1152">
        <v>0</v>
      </c>
      <c r="H34" s="1153">
        <v>0</v>
      </c>
      <c r="I34" s="840"/>
    </row>
    <row r="35" spans="1:9" ht="14.6">
      <c r="A35" s="95" t="s">
        <v>201</v>
      </c>
      <c r="B35" s="1162" t="s">
        <v>85</v>
      </c>
      <c r="C35" s="1152">
        <v>0</v>
      </c>
      <c r="D35" s="1152">
        <v>0</v>
      </c>
      <c r="E35" s="1152">
        <v>0</v>
      </c>
      <c r="F35" s="1152">
        <v>0</v>
      </c>
      <c r="G35" s="1152">
        <v>0</v>
      </c>
      <c r="H35" s="1153">
        <v>0</v>
      </c>
      <c r="I35" s="840"/>
    </row>
    <row r="36" spans="1:9">
      <c r="A36" s="846" t="s">
        <v>202</v>
      </c>
      <c r="B36" s="847"/>
      <c r="C36" s="848"/>
      <c r="D36" s="848"/>
      <c r="E36" s="848"/>
      <c r="F36" s="848"/>
      <c r="G36" s="848"/>
      <c r="H36" s="848"/>
      <c r="I36" s="840"/>
    </row>
    <row r="37" spans="1:9" ht="15">
      <c r="A37" s="78" t="s">
        <v>203</v>
      </c>
      <c r="B37" s="1162"/>
      <c r="C37" s="1152">
        <v>8</v>
      </c>
      <c r="D37" s="1152">
        <v>0</v>
      </c>
      <c r="E37" s="1152">
        <v>0</v>
      </c>
      <c r="F37" s="1152">
        <v>0</v>
      </c>
      <c r="G37" s="1152">
        <v>0</v>
      </c>
      <c r="H37" s="1154">
        <v>14179.45</v>
      </c>
      <c r="I37" s="840"/>
    </row>
    <row r="38" spans="1:9" ht="12.9" thickBot="1">
      <c r="A38" s="849"/>
      <c r="B38" s="850"/>
      <c r="C38" s="850"/>
      <c r="D38" s="850"/>
      <c r="E38" s="851"/>
      <c r="F38" s="852"/>
      <c r="G38" s="851"/>
      <c r="H38" s="853"/>
      <c r="I38" s="844"/>
    </row>
    <row r="39" spans="1:9" ht="15" thickBot="1">
      <c r="A39" s="191" t="s">
        <v>10</v>
      </c>
      <c r="B39" s="858" t="s">
        <v>204</v>
      </c>
      <c r="C39" s="1163">
        <f>SUM(C12:C37)</f>
        <v>1156</v>
      </c>
      <c r="D39" s="1163">
        <f t="shared" ref="D39" si="0">SUM(D12:D35)</f>
        <v>0</v>
      </c>
      <c r="E39" s="1163">
        <f>SUM(E12:E35)</f>
        <v>54382.847999999998</v>
      </c>
      <c r="F39" s="1163">
        <f t="shared" ref="F39:G39" si="1">SUM(F12:F35)</f>
        <v>11.5335</v>
      </c>
      <c r="G39" s="1163">
        <f t="shared" si="1"/>
        <v>1737.8</v>
      </c>
      <c r="H39" s="1164">
        <f>SUM(H12:H37)</f>
        <v>194640.48</v>
      </c>
      <c r="I39" s="845"/>
    </row>
    <row r="40" spans="1:9" ht="12.9" thickBot="1">
      <c r="A40" s="27"/>
      <c r="B40" s="3"/>
      <c r="C40" s="28"/>
      <c r="D40" s="28"/>
      <c r="E40" s="28"/>
      <c r="F40" s="28"/>
      <c r="G40" s="28"/>
      <c r="H40" s="1088"/>
    </row>
    <row r="41" spans="1:9" ht="12.9" thickBot="1">
      <c r="A41" s="854" t="s">
        <v>205</v>
      </c>
      <c r="B41" s="855" t="s">
        <v>206</v>
      </c>
      <c r="H41" s="29"/>
    </row>
    <row r="42" spans="1:9" ht="14.6">
      <c r="A42" s="835" t="s">
        <v>207</v>
      </c>
      <c r="B42" s="1165">
        <v>8</v>
      </c>
      <c r="D42" s="138"/>
      <c r="G42" s="138"/>
      <c r="H42" s="406"/>
    </row>
    <row r="43" spans="1:9" ht="25.75">
      <c r="A43" s="836" t="s">
        <v>208</v>
      </c>
      <c r="B43" s="1165">
        <v>6</v>
      </c>
      <c r="D43" s="1081"/>
      <c r="E43" s="138"/>
      <c r="F43" s="138"/>
      <c r="H43" s="242"/>
    </row>
    <row r="44" spans="1:9" ht="27">
      <c r="A44" s="837" t="s">
        <v>209</v>
      </c>
      <c r="B44" s="1166">
        <v>770</v>
      </c>
      <c r="H44" s="242"/>
    </row>
    <row r="45" spans="1:9" ht="26.15" thickBot="1">
      <c r="A45" s="838" t="s">
        <v>210</v>
      </c>
      <c r="B45" s="1167">
        <v>58</v>
      </c>
    </row>
    <row r="46" spans="1:9" ht="12.9" thickBot="1"/>
    <row r="47" spans="1:9" s="343" customFormat="1" ht="15" customHeight="1">
      <c r="A47" s="455"/>
      <c r="B47" s="1318" t="s">
        <v>5</v>
      </c>
      <c r="C47" s="1319"/>
      <c r="D47" s="1320"/>
      <c r="E47" s="1"/>
      <c r="F47" s="242"/>
      <c r="G47" s="403"/>
      <c r="H47" s="404"/>
    </row>
    <row r="48" spans="1:9" s="343" customFormat="1" ht="12.9" thickBot="1">
      <c r="A48" s="456" t="s">
        <v>211</v>
      </c>
      <c r="B48" s="457" t="s">
        <v>8</v>
      </c>
      <c r="C48" s="458" t="s">
        <v>9</v>
      </c>
      <c r="D48" s="746" t="s">
        <v>10</v>
      </c>
      <c r="E48" s="1"/>
      <c r="F48" s="242"/>
      <c r="G48" s="242"/>
      <c r="H48" s="404"/>
    </row>
    <row r="49" spans="1:8" s="343" customFormat="1">
      <c r="A49" s="454" t="s">
        <v>212</v>
      </c>
      <c r="B49" s="1239">
        <v>20180.14</v>
      </c>
      <c r="C49" s="1240">
        <v>20180.07</v>
      </c>
      <c r="D49" s="1241">
        <f>B49+C49</f>
        <v>40360.21</v>
      </c>
      <c r="E49" s="242"/>
      <c r="F49" s="404"/>
      <c r="G49" s="404"/>
      <c r="H49" s="404"/>
    </row>
    <row r="50" spans="1:8" s="343" customFormat="1">
      <c r="A50" s="430" t="s">
        <v>213</v>
      </c>
      <c r="B50" s="1242">
        <v>183692.86</v>
      </c>
      <c r="C50" s="1243">
        <v>183692.84</v>
      </c>
      <c r="D50" s="1244">
        <f t="shared" ref="D50:D51" si="2">B50+C50</f>
        <v>367385.69999999995</v>
      </c>
      <c r="E50" s="242"/>
      <c r="F50" s="404"/>
      <c r="G50" s="404"/>
      <c r="H50" s="404"/>
    </row>
    <row r="51" spans="1:8" s="343" customFormat="1" ht="13.3" thickBot="1">
      <c r="A51" s="431" t="s">
        <v>214</v>
      </c>
      <c r="B51" s="1242">
        <v>173242.58000000002</v>
      </c>
      <c r="C51" s="1243">
        <v>7218.45</v>
      </c>
      <c r="D51" s="1245">
        <f t="shared" si="2"/>
        <v>180461.03000000003</v>
      </c>
      <c r="E51" s="405" t="s">
        <v>215</v>
      </c>
      <c r="F51" s="404"/>
      <c r="G51" s="404"/>
      <c r="H51" s="406"/>
    </row>
    <row r="52" spans="1:8" s="343" customFormat="1" ht="15" thickBot="1">
      <c r="A52" s="859"/>
      <c r="B52" s="1246"/>
      <c r="C52" s="1247"/>
      <c r="D52" s="1248"/>
      <c r="E52" s="242"/>
      <c r="F52" s="404"/>
      <c r="G52" s="404"/>
      <c r="H52" s="404"/>
    </row>
    <row r="53" spans="1:8" s="343" customFormat="1" ht="15" thickBot="1">
      <c r="A53" s="839" t="s">
        <v>216</v>
      </c>
      <c r="B53" s="1249">
        <f>SUM(B49:B51)</f>
        <v>377115.58</v>
      </c>
      <c r="C53" s="1250">
        <f>SUM(C49:C51)</f>
        <v>211091.36000000002</v>
      </c>
      <c r="D53" s="1251">
        <f>SUM(D49:D51)</f>
        <v>588206.93999999994</v>
      </c>
      <c r="E53" s="1"/>
      <c r="H53" s="404"/>
    </row>
    <row r="54" spans="1:8" s="343" customFormat="1" ht="14.6">
      <c r="A54" s="407"/>
      <c r="B54" s="408"/>
      <c r="C54" s="409"/>
      <c r="D54" s="409"/>
      <c r="E54" s="1"/>
      <c r="H54" s="404"/>
    </row>
    <row r="55" spans="1:8" ht="28.5" customHeight="1">
      <c r="A55" s="1272" t="s">
        <v>159</v>
      </c>
      <c r="B55" s="1272"/>
      <c r="C55" s="1272"/>
      <c r="D55" s="1272"/>
      <c r="E55" s="1272"/>
      <c r="F55" s="1272"/>
      <c r="G55" s="1272"/>
      <c r="H55" s="1272"/>
    </row>
    <row r="56" spans="1:8">
      <c r="A56" s="1272" t="s">
        <v>160</v>
      </c>
      <c r="B56" s="1272"/>
      <c r="C56" s="1272"/>
      <c r="D56" s="1272"/>
      <c r="E56" s="1272"/>
      <c r="F56" s="1272"/>
      <c r="G56" s="1272"/>
      <c r="H56" s="1272"/>
    </row>
    <row r="57" spans="1:8">
      <c r="A57" t="s">
        <v>217</v>
      </c>
    </row>
    <row r="58" spans="1:8">
      <c r="A58" s="1272" t="s">
        <v>218</v>
      </c>
      <c r="B58" s="1272"/>
      <c r="C58" s="1272"/>
      <c r="D58" s="1272"/>
      <c r="E58" s="1272"/>
      <c r="F58" s="1272"/>
      <c r="G58" s="1272"/>
      <c r="H58" s="1272"/>
    </row>
    <row r="59" spans="1:8">
      <c r="A59" s="1272" t="s">
        <v>219</v>
      </c>
      <c r="B59" s="1272"/>
      <c r="C59" s="1272"/>
      <c r="D59" s="1272"/>
      <c r="E59" s="1272"/>
      <c r="F59" s="1272"/>
      <c r="G59" s="1272"/>
    </row>
    <row r="60" spans="1:8">
      <c r="A60" s="1321" t="s">
        <v>220</v>
      </c>
      <c r="B60" s="1272"/>
      <c r="C60" s="1272"/>
      <c r="D60" s="1272"/>
      <c r="E60" s="357"/>
      <c r="F60" s="357"/>
      <c r="G60" s="357"/>
    </row>
    <row r="61" spans="1:8">
      <c r="A61" s="1272" t="s">
        <v>221</v>
      </c>
      <c r="B61" s="1272"/>
      <c r="C61" s="1272"/>
      <c r="D61" s="1272"/>
      <c r="E61" s="1272"/>
      <c r="F61" s="1272"/>
      <c r="G61" s="1272"/>
      <c r="H61" s="1272"/>
    </row>
    <row r="62" spans="1:8">
      <c r="A62" s="1272" t="s">
        <v>164</v>
      </c>
      <c r="B62" s="1272"/>
      <c r="C62" s="1272"/>
      <c r="D62" s="1272"/>
      <c r="E62" s="1272"/>
      <c r="F62" s="1272"/>
      <c r="G62" s="1272"/>
      <c r="H62" s="1272"/>
    </row>
    <row r="63" spans="1:8">
      <c r="A63" s="1272" t="s">
        <v>222</v>
      </c>
      <c r="B63" s="1272"/>
      <c r="C63" s="1272"/>
      <c r="D63" s="1272"/>
      <c r="E63" s="1272"/>
      <c r="F63" s="1272"/>
      <c r="G63" s="1272"/>
      <c r="H63" s="1272"/>
    </row>
    <row r="64" spans="1:8">
      <c r="A64" t="s">
        <v>223</v>
      </c>
    </row>
    <row r="79" ht="12.75" customHeight="1"/>
    <row r="80" ht="18.75" customHeight="1"/>
    <row r="81" ht="28.5" customHeight="1"/>
    <row r="82" ht="18.75" customHeight="1"/>
    <row r="83" ht="18.75" customHeight="1"/>
    <row r="84" ht="18.75" customHeight="1"/>
    <row r="85" ht="27.75" customHeight="1"/>
    <row r="86" ht="18.75" customHeight="1"/>
    <row r="87" ht="18" customHeight="1"/>
  </sheetData>
  <mergeCells count="15">
    <mergeCell ref="B47:D47"/>
    <mergeCell ref="A61:H61"/>
    <mergeCell ref="A62:H62"/>
    <mergeCell ref="A63:H63"/>
    <mergeCell ref="A55:H55"/>
    <mergeCell ref="A56:H56"/>
    <mergeCell ref="A58:H58"/>
    <mergeCell ref="A59:G59"/>
    <mergeCell ref="A60:D60"/>
    <mergeCell ref="A1:H1"/>
    <mergeCell ref="A2:H2"/>
    <mergeCell ref="C6:H6"/>
    <mergeCell ref="A4:H4"/>
    <mergeCell ref="A3:H3"/>
    <mergeCell ref="A5:H5"/>
  </mergeCells>
  <printOptions horizontalCentered="1" verticalCentered="1"/>
  <pageMargins left="0.25" right="0.25" top="0.5" bottom="0.5" header="0.5" footer="0.5"/>
  <pageSetup paperSize="5" scale="53"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sheetPr codeName="Sheet12">
    <tabColor rgb="FF00B050"/>
    <pageSetUpPr fitToPage="1"/>
  </sheetPr>
  <dimension ref="A1:D53"/>
  <sheetViews>
    <sheetView zoomScale="115" zoomScaleNormal="115" workbookViewId="0">
      <selection sqref="A1:D1"/>
    </sheetView>
  </sheetViews>
  <sheetFormatPr defaultColWidth="8.53515625" defaultRowHeight="12.45"/>
  <cols>
    <col min="1" max="1" width="40" customWidth="1"/>
    <col min="2" max="3" width="13" customWidth="1"/>
    <col min="4" max="4" width="26.3828125" customWidth="1"/>
  </cols>
  <sheetData>
    <row r="1" spans="1:4" ht="31.5" customHeight="1">
      <c r="A1" s="1322" t="s">
        <v>224</v>
      </c>
      <c r="B1" s="1322"/>
      <c r="C1" s="1322"/>
      <c r="D1" s="1322"/>
    </row>
    <row r="2" spans="1:4" ht="15.45">
      <c r="A2" s="1273" t="s">
        <v>2</v>
      </c>
      <c r="B2" s="1273"/>
      <c r="C2" s="1273"/>
      <c r="D2" s="1273"/>
    </row>
    <row r="3" spans="1:4" ht="15.45">
      <c r="A3" s="1300" t="str">
        <f>'Current Month '!A3</f>
        <v>July 2022</v>
      </c>
      <c r="B3" s="1314"/>
      <c r="C3" s="1314"/>
      <c r="D3" s="1314"/>
    </row>
    <row r="4" spans="1:4" ht="12.9" thickBot="1"/>
    <row r="5" spans="1:4" s="31" customFormat="1" ht="34.5" customHeight="1" thickBot="1">
      <c r="A5" s="192" t="s">
        <v>225</v>
      </c>
      <c r="B5" s="192" t="s">
        <v>226</v>
      </c>
      <c r="C5" s="192" t="s">
        <v>227</v>
      </c>
      <c r="D5" s="192" t="s">
        <v>228</v>
      </c>
    </row>
    <row r="6" spans="1:4" s="30" customFormat="1" ht="12.9">
      <c r="A6" s="175" t="s">
        <v>25</v>
      </c>
      <c r="B6" s="38"/>
      <c r="C6" s="38"/>
      <c r="D6" s="176"/>
    </row>
    <row r="7" spans="1:4" s="30" customFormat="1" ht="12.9">
      <c r="A7" s="155"/>
      <c r="B7" s="77"/>
      <c r="C7" s="77"/>
      <c r="D7" s="76"/>
    </row>
    <row r="8" spans="1:4" s="30" customFormat="1" ht="12.9">
      <c r="A8" s="155"/>
      <c r="B8" s="77"/>
      <c r="C8" s="77"/>
      <c r="D8" s="76"/>
    </row>
    <row r="9" spans="1:4" s="30" customFormat="1" ht="12.9">
      <c r="A9" s="155"/>
      <c r="B9" s="77"/>
      <c r="C9" s="77"/>
      <c r="D9" s="76"/>
    </row>
    <row r="10" spans="1:4" s="30" customFormat="1" ht="12.9">
      <c r="A10" s="155"/>
      <c r="B10" s="77"/>
      <c r="C10" s="77"/>
      <c r="D10" s="76"/>
    </row>
    <row r="11" spans="1:4" s="30" customFormat="1" ht="12.9">
      <c r="A11" s="155"/>
      <c r="B11" s="77"/>
      <c r="C11" s="77"/>
      <c r="D11" s="76"/>
    </row>
    <row r="12" spans="1:4" s="30" customFormat="1" ht="12.9">
      <c r="A12" s="177" t="s">
        <v>28</v>
      </c>
      <c r="B12" s="84"/>
      <c r="C12" s="84"/>
      <c r="D12" s="178"/>
    </row>
    <row r="13" spans="1:4" s="30" customFormat="1" ht="12.9">
      <c r="A13" s="82" t="s">
        <v>182</v>
      </c>
      <c r="B13" s="747">
        <v>43969</v>
      </c>
      <c r="C13" s="77"/>
      <c r="D13" s="179" t="s">
        <v>229</v>
      </c>
    </row>
    <row r="14" spans="1:4" s="30" customFormat="1" ht="12.9">
      <c r="A14" s="82" t="s">
        <v>90</v>
      </c>
      <c r="B14" s="747">
        <v>43969</v>
      </c>
      <c r="C14" s="77"/>
      <c r="D14" s="179" t="s">
        <v>229</v>
      </c>
    </row>
    <row r="15" spans="1:4" s="30" customFormat="1" ht="12.9">
      <c r="A15" s="155" t="s">
        <v>230</v>
      </c>
      <c r="B15" s="747">
        <v>43969</v>
      </c>
      <c r="C15" s="77"/>
      <c r="D15" s="179" t="s">
        <v>231</v>
      </c>
    </row>
    <row r="16" spans="1:4" s="30" customFormat="1" ht="12.9">
      <c r="A16" s="155"/>
      <c r="B16" s="77"/>
      <c r="C16" s="77"/>
      <c r="D16" s="76"/>
    </row>
    <row r="17" spans="1:4" s="30" customFormat="1" ht="12.9">
      <c r="A17" s="155"/>
      <c r="B17" s="77"/>
      <c r="C17" s="77"/>
      <c r="D17" s="76"/>
    </row>
    <row r="18" spans="1:4" s="30" customFormat="1" ht="12.9">
      <c r="A18" s="155"/>
      <c r="B18" s="77"/>
      <c r="C18" s="77"/>
      <c r="D18" s="76"/>
    </row>
    <row r="19" spans="1:4" s="30" customFormat="1" ht="12.9">
      <c r="A19" s="155"/>
      <c r="B19" s="77"/>
      <c r="C19" s="77"/>
      <c r="D19" s="76"/>
    </row>
    <row r="20" spans="1:4" s="30" customFormat="1" ht="12.9">
      <c r="A20" s="155"/>
      <c r="B20" s="77"/>
      <c r="C20" s="77"/>
      <c r="D20" s="76"/>
    </row>
    <row r="21" spans="1:4" s="30" customFormat="1" ht="12.9">
      <c r="A21" s="177" t="s">
        <v>183</v>
      </c>
      <c r="B21" s="84"/>
      <c r="C21" s="84"/>
      <c r="D21" s="178"/>
    </row>
    <row r="22" spans="1:4" s="30" customFormat="1" ht="12.9">
      <c r="A22" s="155"/>
      <c r="B22" s="77"/>
      <c r="C22" s="77"/>
      <c r="D22" s="76"/>
    </row>
    <row r="23" spans="1:4" s="30" customFormat="1" ht="12.9">
      <c r="A23" s="155"/>
      <c r="B23" s="77"/>
      <c r="C23" s="77"/>
      <c r="D23" s="76"/>
    </row>
    <row r="24" spans="1:4" s="30" customFormat="1" ht="12.9">
      <c r="A24" s="155"/>
      <c r="B24" s="77"/>
      <c r="C24" s="77"/>
      <c r="D24" s="76"/>
    </row>
    <row r="25" spans="1:4" s="30" customFormat="1" ht="12.9">
      <c r="A25" s="177" t="s">
        <v>106</v>
      </c>
      <c r="B25" s="84"/>
      <c r="C25" s="84"/>
      <c r="D25" s="178"/>
    </row>
    <row r="26" spans="1:4" s="30" customFormat="1" ht="12.9">
      <c r="A26" s="155" t="s">
        <v>232</v>
      </c>
      <c r="B26" s="747">
        <v>43969</v>
      </c>
      <c r="C26" s="77"/>
      <c r="D26" s="179" t="s">
        <v>229</v>
      </c>
    </row>
    <row r="27" spans="1:4" s="30" customFormat="1" ht="12.9">
      <c r="A27" s="155" t="s">
        <v>233</v>
      </c>
      <c r="B27" s="747">
        <v>43969</v>
      </c>
      <c r="C27" s="77"/>
      <c r="D27" s="179" t="s">
        <v>229</v>
      </c>
    </row>
    <row r="28" spans="1:4" s="30" customFormat="1" ht="12.9">
      <c r="A28" s="78" t="s">
        <v>188</v>
      </c>
      <c r="B28" s="747">
        <v>43969</v>
      </c>
      <c r="C28" s="77"/>
      <c r="D28" s="179" t="s">
        <v>229</v>
      </c>
    </row>
    <row r="29" spans="1:4" s="30" customFormat="1" ht="12.9">
      <c r="A29" s="155" t="s">
        <v>188</v>
      </c>
      <c r="B29" s="747">
        <v>43969</v>
      </c>
      <c r="C29" s="77"/>
      <c r="D29" s="179" t="s">
        <v>229</v>
      </c>
    </row>
    <row r="30" spans="1:4" s="30" customFormat="1" ht="12.9">
      <c r="A30" s="155" t="s">
        <v>189</v>
      </c>
      <c r="B30" s="747">
        <v>43969</v>
      </c>
      <c r="C30" s="77"/>
      <c r="D30" s="179" t="s">
        <v>229</v>
      </c>
    </row>
    <row r="31" spans="1:4" s="30" customFormat="1" ht="12.9">
      <c r="A31" s="155"/>
      <c r="B31" s="77"/>
      <c r="C31" s="77"/>
      <c r="D31" s="76"/>
    </row>
    <row r="32" spans="1:4" s="30" customFormat="1" ht="12.9">
      <c r="A32" s="155"/>
      <c r="B32" s="77"/>
      <c r="C32" s="77"/>
      <c r="D32" s="76"/>
    </row>
    <row r="33" spans="1:4" s="30" customFormat="1" ht="12.9">
      <c r="A33" s="155"/>
      <c r="B33" s="77"/>
      <c r="C33" s="77"/>
      <c r="D33" s="76"/>
    </row>
    <row r="34" spans="1:4" s="30" customFormat="1" ht="12.9">
      <c r="A34" s="177" t="s">
        <v>234</v>
      </c>
      <c r="B34" s="84"/>
      <c r="C34" s="84"/>
      <c r="D34" s="178"/>
    </row>
    <row r="35" spans="1:4" s="30" customFormat="1" ht="12.9">
      <c r="A35" s="155" t="s">
        <v>190</v>
      </c>
      <c r="B35" s="747">
        <v>43969</v>
      </c>
      <c r="C35" s="77"/>
      <c r="D35" s="179" t="s">
        <v>229</v>
      </c>
    </row>
    <row r="36" spans="1:4" s="30" customFormat="1" ht="12.9">
      <c r="A36" s="155" t="s">
        <v>196</v>
      </c>
      <c r="B36" s="747">
        <v>43969</v>
      </c>
      <c r="C36" s="77"/>
      <c r="D36" s="179" t="s">
        <v>229</v>
      </c>
    </row>
    <row r="37" spans="1:4" s="30" customFormat="1" ht="12.9">
      <c r="A37" s="155" t="s">
        <v>198</v>
      </c>
      <c r="B37" s="747">
        <v>43969</v>
      </c>
      <c r="C37" s="77"/>
      <c r="D37" s="179" t="s">
        <v>229</v>
      </c>
    </row>
    <row r="38" spans="1:4" s="30" customFormat="1" ht="12.9">
      <c r="A38" s="155" t="s">
        <v>199</v>
      </c>
      <c r="B38" s="747">
        <v>43969</v>
      </c>
      <c r="C38" s="77"/>
      <c r="D38" s="179" t="s">
        <v>229</v>
      </c>
    </row>
    <row r="39" spans="1:4" s="30" customFormat="1" ht="12.9">
      <c r="A39" s="155" t="s">
        <v>194</v>
      </c>
      <c r="B39" s="747">
        <v>43969</v>
      </c>
      <c r="C39" s="77"/>
      <c r="D39" s="179" t="s">
        <v>229</v>
      </c>
    </row>
    <row r="40" spans="1:4" s="30" customFormat="1" ht="12.9">
      <c r="A40" s="155" t="s">
        <v>195</v>
      </c>
      <c r="B40" s="747">
        <v>43969</v>
      </c>
      <c r="C40" s="77"/>
      <c r="D40" s="179" t="s">
        <v>229</v>
      </c>
    </row>
    <row r="41" spans="1:4" s="30" customFormat="1" ht="12.9">
      <c r="A41" s="155" t="s">
        <v>197</v>
      </c>
      <c r="B41" s="747">
        <v>43969</v>
      </c>
      <c r="C41" s="77"/>
      <c r="D41" s="179" t="s">
        <v>229</v>
      </c>
    </row>
    <row r="42" spans="1:4" s="30" customFormat="1" ht="12.9">
      <c r="A42" s="155" t="s">
        <v>192</v>
      </c>
      <c r="B42" s="747">
        <v>43969</v>
      </c>
      <c r="C42" s="77"/>
      <c r="D42" s="179" t="s">
        <v>229</v>
      </c>
    </row>
    <row r="43" spans="1:4" s="30" customFormat="1" ht="12.9">
      <c r="A43" s="155"/>
      <c r="B43" s="85"/>
      <c r="C43" s="77"/>
      <c r="D43" s="179"/>
    </row>
    <row r="44" spans="1:4" s="30" customFormat="1" ht="12.9">
      <c r="A44" s="155"/>
      <c r="B44" s="77"/>
      <c r="C44" s="77"/>
      <c r="D44" s="76"/>
    </row>
    <row r="45" spans="1:4" s="30" customFormat="1" ht="12.9">
      <c r="A45" s="177" t="s">
        <v>136</v>
      </c>
      <c r="B45" s="84"/>
      <c r="C45" s="84"/>
      <c r="D45" s="178"/>
    </row>
    <row r="46" spans="1:4" s="30" customFormat="1" ht="12.9">
      <c r="A46" s="155" t="s">
        <v>200</v>
      </c>
      <c r="B46" s="747">
        <v>43969</v>
      </c>
      <c r="C46" s="77"/>
      <c r="D46" s="179" t="s">
        <v>229</v>
      </c>
    </row>
    <row r="47" spans="1:4" s="30" customFormat="1" ht="12.9">
      <c r="A47" s="155" t="s">
        <v>201</v>
      </c>
      <c r="B47" s="747">
        <v>43969</v>
      </c>
      <c r="C47" s="77"/>
      <c r="D47" s="179" t="s">
        <v>229</v>
      </c>
    </row>
    <row r="48" spans="1:4" s="30" customFormat="1" ht="13.3" thickBot="1">
      <c r="A48" s="180"/>
      <c r="B48" s="11"/>
      <c r="C48" s="11"/>
      <c r="D48" s="181"/>
    </row>
    <row r="49" spans="1:4" s="30" customFormat="1" ht="12.9">
      <c r="A49"/>
      <c r="B49"/>
      <c r="C49"/>
      <c r="D49"/>
    </row>
    <row r="50" spans="1:4" s="30" customFormat="1" ht="14.25" customHeight="1">
      <c r="A50" t="s">
        <v>235</v>
      </c>
      <c r="B50"/>
      <c r="C50"/>
      <c r="D50"/>
    </row>
    <row r="51" spans="1:4" s="30" customFormat="1" ht="54" customHeight="1">
      <c r="A51" s="1323" t="s">
        <v>236</v>
      </c>
      <c r="B51" s="1323"/>
      <c r="C51" s="1323"/>
      <c r="D51" s="1323"/>
    </row>
    <row r="52" spans="1:4" s="30" customFormat="1" ht="12.75" customHeight="1">
      <c r="A52" s="1295" t="s">
        <v>237</v>
      </c>
      <c r="B52" s="1295"/>
      <c r="C52" s="1295"/>
      <c r="D52" s="1295"/>
    </row>
    <row r="53" spans="1:4" ht="26.25" customHeight="1">
      <c r="A53" s="1272" t="s">
        <v>238</v>
      </c>
      <c r="B53" s="1272"/>
      <c r="C53" s="1272"/>
      <c r="D53" s="1272"/>
    </row>
  </sheetData>
  <mergeCells count="6">
    <mergeCell ref="A1:D1"/>
    <mergeCell ref="A52:D52"/>
    <mergeCell ref="A53:D53"/>
    <mergeCell ref="A2:D2"/>
    <mergeCell ref="A3:D3"/>
    <mergeCell ref="A51:D51"/>
  </mergeCells>
  <printOptions horizontalCentered="1" verticalCentered="1"/>
  <pageMargins left="0.25" right="0.25" top="0.5" bottom="0.5" header="0.5" footer="0.5"/>
  <pageSetup scale="93"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codeName="Sheet13">
    <tabColor rgb="FF00B050"/>
    <pageSetUpPr fitToPage="1"/>
  </sheetPr>
  <dimension ref="A1:Q80"/>
  <sheetViews>
    <sheetView view="pageBreakPreview" topLeftCell="A32" zoomScale="90" zoomScaleNormal="110" zoomScaleSheetLayoutView="90" workbookViewId="0">
      <selection activeCell="A32" sqref="A32"/>
    </sheetView>
  </sheetViews>
  <sheetFormatPr defaultColWidth="8.53515625" defaultRowHeight="12.45"/>
  <cols>
    <col min="1" max="1" width="38.3828125" bestFit="1" customWidth="1"/>
    <col min="2" max="2" width="6.53515625" customWidth="1"/>
    <col min="6" max="6" width="10" customWidth="1"/>
    <col min="7" max="7" width="9.53515625" customWidth="1"/>
    <col min="8" max="8" width="12.53515625" customWidth="1"/>
    <col min="9" max="9" width="8.3046875" customWidth="1"/>
    <col min="10" max="10" width="34.53515625" customWidth="1"/>
    <col min="11" max="11" width="11" customWidth="1"/>
    <col min="15" max="15" width="10.3046875" customWidth="1"/>
    <col min="16" max="16" width="12.53515625" customWidth="1"/>
    <col min="17" max="17" width="18.3828125" customWidth="1"/>
  </cols>
  <sheetData>
    <row r="1" spans="1:17" ht="15.75" customHeight="1">
      <c r="A1" s="1299" t="s">
        <v>239</v>
      </c>
      <c r="B1" s="1299"/>
      <c r="C1" s="1299"/>
      <c r="D1" s="1299"/>
      <c r="E1" s="1299"/>
      <c r="F1" s="1299"/>
      <c r="G1" s="1299"/>
      <c r="H1" s="1299"/>
      <c r="I1" s="1299"/>
      <c r="J1" s="1299"/>
      <c r="K1" s="1299"/>
      <c r="L1" s="1299"/>
      <c r="M1" s="1299"/>
      <c r="N1" s="1299"/>
      <c r="O1" s="1299"/>
      <c r="P1" s="1299"/>
      <c r="Q1" s="1299"/>
    </row>
    <row r="2" spans="1:17" ht="15.75" customHeight="1">
      <c r="A2" s="1273" t="s">
        <v>2</v>
      </c>
      <c r="B2" s="1273"/>
      <c r="C2" s="1273"/>
      <c r="D2" s="1273"/>
      <c r="E2" s="1273"/>
      <c r="F2" s="1273"/>
      <c r="G2" s="1273"/>
      <c r="H2" s="1273"/>
      <c r="I2" s="1273"/>
      <c r="J2" s="1273"/>
      <c r="K2" s="1273"/>
      <c r="L2" s="1273"/>
      <c r="M2" s="1273"/>
      <c r="N2" s="1273"/>
      <c r="O2" s="1273"/>
      <c r="P2" s="1273"/>
      <c r="Q2" s="1273"/>
    </row>
    <row r="3" spans="1:17" ht="15.75" customHeight="1">
      <c r="A3" s="1300" t="str">
        <f>'Current Month '!A3</f>
        <v>July 2022</v>
      </c>
      <c r="B3" s="1314"/>
      <c r="C3" s="1314"/>
      <c r="D3" s="1314"/>
      <c r="E3" s="1314"/>
      <c r="F3" s="1314"/>
      <c r="G3" s="1314"/>
      <c r="H3" s="1314"/>
      <c r="I3" s="1314"/>
      <c r="J3" s="1314"/>
      <c r="K3" s="1314"/>
      <c r="L3" s="1314"/>
      <c r="M3" s="1314"/>
      <c r="N3" s="1314"/>
      <c r="O3" s="1314"/>
      <c r="P3" s="1314"/>
      <c r="Q3" s="1314"/>
    </row>
    <row r="4" spans="1:17" ht="25.3" thickBot="1">
      <c r="A4" s="479"/>
      <c r="B4" s="479"/>
      <c r="C4" s="479"/>
      <c r="D4" s="479"/>
      <c r="E4" s="479"/>
      <c r="F4" s="479"/>
      <c r="G4" s="479"/>
      <c r="H4" s="479"/>
      <c r="I4" s="479"/>
      <c r="J4" s="479"/>
      <c r="K4" s="479"/>
      <c r="L4" s="479"/>
      <c r="M4" s="479"/>
      <c r="N4" s="479"/>
    </row>
    <row r="5" spans="1:17" ht="15.9" thickBot="1">
      <c r="A5" s="1334" t="s">
        <v>76</v>
      </c>
      <c r="B5" s="1337" t="s">
        <v>77</v>
      </c>
      <c r="C5" s="1340" t="s">
        <v>240</v>
      </c>
      <c r="D5" s="1341"/>
      <c r="E5" s="1341"/>
      <c r="F5" s="1341"/>
      <c r="G5" s="1341"/>
      <c r="H5" s="1342"/>
      <c r="I5" s="721"/>
      <c r="J5" s="1334" t="s">
        <v>76</v>
      </c>
      <c r="K5" s="1337" t="s">
        <v>77</v>
      </c>
      <c r="L5" s="1324" t="s">
        <v>241</v>
      </c>
      <c r="M5" s="1325"/>
      <c r="N5" s="1325"/>
      <c r="O5" s="1325"/>
      <c r="P5" s="1325"/>
      <c r="Q5" s="1326"/>
    </row>
    <row r="6" spans="1:17">
      <c r="A6" s="1335"/>
      <c r="B6" s="1338"/>
      <c r="C6" s="1343" t="s">
        <v>75</v>
      </c>
      <c r="D6" s="1344"/>
      <c r="E6" s="1344"/>
      <c r="F6" s="1344"/>
      <c r="G6" s="1344"/>
      <c r="H6" s="1345"/>
      <c r="I6" s="722"/>
      <c r="J6" s="1335"/>
      <c r="K6" s="1338"/>
      <c r="L6" s="1327" t="s">
        <v>75</v>
      </c>
      <c r="M6" s="1328"/>
      <c r="N6" s="1328"/>
      <c r="O6" s="1328"/>
      <c r="P6" s="1328"/>
      <c r="Q6" s="1329"/>
    </row>
    <row r="7" spans="1:17" ht="25.3" thickBot="1">
      <c r="A7" s="1336" t="s">
        <v>76</v>
      </c>
      <c r="B7" s="1339" t="s">
        <v>77</v>
      </c>
      <c r="C7" s="480" t="s">
        <v>78</v>
      </c>
      <c r="D7" s="481" t="s">
        <v>176</v>
      </c>
      <c r="E7" s="481" t="s">
        <v>177</v>
      </c>
      <c r="F7" s="481" t="s">
        <v>178</v>
      </c>
      <c r="G7" s="481" t="s">
        <v>179</v>
      </c>
      <c r="H7" s="482" t="s">
        <v>83</v>
      </c>
      <c r="I7" s="722"/>
      <c r="J7" s="1336"/>
      <c r="K7" s="1339"/>
      <c r="L7" s="483" t="s">
        <v>78</v>
      </c>
      <c r="M7" s="484" t="s">
        <v>176</v>
      </c>
      <c r="N7" s="484" t="s">
        <v>177</v>
      </c>
      <c r="O7" s="484" t="s">
        <v>178</v>
      </c>
      <c r="P7" s="484" t="s">
        <v>179</v>
      </c>
      <c r="Q7" s="485" t="s">
        <v>83</v>
      </c>
    </row>
    <row r="8" spans="1:17">
      <c r="A8" s="860" t="s">
        <v>25</v>
      </c>
      <c r="B8" s="870"/>
      <c r="C8" s="864"/>
      <c r="D8" s="71"/>
      <c r="E8" s="71"/>
      <c r="F8" s="71"/>
      <c r="G8" s="71"/>
      <c r="H8" s="72"/>
      <c r="I8" s="722"/>
      <c r="J8" s="860" t="s">
        <v>25</v>
      </c>
      <c r="K8" s="870"/>
      <c r="L8" s="889"/>
      <c r="M8" s="488"/>
      <c r="N8" s="488"/>
      <c r="O8" s="488"/>
      <c r="P8" s="488"/>
      <c r="Q8" s="489"/>
    </row>
    <row r="9" spans="1:17">
      <c r="A9" s="95"/>
      <c r="B9" s="490" t="s">
        <v>85</v>
      </c>
      <c r="C9" s="865">
        <v>0</v>
      </c>
      <c r="D9" s="73">
        <v>0</v>
      </c>
      <c r="E9" s="73">
        <v>0</v>
      </c>
      <c r="F9" s="73">
        <v>0</v>
      </c>
      <c r="G9" s="492">
        <v>0</v>
      </c>
      <c r="H9" s="63">
        <f>IF($G$44&lt;&gt;0,G9/$G$44,0)</f>
        <v>0</v>
      </c>
      <c r="I9" s="722"/>
      <c r="J9" s="95"/>
      <c r="K9" s="490" t="s">
        <v>85</v>
      </c>
      <c r="L9" s="865">
        <v>0</v>
      </c>
      <c r="M9" s="73">
        <v>0</v>
      </c>
      <c r="N9" s="73">
        <v>0</v>
      </c>
      <c r="O9" s="73">
        <v>0</v>
      </c>
      <c r="P9" s="492">
        <v>0</v>
      </c>
      <c r="Q9" s="63">
        <f>IF($G$44&lt;&gt;0,P9/$G$44,0)</f>
        <v>0</v>
      </c>
    </row>
    <row r="10" spans="1:17">
      <c r="A10" s="95"/>
      <c r="B10" s="490" t="s">
        <v>85</v>
      </c>
      <c r="C10" s="865">
        <v>0</v>
      </c>
      <c r="D10" s="73">
        <v>0</v>
      </c>
      <c r="E10" s="73">
        <v>0</v>
      </c>
      <c r="F10" s="73">
        <v>0</v>
      </c>
      <c r="G10" s="492">
        <v>0</v>
      </c>
      <c r="H10" s="63">
        <f>IF($G$44&lt;&gt;0,G10/$G$44,0)</f>
        <v>0</v>
      </c>
      <c r="I10" s="722"/>
      <c r="J10" s="95"/>
      <c r="K10" s="490" t="s">
        <v>85</v>
      </c>
      <c r="L10" s="865">
        <v>0</v>
      </c>
      <c r="M10" s="73">
        <v>0</v>
      </c>
      <c r="N10" s="73">
        <v>0</v>
      </c>
      <c r="O10" s="73">
        <v>0</v>
      </c>
      <c r="P10" s="492">
        <v>0</v>
      </c>
      <c r="Q10" s="63">
        <f>IF($G$44&lt;&gt;0,P10/$G$44,0)</f>
        <v>0</v>
      </c>
    </row>
    <row r="11" spans="1:17">
      <c r="A11" s="95"/>
      <c r="B11" s="490" t="s">
        <v>85</v>
      </c>
      <c r="C11" s="865">
        <v>0</v>
      </c>
      <c r="D11" s="73">
        <v>0</v>
      </c>
      <c r="E11" s="73">
        <v>0</v>
      </c>
      <c r="F11" s="73">
        <v>0</v>
      </c>
      <c r="G11" s="492">
        <v>0</v>
      </c>
      <c r="H11" s="63">
        <f>IF($G$44&lt;&gt;0,G11/$G$44,0)</f>
        <v>0</v>
      </c>
      <c r="I11" s="722"/>
      <c r="J11" s="95"/>
      <c r="K11" s="490" t="s">
        <v>85</v>
      </c>
      <c r="L11" s="865">
        <v>0</v>
      </c>
      <c r="M11" s="73">
        <v>0</v>
      </c>
      <c r="N11" s="73">
        <v>0</v>
      </c>
      <c r="O11" s="73">
        <v>0</v>
      </c>
      <c r="P11" s="492">
        <v>0</v>
      </c>
      <c r="Q11" s="63">
        <f>IF($G$44&lt;&gt;0,P11/$G$44,0)</f>
        <v>0</v>
      </c>
    </row>
    <row r="12" spans="1:17">
      <c r="A12" s="148" t="s">
        <v>28</v>
      </c>
      <c r="B12" s="493"/>
      <c r="C12" s="866"/>
      <c r="D12" s="64"/>
      <c r="E12" s="64"/>
      <c r="F12" s="64"/>
      <c r="G12" s="64"/>
      <c r="H12" s="72"/>
      <c r="I12" s="722"/>
      <c r="J12" s="148" t="s">
        <v>28</v>
      </c>
      <c r="K12" s="493"/>
      <c r="L12" s="866"/>
      <c r="M12" s="64"/>
      <c r="N12" s="64"/>
      <c r="O12" s="64"/>
      <c r="P12" s="64"/>
      <c r="Q12" s="72"/>
    </row>
    <row r="13" spans="1:17">
      <c r="A13" s="95"/>
      <c r="B13" s="490" t="s">
        <v>92</v>
      </c>
      <c r="C13" s="865">
        <v>0</v>
      </c>
      <c r="D13" s="73">
        <v>0</v>
      </c>
      <c r="E13" s="73">
        <v>0</v>
      </c>
      <c r="F13" s="73">
        <v>0</v>
      </c>
      <c r="G13" s="492">
        <v>0</v>
      </c>
      <c r="H13" s="63">
        <f>IF($G$44&lt;&gt;0,G13/$G$44,0)</f>
        <v>0</v>
      </c>
      <c r="I13" s="722"/>
      <c r="J13" s="95"/>
      <c r="K13" s="490" t="s">
        <v>92</v>
      </c>
      <c r="L13" s="865">
        <v>0</v>
      </c>
      <c r="M13" s="73">
        <v>0</v>
      </c>
      <c r="N13" s="73">
        <v>0</v>
      </c>
      <c r="O13" s="73">
        <v>0</v>
      </c>
      <c r="P13" s="492">
        <v>0</v>
      </c>
      <c r="Q13" s="63">
        <f>IF($G$44&lt;&gt;0,P13/$G$44,0)</f>
        <v>0</v>
      </c>
    </row>
    <row r="14" spans="1:17">
      <c r="A14" s="95"/>
      <c r="B14" s="490" t="s">
        <v>85</v>
      </c>
      <c r="C14" s="865">
        <v>0</v>
      </c>
      <c r="D14" s="73">
        <v>0</v>
      </c>
      <c r="E14" s="73">
        <v>0</v>
      </c>
      <c r="F14" s="73">
        <v>0</v>
      </c>
      <c r="G14" s="492">
        <v>0</v>
      </c>
      <c r="H14" s="63">
        <f>IF($G$44&lt;&gt;0,G14/$G$44,0)</f>
        <v>0</v>
      </c>
      <c r="I14" s="722"/>
      <c r="J14" s="95"/>
      <c r="K14" s="490" t="s">
        <v>85</v>
      </c>
      <c r="L14" s="865">
        <v>0</v>
      </c>
      <c r="M14" s="73">
        <v>0</v>
      </c>
      <c r="N14" s="73">
        <v>0</v>
      </c>
      <c r="O14" s="73">
        <v>0</v>
      </c>
      <c r="P14" s="492">
        <v>0</v>
      </c>
      <c r="Q14" s="63">
        <f>IF($G$44&lt;&gt;0,P14/$G$44,0)</f>
        <v>0</v>
      </c>
    </row>
    <row r="15" spans="1:17">
      <c r="A15" s="95"/>
      <c r="B15" s="490" t="s">
        <v>85</v>
      </c>
      <c r="C15" s="865">
        <v>0</v>
      </c>
      <c r="D15" s="73">
        <v>0</v>
      </c>
      <c r="E15" s="73">
        <v>0</v>
      </c>
      <c r="F15" s="73">
        <v>0</v>
      </c>
      <c r="G15" s="492">
        <v>0</v>
      </c>
      <c r="H15" s="63">
        <f>IF($G$44&lt;&gt;0,G15/$G$44,0)</f>
        <v>0</v>
      </c>
      <c r="I15" s="722"/>
      <c r="J15" s="95"/>
      <c r="K15" s="490" t="s">
        <v>85</v>
      </c>
      <c r="L15" s="865">
        <v>0</v>
      </c>
      <c r="M15" s="73">
        <v>0</v>
      </c>
      <c r="N15" s="73">
        <v>0</v>
      </c>
      <c r="O15" s="73">
        <v>0</v>
      </c>
      <c r="P15" s="492">
        <v>0</v>
      </c>
      <c r="Q15" s="63">
        <f>IF($G$44&lt;&gt;0,P15/$G$44,0)</f>
        <v>0</v>
      </c>
    </row>
    <row r="16" spans="1:17">
      <c r="A16" s="95"/>
      <c r="B16" s="490" t="s">
        <v>85</v>
      </c>
      <c r="C16" s="865">
        <v>0</v>
      </c>
      <c r="D16" s="73">
        <v>0</v>
      </c>
      <c r="E16" s="73">
        <v>0</v>
      </c>
      <c r="F16" s="73">
        <v>0</v>
      </c>
      <c r="G16" s="492">
        <v>0</v>
      </c>
      <c r="H16" s="63">
        <f>IF($G$44&lt;&gt;0,G16/$G$44,0)</f>
        <v>0</v>
      </c>
      <c r="I16" s="722"/>
      <c r="J16" s="95"/>
      <c r="K16" s="490" t="s">
        <v>85</v>
      </c>
      <c r="L16" s="865">
        <v>0</v>
      </c>
      <c r="M16" s="73">
        <v>0</v>
      </c>
      <c r="N16" s="73">
        <v>0</v>
      </c>
      <c r="O16" s="73">
        <v>0</v>
      </c>
      <c r="P16" s="492">
        <v>0</v>
      </c>
      <c r="Q16" s="63">
        <f>IF($G$44&lt;&gt;0,P16/$G$44,0)</f>
        <v>0</v>
      </c>
    </row>
    <row r="17" spans="1:17">
      <c r="A17" s="148" t="s">
        <v>100</v>
      </c>
      <c r="B17" s="493"/>
      <c r="C17" s="866"/>
      <c r="D17" s="64"/>
      <c r="E17" s="64"/>
      <c r="F17" s="64"/>
      <c r="G17" s="64"/>
      <c r="H17" s="72"/>
      <c r="I17" s="722"/>
      <c r="J17" s="148" t="s">
        <v>100</v>
      </c>
      <c r="K17" s="493"/>
      <c r="L17" s="866"/>
      <c r="M17" s="64"/>
      <c r="N17" s="64"/>
      <c r="O17" s="64"/>
      <c r="P17" s="64"/>
      <c r="Q17" s="72"/>
    </row>
    <row r="18" spans="1:17">
      <c r="A18" s="95"/>
      <c r="B18" s="490" t="s">
        <v>92</v>
      </c>
      <c r="C18" s="865">
        <v>0</v>
      </c>
      <c r="D18" s="73">
        <v>0</v>
      </c>
      <c r="E18" s="73">
        <v>0</v>
      </c>
      <c r="F18" s="73">
        <v>0</v>
      </c>
      <c r="G18" s="492">
        <v>0</v>
      </c>
      <c r="H18" s="63">
        <f>IF($G$44&lt;&gt;0,G18/$G$44,0)</f>
        <v>0</v>
      </c>
      <c r="I18" s="722"/>
      <c r="J18" s="95"/>
      <c r="K18" s="490" t="s">
        <v>92</v>
      </c>
      <c r="L18" s="865">
        <v>0</v>
      </c>
      <c r="M18" s="73">
        <v>0</v>
      </c>
      <c r="N18" s="73">
        <v>0</v>
      </c>
      <c r="O18" s="73">
        <v>0</v>
      </c>
      <c r="P18" s="492">
        <v>0</v>
      </c>
      <c r="Q18" s="63">
        <f>IF($G$44&lt;&gt;0,P18/$G$44,0)</f>
        <v>0</v>
      </c>
    </row>
    <row r="19" spans="1:17">
      <c r="A19" s="95"/>
      <c r="B19" s="490" t="s">
        <v>92</v>
      </c>
      <c r="C19" s="867">
        <v>0</v>
      </c>
      <c r="D19" s="75">
        <v>0</v>
      </c>
      <c r="E19" s="75">
        <v>0</v>
      </c>
      <c r="F19" s="75">
        <v>0</v>
      </c>
      <c r="G19" s="215">
        <v>0</v>
      </c>
      <c r="H19" s="63">
        <f>IF($G$44&lt;&gt;0,G19/$G$44,0)</f>
        <v>0</v>
      </c>
      <c r="I19" s="722"/>
      <c r="J19" s="95"/>
      <c r="K19" s="490" t="s">
        <v>92</v>
      </c>
      <c r="L19" s="867">
        <v>0</v>
      </c>
      <c r="M19" s="75">
        <v>0</v>
      </c>
      <c r="N19" s="75">
        <v>0</v>
      </c>
      <c r="O19" s="75">
        <v>0</v>
      </c>
      <c r="P19" s="215">
        <v>0</v>
      </c>
      <c r="Q19" s="63">
        <f>IF($G$44&lt;&gt;0,P19/$G$44,0)</f>
        <v>0</v>
      </c>
    </row>
    <row r="20" spans="1:17">
      <c r="A20" s="132"/>
      <c r="B20" s="494" t="s">
        <v>92</v>
      </c>
      <c r="C20" s="865">
        <v>0</v>
      </c>
      <c r="D20" s="73">
        <v>0</v>
      </c>
      <c r="E20" s="73">
        <v>0</v>
      </c>
      <c r="F20" s="73">
        <v>0</v>
      </c>
      <c r="G20" s="492">
        <v>0</v>
      </c>
      <c r="H20" s="63">
        <f>IF($G$44&lt;&gt;0,G20/$G$44,0)</f>
        <v>0</v>
      </c>
      <c r="I20" s="722"/>
      <c r="J20" s="132"/>
      <c r="K20" s="494" t="s">
        <v>92</v>
      </c>
      <c r="L20" s="865">
        <v>0</v>
      </c>
      <c r="M20" s="73">
        <v>0</v>
      </c>
      <c r="N20" s="73">
        <v>0</v>
      </c>
      <c r="O20" s="73">
        <v>0</v>
      </c>
      <c r="P20" s="492">
        <v>0</v>
      </c>
      <c r="Q20" s="63">
        <f>IF($G$44&lt;&gt;0,P20/$G$44,0)</f>
        <v>0</v>
      </c>
    </row>
    <row r="21" spans="1:17">
      <c r="A21" s="148" t="s">
        <v>106</v>
      </c>
      <c r="B21" s="493"/>
      <c r="C21" s="866"/>
      <c r="D21" s="64"/>
      <c r="E21" s="64"/>
      <c r="F21" s="64"/>
      <c r="G21" s="64"/>
      <c r="H21" s="72"/>
      <c r="I21" s="722"/>
      <c r="J21" s="148" t="s">
        <v>106</v>
      </c>
      <c r="K21" s="493"/>
      <c r="L21" s="866"/>
      <c r="M21" s="64"/>
      <c r="N21" s="64"/>
      <c r="O21" s="64"/>
      <c r="P21" s="64"/>
      <c r="Q21" s="72"/>
    </row>
    <row r="22" spans="1:17">
      <c r="A22" s="95"/>
      <c r="B22" s="490" t="s">
        <v>85</v>
      </c>
      <c r="C22" s="865">
        <v>0</v>
      </c>
      <c r="D22" s="73">
        <v>0</v>
      </c>
      <c r="E22" s="73">
        <v>0</v>
      </c>
      <c r="F22" s="73">
        <v>0</v>
      </c>
      <c r="G22" s="492">
        <v>0</v>
      </c>
      <c r="H22" s="63">
        <f>IF($G$44&lt;&gt;0,G22/$G$44,0)</f>
        <v>0</v>
      </c>
      <c r="I22" s="722"/>
      <c r="J22" s="95"/>
      <c r="K22" s="490" t="s">
        <v>85</v>
      </c>
      <c r="L22" s="865">
        <v>0</v>
      </c>
      <c r="M22" s="73">
        <v>0</v>
      </c>
      <c r="N22" s="73">
        <v>0</v>
      </c>
      <c r="O22" s="73">
        <v>0</v>
      </c>
      <c r="P22" s="492">
        <v>0</v>
      </c>
      <c r="Q22" s="63">
        <f>IF($G$44&lt;&gt;0,P22/$G$44,0)</f>
        <v>0</v>
      </c>
    </row>
    <row r="23" spans="1:17">
      <c r="A23" s="95"/>
      <c r="B23" s="490" t="s">
        <v>85</v>
      </c>
      <c r="C23" s="865">
        <v>0</v>
      </c>
      <c r="D23" s="73">
        <v>0</v>
      </c>
      <c r="E23" s="73">
        <v>0</v>
      </c>
      <c r="F23" s="73">
        <v>0</v>
      </c>
      <c r="G23" s="492">
        <v>0</v>
      </c>
      <c r="H23" s="63">
        <f>IF($G$44&lt;&gt;0,G23/$G$44,0)</f>
        <v>0</v>
      </c>
      <c r="I23" s="722"/>
      <c r="J23" s="95"/>
      <c r="K23" s="490" t="s">
        <v>85</v>
      </c>
      <c r="L23" s="865">
        <v>0</v>
      </c>
      <c r="M23" s="73">
        <v>0</v>
      </c>
      <c r="N23" s="73">
        <v>0</v>
      </c>
      <c r="O23" s="73">
        <v>0</v>
      </c>
      <c r="P23" s="492">
        <v>0</v>
      </c>
      <c r="Q23" s="63">
        <f>IF($G$44&lt;&gt;0,P23/$G$44,0)</f>
        <v>0</v>
      </c>
    </row>
    <row r="24" spans="1:17">
      <c r="A24" s="95"/>
      <c r="B24" s="490" t="s">
        <v>92</v>
      </c>
      <c r="C24" s="865">
        <v>0</v>
      </c>
      <c r="D24" s="73">
        <v>0</v>
      </c>
      <c r="E24" s="73">
        <v>0</v>
      </c>
      <c r="F24" s="73">
        <v>0</v>
      </c>
      <c r="G24" s="492">
        <v>0</v>
      </c>
      <c r="H24" s="63">
        <f>IF($G$44&lt;&gt;0,G24/$G$44,0)</f>
        <v>0</v>
      </c>
      <c r="I24" s="722"/>
      <c r="J24" s="95"/>
      <c r="K24" s="490" t="s">
        <v>92</v>
      </c>
      <c r="L24" s="865">
        <v>0</v>
      </c>
      <c r="M24" s="73">
        <v>0</v>
      </c>
      <c r="N24" s="73">
        <v>0</v>
      </c>
      <c r="O24" s="73">
        <v>0</v>
      </c>
      <c r="P24" s="492">
        <v>0</v>
      </c>
      <c r="Q24" s="63">
        <f>IF($G$44&lt;&gt;0,P24/$G$44,0)</f>
        <v>0</v>
      </c>
    </row>
    <row r="25" spans="1:17">
      <c r="A25" s="95"/>
      <c r="B25" s="490" t="s">
        <v>92</v>
      </c>
      <c r="C25" s="865">
        <v>0</v>
      </c>
      <c r="D25" s="73">
        <v>0</v>
      </c>
      <c r="E25" s="73">
        <v>0</v>
      </c>
      <c r="F25" s="73">
        <v>0</v>
      </c>
      <c r="G25" s="492">
        <v>0</v>
      </c>
      <c r="H25" s="63">
        <f>IF($G$44&lt;&gt;0,G25/$G$44,0)</f>
        <v>0</v>
      </c>
      <c r="I25" s="722"/>
      <c r="J25" s="95"/>
      <c r="K25" s="490" t="s">
        <v>92</v>
      </c>
      <c r="L25" s="865">
        <v>0</v>
      </c>
      <c r="M25" s="73">
        <v>0</v>
      </c>
      <c r="N25" s="73">
        <v>0</v>
      </c>
      <c r="O25" s="73">
        <v>0</v>
      </c>
      <c r="P25" s="492">
        <v>0</v>
      </c>
      <c r="Q25" s="63">
        <f>IF($G$44&lt;&gt;0,P25/$G$44,0)</f>
        <v>0</v>
      </c>
    </row>
    <row r="26" spans="1:17">
      <c r="A26" s="95"/>
      <c r="B26" s="490" t="s">
        <v>92</v>
      </c>
      <c r="C26" s="865">
        <v>0</v>
      </c>
      <c r="D26" s="73">
        <v>0</v>
      </c>
      <c r="E26" s="73">
        <v>0</v>
      </c>
      <c r="F26" s="73">
        <v>0</v>
      </c>
      <c r="G26" s="492">
        <v>0</v>
      </c>
      <c r="H26" s="63">
        <f>IF($G$44&lt;&gt;0,G26/$G$44,0)</f>
        <v>0</v>
      </c>
      <c r="I26" s="722"/>
      <c r="J26" s="95"/>
      <c r="K26" s="490" t="s">
        <v>92</v>
      </c>
      <c r="L26" s="865">
        <v>0</v>
      </c>
      <c r="M26" s="73">
        <v>0</v>
      </c>
      <c r="N26" s="73">
        <v>0</v>
      </c>
      <c r="O26" s="73">
        <v>0</v>
      </c>
      <c r="P26" s="492">
        <v>0</v>
      </c>
      <c r="Q26" s="63">
        <f>IF($G$44&lt;&gt;0,P26/$G$44,0)</f>
        <v>0</v>
      </c>
    </row>
    <row r="27" spans="1:17">
      <c r="A27" s="148" t="s">
        <v>31</v>
      </c>
      <c r="B27" s="493"/>
      <c r="C27" s="866"/>
      <c r="D27" s="64"/>
      <c r="E27" s="64"/>
      <c r="F27" s="64"/>
      <c r="G27" s="66"/>
      <c r="H27" s="72"/>
      <c r="I27" s="722"/>
      <c r="J27" s="148" t="s">
        <v>31</v>
      </c>
      <c r="K27" s="493"/>
      <c r="L27" s="866"/>
      <c r="M27" s="64"/>
      <c r="N27" s="64"/>
      <c r="O27" s="64"/>
      <c r="P27" s="66"/>
      <c r="Q27" s="72"/>
    </row>
    <row r="28" spans="1:17">
      <c r="A28" s="95"/>
      <c r="B28" s="490" t="s">
        <v>92</v>
      </c>
      <c r="C28" s="865">
        <v>0</v>
      </c>
      <c r="D28" s="73">
        <v>0</v>
      </c>
      <c r="E28" s="73">
        <v>0</v>
      </c>
      <c r="F28" s="73">
        <v>0</v>
      </c>
      <c r="G28" s="492">
        <v>0</v>
      </c>
      <c r="H28" s="63">
        <f>IF($G$44&lt;&gt;0,G28/$G$44,0)</f>
        <v>0</v>
      </c>
      <c r="I28" s="722"/>
      <c r="J28" s="95"/>
      <c r="K28" s="490" t="s">
        <v>92</v>
      </c>
      <c r="L28" s="865">
        <v>0</v>
      </c>
      <c r="M28" s="73">
        <v>0</v>
      </c>
      <c r="N28" s="73">
        <v>0</v>
      </c>
      <c r="O28" s="73">
        <v>0</v>
      </c>
      <c r="P28" s="492">
        <v>0</v>
      </c>
      <c r="Q28" s="63">
        <f>IF($G$44&lt;&gt;0,P28/$G$44,0)</f>
        <v>0</v>
      </c>
    </row>
    <row r="29" spans="1:17">
      <c r="A29" s="95"/>
      <c r="B29" s="490" t="s">
        <v>92</v>
      </c>
      <c r="C29" s="865">
        <v>0</v>
      </c>
      <c r="D29" s="73">
        <v>0</v>
      </c>
      <c r="E29" s="73">
        <v>0</v>
      </c>
      <c r="F29" s="73">
        <v>0</v>
      </c>
      <c r="G29" s="492">
        <v>0</v>
      </c>
      <c r="H29" s="63">
        <f>IF($G$44&lt;&gt;0,G29/$G$44,0)</f>
        <v>0</v>
      </c>
      <c r="I29" s="722"/>
      <c r="J29" s="95"/>
      <c r="K29" s="490" t="s">
        <v>92</v>
      </c>
      <c r="L29" s="865">
        <v>0</v>
      </c>
      <c r="M29" s="73">
        <v>0</v>
      </c>
      <c r="N29" s="73">
        <v>0</v>
      </c>
      <c r="O29" s="73">
        <v>0</v>
      </c>
      <c r="P29" s="492">
        <v>0</v>
      </c>
      <c r="Q29" s="63">
        <f>IF($G$44&lt;&gt;0,P29/$G$44,0)</f>
        <v>0</v>
      </c>
    </row>
    <row r="30" spans="1:17">
      <c r="A30" s="148" t="s">
        <v>127</v>
      </c>
      <c r="B30" s="493"/>
      <c r="C30" s="866"/>
      <c r="D30" s="64"/>
      <c r="E30" s="64"/>
      <c r="F30" s="64"/>
      <c r="G30" s="64"/>
      <c r="H30" s="72"/>
      <c r="I30" s="722"/>
      <c r="J30" s="148" t="s">
        <v>127</v>
      </c>
      <c r="K30" s="493"/>
      <c r="L30" s="866"/>
      <c r="M30" s="64"/>
      <c r="N30" s="64"/>
      <c r="O30" s="64"/>
      <c r="P30" s="64"/>
      <c r="Q30" s="72"/>
    </row>
    <row r="31" spans="1:17">
      <c r="A31" s="95"/>
      <c r="B31" s="490" t="s">
        <v>85</v>
      </c>
      <c r="C31" s="865"/>
      <c r="D31" s="73"/>
      <c r="E31" s="73"/>
      <c r="F31" s="73"/>
      <c r="G31" s="492">
        <v>0</v>
      </c>
      <c r="H31" s="63">
        <f t="shared" ref="H31:H36" si="0">IF($G$44&lt;&gt;0,G31/$G$44,0)</f>
        <v>0</v>
      </c>
      <c r="I31" s="722"/>
      <c r="J31" s="95"/>
      <c r="K31" s="490" t="s">
        <v>85</v>
      </c>
      <c r="L31" s="865"/>
      <c r="M31" s="73"/>
      <c r="N31" s="73"/>
      <c r="O31" s="73"/>
      <c r="P31" s="492">
        <v>0</v>
      </c>
      <c r="Q31" s="63">
        <f t="shared" ref="Q31:Q36" si="1">IF($G$44&lt;&gt;0,P31/$G$44,0)</f>
        <v>0</v>
      </c>
    </row>
    <row r="32" spans="1:17">
      <c r="A32" s="95"/>
      <c r="B32" s="490" t="s">
        <v>85</v>
      </c>
      <c r="C32" s="865"/>
      <c r="D32" s="73"/>
      <c r="E32" s="73"/>
      <c r="F32" s="73"/>
      <c r="G32" s="492">
        <v>0</v>
      </c>
      <c r="H32" s="63">
        <f t="shared" si="0"/>
        <v>0</v>
      </c>
      <c r="I32" s="722"/>
      <c r="J32" s="95"/>
      <c r="K32" s="490" t="s">
        <v>85</v>
      </c>
      <c r="L32" s="865"/>
      <c r="M32" s="73"/>
      <c r="N32" s="73"/>
      <c r="O32" s="73"/>
      <c r="P32" s="492">
        <v>0</v>
      </c>
      <c r="Q32" s="63">
        <f t="shared" si="1"/>
        <v>0</v>
      </c>
    </row>
    <row r="33" spans="1:17">
      <c r="A33" s="95"/>
      <c r="B33" s="490" t="s">
        <v>85</v>
      </c>
      <c r="C33" s="865">
        <v>0</v>
      </c>
      <c r="D33" s="73">
        <v>0</v>
      </c>
      <c r="E33" s="73">
        <v>0</v>
      </c>
      <c r="F33" s="73">
        <v>0</v>
      </c>
      <c r="G33" s="492">
        <v>0</v>
      </c>
      <c r="H33" s="63">
        <f t="shared" si="0"/>
        <v>0</v>
      </c>
      <c r="I33" s="722"/>
      <c r="J33" s="95"/>
      <c r="K33" s="490" t="s">
        <v>85</v>
      </c>
      <c r="L33" s="865">
        <v>0</v>
      </c>
      <c r="M33" s="73">
        <v>0</v>
      </c>
      <c r="N33" s="73">
        <v>0</v>
      </c>
      <c r="O33" s="73">
        <v>0</v>
      </c>
      <c r="P33" s="492">
        <v>0</v>
      </c>
      <c r="Q33" s="63">
        <f t="shared" si="1"/>
        <v>0</v>
      </c>
    </row>
    <row r="34" spans="1:17">
      <c r="A34" s="95"/>
      <c r="B34" s="490" t="s">
        <v>85</v>
      </c>
      <c r="C34" s="865">
        <v>0</v>
      </c>
      <c r="D34" s="73">
        <v>0</v>
      </c>
      <c r="E34" s="73">
        <v>0</v>
      </c>
      <c r="F34" s="73">
        <v>0</v>
      </c>
      <c r="G34" s="492">
        <v>0</v>
      </c>
      <c r="H34" s="63">
        <f t="shared" si="0"/>
        <v>0</v>
      </c>
      <c r="I34" s="722"/>
      <c r="J34" s="95"/>
      <c r="K34" s="490" t="s">
        <v>85</v>
      </c>
      <c r="L34" s="865">
        <v>0</v>
      </c>
      <c r="M34" s="73">
        <v>0</v>
      </c>
      <c r="N34" s="73">
        <v>0</v>
      </c>
      <c r="O34" s="73">
        <v>0</v>
      </c>
      <c r="P34" s="492">
        <v>0</v>
      </c>
      <c r="Q34" s="63">
        <f t="shared" si="1"/>
        <v>0</v>
      </c>
    </row>
    <row r="35" spans="1:17">
      <c r="A35" s="95"/>
      <c r="B35" s="490" t="s">
        <v>85</v>
      </c>
      <c r="C35" s="865">
        <v>0</v>
      </c>
      <c r="D35" s="73">
        <v>0</v>
      </c>
      <c r="E35" s="73">
        <v>0</v>
      </c>
      <c r="F35" s="73">
        <v>0</v>
      </c>
      <c r="G35" s="492">
        <v>0</v>
      </c>
      <c r="H35" s="63">
        <f t="shared" si="0"/>
        <v>0</v>
      </c>
      <c r="I35" s="722"/>
      <c r="J35" s="95"/>
      <c r="K35" s="490" t="s">
        <v>85</v>
      </c>
      <c r="L35" s="865">
        <v>0</v>
      </c>
      <c r="M35" s="73">
        <v>0</v>
      </c>
      <c r="N35" s="73">
        <v>0</v>
      </c>
      <c r="O35" s="73">
        <v>0</v>
      </c>
      <c r="P35" s="492">
        <v>0</v>
      </c>
      <c r="Q35" s="63">
        <f t="shared" si="1"/>
        <v>0</v>
      </c>
    </row>
    <row r="36" spans="1:17">
      <c r="A36" s="95"/>
      <c r="B36" s="490" t="s">
        <v>85</v>
      </c>
      <c r="C36" s="865">
        <v>0</v>
      </c>
      <c r="D36" s="73">
        <v>0</v>
      </c>
      <c r="E36" s="73">
        <v>0</v>
      </c>
      <c r="F36" s="73">
        <v>0</v>
      </c>
      <c r="G36" s="492">
        <v>0</v>
      </c>
      <c r="H36" s="63">
        <f t="shared" si="0"/>
        <v>0</v>
      </c>
      <c r="I36" s="722"/>
      <c r="J36" s="95"/>
      <c r="K36" s="490" t="s">
        <v>85</v>
      </c>
      <c r="L36" s="865">
        <v>0</v>
      </c>
      <c r="M36" s="73">
        <v>0</v>
      </c>
      <c r="N36" s="73">
        <v>0</v>
      </c>
      <c r="O36" s="73">
        <v>0</v>
      </c>
      <c r="P36" s="492">
        <v>0</v>
      </c>
      <c r="Q36" s="63">
        <f t="shared" si="1"/>
        <v>0</v>
      </c>
    </row>
    <row r="37" spans="1:17">
      <c r="A37" s="148" t="s">
        <v>136</v>
      </c>
      <c r="B37" s="493"/>
      <c r="C37" s="866"/>
      <c r="D37" s="64"/>
      <c r="E37" s="64"/>
      <c r="F37" s="64"/>
      <c r="G37" s="64"/>
      <c r="H37" s="72"/>
      <c r="I37" s="722"/>
      <c r="J37" s="148" t="s">
        <v>136</v>
      </c>
      <c r="K37" s="493"/>
      <c r="L37" s="866"/>
      <c r="M37" s="64"/>
      <c r="N37" s="64"/>
      <c r="O37" s="64"/>
      <c r="P37" s="64"/>
      <c r="Q37" s="72"/>
    </row>
    <row r="38" spans="1:17">
      <c r="A38" s="95"/>
      <c r="B38" s="490" t="s">
        <v>85</v>
      </c>
      <c r="C38" s="865">
        <v>0</v>
      </c>
      <c r="D38" s="73">
        <v>0</v>
      </c>
      <c r="E38" s="73">
        <v>0</v>
      </c>
      <c r="F38" s="73">
        <v>0</v>
      </c>
      <c r="G38" s="492">
        <v>0</v>
      </c>
      <c r="H38" s="63">
        <f>IF($G$44&lt;&gt;0,G38/$G$44,0)</f>
        <v>0</v>
      </c>
      <c r="I38" s="722"/>
      <c r="J38" s="95"/>
      <c r="K38" s="490" t="s">
        <v>85</v>
      </c>
      <c r="L38" s="865">
        <v>0</v>
      </c>
      <c r="M38" s="73">
        <v>0</v>
      </c>
      <c r="N38" s="73">
        <v>0</v>
      </c>
      <c r="O38" s="73">
        <v>0</v>
      </c>
      <c r="P38" s="492">
        <v>0</v>
      </c>
      <c r="Q38" s="63">
        <f>IF($G$44&lt;&gt;0,P38/$G$44,0)</f>
        <v>0</v>
      </c>
    </row>
    <row r="39" spans="1:17">
      <c r="A39" s="95"/>
      <c r="B39" s="490" t="s">
        <v>85</v>
      </c>
      <c r="C39" s="865">
        <v>0</v>
      </c>
      <c r="D39" s="73">
        <v>0</v>
      </c>
      <c r="E39" s="73">
        <v>0</v>
      </c>
      <c r="F39" s="73">
        <v>0</v>
      </c>
      <c r="G39" s="492">
        <v>0</v>
      </c>
      <c r="H39" s="63">
        <f>IF($G$44&lt;&gt;0,G39/$G$44,0)</f>
        <v>0</v>
      </c>
      <c r="I39" s="722"/>
      <c r="J39" s="95"/>
      <c r="K39" s="490" t="s">
        <v>85</v>
      </c>
      <c r="L39" s="865">
        <v>0</v>
      </c>
      <c r="M39" s="73">
        <v>0</v>
      </c>
      <c r="N39" s="73">
        <v>0</v>
      </c>
      <c r="O39" s="73">
        <v>0</v>
      </c>
      <c r="P39" s="492">
        <v>0</v>
      </c>
      <c r="Q39" s="63">
        <f>IF($G$44&lt;&gt;0,P39/$G$44,0)</f>
        <v>0</v>
      </c>
    </row>
    <row r="40" spans="1:17">
      <c r="A40" s="148" t="s">
        <v>34</v>
      </c>
      <c r="B40" s="493"/>
      <c r="C40" s="866"/>
      <c r="D40" s="64"/>
      <c r="E40" s="64"/>
      <c r="F40" s="64"/>
      <c r="G40" s="64"/>
      <c r="H40" s="72"/>
      <c r="I40" s="722"/>
      <c r="J40" s="148" t="s">
        <v>34</v>
      </c>
      <c r="K40" s="493"/>
      <c r="L40" s="866"/>
      <c r="M40" s="64"/>
      <c r="N40" s="64"/>
      <c r="O40" s="64"/>
      <c r="P40" s="64"/>
      <c r="Q40" s="72"/>
    </row>
    <row r="41" spans="1:17">
      <c r="A41" s="149" t="s">
        <v>145</v>
      </c>
      <c r="B41" s="490" t="s">
        <v>92</v>
      </c>
      <c r="C41" s="865">
        <v>0</v>
      </c>
      <c r="D41" s="64"/>
      <c r="E41" s="64"/>
      <c r="F41" s="64"/>
      <c r="G41" s="492">
        <v>0</v>
      </c>
      <c r="H41" s="63">
        <f t="shared" ref="H41:H42" si="2">IF($G$44&lt;&gt;0,G41/$G$44,0)</f>
        <v>0</v>
      </c>
      <c r="I41" s="722"/>
      <c r="J41" s="149" t="s">
        <v>145</v>
      </c>
      <c r="K41" s="490" t="s">
        <v>92</v>
      </c>
      <c r="L41" s="865">
        <v>0</v>
      </c>
      <c r="M41" s="64"/>
      <c r="N41" s="64"/>
      <c r="O41" s="64"/>
      <c r="P41" s="492">
        <v>0</v>
      </c>
      <c r="Q41" s="63">
        <f t="shared" ref="Q41:Q42" si="3">IF($G$44&lt;&gt;0,P41/$G$44,0)</f>
        <v>0</v>
      </c>
    </row>
    <row r="42" spans="1:17">
      <c r="A42" s="149" t="s">
        <v>146</v>
      </c>
      <c r="B42" s="490" t="s">
        <v>92</v>
      </c>
      <c r="C42" s="865">
        <v>0</v>
      </c>
      <c r="D42" s="64"/>
      <c r="E42" s="64"/>
      <c r="F42" s="64"/>
      <c r="G42" s="492">
        <v>0</v>
      </c>
      <c r="H42" s="63">
        <f t="shared" si="2"/>
        <v>0</v>
      </c>
      <c r="I42" s="722"/>
      <c r="J42" s="149" t="s">
        <v>146</v>
      </c>
      <c r="K42" s="490" t="s">
        <v>92</v>
      </c>
      <c r="L42" s="865">
        <v>0</v>
      </c>
      <c r="M42" s="64"/>
      <c r="N42" s="64"/>
      <c r="O42" s="64"/>
      <c r="P42" s="492">
        <v>0</v>
      </c>
      <c r="Q42" s="63">
        <f t="shared" si="3"/>
        <v>0</v>
      </c>
    </row>
    <row r="43" spans="1:17">
      <c r="A43" s="861"/>
      <c r="B43" s="493"/>
      <c r="C43" s="864"/>
      <c r="D43" s="71"/>
      <c r="E43" s="64"/>
      <c r="F43" s="71"/>
      <c r="G43" s="71"/>
      <c r="H43" s="72"/>
      <c r="I43" s="722"/>
      <c r="J43" s="861"/>
      <c r="K43" s="493"/>
      <c r="L43" s="864"/>
      <c r="M43" s="71"/>
      <c r="N43" s="64"/>
      <c r="O43" s="71"/>
      <c r="P43" s="71"/>
      <c r="Q43" s="72"/>
    </row>
    <row r="44" spans="1:17">
      <c r="A44" s="150" t="s">
        <v>147</v>
      </c>
      <c r="B44" s="490"/>
      <c r="C44" s="868"/>
      <c r="D44" s="65">
        <f>SUM(D9:D43)</f>
        <v>0</v>
      </c>
      <c r="E44" s="65">
        <f>SUM(E9:E43)</f>
        <v>0</v>
      </c>
      <c r="F44" s="65">
        <f>SUM(F9:F43)</f>
        <v>0</v>
      </c>
      <c r="G44" s="67">
        <f>SUM(G9:G43)</f>
        <v>0</v>
      </c>
      <c r="H44" s="63">
        <f>IF($G$44&lt;&gt;0,G44/$G$44,0)</f>
        <v>0</v>
      </c>
      <c r="I44" s="722"/>
      <c r="J44" s="150" t="s">
        <v>147</v>
      </c>
      <c r="K44" s="490"/>
      <c r="L44" s="868"/>
      <c r="M44" s="65">
        <f>SUM(M9:M43)</f>
        <v>0</v>
      </c>
      <c r="N44" s="65">
        <f t="shared" ref="N44:P44" si="4">SUM(N9:N43)</f>
        <v>0</v>
      </c>
      <c r="O44" s="65">
        <f t="shared" si="4"/>
        <v>0</v>
      </c>
      <c r="P44" s="67">
        <f t="shared" si="4"/>
        <v>0</v>
      </c>
      <c r="Q44" s="63">
        <f>IF($G$44&lt;&gt;0,P44/$G$44,0)</f>
        <v>0</v>
      </c>
    </row>
    <row r="45" spans="1:17" ht="12.9" thickBot="1">
      <c r="A45" s="873"/>
      <c r="B45" s="874"/>
      <c r="C45" s="875"/>
      <c r="D45" s="384"/>
      <c r="E45" s="384"/>
      <c r="F45" s="384"/>
      <c r="G45" s="384"/>
      <c r="H45" s="539"/>
      <c r="I45" s="722"/>
      <c r="J45" s="873"/>
      <c r="K45" s="874"/>
      <c r="L45" s="875"/>
      <c r="M45" s="384"/>
      <c r="N45" s="384"/>
      <c r="O45" s="384"/>
      <c r="P45" s="384"/>
      <c r="Q45" s="539"/>
    </row>
    <row r="46" spans="1:17" ht="12.9" thickBot="1">
      <c r="A46" s="862"/>
      <c r="B46" s="876"/>
      <c r="C46" s="877"/>
      <c r="D46" s="878"/>
      <c r="E46" s="878"/>
      <c r="F46" s="878"/>
      <c r="G46" s="878"/>
      <c r="H46" s="879"/>
      <c r="I46" s="723"/>
      <c r="J46" s="862"/>
      <c r="K46" s="876"/>
      <c r="L46" s="877"/>
      <c r="M46" s="878"/>
      <c r="N46" s="878"/>
      <c r="O46" s="878"/>
      <c r="P46" s="878"/>
      <c r="Q46" s="879"/>
    </row>
    <row r="47" spans="1:17" ht="12.9" thickBot="1">
      <c r="A47" s="880" t="s">
        <v>149</v>
      </c>
      <c r="B47" s="881"/>
      <c r="C47" s="882" t="s">
        <v>10</v>
      </c>
      <c r="E47" s="8"/>
      <c r="F47" s="8"/>
      <c r="G47" s="13"/>
      <c r="H47" s="13"/>
      <c r="J47" s="888" t="s">
        <v>149</v>
      </c>
      <c r="K47" s="871"/>
      <c r="L47" s="869" t="s">
        <v>10</v>
      </c>
      <c r="N47" s="8"/>
      <c r="O47" s="8"/>
      <c r="P47" s="13"/>
      <c r="Q47" s="13"/>
    </row>
    <row r="48" spans="1:17">
      <c r="A48" s="883" t="s">
        <v>151</v>
      </c>
      <c r="B48" s="596" t="s">
        <v>92</v>
      </c>
      <c r="C48" s="884"/>
      <c r="E48" s="8"/>
      <c r="F48" s="8"/>
      <c r="G48" s="13"/>
      <c r="H48" s="13"/>
      <c r="J48" s="149" t="s">
        <v>151</v>
      </c>
      <c r="K48" s="490" t="s">
        <v>92</v>
      </c>
      <c r="L48" s="885"/>
      <c r="N48" s="8"/>
      <c r="O48" s="8"/>
      <c r="P48" s="13"/>
      <c r="Q48" s="13"/>
    </row>
    <row r="49" spans="1:17">
      <c r="A49" s="149" t="s">
        <v>153</v>
      </c>
      <c r="B49" s="490" t="s">
        <v>92</v>
      </c>
      <c r="C49" s="885"/>
      <c r="E49" s="8"/>
      <c r="F49" s="8"/>
      <c r="G49" s="13"/>
      <c r="H49" s="13"/>
      <c r="J49" s="149" t="s">
        <v>153</v>
      </c>
      <c r="K49" s="490" t="s">
        <v>92</v>
      </c>
      <c r="L49" s="885"/>
      <c r="N49" s="8"/>
      <c r="O49" s="8"/>
      <c r="P49" s="13"/>
      <c r="Q49" s="13"/>
    </row>
    <row r="50" spans="1:17">
      <c r="A50" s="150" t="s">
        <v>154</v>
      </c>
      <c r="B50" s="490" t="s">
        <v>92</v>
      </c>
      <c r="C50" s="886"/>
      <c r="E50" s="5"/>
      <c r="F50" s="13"/>
      <c r="G50" s="13"/>
      <c r="H50" s="13"/>
      <c r="J50" s="150" t="s">
        <v>154</v>
      </c>
      <c r="K50" s="490" t="s">
        <v>92</v>
      </c>
      <c r="L50" s="886"/>
      <c r="N50" s="5"/>
      <c r="O50" s="13"/>
      <c r="P50" s="13"/>
      <c r="Q50" s="13"/>
    </row>
    <row r="51" spans="1:17" ht="12.9" thickBot="1">
      <c r="A51" s="863"/>
      <c r="B51" s="872"/>
      <c r="C51" s="887"/>
      <c r="E51" s="14"/>
      <c r="F51" s="13"/>
      <c r="G51" s="13"/>
      <c r="H51" s="13"/>
      <c r="J51" s="863"/>
      <c r="K51" s="872"/>
      <c r="L51" s="887"/>
      <c r="N51" s="14"/>
      <c r="O51" s="13"/>
      <c r="P51" s="13"/>
      <c r="Q51" s="13"/>
    </row>
    <row r="52" spans="1:17">
      <c r="A52" s="1271"/>
      <c r="B52" s="1271"/>
      <c r="C52" s="1271"/>
      <c r="D52" s="1271"/>
      <c r="E52" s="1271"/>
      <c r="F52" s="1271"/>
      <c r="G52" s="1271"/>
      <c r="H52" s="1271"/>
      <c r="J52" s="1271"/>
      <c r="K52" s="1271"/>
      <c r="L52" s="1271"/>
      <c r="M52" s="1271"/>
      <c r="N52" s="1271"/>
      <c r="O52" s="1271"/>
      <c r="P52" s="1271"/>
      <c r="Q52" s="1271"/>
    </row>
    <row r="53" spans="1:17">
      <c r="A53" s="1306" t="s">
        <v>164</v>
      </c>
      <c r="B53" s="1306"/>
      <c r="C53" s="1306"/>
      <c r="D53" s="1306"/>
      <c r="E53" s="1306"/>
      <c r="F53" s="1306"/>
      <c r="G53" s="1306"/>
      <c r="H53" s="1306"/>
    </row>
    <row r="54" spans="1:17" ht="25.5" customHeight="1">
      <c r="A54" s="1332" t="s">
        <v>242</v>
      </c>
      <c r="B54" s="1332"/>
      <c r="C54" s="1332"/>
      <c r="D54" s="1332"/>
      <c r="E54" s="1332"/>
      <c r="F54" s="1332"/>
      <c r="G54" s="1332"/>
      <c r="H54" s="1332"/>
    </row>
    <row r="55" spans="1:17">
      <c r="A55" s="1333" t="s">
        <v>243</v>
      </c>
      <c r="B55" s="1333"/>
      <c r="C55" s="1333"/>
      <c r="D55" s="1333"/>
      <c r="E55" s="1333"/>
      <c r="F55" s="1333"/>
      <c r="G55" s="1333"/>
      <c r="H55" s="1333"/>
    </row>
    <row r="56" spans="1:17">
      <c r="A56" s="1295"/>
      <c r="B56" s="1295"/>
      <c r="C56" s="1295"/>
      <c r="D56" s="1295"/>
      <c r="E56" s="1295"/>
      <c r="F56" s="1295"/>
      <c r="G56" s="1295"/>
      <c r="H56" s="1295"/>
      <c r="I56" s="1295"/>
      <c r="J56" s="1295"/>
      <c r="K56" s="1295"/>
      <c r="L56" s="1295"/>
      <c r="M56" s="1295"/>
    </row>
    <row r="57" spans="1:17">
      <c r="A57" s="1272"/>
      <c r="B57" s="1272"/>
      <c r="C57" s="1272"/>
      <c r="D57" s="1272"/>
      <c r="E57" s="1272"/>
      <c r="F57" s="1272"/>
      <c r="G57" s="1272"/>
      <c r="H57" s="1272"/>
    </row>
    <row r="58" spans="1:17" ht="12.75" customHeight="1"/>
    <row r="59" spans="1:17" ht="35.25" customHeight="1"/>
    <row r="60" spans="1:17">
      <c r="A60" s="1271"/>
      <c r="B60" s="1271"/>
      <c r="C60" s="1271"/>
      <c r="D60" s="1271"/>
      <c r="E60" s="1271"/>
      <c r="F60" s="1271"/>
      <c r="G60" s="1271"/>
      <c r="J60" s="24"/>
    </row>
    <row r="62" spans="1:17">
      <c r="A62" s="1271"/>
      <c r="B62" s="1271"/>
      <c r="C62" s="1271"/>
      <c r="D62" s="1271"/>
      <c r="E62" s="1271"/>
      <c r="F62" s="1271"/>
      <c r="G62" s="1271"/>
      <c r="H62" s="1271"/>
      <c r="I62" s="1271"/>
      <c r="J62" s="1271"/>
      <c r="K62" s="1271"/>
      <c r="L62" s="1271"/>
    </row>
    <row r="63" spans="1:17">
      <c r="A63" s="1330"/>
      <c r="B63" s="1330"/>
      <c r="C63" s="1330"/>
      <c r="D63" s="1330"/>
      <c r="E63" s="1330"/>
      <c r="F63" s="1330"/>
      <c r="G63" s="1330"/>
      <c r="H63" s="1330"/>
      <c r="I63" s="1330"/>
      <c r="J63" s="1330"/>
      <c r="K63" s="1330"/>
      <c r="L63" s="1330"/>
    </row>
    <row r="64" spans="1:17">
      <c r="A64" s="1330"/>
      <c r="B64" s="1330"/>
      <c r="C64" s="1330"/>
      <c r="D64" s="1330"/>
      <c r="E64" s="1330"/>
      <c r="F64" s="1330"/>
      <c r="G64" s="1330"/>
      <c r="H64" s="1330"/>
      <c r="I64" s="1330"/>
      <c r="J64" s="1330"/>
      <c r="K64" s="1330"/>
      <c r="L64" s="1330"/>
    </row>
    <row r="65" spans="1:12">
      <c r="A65" s="1331"/>
      <c r="B65" s="1295"/>
      <c r="C65" s="1295"/>
      <c r="D65" s="1295"/>
      <c r="E65" s="1295"/>
      <c r="F65" s="1295"/>
      <c r="G65" s="1295"/>
      <c r="H65" s="1295"/>
      <c r="I65" s="1295"/>
      <c r="J65" s="356"/>
      <c r="K65" s="356"/>
      <c r="L65" s="356"/>
    </row>
    <row r="66" spans="1:12">
      <c r="A66" s="1272"/>
      <c r="B66" s="1272"/>
      <c r="C66" s="1272"/>
      <c r="D66" s="1272"/>
      <c r="E66" s="363"/>
      <c r="F66" s="363"/>
      <c r="G66" s="363"/>
      <c r="H66" s="363"/>
      <c r="I66" s="363"/>
      <c r="J66" s="363"/>
      <c r="K66" s="363"/>
      <c r="L66" s="363"/>
    </row>
    <row r="71" spans="1:12">
      <c r="D71" s="23"/>
    </row>
    <row r="80" spans="1:12">
      <c r="A80" s="358"/>
      <c r="B80" s="358"/>
      <c r="D80" s="24"/>
    </row>
  </sheetData>
  <mergeCells count="23">
    <mergeCell ref="J52:Q52"/>
    <mergeCell ref="A62:L62"/>
    <mergeCell ref="A52:H52"/>
    <mergeCell ref="J5:J7"/>
    <mergeCell ref="K5:K7"/>
    <mergeCell ref="C5:H5"/>
    <mergeCell ref="C6:H6"/>
    <mergeCell ref="A5:A7"/>
    <mergeCell ref="B5:B7"/>
    <mergeCell ref="A63:L64"/>
    <mergeCell ref="A65:I65"/>
    <mergeCell ref="A66:D66"/>
    <mergeCell ref="A53:H53"/>
    <mergeCell ref="A54:H54"/>
    <mergeCell ref="A55:H55"/>
    <mergeCell ref="A56:M56"/>
    <mergeCell ref="A57:H57"/>
    <mergeCell ref="A60:G60"/>
    <mergeCell ref="A1:Q1"/>
    <mergeCell ref="A2:Q2"/>
    <mergeCell ref="A3:Q3"/>
    <mergeCell ref="L5:Q5"/>
    <mergeCell ref="L6:Q6"/>
  </mergeCells>
  <pageMargins left="0.7" right="0.7" top="0.75" bottom="0.75" header="0.3" footer="0.3"/>
  <pageSetup scale="55" orientation="landscape" r:id="rId1"/>
  <customProperties>
    <customPr name="_pios_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5A8DD6D6492846A14E8DEC4C015857" ma:contentTypeVersion="6272" ma:contentTypeDescription="Create a new document." ma:contentTypeScope="" ma:versionID="3ff76992a6575922a3e016cd79184f4e">
  <xsd:schema xmlns:xsd="http://www.w3.org/2001/XMLSchema" xmlns:xs="http://www.w3.org/2001/XMLSchema" xmlns:p="http://schemas.microsoft.com/office/2006/metadata/properties" xmlns:ns1="http://schemas.microsoft.com/sharepoint/v3" xmlns:ns2="9f05a218-3ea5-4bee-b84c-dca06223dace" xmlns:ns4="9bf079a2-8838-46e4-a25e-754293e27338" xmlns:ns5="http://schemas.microsoft.com/sharepoint/v4" targetNamespace="http://schemas.microsoft.com/office/2006/metadata/properties" ma:root="true" ma:fieldsID="169acc462f6752e88698a35a4dc2d49e" ns1:_="" ns2:_="" ns4:_="" ns5:_="">
    <xsd:import namespace="http://schemas.microsoft.com/sharepoint/v3"/>
    <xsd:import namespace="9f05a218-3ea5-4bee-b84c-dca06223dace"/>
    <xsd:import namespace="9bf079a2-8838-46e4-a25e-754293e27338"/>
    <xsd:import namespace="http://schemas.microsoft.com/sharepoint/v4"/>
    <xsd:element name="properties">
      <xsd:complexType>
        <xsd:sequence>
          <xsd:element name="documentManagement">
            <xsd:complexType>
              <xsd:all>
                <xsd:element ref="ns2:Project_x0020_ID" minOccurs="0"/>
                <xsd:element ref="ns1:DocumentSetDescription" minOccurs="0"/>
                <xsd:element ref="ns2:MediaServiceMetadata" minOccurs="0"/>
                <xsd:element ref="ns2:MediaServiceFastMetadata" minOccurs="0"/>
                <xsd:element ref="ns4:_dlc_DocId" minOccurs="0"/>
                <xsd:element ref="ns4:_dlc_DocIdUrl" minOccurs="0"/>
                <xsd:element ref="ns4:_dlc_DocIdPersistId" minOccurs="0"/>
                <xsd:element ref="ns2:Set_x0020_Original_x0020_Project_x0020_ID" minOccurs="0"/>
                <xsd:element ref="ns2:Original_x0020_Project_x0020_Id" minOccurs="0"/>
                <xsd:element ref="ns2:MediaServiceAutoKeyPoints" minOccurs="0"/>
                <xsd:element ref="ns2:MediaServiceKeyPoints" minOccurs="0"/>
                <xsd:element ref="ns4:SharedWithUsers" minOccurs="0"/>
                <xsd:element ref="ns4:SharedWithDetails" minOccurs="0"/>
                <xsd:element ref="ns5:IconOverlay"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9"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05a218-3ea5-4bee-b84c-dca06223dace" elementFormDefault="qualified">
    <xsd:import namespace="http://schemas.microsoft.com/office/2006/documentManagement/types"/>
    <xsd:import namespace="http://schemas.microsoft.com/office/infopath/2007/PartnerControls"/>
    <xsd:element name="Project_x0020_ID" ma:index="8" nillable="true" ma:displayName="Project ID" ma:indexed="true" ma:list="{e4ef5439-4343-4fb9-a57d-53569ee63a18}" ma:internalName="Project_x0020_ID" ma:showField="ID">
      <xsd:simpleType>
        <xsd:restriction base="dms:Lookup"/>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Set_x0020_Original_x0020_Project_x0020_ID" ma:index="16" nillable="true" ma:displayName="Set Original Project ID" ma:internalName="Set_x0020_Original_x0020_Project_x0020_ID">
      <xsd:complexType>
        <xsd:complexContent>
          <xsd:extension base="dms:URL">
            <xsd:sequence>
              <xsd:element name="Url" type="dms:ValidUrl" minOccurs="0" nillable="true"/>
              <xsd:element name="Description" type="xsd:string" nillable="true"/>
            </xsd:sequence>
          </xsd:extension>
        </xsd:complexContent>
      </xsd:complexType>
    </xsd:element>
    <xsd:element name="Original_x0020_Project_x0020_Id" ma:index="17" nillable="true" ma:displayName="Original Project Id" ma:decimals="0" ma:internalName="Original_x0020_Project_x0020_Id">
      <xsd:simpleType>
        <xsd:restriction base="dms:Number"/>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_Flow_SignoffStatus" ma:index="2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Application xmlns="http://www.sap.com/cof/excel/application">
  <Version>2</Version>
  <Revision>2.8.201.93748</Revision>
</Application>
</file>

<file path=customXml/item4.xml><?xml version="1.0" encoding="utf-8"?>
<p:properties xmlns:p="http://schemas.microsoft.com/office/2006/metadata/properties" xmlns:xsi="http://www.w3.org/2001/XMLSchema-instance" xmlns:pc="http://schemas.microsoft.com/office/infopath/2007/PartnerControls">
  <documentManagement>
    <Original_x0020_Project_x0020_Id xmlns="9f05a218-3ea5-4bee-b84c-dca06223dace" xsi:nil="true"/>
    <Set_x0020_Original_x0020_Project_x0020_ID xmlns="9f05a218-3ea5-4bee-b84c-dca06223dace">
      <Url>https://sempra.sharepoint.com/teams/sdgecp/projectracker/_layouts/15/wrkstat.aspx?List=9f05a218-3ea5-4bee-b84c-dca06223dace&amp;WorkflowInstanceName=347d22c0-ea8c-412d-91f9-9e3e8da7f2dd</Url>
      <Description>Original Project ID Set</Description>
    </Set_x0020_Original_x0020_Project_x0020_ID>
    <IconOverlay xmlns="http://schemas.microsoft.com/sharepoint/v4" xsi:nil="true"/>
    <DocumentSetDescription xmlns="http://schemas.microsoft.com/sharepoint/v3" xsi:nil="true"/>
    <Project_x0020_ID xmlns="9f05a218-3ea5-4bee-b84c-dca06223dace">1390</Project_x0020_ID>
    <_dlc_DocId xmlns="9bf079a2-8838-46e4-a25e-754293e27338">7RCVYNPDDY4V-696846753-9769</_dlc_DocId>
    <_dlc_DocIdUrl xmlns="9bf079a2-8838-46e4-a25e-754293e27338">
      <Url>https://sempra.sharepoint.com/teams/sdgecp/projectracker/_layouts/15/DocIdRedir.aspx?ID=7RCVYNPDDY4V-696846753-9769</Url>
      <Description>7RCVYNPDDY4V-696846753-9769</Description>
    </_dlc_DocIdUrl>
    <_Flow_SignoffStatus xmlns="9f05a218-3ea5-4bee-b84c-dca06223dace"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4E8D9-1678-4930-B29C-C2FE7048E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05a218-3ea5-4bee-b84c-dca06223dace"/>
    <ds:schemaRef ds:uri="9bf079a2-8838-46e4-a25e-754293e2733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8351BF-9FD0-4722-A36A-ECEAFF882B03}">
  <ds:schemaRefs>
    <ds:schemaRef ds:uri="http://schemas.microsoft.com/sharepoint/events"/>
  </ds:schemaRefs>
</ds:datastoreItem>
</file>

<file path=customXml/itemProps3.xml><?xml version="1.0" encoding="utf-8"?>
<ds:datastoreItem xmlns:ds="http://schemas.openxmlformats.org/officeDocument/2006/customXml" ds:itemID="{2FC50041-08B3-4135-99FC-AE81907B07FC}">
  <ds:schemaRefs>
    <ds:schemaRef ds:uri="http://www.sap.com/cof/excel/application"/>
  </ds:schemaRefs>
</ds:datastoreItem>
</file>

<file path=customXml/itemProps4.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9f05a218-3ea5-4bee-b84c-dca06223dace"/>
    <ds:schemaRef ds:uri="http://schemas.microsoft.com/sharepoint/v4"/>
    <ds:schemaRef ds:uri="http://schemas.microsoft.com/sharepoint/v3"/>
    <ds:schemaRef ds:uri="9bf079a2-8838-46e4-a25e-754293e27338"/>
  </ds:schemaRefs>
</ds:datastoreItem>
</file>

<file path=customXml/itemProps5.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23</vt:i4>
      </vt:variant>
    </vt:vector>
  </HeadingPairs>
  <TitlesOfParts>
    <vt:vector size="55" baseType="lpstr">
      <vt:lpstr>Current Month </vt: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'CARE Table 1'!Print_Area</vt:lpstr>
      <vt:lpstr>'CARE Table 2'!Print_Area</vt:lpstr>
      <vt:lpstr>'CARE Table 3A _3B'!Print_Area</vt:lpstr>
      <vt:lpstr>'CARE Table 4'!Print_Area</vt:lpstr>
      <vt:lpstr>'CARE Table 5'!Print_Area</vt:lpstr>
      <vt:lpstr>'CARE Table 6'!Print_Area</vt:lpstr>
      <vt:lpstr>'CARE Table 7'!Print_Area</vt:lpstr>
      <vt:lpstr>'ESA Table 1'!Print_Area</vt:lpstr>
      <vt:lpstr>'ESA Table 2'!Print_Area</vt:lpstr>
      <vt:lpstr>'ESA Table 2A'!Print_Area</vt:lpstr>
      <vt:lpstr>'ESA Table 2B'!Print_Area</vt:lpstr>
      <vt:lpstr>'ESA Table 2B-1'!Print_Area</vt:lpstr>
      <vt:lpstr>'ESA Table 3A_3F'!Print_Area</vt:lpstr>
      <vt:lpstr>'ESA Table 4A-D'!Print_Area</vt:lpstr>
      <vt:lpstr>'ESA Table 5A_5D'!Print_Area</vt:lpstr>
      <vt:lpstr>'ESA Table 6'!Print_Area</vt:lpstr>
      <vt:lpstr>'ESA Table 8'!Print_Area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Low Income, Monthly Report</cp:keywords>
  <dc:description/>
  <cp:lastModifiedBy>Hueser, David A</cp:lastModifiedBy>
  <cp:revision/>
  <dcterms:created xsi:type="dcterms:W3CDTF">2021-01-04T18:24:22Z</dcterms:created>
  <dcterms:modified xsi:type="dcterms:W3CDTF">2022-09-14T13:25:29Z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0x010100265A8DD6D6492846A14E8DEC4C015857</vt:lpwstr>
  </property>
  <property fmtid="{D5CDD505-2E9C-101B-9397-08002B2CF9AE}" pid="3" name="_dlc_DocIdItemGuid">
    <vt:lpwstr>86bcaf00-71af-4c87-94d6-207d8df67daf</vt:lpwstr>
  </property>
  <property fmtid="{D5CDD505-2E9C-101B-9397-08002B2CF9AE}" pid="4" name="SV_QUERY_LIST_4F35BF76-6C0D-4D9B-82B2-816C12CF3733">
    <vt:lpwstr>empty_477D106A-C0D6-4607-AEBD-E2C9D60EA279</vt:lpwstr>
  </property>
  <property fmtid="{D5CDD505-2E9C-101B-9397-08002B2CF9AE}" pid="5" name="CustomUiType">
    <vt:lpwstr>2</vt:lpwstr>
  </property>
  <property fmtid="{D5CDD505-2E9C-101B-9397-08002B2CF9AE}" pid="6" name="SV_HIDDEN_GRID_QUERY_LIST_4F35BF76-6C0D-4D9B-82B2-816C12CF3733">
    <vt:lpwstr>empty_477D106A-C0D6-4607-AEBD-E2C9D60EA279</vt:lpwstr>
  </property>
</Properties>
</file>