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dmnoguer\Desktop\Daily Work\"/>
    </mc:Choice>
  </mc:AlternateContent>
  <xr:revisionPtr revIDLastSave="0" documentId="13_ncr:1_{C38BBE80-0C7A-4216-BE81-DEF9BAA33F14}" xr6:coauthVersionLast="47" xr6:coauthVersionMax="47" xr10:uidLastSave="{00000000-0000-0000-0000-000000000000}"/>
  <bookViews>
    <workbookView xWindow="-120" yWindow="-120" windowWidth="24240" windowHeight="13140" tabRatio="887" xr2:uid="{00000000-000D-0000-FFFF-FFFF00000000}"/>
  </bookViews>
  <sheets>
    <sheet name="ESA Summary" sheetId="96" r:id="rId1"/>
    <sheet name="ESA Table 1" sheetId="53" r:id="rId2"/>
    <sheet name="ESA Table 2" sheetId="40" r:id="rId3"/>
    <sheet name="ESA Table 2A" sheetId="45" r:id="rId4"/>
    <sheet name="ESA Table 2B" sheetId="42" r:id="rId5"/>
    <sheet name="ESA Table 2B-1" sheetId="51" r:id="rId6"/>
    <sheet name="ESA Table 2C" sheetId="108" r:id="rId7"/>
    <sheet name="ESA Table 2D" sheetId="110" r:id="rId8"/>
    <sheet name="ESA Table 3A_3F" sheetId="4" r:id="rId9"/>
    <sheet name="ESA Table 4A-D" sheetId="21" r:id="rId10"/>
    <sheet name="ESA Table 5A_5D" sheetId="7" r:id="rId11"/>
    <sheet name="ESA Table 6" sheetId="8" r:id="rId12"/>
    <sheet name="ESA Table 7" sheetId="82" r:id="rId13"/>
    <sheet name="ESA Table 8" sheetId="83" r:id="rId14"/>
    <sheet name="ESA Table 9" sheetId="106" r:id="rId15"/>
    <sheet name="CARE Table 1" sheetId="70" r:id="rId16"/>
    <sheet name="CARE Table 2" sheetId="71" r:id="rId17"/>
    <sheet name="CARE Table 3A _3B" sheetId="72" r:id="rId18"/>
    <sheet name="CARE Table 4" sheetId="74" r:id="rId19"/>
    <sheet name="CARE Table 5" sheetId="75" r:id="rId20"/>
    <sheet name="CARE Table 6" sheetId="76" r:id="rId21"/>
    <sheet name="CARE Table 7" sheetId="67" r:id="rId22"/>
    <sheet name="CARE Table 8" sheetId="78" r:id="rId23"/>
    <sheet name="CARE Table 8A" sheetId="11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P" localSheetId="15">#REF!</definedName>
    <definedName name="\P" localSheetId="16">#REF!</definedName>
    <definedName name="\P" localSheetId="17">#REF!</definedName>
    <definedName name="\P" localSheetId="18">#REF!</definedName>
    <definedName name="\P" localSheetId="19">#REF!</definedName>
    <definedName name="\P" localSheetId="20">#REF!</definedName>
    <definedName name="\P">#REF!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20">#REF!</definedName>
    <definedName name="\s">#REF!</definedName>
    <definedName name="_____May2007" localSheetId="15" hidden="1">{"2002Frcst","05Month",FALSE,"Frcst Format 2002"}</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14" hidden="1">{"2002Frcst","05Month",FALSE,"Frcst Format 2002"}</definedName>
    <definedName name="_____May2007" hidden="1">{"2002Frcst","05Month",FALSE,"Frcst Format 2002"}</definedName>
    <definedName name="____May2007" localSheetId="15"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14" hidden="1">{"2002Frcst","05Month",FALSE,"Frcst Format 2002"}</definedName>
    <definedName name="____May2007" hidden="1">{"2002Frcst","05Month",FALSE,"Frcst Format 2002"}</definedName>
    <definedName name="___Dec05" localSheetId="1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14"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14"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5" hidden="1">{"2002Frcst","05Month",FALSE,"Frcst Format 2002"}</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14" hidden="1">{"2002Frcst","05Month",FALSE,"Frcst Format 2002"}</definedName>
    <definedName name="___May2007" hidden="1">{"2002Frcst","05Month",FALSE,"Frcst Format 2002"}</definedName>
    <definedName name="__123Graph_A" hidden="1">#REF!</definedName>
    <definedName name="__123Graph_AGraph2" localSheetId="15"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hidden="1">#REF!</definedName>
    <definedName name="__123Graph_AGraph4" localSheetId="15"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hidden="1">#REF!</definedName>
    <definedName name="__123Graph_CCHART1" localSheetId="15"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hidden="1">#REF!</definedName>
    <definedName name="__123Graph_CCHART2" localSheetId="15"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hidden="1">#REF!</definedName>
    <definedName name="__123Graph_CCHART3" localSheetId="15"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hidden="1">#REF!</definedName>
    <definedName name="__123Graph_CCHART4" localSheetId="15"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hidden="1">#REF!</definedName>
    <definedName name="__123Graph_CCHART5" localSheetId="15"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hidden="1">#REF!</definedName>
    <definedName name="__123Graph_DCHART1" localSheetId="15"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hidden="1">#REF!</definedName>
    <definedName name="__123Graph_DCHART2" localSheetId="15"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hidden="1">#REF!</definedName>
    <definedName name="__123Graph_DCHART3" localSheetId="15"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hidden="1">#REF!</definedName>
    <definedName name="__123Graph_DCHART4" localSheetId="15"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hidden="1">#REF!</definedName>
    <definedName name="__123Graph_DCHART5" localSheetId="15"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hidden="1">#REF!</definedName>
    <definedName name="__123Graph_FCHART4" localSheetId="15"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hidden="1">#REF!</definedName>
    <definedName name="__123Graph_FCHART5" localSheetId="15"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hidden="1">#REF!</definedName>
    <definedName name="__Dec05" localSheetId="1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14"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5">#REF!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#REF!</definedName>
    <definedName name="__FDS_HYPERLINK_TOGGLE_STATE__" hidden="1">"ON"</definedName>
    <definedName name="__Jan09" localSheetId="1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14"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5" hidden="1">{"2002Frcst","05Month",FALSE,"Frcst Format 2002"}</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14" hidden="1">{"2002Frcst","05Month",FALSE,"Frcst Format 2002"}</definedName>
    <definedName name="__May2007" hidden="1">{"2002Frcst","05Month",FALSE,"Frcst Format 2002"}</definedName>
    <definedName name="__retro_description">#REF!</definedName>
    <definedName name="_1234Graph_B" localSheetId="15" hidden="1">#REF!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hidden="1">#REF!</definedName>
    <definedName name="_123Graph_CHART3" localSheetId="15"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hidden="1">#REF!</definedName>
    <definedName name="_1807" localSheetId="15">#REF!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#REF!</definedName>
    <definedName name="_1808" localSheetId="15">#REF!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#REF!</definedName>
    <definedName name="_1809" localSheetId="15">#REF!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#REF!</definedName>
    <definedName name="_1810" localSheetId="15">#REF!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#REF!</definedName>
    <definedName name="_1812" localSheetId="15">#REF!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#REF!</definedName>
    <definedName name="_1818" localSheetId="15">#REF!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#REF!</definedName>
    <definedName name="_1820" localSheetId="15">#REF!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#REF!</definedName>
    <definedName name="_1st_Year_PSA_Replacement_Cost_in_2000" localSheetId="15">#REF!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#REF!</definedName>
    <definedName name="_9000" localSheetId="15">#REF!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#REF!</definedName>
    <definedName name="_9310" localSheetId="15">#REF!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#REF!</definedName>
    <definedName name="_9325" localSheetId="15">#REF!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#REF!</definedName>
    <definedName name="_9330" localSheetId="1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5">#REF!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#REF!</definedName>
    <definedName name="_DAT3" localSheetId="15">#REF!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#REF!</definedName>
    <definedName name="_DAT4" localSheetId="15">#REF!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#REF!</definedName>
    <definedName name="_DAT5" localSheetId="15">#REF!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#REF!</definedName>
    <definedName name="_DAT6" localSheetId="1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#REF!</definedName>
    <definedName name="_DAT7" localSheetId="15">#REF!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#REF!</definedName>
    <definedName name="_DAT8" localSheetId="15">#REF!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#REF!</definedName>
    <definedName name="_DAT9" localSheetId="15">#REF!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#REF!</definedName>
    <definedName name="_Dec05" localSheetId="1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14"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hidden="1">#REF!</definedName>
    <definedName name="_Jan09" localSheetId="1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14"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hidden="1">#REF!</definedName>
    <definedName name="_MatInverse_In" localSheetId="15"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hidden="1">#REF!</definedName>
    <definedName name="_MatMult_A" localSheetId="15"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hidden="1">#REF!</definedName>
    <definedName name="_MatMult_AxB" localSheetId="15"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hidden="1">#REF!</definedName>
    <definedName name="_MatMult_B" localSheetId="15"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hidden="1">#REF!</definedName>
    <definedName name="_May2007" localSheetId="15" hidden="1">{"2002Frcst","05Month",FALSE,"Frcst Format 2002"}</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14" hidden="1">{"2002Frcst","05Month",FALSE,"Frcst Format 2002"}</definedName>
    <definedName name="_May2007" hidden="1">{"2002Frcst","05Month",FALSE,"Frcst Format 2002"}</definedName>
    <definedName name="_Order1" hidden="1">255</definedName>
    <definedName name="_Order2" hidden="1">255</definedName>
    <definedName name="_Parse_In" localSheetId="15" hidden="1">#REF!</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hidden="1">#REF!</definedName>
    <definedName name="_Parse_Out" localSheetId="15"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hidden="1">#REF!</definedName>
    <definedName name="_PG1" localSheetId="15">#REF!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#REF!</definedName>
    <definedName name="_REC90" localSheetId="15">#REF!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#REF!</definedName>
    <definedName name="_REC92" localSheetId="15">#REF!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hidden="1">#REF!</definedName>
    <definedName name="_Table1_In1" localSheetId="15"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hidden="1">#REF!</definedName>
    <definedName name="_Table1_Out" localSheetId="15"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hidden="1">#REF!</definedName>
    <definedName name="_Table2_Out" localSheetId="15"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hidden="1">#REF!</definedName>
    <definedName name="_w2" localSheetId="15" hidden="1">{"SourcesUses",#N/A,TRUE,"CFMODEL";"TransOverview",#N/A,TRUE,"CFMODEL"}</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14" hidden="1">{"SourcesUses",#N/A,TRUE,"CFMODEL";"TransOverview",#N/A,TRUE,"CFMODEL"}</definedName>
    <definedName name="_w2" hidden="1">{"SourcesUses",#N/A,TRUE,"CFMODEL";"TransOverview",#N/A,TRUE,"CFMODEL"}</definedName>
    <definedName name="a" localSheetId="1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14"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5" hidden="1">{"Income Statement",#N/A,FALSE,"CFMODEL";"Balance Sheet",#N/A,FALSE,"CFMODEL"}</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14" hidden="1">{"Income Statement",#N/A,FALSE,"CFMODEL";"Balance Sheet",#N/A,FALSE,"CFMODEL"}</definedName>
    <definedName name="aaa" hidden="1">{"Income Statement",#N/A,FALSE,"CFMODEL";"Balance Sheet",#N/A,FALSE,"CFMODEL"}</definedName>
    <definedName name="aaaa" localSheetId="15" hidden="1">{"SourcesUses",#N/A,TRUE,"FundsFlow";"TransOverview",#N/A,TRUE,"FundsFlow"}</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14" hidden="1">{"SourcesUses",#N/A,TRUE,"FundsFlow";"TransOverview",#N/A,TRUE,"FundsFlow"}</definedName>
    <definedName name="aaaa" hidden="1">{"SourcesUses",#N/A,TRUE,"FundsFlow";"TransOverview",#N/A,TRUE,"FundsFlow"}</definedName>
    <definedName name="aaaaaaaaaaaaa" localSheetId="15" hidden="1">{"SourcesUses",#N/A,TRUE,"CFMODEL";"TransOverview",#N/A,TRUE,"CFMODEL"}</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14" hidden="1">{"SourcesUses",#N/A,TRUE,"CFMODEL";"TransOverview",#N/A,TRUE,"CFMODEL"}</definedName>
    <definedName name="aaaaaaaaaaaaa" hidden="1">{"SourcesUses",#N/A,TRUE,"CFMODEL";"TransOverview",#N/A,TRUE,"CFMODEL"}</definedName>
    <definedName name="abc" hidden="1">"3Q12KMQDU0T4XKGIPPUR4OEMV"</definedName>
    <definedName name="Account" localSheetId="15">#REF!</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#REF!</definedName>
    <definedName name="ACCRUAL" localSheetId="15">#REF!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#REF!</definedName>
    <definedName name="ad" localSheetId="15" hidden="1">{"var_page",#N/A,FALSE,"template"}</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14" hidden="1">{"var_page",#N/A,FALSE,"template"}</definedName>
    <definedName name="ad" hidden="1">{"var_page",#N/A,FALSE,"template"}</definedName>
    <definedName name="adafdadf" localSheetId="15"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14" hidden="1">{"Var_page",#N/A,FALSE,"template"}</definedName>
    <definedName name="adafdadf" hidden="1">{"Var_page",#N/A,FALSE,"template"}</definedName>
    <definedName name="adsadasdasdadasd" localSheetId="1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14"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14"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14"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5">#REF!</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#REF!</definedName>
    <definedName name="Annual_Cash_Sweep_Amount">'[3]Cash Sweep'!$C$14:$W$14</definedName>
    <definedName name="Annual_Equity_Investment" localSheetId="15">#REF!</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#REF!</definedName>
    <definedName name="Annual_Maintenance_Input">[4]Inputs!$B$157</definedName>
    <definedName name="anscount" hidden="1">2</definedName>
    <definedName name="application">#REF!</definedName>
    <definedName name="Appropriate_IPP_Debt_Ratio" localSheetId="15">#REF!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#REF!</definedName>
    <definedName name="April" localSheetId="15" hidden="1">#REF!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hidden="1">#REF!</definedName>
    <definedName name="AREA1" localSheetId="15">#REF!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5" hidden="1">#REF!</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hidden="1">#REF!</definedName>
    <definedName name="AS2SyncStepLS" hidden="1">0</definedName>
    <definedName name="AS2TickmarkLS" localSheetId="15"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hidden="1">#REF!</definedName>
    <definedName name="AS2VersionLS" hidden="1">300</definedName>
    <definedName name="asian_meanreversion" localSheetId="15">#REF!</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#REF!</definedName>
    <definedName name="asian_model" localSheetId="15">#REF!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#REF!</definedName>
    <definedName name="asian_volatility" localSheetId="15">#REF!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5">#REF!</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#REF!</definedName>
    <definedName name="Athens_Percentage_of_PILOT_Payments" localSheetId="15">#REF!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#REF!</definedName>
    <definedName name="Athens_PILOT_Shortfall_Benchmark_Payment" localSheetId="15">#REF!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#REF!</definedName>
    <definedName name="b" localSheetId="1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14"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5">#REF!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#REF!</definedName>
    <definedName name="barriercap_volatility" localSheetId="15">#REF!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#REF!</definedName>
    <definedName name="barrieropt_volatility" localSheetId="15">#REF!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#REF!</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5">#REF!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#REF!</definedName>
    <definedName name="bestof_meanreversion3" localSheetId="15">#REF!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#REF!</definedName>
    <definedName name="bestof_meshpoints" localSheetId="15">#REF!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#REF!</definedName>
    <definedName name="bestof_model" localSheetId="15">#REF!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#REF!</definedName>
    <definedName name="bestof_volatility" localSheetId="15">#REF!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#REF!</definedName>
    <definedName name="bestof_volatility2" localSheetId="15">#REF!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#REF!</definedName>
    <definedName name="bestof_volatility3" localSheetId="15">#REF!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#REF!</definedName>
    <definedName name="BG_Del" hidden="1">15</definedName>
    <definedName name="BG_Ins" hidden="1">4</definedName>
    <definedName name="BG_Mod" hidden="1">6</definedName>
    <definedName name="bond_meanreversion" localSheetId="15">#REF!</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#REF!</definedName>
    <definedName name="bond_model" localSheetId="15">#REF!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#REF!</definedName>
    <definedName name="bond_volatility" localSheetId="15">#REF!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#REF!</definedName>
    <definedName name="bondforward_meanreversion" localSheetId="15">#REF!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#REF!</definedName>
    <definedName name="bondforward_model" localSheetId="15">#REF!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#REF!</definedName>
    <definedName name="bondforward_volatility" localSheetId="15">#REF!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#REF!</definedName>
    <definedName name="bondfutopt_meanreversion" localSheetId="15">#REF!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#REF!</definedName>
    <definedName name="bondfutopt_model" localSheetId="15">#REF!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#REF!</definedName>
    <definedName name="bondfutopt_volatility" localSheetId="15">#REF!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#REF!</definedName>
    <definedName name="bondfuture_meanreversion" localSheetId="15">#REF!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#REF!</definedName>
    <definedName name="bondfuture_model" localSheetId="15">#REF!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#REF!</definedName>
    <definedName name="bondfuture_volatility" localSheetId="15">#REF!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#REF!</definedName>
    <definedName name="bondoption_meanreversion" localSheetId="15">#REF!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#REF!</definedName>
    <definedName name="bondoption_model" localSheetId="15">#REF!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#REF!</definedName>
    <definedName name="bondoption_volatility" localSheetId="15">#REF!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#REF!</definedName>
    <definedName name="BROKER" localSheetId="15">#REF!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#REF!</definedName>
    <definedName name="BSAcct" localSheetId="15">#REF!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#REF!</definedName>
    <definedName name="BSBal" localSheetId="15">#REF!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#REF!</definedName>
    <definedName name="BSDesc" localSheetId="15">#REF!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#REF!</definedName>
    <definedName name="bsentity" localSheetId="15">#REF!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#REF!</definedName>
    <definedName name="Bsheet" localSheetId="15">#REF!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#REF!</definedName>
    <definedName name="BUILD">[7]Building!$A$2:$E$97</definedName>
    <definedName name="calspread_meanreversion" localSheetId="15">#REF!</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#REF!</definedName>
    <definedName name="calspread_meshpoints" localSheetId="15">#REF!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#REF!</definedName>
    <definedName name="calspread_model" localSheetId="15">#REF!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#REF!</definedName>
    <definedName name="calspread_volatility" localSheetId="15">#REF!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#REF!</definedName>
    <definedName name="calspread_volatility2" localSheetId="15">#REF!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#REF!</definedName>
    <definedName name="capexentity" localSheetId="15">#REF!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#REF!</definedName>
    <definedName name="capfloor_meanreversion" localSheetId="15">#REF!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#REF!</definedName>
    <definedName name="capfloor_model" localSheetId="15">#REF!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#REF!</definedName>
    <definedName name="capfloor_volatility" localSheetId="15">#REF!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#REF!</definedName>
    <definedName name="Cash_Sweep_Switch" localSheetId="15">#REF!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#REF!</definedName>
    <definedName name="category" localSheetId="15">#REF!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#REF!</definedName>
    <definedName name="CBWorkbookPriority" hidden="1">-21190210</definedName>
    <definedName name="cc">#REF!</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5" hidden="1">{"variance_page",#N/A,FALSE,"template"}</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14" hidden="1">{"variance_page",#N/A,FALSE,"template"}</definedName>
    <definedName name="cccc" hidden="1">{"variance_page",#N/A,FALSE,"template"}</definedName>
    <definedName name="ccccccc" localSheetId="15" hidden="1">{"SourcesUses",#N/A,TRUE,#N/A;"TransOverview",#N/A,TRUE,"CFMODEL"}</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14" hidden="1">{"SourcesUses",#N/A,TRUE,#N/A;"TransOverview",#N/A,TRUE,"CFMODEL"}</definedName>
    <definedName name="ccccccc" hidden="1">{"SourcesUses",#N/A,TRUE,#N/A;"TransOverview",#N/A,TRUE,"CFMODEL"}</definedName>
    <definedName name="ccccccccccccccc" localSheetId="15" hidden="1">{"SourcesUses",#N/A,TRUE,"FundsFlow";"TransOverview",#N/A,TRUE,"FundsFlow"}</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14" hidden="1">{"SourcesUses",#N/A,TRUE,"FundsFlow";"TransOverview",#N/A,TRUE,"FundsFlow"}</definedName>
    <definedName name="ccccccccccccccc" hidden="1">{"SourcesUses",#N/A,TRUE,"FundsFlow";"TransOverview",#N/A,TRUE,"FundsFlow"}</definedName>
    <definedName name="CCPlan">#REF!</definedName>
    <definedName name="ccyswapopt_meanreversion" localSheetId="15">#REF!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#REF!</definedName>
    <definedName name="ccyswapopt_model" localSheetId="15">#REF!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#REF!</definedName>
    <definedName name="ccyswapopt_volatility" localSheetId="15">#REF!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#REF!</definedName>
    <definedName name="ccyswapopt_volatility2" localSheetId="15">#REF!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#REF!</definedName>
    <definedName name="cfentity" localSheetId="15">#REF!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#REF!</definedName>
    <definedName name="Chart">"Chart 3"</definedName>
    <definedName name="Class_Life_ADR" localSheetId="15">'[8]ADR Table'!$B$5:$J$5</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'[8]ADR Table'!$B$5:$J$5</definedName>
    <definedName name="Class_Life_MACRS" localSheetId="15">'[8]MARCS Table'!$B$5:$I$5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5">#REF!</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#REF!</definedName>
    <definedName name="ConsolidationRange" localSheetId="15">#REF!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#REF!</definedName>
    <definedName name="Construction_Facility_Balance_End_of_Month" localSheetId="15">#REF!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#REF!</definedName>
    <definedName name="convertible_treesteps" localSheetId="15">#REF!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#REF!</definedName>
    <definedName name="convertible_volatility" localSheetId="15">#REF!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#REF!</definedName>
    <definedName name="Corporate_Guarantee_Switch" localSheetId="15">#REF!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#REF!</definedName>
    <definedName name="corr_data">[5]Inputs!$B$6</definedName>
    <definedName name="Cost_of_Corporate_Guarantee" localSheetId="15">#REF!</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#REF!</definedName>
    <definedName name="County___Town_Tax_Billing_Month" localSheetId="15">#REF!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#REF!</definedName>
    <definedName name="crack_meanreversion" localSheetId="15">#REF!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#REF!</definedName>
    <definedName name="crack_meanreversion2" localSheetId="15">#REF!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#REF!</definedName>
    <definedName name="crack_meanreversion3" localSheetId="15">#REF!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#REF!</definedName>
    <definedName name="crack_meshpoints" localSheetId="15">#REF!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#REF!</definedName>
    <definedName name="crack_model" localSheetId="15">#REF!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#REF!</definedName>
    <definedName name="crack_volatility" localSheetId="15">#REF!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#REF!</definedName>
    <definedName name="crack_volatility2" localSheetId="15">#REF!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#REF!</definedName>
    <definedName name="crack_volatility3" localSheetId="15">#REF!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#REF!</definedName>
    <definedName name="CreditStats" localSheetId="15" hidden="1">#REF!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hidden="1">#REF!</definedName>
    <definedName name="_xlnm.Criteria" localSheetId="15">'[10]CAP ADJ'!#REF!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'[10]CAP ADJ'!#REF!</definedName>
    <definedName name="Criteria_MI" localSheetId="15">#REF!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#REF!</definedName>
    <definedName name="cross_corrs">[5]Inputs!$B$27</definedName>
    <definedName name="CTHRS" localSheetId="15">#REF!</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#REF!</definedName>
    <definedName name="cumCOLA">'[11]cum CPI'!$A$7:$B$43</definedName>
    <definedName name="Cumulative_Cash_Flow" localSheetId="15">#REF!</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#REF!</definedName>
    <definedName name="CURRENT" localSheetId="15">#REF!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5">#REF!</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#REF!</definedName>
    <definedName name="d" localSheetId="15" hidden="1">{"SourcesUses",#N/A,TRUE,#N/A;"TransOverview",#N/A,TRUE,"CFMODEL"}</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14" hidden="1">{"SourcesUses",#N/A,TRUE,#N/A;"TransOverview",#N/A,TRUE,"CFMODEL"}</definedName>
    <definedName name="d" hidden="1">{"SourcesUses",#N/A,TRUE,#N/A;"TransOverview",#N/A,TRUE,"CFMODEL"}</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14"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5">#REF!</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#REF!</definedName>
    <definedName name="DATA11" localSheetId="15">#REF!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#REF!</definedName>
    <definedName name="DATA13" localSheetId="15">#REF!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#REF!</definedName>
    <definedName name="DATA14" localSheetId="15">#REF!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#REF!</definedName>
    <definedName name="DATA15" localSheetId="15">#REF!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#REF!</definedName>
    <definedName name="DATA16" localSheetId="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#REF!</definedName>
    <definedName name="DATA17" localSheetId="15">#REF!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#REF!</definedName>
    <definedName name="DATA3" localSheetId="15">#REF!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#REF!</definedName>
    <definedName name="DATA4" localSheetId="15">#REF!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#REF!</definedName>
    <definedName name="DATA5" localSheetId="15">#REF!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#REF!</definedName>
    <definedName name="DATA6" localSheetId="1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#REF!</definedName>
    <definedName name="DATA7" localSheetId="15">#REF!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#REF!</definedName>
    <definedName name="DATA8" localSheetId="15">#REF!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#REF!</definedName>
    <definedName name="DATA9" localSheetId="15">#REF!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Date_Table">[14]Input!$T$4:$AA$27</definedName>
    <definedName name="dateorder" localSheetId="15">#REF!</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#REF!</definedName>
    <definedName name="DCHART4" localSheetId="15" hidden="1">#REF!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hidden="1">#REF!</definedName>
    <definedName name="dd" localSheetId="15" hidden="1">{"Income Statement",#N/A,FALSE,"CFMODEL";"Balance Sheet",#N/A,FALSE,"CFMODEL"}</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14" hidden="1">{"Income Statement",#N/A,FALSE,"CFMODEL";"Balance Sheet",#N/A,FALSE,"CFMODEL"}</definedName>
    <definedName name="dd" hidden="1">{"Income Statement",#N/A,FALSE,"CFMODEL";"Balance Sheet",#N/A,FALSE,"CFMODEL"}</definedName>
    <definedName name="ddd" localSheetId="15" hidden="1">{"SourcesUses",#N/A,TRUE,#N/A;"TransOverview",#N/A,TRUE,"CFMODEL"}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14" hidden="1">{"SourcesUses",#N/A,TRUE,#N/A;"TransOverview",#N/A,TRUE,"CFMODEL"}</definedName>
    <definedName name="ddd" hidden="1">{"SourcesUses",#N/A,TRUE,#N/A;"TransOverview",#N/A,TRUE,"CFMODEL"}</definedName>
    <definedName name="dddd" localSheetId="15" hidden="1">{"SourcesUses",#N/A,TRUE,"CFMODEL";"TransOverview",#N/A,TRUE,"CFMODEL"}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14" hidden="1">{"SourcesUses",#N/A,TRUE,"CFMODEL";"TransOverview",#N/A,TRUE,"CFMODEL"}</definedName>
    <definedName name="dddd" hidden="1">{"SourcesUses",#N/A,TRUE,"CFMODEL";"TransOverview",#N/A,TRUE,"CFMODEL"}</definedName>
    <definedName name="dddddddd" localSheetId="15" hidden="1">{"Income Statement",#N/A,FALSE,"CFMODEL";"Balance Sheet",#N/A,FALSE,"CFMODEL"}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14" hidden="1">{"Income Statement",#N/A,FALSE,"CFMODEL";"Balance Sheet",#N/A,FALSE,"CFMODEL"}</definedName>
    <definedName name="dddddddd" hidden="1">{"Income Statement",#N/A,FALSE,"CFMODEL";"Balance Sheet",#N/A,FALSE,"CFMODEL"}</definedName>
    <definedName name="ddddddddddddddd" localSheetId="15" hidden="1">{"SourcesUses",#N/A,TRUE,"CFMODEL";"TransOverview",#N/A,TRUE,"CFMODEL"}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14" hidden="1">{"SourcesUses",#N/A,TRUE,"CFMODEL";"TransOverview",#N/A,TRUE,"CFMODEL"}</definedName>
    <definedName name="ddddddddddddddd" hidden="1">{"SourcesUses",#N/A,TRUE,"CFMODEL";"TransOverview",#N/A,TRUE,"CFMODEL"}</definedName>
    <definedName name="dddddddddddddddddd" localSheetId="15" hidden="1">{"SourcesUses",#N/A,TRUE,#N/A;"TransOverview",#N/A,TRUE,"CFMODEL"}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14" hidden="1">{"SourcesUses",#N/A,TRUE,#N/A;"TransOverview",#N/A,TRUE,"CFMODEL"}</definedName>
    <definedName name="dddddddddddddddddd" hidden="1">{"SourcesUses",#N/A,TRUE,#N/A;"TransOverview",#N/A,TRUE,"CFMODEL"}</definedName>
    <definedName name="ddddddddddddddddddddd" localSheetId="15" hidden="1">{"SourcesUses",#N/A,TRUE,"FundsFlow";"TransOverview",#N/A,TRUE,"FundsFlow"}</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14" hidden="1">{"SourcesUses",#N/A,TRUE,"FundsFlow";"TransOverview",#N/A,TRUE,"FundsFlow"}</definedName>
    <definedName name="ddddddddddddddddddddd" hidden="1">{"SourcesUses",#N/A,TRUE,"FundsFlow";"TransOverview",#N/A,TRUE,"FundsFlow"}</definedName>
    <definedName name="ddddddddddddddddddddddd" localSheetId="15" hidden="1">{"SourcesUses",#N/A,TRUE,#N/A;"TransOverview",#N/A,TRUE,"CFMODEL"}</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14" hidden="1">{"SourcesUses",#N/A,TRUE,#N/A;"TransOverview",#N/A,TRUE,"CFMODEL"}</definedName>
    <definedName name="ddddddddddddddddddddddd" hidden="1">{"SourcesUses",#N/A,TRUE,#N/A;"TransOverview",#N/A,TRUE,"CFMODEL"}</definedName>
    <definedName name="ddf" localSheetId="15" hidden="1">{"2002Frcst","06Month",FALSE,"Frcst Format 2002"}</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14" hidden="1">{"2002Frcst","06Month",FALSE,"Frcst Format 2002"}</definedName>
    <definedName name="ddf" hidden="1">{"2002Frcst","06Month",FALSE,"Frcst Format 2002"}</definedName>
    <definedName name="Debt_Service_Reserve_Drawn_Spread_year_1_to_5" localSheetId="15">#REF!</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#REF!</definedName>
    <definedName name="Debt_Service_Reserve_Drawn_Spread_year_6_plus" localSheetId="1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#REF!</definedName>
    <definedName name="Debt_Service_Reserve_Fund" localSheetId="15">#REF!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#REF!</definedName>
    <definedName name="Debt_Service_Reserve_Fund_Change" localSheetId="15">#REF!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#REF!</definedName>
    <definedName name="Debt_Service_Reserve_Fund_Initial_Capitalization" localSheetId="15">#REF!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#REF!</definedName>
    <definedName name="Debt_Service_Reserve_Fund_Initital_Capitalization" localSheetId="15">#REF!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#REF!</definedName>
    <definedName name="Debt_Service_Reserve_Fund_Interest" localSheetId="15">#REF!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#REF!</definedName>
    <definedName name="Debt_Service_Reserve_LOC_Fee_Rate_year_1_to_5" localSheetId="15">#REF!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#REF!</definedName>
    <definedName name="Debt_Service_Reserve_LOC_Fee_Rate_year_6_plus" localSheetId="1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#REF!</definedName>
    <definedName name="Debt_Service_Reserve_LOC_Loan_Spread" localSheetId="15">#REF!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#REF!</definedName>
    <definedName name="Debt_Service_Reserve_LOC_Spread" localSheetId="15">#REF!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#REF!</definedName>
    <definedName name="Debt_Service_Reserve_Switch" localSheetId="15">#REF!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#REF!</definedName>
    <definedName name="decimalsep" localSheetId="15">#REF!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#REF!</definedName>
    <definedName name="DEFTO65FACTOR" localSheetId="15">#REF!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#REF!</definedName>
    <definedName name="DELICIAS_operating_exp" localSheetId="15">#REF!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#REF!</definedName>
    <definedName name="DELTA" localSheetId="15">#REF!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#REF!</definedName>
    <definedName name="Depreciable_Life">[15]Assumptions!$C$22</definedName>
    <definedName name="Desktop" localSheetId="15">#REF!</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#REF!</definedName>
    <definedName name="dfdfd" localSheetId="1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14"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14"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5">#REF!</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#REF!</definedName>
    <definedName name="disc_year">[16]Input!$C$3</definedName>
    <definedName name="Discount_Year">[4]Inputs!$B$84</definedName>
    <definedName name="distribution_portanl">[5]Inputs!$B$24</definedName>
    <definedName name="DP1287TB1" localSheetId="15">#REF!</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#REF!</definedName>
    <definedName name="DR" localSheetId="15">#REF!+#REF!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#REF!+#REF!</definedName>
    <definedName name="dual_treesteps" localSheetId="15">#REF!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#REF!</definedName>
    <definedName name="dual_volatility" localSheetId="15">#REF!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#REF!</definedName>
    <definedName name="dual_volatility2" localSheetId="15">#REF!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#REF!</definedName>
    <definedName name="dupper12">[2]Parameters!$D$19</definedName>
    <definedName name="DZ.IndSpec_Left" localSheetId="15" hidden="1">#REF!</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hidden="1">#REF!</definedName>
    <definedName name="DZ.IndSpec_Right" localSheetId="15"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hidden="1">#REF!</definedName>
    <definedName name="E.R.">2.15</definedName>
    <definedName name="E_Data">#REF!</definedName>
    <definedName name="eeeeeeeeeee" localSheetId="15" hidden="1">{"SourcesUses",#N/A,TRUE,#N/A;"TransOverview",#N/A,TRUE,"CFMODEL"}</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14" hidden="1">{"SourcesUses",#N/A,TRUE,#N/A;"TransOverview",#N/A,TRUE,"CFMODEL"}</definedName>
    <definedName name="eeeeeeeeeee" hidden="1">{"SourcesUses",#N/A,TRUE,#N/A;"TransOverview",#N/A,TRUE,"CFMODEL"}</definedName>
    <definedName name="eeeeeeeeeeeeeeeeee" localSheetId="15" hidden="1">{"SourcesUses",#N/A,TRUE,"FundsFlow";"TransOverview",#N/A,TRUE,"FundsFlow"}</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14" hidden="1">{"SourcesUses",#N/A,TRUE,"FundsFlow";"TransOverview",#N/A,TRUE,"FundsFlow"}</definedName>
    <definedName name="eeeeeeeeeeeeeeeeee" hidden="1">{"SourcesUses",#N/A,TRUE,"FundsFlow";"TransOverview",#N/A,TRUE,"FundsFlow"}</definedName>
    <definedName name="effective_date">[5]Inputs!$B$14</definedName>
    <definedName name="eighty_seven" localSheetId="15">#REF!</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#REF!</definedName>
    <definedName name="electric" localSheetId="15">#REF!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#REF!</definedName>
    <definedName name="EnergyServices_Rev_Growth">[9]Assumptions!$C$13</definedName>
    <definedName name="Enterprise" localSheetId="15">#REF!</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#REF!</definedName>
    <definedName name="entity" localSheetId="15">#REF!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#REF!</definedName>
    <definedName name="entity1" localSheetId="15">#REF!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#REF!</definedName>
    <definedName name="Equity_Bridge_Loan_Interest_Expense_Lease" localSheetId="15">#REF!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#REF!</definedName>
    <definedName name="equityapo_volatility" localSheetId="15">#REF!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#REF!</definedName>
    <definedName name="equityoption_treesteps" localSheetId="15">#REF!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#REF!</definedName>
    <definedName name="equityoption_volatility" localSheetId="15">#REF!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#REF!</definedName>
    <definedName name="EssAliasTable">"Default"</definedName>
    <definedName name="ESSBASE_AREA">#REF!</definedName>
    <definedName name="eurofutopt_meanreversion" localSheetId="15">#REF!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#REF!</definedName>
    <definedName name="eurofutopt_model" localSheetId="15">#REF!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#REF!</definedName>
    <definedName name="eurofutopt_volatility" localSheetId="15">#REF!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#REF!</definedName>
    <definedName name="ev.Calculation" hidden="1">-4105</definedName>
    <definedName name="ev.Initialized" hidden="1">FALSE</definedName>
    <definedName name="EXA">#REF!</definedName>
    <definedName name="Excess_Dividend_Tax_Amount_Unlevered" localSheetId="15">#REF!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#REF!</definedName>
    <definedName name="Excess_Dividends_Tax_Amount" localSheetId="15">#REF!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#REF!</definedName>
    <definedName name="exchange_rates">[5]Inputs!$B$29</definedName>
    <definedName name="existing" localSheetId="15">#REF!</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#REF!</definedName>
    <definedName name="existing_table" localSheetId="15">#REF!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#REF!</definedName>
    <definedName name="f" localSheetId="1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14"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5">#REF!</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#REF!</definedName>
    <definedName name="fdfdfdfd" localSheetId="15">#REF!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#REF!</definedName>
    <definedName name="fdfdfdfdfd" localSheetId="15">#REF!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#REF!</definedName>
    <definedName name="FEDELEC" localSheetId="15">#REF!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#REF!</definedName>
    <definedName name="Federal_Income_Tax_Amount" localSheetId="15">#REF!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#REF!</definedName>
    <definedName name="Federal_Income_Tax_Amount_Unlevered" localSheetId="15">#REF!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#REF!</definedName>
    <definedName name="FEDGAS" localSheetId="15">#REF!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#REF!</definedName>
    <definedName name="fedopt_volatility" localSheetId="15">#REF!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#REF!</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5">#REF!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#REF!</definedName>
    <definedName name="Fin_Plan_1293" localSheetId="15">#REF!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#REF!</definedName>
    <definedName name="Fire_District_Payment_Base_Year" localSheetId="15">#REF!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#REF!</definedName>
    <definedName name="Fire_District_Payment_Input" localSheetId="15">#REF!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#REF!</definedName>
    <definedName name="FirstOne" localSheetId="15">#REF!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#REF!</definedName>
    <definedName name="Fletes" localSheetId="1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14"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5">#REF!</definedName>
    <definedName name="FUN" localSheetId="16">#REF!</definedName>
    <definedName name="FUN" localSheetId="17">#REF!</definedName>
    <definedName name="FUN" localSheetId="18">#REF!</definedName>
    <definedName name="FUN" localSheetId="19">#REF!</definedName>
    <definedName name="FUN" localSheetId="20">#REF!</definedName>
    <definedName name="FUN">#REF!</definedName>
    <definedName name="FutDates">[18]Futures!$J$1:$BT$2</definedName>
    <definedName name="FutMTM">[18]Futures!$B$34:$BT$50</definedName>
    <definedName name="FutVol">[18]Futures!$B$7:$BT$25</definedName>
    <definedName name="fwdopt_meanreversion" localSheetId="15">#REF!</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#REF!</definedName>
    <definedName name="fwdopt_meshpoints" localSheetId="15">#REF!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#REF!</definedName>
    <definedName name="fwdopt_model" localSheetId="15">#REF!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#REF!</definedName>
    <definedName name="FYE">[19]Input1!$B$6</definedName>
    <definedName name="g" localSheetId="15" hidden="1">{"SourcesUses",#N/A,TRUE,#N/A;"TransOverview",#N/A,TRUE,"CFMODEL"}</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14" hidden="1">{"SourcesUses",#N/A,TRUE,#N/A;"TransOverview",#N/A,TRUE,"CFMODEL"}</definedName>
    <definedName name="g" hidden="1">{"SourcesUses",#N/A,TRUE,#N/A;"TransOverview",#N/A,TRUE,"CFMODEL"}</definedName>
    <definedName name="gas" localSheetId="15">#REF!</definedName>
    <definedName name="gas" localSheetId="16">#REF!</definedName>
    <definedName name="gas" localSheetId="17">#REF!</definedName>
    <definedName name="gas" localSheetId="18">#REF!</definedName>
    <definedName name="gas" localSheetId="19">#REF!</definedName>
    <definedName name="gas" localSheetId="2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5">#REF!</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#REF!</definedName>
    <definedName name="gatt">[20]Parameters!$D$16</definedName>
    <definedName name="gfdg" localSheetId="1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14"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5">#REF!</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#REF!</definedName>
    <definedName name="gggg" localSheetId="15" hidden="1">{"SourcesUses",#N/A,TRUE,#N/A;"TransOverview",#N/A,TRUE,"CFMODEL"}</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14" hidden="1">{"SourcesUses",#N/A,TRUE,#N/A;"TransOverview",#N/A,TRUE,"CFMODEL"}</definedName>
    <definedName name="gggg" hidden="1">{"SourcesUses",#N/A,TRUE,#N/A;"TransOverview",#N/A,TRUE,"CFMODEL"}</definedName>
    <definedName name="Gross_Earnings_Tax_Amount" localSheetId="15">#REF!</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#REF!</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5" hidden="1">{"SourcesUses",#N/A,TRUE,#N/A;"TransOverview",#N/A,TRUE,"CFMODEL"}</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14" hidden="1">{"SourcesUses",#N/A,TRUE,#N/A;"TransOverview",#N/A,TRUE,"CFMODEL"}</definedName>
    <definedName name="hhhh" hidden="1">{"SourcesUses",#N/A,TRUE,#N/A;"TransOverview",#N/A,TRUE,"CFMODEL"}</definedName>
    <definedName name="hkjhkhkjhkh">#REF!</definedName>
    <definedName name="hn._I006" localSheetId="15" hidden="1">#REF!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hidden="1">#REF!</definedName>
    <definedName name="hn._I018" localSheetId="15"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hidden="1">#REF!</definedName>
    <definedName name="hn._I024" localSheetId="15"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hidden="1">#REF!</definedName>
    <definedName name="hn._I028" localSheetId="15"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hidden="1">#REF!</definedName>
    <definedName name="hn._I029" localSheetId="15"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hidden="1">#REF!</definedName>
    <definedName name="hn._I030" localSheetId="15"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hidden="1">#REF!</definedName>
    <definedName name="hn._I031" localSheetId="15"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hidden="1">#REF!</definedName>
    <definedName name="hn._I044" localSheetId="15"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hidden="1">#REF!</definedName>
    <definedName name="hn._I051" localSheetId="15"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hidden="1">#REF!</definedName>
    <definedName name="hn._I059" localSheetId="15"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hidden="1">#REF!</definedName>
    <definedName name="hn._I062" localSheetId="15"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hidden="1">#REF!</definedName>
    <definedName name="hn._I070" localSheetId="15"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hidden="1">#REF!</definedName>
    <definedName name="hn._I071" localSheetId="15"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hidden="1">#REF!</definedName>
    <definedName name="hn._I075" localSheetId="15"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hidden="1">#REF!</definedName>
    <definedName name="hn._I077" localSheetId="1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hidden="1">#REF!</definedName>
    <definedName name="hn._I083" localSheetId="15"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hidden="1">#REF!</definedName>
    <definedName name="hn._I085" localSheetId="15"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hidden="1">#REF!</definedName>
    <definedName name="hn._P001" localSheetId="1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hidden="1">#REF!</definedName>
    <definedName name="hn._P002" localSheetId="15"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hidden="1">#REF!</definedName>
    <definedName name="hn._P004" localSheetId="15"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hidden="1">#REF!</definedName>
    <definedName name="hn._P014" localSheetId="15"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hidden="1">#REF!</definedName>
    <definedName name="hn._P016" localSheetId="15"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hidden="1">#REF!</definedName>
    <definedName name="hn._P017" localSheetId="15"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hidden="1">#REF!</definedName>
    <definedName name="hn._P017g" localSheetId="15"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hidden="1">#REF!</definedName>
    <definedName name="hn._P021" localSheetId="15"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hidden="1">#REF!</definedName>
    <definedName name="hn._P024" localSheetId="15"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hidden="1">#REF!</definedName>
    <definedName name="hn.Add015" localSheetId="15"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5" hidden="1">#REF!,#REF!,#REF!,#REF!</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hidden="1">#REF!,#REF!,#REF!,#REF!</definedName>
    <definedName name="hn.domestic" localSheetId="15" hidden="1">#REF!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5" hidden="1">#REF!</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5" hidden="1">#REF!</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hidden="1">#REF!</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5" hidden="1">{"'Attachment'!$A$1:$L$49"}</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14" hidden="1">{"'Attachment'!$A$1:$L$49"}</definedName>
    <definedName name="HTML_Control" hidden="1">{"'Attachment'!$A$1:$L$49"}</definedName>
    <definedName name="HTML_Control1" localSheetId="15"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14" hidden="1">{"'Attachment'!$A$1:$L$49"}</definedName>
    <definedName name="HTML_Control1" hidden="1">{"'Attachment'!$A$1:$L$49"}</definedName>
    <definedName name="HTML_Control2" localSheetId="15"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14" hidden="1">{"'Attachment'!$A$1:$L$49"}</definedName>
    <definedName name="HTML_Control2" hidden="1">{"'Attachment'!$A$1:$L$49"}</definedName>
    <definedName name="HTML_Control3" localSheetId="15"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14"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14"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5" hidden="1">{#N/A,#N/A,FALSE,"RECAP";#N/A,#N/A,FALSE,"MATBYCLS";#N/A,#N/A,FALSE,"STATUS";#N/A,#N/A,FALSE,"OP-ACT";#N/A,#N/A,FALSE,"W_O"}</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14"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5">#REF!</definedName>
    <definedName name="Inc" localSheetId="16">#REF!</definedName>
    <definedName name="Inc" localSheetId="17">#REF!</definedName>
    <definedName name="Inc" localSheetId="18">#REF!</definedName>
    <definedName name="Inc" localSheetId="19">#REF!</definedName>
    <definedName name="Inc" localSheetId="20">#REF!</definedName>
    <definedName name="Inc">#REF!</definedName>
    <definedName name="IncAcct" localSheetId="15">#REF!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#REF!</definedName>
    <definedName name="IncDesc" localSheetId="15">#REF!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#REF!</definedName>
    <definedName name="index" localSheetId="15">#REF!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5">#REF!</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#REF!</definedName>
    <definedName name="Initial_Cash_Flow_Quarter" localSheetId="15">#REF!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#REF!</definedName>
    <definedName name="Initial_Operating_Period_Working_Capital_Percentage" localSheetId="15">#REF!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#REF!</definedName>
    <definedName name="Initial_Working_Capital_Calculation" localSheetId="15">#REF!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5">#REF!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#REF!</definedName>
    <definedName name="INT" localSheetId="15">#REF!</definedName>
    <definedName name="INT" localSheetId="16">#REF!</definedName>
    <definedName name="INT" localSheetId="17">#REF!</definedName>
    <definedName name="INT" localSheetId="18">#REF!</definedName>
    <definedName name="INT" localSheetId="19">#REF!</definedName>
    <definedName name="INT" localSheetId="2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5">#REF!</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#REF!</definedName>
    <definedName name="ISO_Fees_Input" localSheetId="15">#REF!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#REF!</definedName>
    <definedName name="istat" localSheetId="15">#REF!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#REF!</definedName>
    <definedName name="JANBS" localSheetId="15">#REF!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#REF!</definedName>
    <definedName name="JE" localSheetId="15">#REF!</definedName>
    <definedName name="JE" localSheetId="16">#REF!</definedName>
    <definedName name="JE" localSheetId="17">#REF!</definedName>
    <definedName name="JE" localSheetId="18">#REF!</definedName>
    <definedName name="JE" localSheetId="19">#REF!</definedName>
    <definedName name="JE" localSheetId="20">#REF!</definedName>
    <definedName name="JE">#REF!</definedName>
    <definedName name="jkhhkl" localSheetId="1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14"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5" hidden="1">{"2002Frcst","06Month",FALSE,"Frcst Format 2002"}</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14" hidden="1">{"2002Frcst","06Month",FALSE,"Frcst Format 2002"}</definedName>
    <definedName name="July2007" hidden="1">{"2002Frcst","06Month",FALSE,"Frcst Format 2002"}</definedName>
    <definedName name="June" localSheetId="1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14"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5" hidden="1">#REF!</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hidden="1">#REF!</definedName>
    <definedName name="JWSActualDiscBonus2006" localSheetId="15"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hidden="1">#REF!</definedName>
    <definedName name="JWSBase2005" localSheetId="15"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hidden="1">#REF!</definedName>
    <definedName name="JWSBase2006" localSheetId="1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hidden="1">#REF!</definedName>
    <definedName name="JWSBase2007" localSheetId="15"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hidden="1">#REF!</definedName>
    <definedName name="JWSBonusPool" localSheetId="15"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hidden="1">#REF!</definedName>
    <definedName name="JWSBonusReceived2006" localSheetId="15"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hidden="1">#REF!</definedName>
    <definedName name="JWSBonusSacr2006" localSheetId="15"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hidden="1">#REF!</definedName>
    <definedName name="JWSBusinessArea" localSheetId="15"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hidden="1">#REF!</definedName>
    <definedName name="JWSCostCentre" localSheetId="15"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hidden="1">#REF!</definedName>
    <definedName name="JWSCountry" localSheetId="15"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hidden="1">#REF!</definedName>
    <definedName name="JWSCurrency" localSheetId="15"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hidden="1">#REF!</definedName>
    <definedName name="JWSDataArea" localSheetId="15"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hidden="1">#REF!</definedName>
    <definedName name="JWSDepartment" localSheetId="15"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hidden="1">#REF!</definedName>
    <definedName name="JWSDiscBonus2006" localSheetId="15"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hidden="1">#REF!</definedName>
    <definedName name="JWSEmpID" localSheetId="15"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hidden="1">#REF!</definedName>
    <definedName name="JWSEmpName" localSheetId="15"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hidden="1">#REF!</definedName>
    <definedName name="JWSFTE" localSheetId="15"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hidden="1">#REF!</definedName>
    <definedName name="JWSG1_Base_M" localSheetId="15"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hidden="1">#REF!</definedName>
    <definedName name="JWSG1_Base_UQ" localSheetId="15"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hidden="1">#REF!</definedName>
    <definedName name="JWSG1_JobCode" localSheetId="15"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hidden="1">#REF!</definedName>
    <definedName name="JWSG1_MarketDesc" localSheetId="15"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hidden="1">#REF!</definedName>
    <definedName name="JWSG1_SurveyCode" localSheetId="15"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hidden="1">#REF!</definedName>
    <definedName name="JWSG1_TotalComp_M" localSheetId="15"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hidden="1">#REF!</definedName>
    <definedName name="JWSG1_TotalComp_UQ" localSheetId="15"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hidden="1">#REF!</definedName>
    <definedName name="JWSG2_Base_M" localSheetId="15"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hidden="1">#REF!</definedName>
    <definedName name="JWSG2_Base_UQ" localSheetId="15"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hidden="1">#REF!</definedName>
    <definedName name="JWSG2_JobCode" localSheetId="15"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hidden="1">#REF!</definedName>
    <definedName name="JWSG2_MarketDesc" localSheetId="15"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hidden="1">#REF!</definedName>
    <definedName name="JWSG2_SurveyCode" localSheetId="15"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hidden="1">#REF!</definedName>
    <definedName name="JWSG2_TotalComp_M" localSheetId="15"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hidden="1">#REF!</definedName>
    <definedName name="JWSG2_TotalComp_UQ" localSheetId="15"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hidden="1">#REF!</definedName>
    <definedName name="JWSGender" localSheetId="15"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hidden="1">#REF!</definedName>
    <definedName name="JWSGuarBonus2006" localSheetId="15"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hidden="1">#REF!</definedName>
    <definedName name="JWSHireDate" localSheetId="15"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hidden="1">#REF!</definedName>
    <definedName name="JWSIntAssign" localSheetId="15"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hidden="1">#REF!</definedName>
    <definedName name="JWSJobTitle" localSheetId="15"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hidden="1">#REF!</definedName>
    <definedName name="JWSManagerLevel" localSheetId="15"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hidden="1">#REF!</definedName>
    <definedName name="JWSOffshorePen2006" localSheetId="15"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hidden="1">#REF!</definedName>
    <definedName name="JWSPerChangeSalary" localSheetId="15"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hidden="1">#REF!</definedName>
    <definedName name="JWSPerChangeTotalComp" localSheetId="15"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hidden="1">#REF!</definedName>
    <definedName name="JWSPerformGuar2006" localSheetId="15"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hidden="1">#REF!</definedName>
    <definedName name="JWSProductLine" localSheetId="15"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hidden="1">#REF!</definedName>
    <definedName name="JWSProfitSharing2006" localSheetId="15"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hidden="1">#REF!</definedName>
    <definedName name="JWSPromotionFlag" localSheetId="15"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hidden="1">#REF!</definedName>
    <definedName name="JWSPropJobTitle" localSheetId="15"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hidden="1">#REF!</definedName>
    <definedName name="JWSPropManagerLevel" localSheetId="15"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hidden="1">#REF!</definedName>
    <definedName name="JWSRating2004" localSheetId="15"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hidden="1">#REF!</definedName>
    <definedName name="JWSRating2005" localSheetId="15"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hidden="1">#REF!</definedName>
    <definedName name="JWSRating2006" localSheetId="1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hidden="1">#REF!</definedName>
    <definedName name="JWSRational" localSheetId="15"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hidden="1">#REF!</definedName>
    <definedName name="JWSRegion" localSheetId="15"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hidden="1">#REF!</definedName>
    <definedName name="JWSSalesCommQ42006" localSheetId="15"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hidden="1">#REF!</definedName>
    <definedName name="JWSTotalBonus2005" localSheetId="15"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hidden="1">#REF!</definedName>
    <definedName name="JWSTotalBonus2006" localSheetId="1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hidden="1">#REF!</definedName>
    <definedName name="JWSTotalComp2004" localSheetId="15"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hidden="1">#REF!</definedName>
    <definedName name="JWSTotalComp2005" localSheetId="15"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hidden="1">#REF!</definedName>
    <definedName name="JWSTotalComp2006" localSheetId="1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hidden="1">#REF!</definedName>
    <definedName name="JWSValueAccount2006" localSheetId="15"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hidden="1">#REF!</definedName>
    <definedName name="JWSValueAccount2007" localSheetId="15"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hidden="1">#REF!</definedName>
    <definedName name="JWSVAMarker" localSheetId="15"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hidden="1">#REF!</definedName>
    <definedName name="k" localSheetId="15"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hidden="1">#REF!</definedName>
    <definedName name="kenerr" localSheetId="1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14"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5">#REF!</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#REF!</definedName>
    <definedName name="ksjfjJJJJ" localSheetId="15" hidden="1">{"Sch.L_MaterialIssue",#N/A,FALSE,"Sch.L"}</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14" hidden="1">{"Sch.L_MaterialIssue",#N/A,FALSE,"Sch.L"}</definedName>
    <definedName name="ksjfjJJJJ" hidden="1">{"Sch.L_MaterialIssue",#N/A,FALSE,"Sch.L"}</definedName>
    <definedName name="LAHRS" localSheetId="15">#REF!</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#REF!</definedName>
    <definedName name="Land_Purchase_Option_Pmts" localSheetId="15">#REF!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#REF!</definedName>
    <definedName name="Land_Trust_Funding_Input" localSheetId="15">#REF!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#REF!</definedName>
    <definedName name="Land_Trust_Funding_Period" localSheetId="15">#REF!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#REF!</definedName>
    <definedName name="LARR" localSheetId="15">#REF!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#REF!</definedName>
    <definedName name="Last_Row" localSheetId="15">IF('CARE Table 1'!Values_Entered,HEADER_ROW+'CARE Table 1'!Number_of_Payments,HEADER_ROW)</definedName>
    <definedName name="Last_Row" localSheetId="16">IF('CARE Table 2'!Values_Entered,HEADER_ROW+'CARE Table 2'!Number_of_Payments,HEADER_ROW)</definedName>
    <definedName name="Last_Row" localSheetId="17">IF('CARE Table 3A _3B'!Values_Entered,HEADER_ROW+'CARE Table 3A _3B'!Number_of_Payments,HEADER_ROW)</definedName>
    <definedName name="Last_Row" localSheetId="18">IF('CARE Table 4'!Values_Entered,HEADER_ROW+'CARE Table 4'!Number_of_Payments,HEADER_ROW)</definedName>
    <definedName name="Last_Row" localSheetId="19">IF('CARE Table 5'!Values_Entered,HEADER_ROW+'CARE Table 5'!Number_of_Payments,HEADER_ROW)</definedName>
    <definedName name="Last_Row" localSheetId="20">IF('CARE Table 6'!Values_Entered,HEADER_ROW+'CARE Table 6'!Number_of_Payments,HEADER_ROW)</definedName>
    <definedName name="Last_Row" localSheetId="21">IF('CARE Table 7'!Values_Entered,HEADER_ROW+'CARE Table 7'!Number_of_Payments,HEADER_ROW)</definedName>
    <definedName name="Last_Row" localSheetId="14">IF('ESA Table 9'!Values_Entered,HEADER_ROW+'ESA Table 9'!Number_of_Payments,HEADER_ROW)</definedName>
    <definedName name="Last_Row">IF(Values_Entered,HEADER_ROW+Number_of_Payments,HEADER_ROW)</definedName>
    <definedName name="Last_Row_Pref" localSheetId="15">IF('CARE Table 1'!Values_Entered_Pref,HEADER_ROW_PREF+'CARE Table 1'!No_of_Pamts_Pref,HEADER_ROW_PREF)</definedName>
    <definedName name="Last_Row_Pref" localSheetId="16">IF('CARE Table 2'!Values_Entered_Pref,HEADER_ROW_PREF+'CARE Table 2'!No_of_Pamts_Pref,HEADER_ROW_PREF)</definedName>
    <definedName name="Last_Row_Pref" localSheetId="17">IF('CARE Table 3A _3B'!Values_Entered_Pref,HEADER_ROW_PREF+'CARE Table 3A _3B'!No_of_Pamts_Pref,HEADER_ROW_PREF)</definedName>
    <definedName name="Last_Row_Pref" localSheetId="18">IF('CARE Table 4'!Values_Entered_Pref,HEADER_ROW_PREF+'CARE Table 4'!No_of_Pamts_Pref,HEADER_ROW_PREF)</definedName>
    <definedName name="Last_Row_Pref" localSheetId="19">IF('CARE Table 5'!Values_Entered_Pref,HEADER_ROW_PREF+'CARE Table 5'!No_of_Pamts_Pref,HEADER_ROW_PREF)</definedName>
    <definedName name="Last_Row_Pref" localSheetId="20">IF('CARE Table 6'!Values_Entered_Pref,HEADER_ROW_PREF+'CARE Table 6'!No_of_Pamts_Pref,HEADER_ROW_PREF)</definedName>
    <definedName name="Last_Row_Pref" localSheetId="21">IF('CARE Table 7'!Values_Entered_Pref,HEADER_ROW_PREF+'CARE Table 7'!No_of_Pamts_Pref,HEADER_ROW_PREF)</definedName>
    <definedName name="Last_Row_Pref" localSheetId="14">IF('ESA Table 9'!Values_Entered_Pref,HEADER_ROW_PREF+'ESA Table 9'!No_of_Pamts_Pref,HEADER_ROW_PREF)</definedName>
    <definedName name="Last_Row_Pref">IF(Values_Entered_Pref,HEADER_ROW_PREF+No_of_Pamts_Pref,HEADER_ROW_PREF)</definedName>
    <definedName name="LC_Arrangement_Fee_Rate" localSheetId="15">#REF!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#REF!</definedName>
    <definedName name="LC_Commitment_Fee_Rate" localSheetId="15">#REF!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#REF!</definedName>
    <definedName name="LCM" localSheetId="15">#REF!</definedName>
    <definedName name="LCM" localSheetId="16">#REF!</definedName>
    <definedName name="LCM" localSheetId="17">#REF!</definedName>
    <definedName name="LCM" localSheetId="18">#REF!</definedName>
    <definedName name="LCM" localSheetId="19">#REF!</definedName>
    <definedName name="LCM" localSheetId="20">#REF!</definedName>
    <definedName name="LCM">#REF!</definedName>
    <definedName name="LDs_EPC_Contractor" localSheetId="15">#REF!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#REF!</definedName>
    <definedName name="LDs_Turbine_Supplier" localSheetId="15">#REF!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#REF!</definedName>
    <definedName name="Leveraged_Results_Print_Range" localSheetId="15">#REF!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#REF!</definedName>
    <definedName name="LiabDate" localSheetId="15">#REF!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5">#REF!</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#REF!</definedName>
    <definedName name="LIBOR_2_year_Swap" localSheetId="15">#REF!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#REF!</definedName>
    <definedName name="LIBOR_2_year_Swap__Tranche_A_B_C" localSheetId="15">#REF!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#REF!</definedName>
    <definedName name="LIBOR_3_year_Fwd_Swap__Tranche_A" localSheetId="15">#REF!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#REF!</definedName>
    <definedName name="LIBOR_3_year_Fwd_Swap_Tranche_B_C" localSheetId="15">#REF!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#REF!</definedName>
    <definedName name="limcount" hidden="1">1</definedName>
    <definedName name="LLC_Debt_Service_Coverage_Ratio_List" localSheetId="15">#REF!</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#REF!</definedName>
    <definedName name="Loan_Balance_End_of_Month" localSheetId="15">#REF!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#REF!</definedName>
    <definedName name="Loan_Facility_Amount" localSheetId="15">#REF!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#REF!</definedName>
    <definedName name="LOCTTLHRS" localSheetId="15">#REF!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#REF!</definedName>
    <definedName name="ls5per" localSheetId="15">#REF!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#REF!</definedName>
    <definedName name="lssdge" localSheetId="15">#REF!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#REF!</definedName>
    <definedName name="LUNCH" localSheetId="15">#REF!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#REF!</definedName>
    <definedName name="Major_Maintenance_BOP_Base_Year" localSheetId="15">#REF!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#REF!</definedName>
    <definedName name="Major_Maintenance_BOP_Book" localSheetId="15">#REF!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#REF!</definedName>
    <definedName name="Major_Maintenance_BOP_Cash" localSheetId="15">#REF!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#REF!</definedName>
    <definedName name="Major_Maintenance_BOP_Escalation_Factor" localSheetId="15">#REF!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#REF!</definedName>
    <definedName name="Major_Maintenance_Smoothing_Threshold" localSheetId="15">#REF!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#REF!</definedName>
    <definedName name="Major_Maintenance_Table" localSheetId="15">#REF!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#REF!</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14"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5">#REF!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#REF!</definedName>
    <definedName name="MED_MTR">2</definedName>
    <definedName name="Merch_Cum_Escalation_Factor" localSheetId="15">#REF!</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#REF!</definedName>
    <definedName name="Merch_Fuel_Doll_KW" localSheetId="15">#REF!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#REF!</definedName>
    <definedName name="Merch_margin_Doll_KW" localSheetId="15">#REF!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#REF!</definedName>
    <definedName name="Merch_Months_partial_Year_Factor" localSheetId="15">#REF!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#REF!</definedName>
    <definedName name="Michelle" localSheetId="15">#REF!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#REF!</definedName>
    <definedName name="Minimum_Debt_Service_Coverage" localSheetId="15">#REF!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#REF!</definedName>
    <definedName name="Mobilization_Months" localSheetId="15">#REF!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#REF!</definedName>
    <definedName name="MODEL" localSheetId="15">#REF!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#REF!</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5">#REF!</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#REF!</definedName>
    <definedName name="Month2" localSheetId="15">#REF!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#REF!</definedName>
    <definedName name="Month3" localSheetId="15">#REF!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#REF!</definedName>
    <definedName name="MONTHLYREC" localSheetId="15">#REF!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#REF!</definedName>
    <definedName name="Months" localSheetId="15">'[8]misc tables'!$B$2:$B$13</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'[8]misc tables'!$B$2:$B$13</definedName>
    <definedName name="Months_of_Debt_Service_Reserve" localSheetId="15">#REF!</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#REF!</definedName>
    <definedName name="Months_Per_Year" localSheetId="15">#REF!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#REF!</definedName>
    <definedName name="MSA_Fee" localSheetId="15">#REF!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#REF!</definedName>
    <definedName name="MSA_Fee_Base_Year" localSheetId="15">#REF!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#REF!</definedName>
    <definedName name="MSA_Fee_Input_per_Year" localSheetId="15">#REF!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#REF!</definedName>
    <definedName name="MthAvg" localSheetId="15">#REF!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#REF!</definedName>
    <definedName name="N_A" localSheetId="15">#REF!</definedName>
    <definedName name="N_A" localSheetId="16">#REF!</definedName>
    <definedName name="N_A" localSheetId="17">#REF!</definedName>
    <definedName name="N_A" localSheetId="18">#REF!</definedName>
    <definedName name="N_A" localSheetId="19">#REF!</definedName>
    <definedName name="N_A" localSheetId="20">#REF!</definedName>
    <definedName name="N_A">#REF!</definedName>
    <definedName name="Net_Cash_Flow" localSheetId="15">#REF!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#REF!</definedName>
    <definedName name="Net_Fixed_Assets" localSheetId="15">#REF!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#REF!</definedName>
    <definedName name="Net_Gain_on_Sale_of_Assets" localSheetId="15">#REF!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#REF!</definedName>
    <definedName name="Net_Payments_on_Fire_Truck_during_Construction_Input" localSheetId="15">#REF!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#REF!</definedName>
    <definedName name="Net_Start_Up_Revenues" localSheetId="15">#REF!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#REF!</definedName>
    <definedName name="new" localSheetId="1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14"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5" hidden="1">{#N/A,#N/A,TRUE,"SDGE";#N/A,#N/A,TRUE,"GBU";#N/A,#N/A,TRUE,"TBU";#N/A,#N/A,TRUE,"EDBU";#N/A,#N/A,TRUE,"ExclCC"}</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14" hidden="1">{#N/A,#N/A,TRUE,"SDGE";#N/A,#N/A,TRUE,"GBU";#N/A,#N/A,TRUE,"TBU";#N/A,#N/A,TRUE,"EDBU";#N/A,#N/A,TRUE,"ExclCC"}</definedName>
    <definedName name="newwrev" hidden="1">{#N/A,#N/A,TRUE,"SDGE";#N/A,#N/A,TRUE,"GBU";#N/A,#N/A,TRUE,"TBU";#N/A,#N/A,TRUE,"EDBU";#N/A,#N/A,TRUE,"ExclCC"}</definedName>
    <definedName name="nine" localSheetId="15">#REF!</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#REF!</definedName>
    <definedName name="No_of_Pamts_Pref" localSheetId="15">MATCH(0.01,END_BAL_PREF,-1)+1</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14">MATCH(0.01,END_BAL_PREF,-1)+1</definedName>
    <definedName name="No_of_Pamts_Pref">MATCH(0.01,END_BAL_PREF,-1)+1</definedName>
    <definedName name="Non_Recourse_CP_Conduit_LIBOR_Spread" localSheetId="15">#REF!</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#REF!</definedName>
    <definedName name="Non_Recourse_Facility_CP_adder" localSheetId="15">#REF!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#REF!</definedName>
    <definedName name="none" localSheetId="15" hidden="1">#REF!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hidden="1">#REF!</definedName>
    <definedName name="none2" localSheetId="15"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hidden="1">#REF!</definedName>
    <definedName name="nopremort" localSheetId="15">#REF!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#REF!</definedName>
    <definedName name="NOx_Allowances__Nominal___ton" localSheetId="15">#REF!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#REF!</definedName>
    <definedName name="Nox_Allowances_in_1999" localSheetId="15">#REF!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#REF!</definedName>
    <definedName name="NOx_Emissions_Rate__lb_hr" localSheetId="15">#REF!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#REF!</definedName>
    <definedName name="NOx_Offsets" localSheetId="15">#REF!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#REF!</definedName>
    <definedName name="NOx_Offsets_Calculation_Factor__lb_MMBtu" localSheetId="15">#REF!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#REF!</definedName>
    <definedName name="NOx_Offsets_Construction" localSheetId="15">#REF!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#REF!</definedName>
    <definedName name="NPV_20_Year_12_Percent_Quarterly" localSheetId="15">#REF!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#REF!</definedName>
    <definedName name="NPV_20_Year_13_Percent_Quarterly" localSheetId="15">#REF!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#REF!</definedName>
    <definedName name="NPV_20_Year_14_Percent_Quarterly" localSheetId="15">#REF!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#REF!</definedName>
    <definedName name="NQInd" localSheetId="15">#REF!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#REF!</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5">MATCH(0.01,END_BAL,-1)+1</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14">MATCH(0.01,END_BAL,-1)+1</definedName>
    <definedName name="Number_of_Payments">MATCH(0.01,END_BAL,-1)+1</definedName>
    <definedName name="Number_of_Units" localSheetId="15">#REF!</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#REF!</definedName>
    <definedName name="Number_of_Years_to_Payback" localSheetId="15">#REF!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5">#REF!</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#REF!</definedName>
    <definedName name="NY_State_Excess_Dividends_Tax" localSheetId="15">#REF!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#REF!</definedName>
    <definedName name="NY_State_Gross_Earnings_Tax" localSheetId="15">#REF!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#REF!</definedName>
    <definedName name="NY_State_Gross_Receipts_Tax" localSheetId="15">#REF!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#REF!</definedName>
    <definedName name="NY_State_Income_Tax_Switch" localSheetId="15">#REF!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#REF!</definedName>
    <definedName name="O_M_Mobilization" localSheetId="15">#REF!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#REF!</definedName>
    <definedName name="O_M_Mobilization___Labor" localSheetId="15">#REF!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#REF!</definedName>
    <definedName name="Off_Peak_Hours" localSheetId="15">#REF!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#REF!</definedName>
    <definedName name="Off_Peak_Percent" localSheetId="15">#REF!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#REF!</definedName>
    <definedName name="Offsite_Work_Road_Paving" localSheetId="15">#REF!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#REF!</definedName>
    <definedName name="okay" localSheetId="1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14"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5">#REF!</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#REF!</definedName>
    <definedName name="On_Peak_Percent" localSheetId="15">#REF!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#REF!</definedName>
    <definedName name="Open_Click">[23]!Open_Click</definedName>
    <definedName name="Operator_Fee_during_Mobilization" localSheetId="15">#REF!</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#REF!</definedName>
    <definedName name="Opt_Discrate" localSheetId="15">#REF!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#REF!</definedName>
    <definedName name="Opt_DR" localSheetId="15">#REF!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#REF!</definedName>
    <definedName name="optindexswap_meanreversion" localSheetId="15">#REF!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#REF!</definedName>
    <definedName name="optindexswap_model" localSheetId="15">#REF!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#REF!</definedName>
    <definedName name="optindexswap_treesteps" localSheetId="15">#REF!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#REF!</definedName>
    <definedName name="optindexswap_volatility" localSheetId="15">#REF!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#REF!</definedName>
    <definedName name="option_treesteps" localSheetId="15">#REF!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#REF!</definedName>
    <definedName name="option_volatility" localSheetId="15">#REF!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#REF!</definedName>
    <definedName name="Other_EPC_Scope_Items_Non_Bechtel" localSheetId="15">#REF!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#REF!</definedName>
    <definedName name="OTHERHRS" localSheetId="15">#REF!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#REF!</definedName>
    <definedName name="otherrev" localSheetId="15" hidden="1">{#N/A,#N/A,TRUE,"SDGE";#N/A,#N/A,TRUE,"GBU";#N/A,#N/A,TRUE,"TBU";#N/A,#N/A,TRUE,"EDBU";#N/A,#N/A,TRUE,"ExclCC"}</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14" hidden="1">{#N/A,#N/A,TRUE,"SDGE";#N/A,#N/A,TRUE,"GBU";#N/A,#N/A,TRUE,"TBU";#N/A,#N/A,TRUE,"EDBU";#N/A,#N/A,TRUE,"ExclCC"}</definedName>
    <definedName name="otherrev" hidden="1">{#N/A,#N/A,TRUE,"SDGE";#N/A,#N/A,TRUE,"GBU";#N/A,#N/A,TRUE,"TBU";#N/A,#N/A,TRUE,"EDBU";#N/A,#N/A,TRUE,"ExclCC"}</definedName>
    <definedName name="Ozone_Season_Factor" localSheetId="15">#REF!</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#REF!</definedName>
    <definedName name="p.Covenants" localSheetId="15" hidden="1">#REF!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hidden="1">#REF!</definedName>
    <definedName name="p.Covenants_Titles" localSheetId="15"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hidden="1">#REF!</definedName>
    <definedName name="p.CreditStats" localSheetId="15"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hidden="1">#REF!</definedName>
    <definedName name="p.DCF" localSheetId="15"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hidden="1">#REF!</definedName>
    <definedName name="p.DCF_Titles" localSheetId="15"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hidden="1">#REF!</definedName>
    <definedName name="p.IRR" localSheetId="15"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hidden="1">#REF!</definedName>
    <definedName name="p.IRR_Titles" localSheetId="15"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hidden="1">#REF!</definedName>
    <definedName name="p.SP" localSheetId="15"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hidden="1">#REF!</definedName>
    <definedName name="p.Summary" localSheetId="15"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hidden="1">#REF!</definedName>
    <definedName name="p.Summary_Titles" localSheetId="15"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hidden="1">#REF!</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5">#REF!</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#REF!</definedName>
    <definedName name="page1997" localSheetId="15">#REF!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#REF!</definedName>
    <definedName name="PAGE2" localSheetId="15">#REF!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#REF!</definedName>
    <definedName name="Pal_Workbook_GUID" hidden="1">"1YDJKL1A3MNKIMXTGKJS3UTZ"</definedName>
    <definedName name="Partial_Year_Factor_Synthetic_Lease" localSheetId="15">#REF!</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#REF!</definedName>
    <definedName name="period" localSheetId="15">#REF!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#REF!</definedName>
    <definedName name="Period_1_Coverage_Threshold" localSheetId="15">#REF!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#REF!</definedName>
    <definedName name="Period_1_Distributable_Cash" localSheetId="15">#REF!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#REF!</definedName>
    <definedName name="Period_2_Adjusted_Distributable_Cash" localSheetId="15">#REF!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#REF!</definedName>
    <definedName name="PFYE">[19]Input1!$B$7</definedName>
    <definedName name="PHILIPS" localSheetId="15" hidden="1">{#N/A,#N/A,FALSE,"RECAP";#N/A,#N/A,FALSE,"MATBYCLS";#N/A,#N/A,FALSE,"STATUS";#N/A,#N/A,FALSE,"OP-ACT";#N/A,#N/A,FALSE,"W_O"}</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14"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5">#REF!</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#REF!</definedName>
    <definedName name="PILOT_Escalation_Floor" localSheetId="15">#REF!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#REF!</definedName>
    <definedName name="PILOT_Portion_to_County" localSheetId="15">#REF!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#REF!</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5">#REF!</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#REF!</definedName>
    <definedName name="pmcat" localSheetId="15">#REF!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#REF!</definedName>
    <definedName name="pmper" localSheetId="15">#REF!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#REF!</definedName>
    <definedName name="portfolio">[5]Inputs!$B$8</definedName>
    <definedName name="Post_Commercial_Operations_Construction_G_A_Total__2002" localSheetId="15">#REF!</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#REF!</definedName>
    <definedName name="Post_Lease_Term_Loan_Amortization_Partial_Year_Factor" localSheetId="15">#REF!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#REF!</definedName>
    <definedName name="Post_Lease_Term_Loan_Term" localSheetId="15">#REF!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#REF!</definedName>
    <definedName name="Post_Lease_Term_Refinanced_Principal_Amount">'[25]Debt Service - SL'!$B$656</definedName>
    <definedName name="POVM_Fuel_Partial_Year_Factor" localSheetId="15">#REF!</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#REF!</definedName>
    <definedName name="POVM_Margin_Partial_Year_Factor" localSheetId="15">#REF!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#REF!</definedName>
    <definedName name="Power_Island_Extended_Warranty" localSheetId="15">#REF!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#REF!</definedName>
    <definedName name="Power_Pool_Fees_Input" localSheetId="15">#REF!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#REF!</definedName>
    <definedName name="Power_Pool_Fees_Input_Base_Year" localSheetId="15">#REF!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#REF!</definedName>
    <definedName name="Pre_Engineering_Payments" localSheetId="15">#REF!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#REF!</definedName>
    <definedName name="Pre_Tax_Income__Toolling_Book" localSheetId="15">#REF!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#REF!</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14"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5">#REF!</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#REF!</definedName>
    <definedName name="_xlnm.Print_Area" localSheetId="15">'CARE Table 1'!$A$1:$M$36</definedName>
    <definedName name="_xlnm.Print_Area" localSheetId="16">'CARE Table 2'!$A$1:$AB$26</definedName>
    <definedName name="_xlnm.Print_Area" localSheetId="17">'CARE Table 3A _3B'!$A$1:$I$44</definedName>
    <definedName name="_xlnm.Print_Area" localSheetId="18">'CARE Table 4'!$A$1:$J$25</definedName>
    <definedName name="_xlnm.Print_Area" localSheetId="19">'CARE Table 5'!$A$1:$H$25</definedName>
    <definedName name="_xlnm.Print_Area" localSheetId="20">'CARE Table 6'!$A$1:$G$37</definedName>
    <definedName name="_xlnm.Print_Area" localSheetId="21">'CARE Table 7'!$A$1:$M$23</definedName>
    <definedName name="_xlnm.Print_Area" localSheetId="22">'CARE Table 8'!$A$1:$E$26</definedName>
    <definedName name="_xlnm.Print_Area" localSheetId="23">'CARE Table 8A'!$A$1:$H$21</definedName>
    <definedName name="_xlnm.Print_Area" localSheetId="0">'ESA Summary'!$A$1:$M$20</definedName>
    <definedName name="_xlnm.Print_Area" localSheetId="1">'ESA Table 1'!$A$1:$M$48</definedName>
    <definedName name="_xlnm.Print_Area" localSheetId="2">'ESA Table 2'!$A$1:$H$94</definedName>
    <definedName name="_xlnm.Print_Area" localSheetId="3">'ESA Table 2A'!$A$1:$H$86</definedName>
    <definedName name="_xlnm.Print_Area" localSheetId="4">'ESA Table 2B'!$A$1:$H$78</definedName>
    <definedName name="_xlnm.Print_Area" localSheetId="5">'ESA Table 2B-1'!$A$1:$D$54</definedName>
    <definedName name="_xlnm.Print_Area" localSheetId="6">'ESA Table 2C'!$A$1:$Q$55</definedName>
    <definedName name="_xlnm.Print_Area" localSheetId="7">'ESA Table 2D'!$A$1:$Q$54</definedName>
    <definedName name="_xlnm.Print_Area" localSheetId="8">'ESA Table 3A_3F'!$A$1:$B$36</definedName>
    <definedName name="_xlnm.Print_Area" localSheetId="9">'ESA Table 4A-D'!$A$1:$G$80</definedName>
    <definedName name="_xlnm.Print_Area" localSheetId="10">'ESA Table 5A_5D'!$A$1:$Q$91</definedName>
    <definedName name="_xlnm.Print_Area" localSheetId="11">'ESA Table 6'!$A$1:$P$36</definedName>
    <definedName name="_xlnm.Print_Area" localSheetId="12">'ESA Table 7'!$A$1:$L$108</definedName>
    <definedName name="_xlnm.Print_Area" localSheetId="13">'ESA Table 8'!$A$1:$G$17</definedName>
    <definedName name="_xlnm.Print_Area" localSheetId="14">'ESA Table 9'!$A$1:$C$15</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#REF!</definedName>
    <definedName name="Print_Table" localSheetId="15">#REF!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#REF!</definedName>
    <definedName name="problem" localSheetId="15" hidden="1">{#N/A,#N/A,FALSE,"trates"}</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14" hidden="1">{#N/A,#N/A,FALSE,"trates"}</definedName>
    <definedName name="problem" hidden="1">{#N/A,#N/A,FALSE,"trates"}</definedName>
    <definedName name="Product_2">#REF!</definedName>
    <definedName name="Product_5" localSheetId="15">#REF!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#REF!</definedName>
    <definedName name="Product_6" localSheetId="1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#REF!</definedName>
    <definedName name="Product_7a" localSheetId="15">#REF!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#REF!</definedName>
    <definedName name="Product_7b" localSheetId="15">#REF!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#REF!</definedName>
    <definedName name="Project">[26]CASE!$B$3:$B$12</definedName>
    <definedName name="Project_Starts_Operations_in_Quarter" localSheetId="15">#REF!</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#REF!</definedName>
    <definedName name="Property__Plant___Equipment" localSheetId="15">#REF!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#REF!</definedName>
    <definedName name="Property_Tax_Assessment_Value_for_Jan1_Start" localSheetId="15">#REF!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#REF!</definedName>
    <definedName name="Property_Tax_Base_Year" localSheetId="15">#REF!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#REF!</definedName>
    <definedName name="Property_Tax_Dec_2000" localSheetId="15">#REF!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#REF!</definedName>
    <definedName name="Property_Tax_Input_Delayed_One_Year" localSheetId="15">#REF!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#REF!</definedName>
    <definedName name="Property_Taxes___Book" localSheetId="15">#REF!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#REF!</definedName>
    <definedName name="Property_Taxes__Cash" localSheetId="15">#REF!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#REF!</definedName>
    <definedName name="PSA_Line_Loss_Factor" localSheetId="15">#REF!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#REF!</definedName>
    <definedName name="PSA_Off_Peak_Delivered_MWh" localSheetId="15">#REF!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#REF!</definedName>
    <definedName name="PSA_On_Peak_Delivered_MWh" localSheetId="15">#REF!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#REF!</definedName>
    <definedName name="PSA_Replacement_MWh_Cost" localSheetId="15">#REF!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#REF!</definedName>
    <definedName name="PST" localSheetId="15">#REF!</definedName>
    <definedName name="PST" localSheetId="16">#REF!</definedName>
    <definedName name="PST" localSheetId="17">#REF!</definedName>
    <definedName name="PST" localSheetId="18">#REF!</definedName>
    <definedName name="PST" localSheetId="19">#REF!</definedName>
    <definedName name="PST" localSheetId="20">#REF!</definedName>
    <definedName name="PST">#REF!</definedName>
    <definedName name="PSTAIR" localSheetId="15">#REF!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#REF!</definedName>
    <definedName name="pv">[5]Inputs!$B$26</definedName>
    <definedName name="PV_of_1st_Quarter_Cash_Flows" localSheetId="15">#REF!</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#REF!</definedName>
    <definedName name="PV_of_2nd_Quarter_Cash_Flows" localSheetId="15">#REF!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#REF!</definedName>
    <definedName name="PV_of_3rd_Quarter_Cash_Flows" localSheetId="15">#REF!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#REF!</definedName>
    <definedName name="PV_of_4th_Quarter_Cash_Flows" localSheetId="15">#REF!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#REF!</definedName>
    <definedName name="PV_Project_Cash_Flows" localSheetId="15">#REF!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#REF!</definedName>
    <definedName name="pyeper" localSheetId="15">#REF!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#REF!</definedName>
    <definedName name="qqqqqqq" localSheetId="15" hidden="1">{"SourcesUses",#N/A,TRUE,"CFMODEL";"TransOverview",#N/A,TRUE,"CFMODEL"}</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14" hidden="1">{"SourcesUses",#N/A,TRUE,"CFMODEL";"TransOverview",#N/A,TRUE,"CFMODEL"}</definedName>
    <definedName name="qqqqqqq" hidden="1">{"SourcesUses",#N/A,TRUE,"CFMODEL";"TransOverview",#N/A,TRUE,"CFMODEL"}</definedName>
    <definedName name="qqqqqqqqqqqqqqqqqq" localSheetId="15" hidden="1">{"Income Statement",#N/A,FALSE,"CFMODEL";"Balance Sheet",#N/A,FALSE,"CFMODEL"}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14" hidden="1">{"Income Statement",#N/A,FALSE,"CFMODEL";"Balance Sheet",#N/A,FALSE,"CFMODEL"}</definedName>
    <definedName name="qqqqqqqqqqqqqqqqqq" hidden="1">{"Income Statement",#N/A,FALSE,"CFMODEL";"Balance Sheet",#N/A,FALSE,"CFMODEL"}</definedName>
    <definedName name="r.CashFlow" localSheetId="15" hidden="1">#REF!</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hidden="1">#REF!</definedName>
    <definedName name="r.Leverage" localSheetId="15"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hidden="1">#REF!</definedName>
    <definedName name="r.Liquidity" localSheetId="15"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hidden="1">#REF!</definedName>
    <definedName name="r.Market" localSheetId="15"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hidden="1">#REF!</definedName>
    <definedName name="r.Profitability" localSheetId="15"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hidden="1">#REF!</definedName>
    <definedName name="r.Summary" localSheetId="15"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hidden="1">#REF!</definedName>
    <definedName name="ra" localSheetId="15">#REF!</definedName>
    <definedName name="ra" localSheetId="16">#REF!</definedName>
    <definedName name="ra" localSheetId="17">#REF!</definedName>
    <definedName name="ra" localSheetId="18">#REF!</definedName>
    <definedName name="ra" localSheetId="19">#REF!</definedName>
    <definedName name="ra" localSheetId="20">#REF!</definedName>
    <definedName name="ra">#REF!</definedName>
    <definedName name="RateCase" localSheetId="15">#REF!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#REF!</definedName>
    <definedName name="Re_Fi_Term_Loan_Maturity_Year" localSheetId="15">#REF!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#REF!</definedName>
    <definedName name="REC" localSheetId="15">#REF!</definedName>
    <definedName name="REC" localSheetId="16">#REF!</definedName>
    <definedName name="REC" localSheetId="17">#REF!</definedName>
    <definedName name="REC" localSheetId="18">#REF!</definedName>
    <definedName name="REC" localSheetId="19">#REF!</definedName>
    <definedName name="REC" localSheetId="20">#REF!</definedName>
    <definedName name="REC">#REF!</definedName>
    <definedName name="reference3" localSheetId="15" hidden="1">{"SourcesUses",#N/A,TRUE,"CFMODEL";"TransOverview",#N/A,TRUE,"CFMODEL"}</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14" hidden="1">{"SourcesUses",#N/A,TRUE,"CFMODEL";"TransOverview",#N/A,TRUE,"CFMODEL"}</definedName>
    <definedName name="reference3" hidden="1">{"SourcesUses",#N/A,TRUE,"CFMODEL";"TransOverview",#N/A,TRUE,"CFMODEL"}</definedName>
    <definedName name="reference32" localSheetId="15"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14" hidden="1">{"SourcesUses",#N/A,TRUE,"CFMODEL";"TransOverview",#N/A,TRUE,"CFMODEL"}</definedName>
    <definedName name="reference32" hidden="1">{"SourcesUses",#N/A,TRUE,"CFMODEL";"TransOverview",#N/A,TRUE,"CFMODEL"}</definedName>
    <definedName name="Refi_Debt_Service_Coverage_Ratio_List" localSheetId="15">#REF!</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#REF!</definedName>
    <definedName name="Refi_DSCR_Criteria" localSheetId="15">#REF!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#REF!</definedName>
    <definedName name="Refinancing_Amortization_Schedule" localSheetId="15">#REF!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#REF!</definedName>
    <definedName name="Reggie" localSheetId="15">#REF!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#REF!</definedName>
    <definedName name="Reggie1" localSheetId="15">#REF!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#REF!</definedName>
    <definedName name="Repairs_Discount_Factor" localSheetId="15">#REF!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#REF!</definedName>
    <definedName name="repo_meanreversion" localSheetId="15">#REF!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#REF!</definedName>
    <definedName name="repo_model" localSheetId="15">#REF!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#REF!</definedName>
    <definedName name="repo_volatility" localSheetId="15">#REF!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#REF!</definedName>
    <definedName name="rert" localSheetId="15" hidden="1">{"'Attachment'!$A$1:$L$49"}</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14" hidden="1">{"'Attachment'!$A$1:$L$49"}</definedName>
    <definedName name="rert" hidden="1">{"'Attachment'!$A$1:$L$49"}</definedName>
    <definedName name="RES_MTR">1.8</definedName>
    <definedName name="Residual_Credit_Enhancement_LOC_Amount" localSheetId="15">#REF!</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#REF!</definedName>
    <definedName name="Residual_Credit_Enhancement_LOC_Arrangement_Fee" localSheetId="15">#REF!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#REF!</definedName>
    <definedName name="Residual_Credit_Enhancement_LOC_Arrangement_Fee_Rate" localSheetId="15">#REF!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#REF!</definedName>
    <definedName name="Residual_Credit_Enhancement_LOC_Commitment_Fee_Rate" localSheetId="15">#REF!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#REF!</definedName>
    <definedName name="Residual_Credit_Enhancement_LOC_Fee" localSheetId="15">#REF!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#REF!</definedName>
    <definedName name="Residual_Credit_Enhancement_LOC_Fee_Operation" localSheetId="15">#REF!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#REF!</definedName>
    <definedName name="Residual_Credit_Enhancement_LOC_Fee_Rate" localSheetId="15">#REF!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#REF!</definedName>
    <definedName name="Residual_Credit_Enhancement_LOC_Percentage" localSheetId="15">#REF!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#REF!</definedName>
    <definedName name="Residual_Credit_Enhancement_LOC_Upfront_Fee" localSheetId="15">#REF!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#REF!</definedName>
    <definedName name="Residual_Credit_Enhancement_LOC_Upfront_Fee_Rate" localSheetId="15">#REF!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#REF!</definedName>
    <definedName name="Restricted_Construction_Contingency_Amount" localSheetId="15">#REF!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#REF!</definedName>
    <definedName name="RETADD" localSheetId="15">#REF!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#REF!</definedName>
    <definedName name="retro_table" localSheetId="15">#REF!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#REF!</definedName>
    <definedName name="Revolver_Related_Costs___Closing" localSheetId="15">#REF!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#REF!</definedName>
    <definedName name="Right_of_Way_Base_Year" localSheetId="15">#REF!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#REF!</definedName>
    <definedName name="Right_of_Way_Escalation_Factor" localSheetId="15">#REF!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#REF!</definedName>
    <definedName name="Right_of_Way_Inputs_per_Year" localSheetId="15">#REF!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#REF!</definedName>
    <definedName name="Right_of_Way_Payments" localSheetId="15">#REF!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#REF!</definedName>
    <definedName name="Right_of_Way_Payments_in_1999" localSheetId="15">#REF!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5">#REF!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#REF!</definedName>
    <definedName name="ROE_Quarterly_Calculation_20_Years" localSheetId="15">#REF!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#REF!</definedName>
    <definedName name="rough" localSheetId="15">IF('CARE Table 1'!Values_Entered,HEADER_ROW+'CARE Table 1'!Number_of_Payments,HEADER_ROW)</definedName>
    <definedName name="rough" localSheetId="16">IF('CARE Table 2'!Values_Entered,HEADER_ROW+'CARE Table 2'!Number_of_Payments,HEADER_ROW)</definedName>
    <definedName name="rough" localSheetId="17">IF('CARE Table 3A _3B'!Values_Entered,HEADER_ROW+'CARE Table 3A _3B'!Number_of_Payments,HEADER_ROW)</definedName>
    <definedName name="rough" localSheetId="18">IF('CARE Table 4'!Values_Entered,HEADER_ROW+'CARE Table 4'!Number_of_Payments,HEADER_ROW)</definedName>
    <definedName name="rough" localSheetId="19">IF('CARE Table 5'!Values_Entered,HEADER_ROW+'CARE Table 5'!Number_of_Payments,HEADER_ROW)</definedName>
    <definedName name="rough" localSheetId="20">IF('CARE Table 6'!Values_Entered,HEADER_ROW+'CARE Table 6'!Number_of_Payments,HEADER_ROW)</definedName>
    <definedName name="rough" localSheetId="21">IF('CARE Table 7'!Values_Entered,HEADER_ROW+'CARE Table 7'!Number_of_Payments,HEADER_ROW)</definedName>
    <definedName name="rough" localSheetId="14">IF('ESA Table 9'!Values_Entered,HEADER_ROW+'ESA Table 9'!Number_of_Payments,HEADER_ROW)</definedName>
    <definedName name="rough">IF(Values_Entered,HEADER_ROW+Number_of_Payments,HEADER_ROW)</definedName>
    <definedName name="rrrrr" localSheetId="15" hidden="1">{"SourcesUses",#N/A,TRUE,#N/A;"TransOverview",#N/A,TRUE,"CFMODEL"}</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14" hidden="1">{"SourcesUses",#N/A,TRUE,#N/A;"TransOverview",#N/A,TRUE,"CFMODEL"}</definedName>
    <definedName name="rrrrr" hidden="1">{"SourcesUses",#N/A,TRUE,#N/A;"TransOverview",#N/A,TRUE,"CFMODEL"}</definedName>
    <definedName name="rrrrrr" localSheetId="15" hidden="1">{"SourcesUses",#N/A,TRUE,"FundsFlow";"TransOverview",#N/A,TRUE,"FundsFlow"}</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14" hidden="1">{"SourcesUses",#N/A,TRUE,"FundsFlow";"TransOverview",#N/A,TRUE,"FundsFlow"}</definedName>
    <definedName name="rrrrrr" hidden="1">{"SourcesUses",#N/A,TRUE,"FundsFlow";"TransOverview",#N/A,TRUE,"FundsFlow"}</definedName>
    <definedName name="rrrrrr2" localSheetId="15"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14"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5">#REF!</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#REF!</definedName>
    <definedName name="Sale_Price_of_Assets_Input" localSheetId="15">#REF!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5">#REF!</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#REF!</definedName>
    <definedName name="scgpl" localSheetId="15">#REF!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#REF!</definedName>
    <definedName name="sdafsadf" localSheetId="1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14"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5">#REF!</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#REF!</definedName>
    <definedName name="Sempra" localSheetId="15">#REF!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#REF!</definedName>
    <definedName name="sencount" hidden="1">1</definedName>
    <definedName name="Sensitivity_Switch" localSheetId="15">#REF!</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#REF!</definedName>
    <definedName name="Sensor" localSheetId="15">#REF!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#REF!</definedName>
    <definedName name="Servicios_DGN_prorrateo" localSheetId="15">#REF!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#REF!</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5" hidden="1">#REF!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hidden="1">#REF!</definedName>
    <definedName name="SL_Conversion_Date" localSheetId="15">#REF!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#REF!</definedName>
    <definedName name="SL_Conversion_Month" localSheetId="15">#REF!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#REF!</definedName>
    <definedName name="SL_Conversion_Year" localSheetId="15">#REF!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#REF!</definedName>
    <definedName name="SL_Maturity_Date" localSheetId="15">#REF!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#REF!</definedName>
    <definedName name="SL_Maturity_Year" localSheetId="15">#REF!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#REF!</definedName>
    <definedName name="SL_Tranche_A_Interest_Expense_Construction" localSheetId="15">#REF!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#REF!</definedName>
    <definedName name="SL_Tranche_A_Notes_Interest_Expense" localSheetId="15">#REF!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#REF!</definedName>
    <definedName name="SL_Tranche_A_Notes_Principal_Payments" localSheetId="15">#REF!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#REF!</definedName>
    <definedName name="SL_Tranche_C_Certificates_Principal_Payments" localSheetId="15">#REF!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#REF!</definedName>
    <definedName name="Sleepy_Hollow_Payment" localSheetId="15">#REF!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5">#REF!</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#REF!</definedName>
    <definedName name="spread_meanreversion" localSheetId="15">#REF!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#REF!</definedName>
    <definedName name="spread_meanreversion2" localSheetId="15">#REF!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#REF!</definedName>
    <definedName name="spread_meshpoints" localSheetId="15">#REF!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#REF!</definedName>
    <definedName name="spread_model" localSheetId="15">#REF!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#REF!</definedName>
    <definedName name="spread_volatility" localSheetId="15">#REF!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#REF!</definedName>
    <definedName name="spread_volatility2" localSheetId="15">#REF!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#REF!</definedName>
    <definedName name="SPWS_WBID">"2FFB1B3F-8871-4190-9222-8139C9167BAF"</definedName>
    <definedName name="ssnra">#REF!</definedName>
    <definedName name="sss" localSheetId="15" hidden="1">{"SourcesUses",#N/A,TRUE,#N/A;"TransOverview",#N/A,TRUE,"CFMODEL"}</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14" hidden="1">{"SourcesUses",#N/A,TRUE,#N/A;"TransOverview",#N/A,TRUE,"CFMODEL"}</definedName>
    <definedName name="sss" hidden="1">{"SourcesUses",#N/A,TRUE,#N/A;"TransOverview",#N/A,TRUE,"CFMODEL"}</definedName>
    <definedName name="sssssssssssssssss" localSheetId="15" hidden="1">{"Income Statement",#N/A,FALSE,"CFMODEL";"Balance Sheet",#N/A,FALSE,"CFMODEL"}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14" hidden="1">{"Income Statement",#N/A,FALSE,"CFMODEL";"Balance Sheet",#N/A,FALSE,"CFMODEL"}</definedName>
    <definedName name="sssssssssssssssss" hidden="1">{"Income Statement",#N/A,FALSE,"CFMODEL";"Balance Sheet",#N/A,FALSE,"CFMODEL"}</definedName>
    <definedName name="sssssssssssssssssss" localSheetId="15"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14" hidden="1">{"Income Statement",#N/A,FALSE,"CFMODEL";"Balance Sheet",#N/A,FALSE,"CFMODEL"}</definedName>
    <definedName name="sssssssssssssssssss" hidden="1">{"Income Statement",#N/A,FALSE,"CFMODEL";"Balance Sheet",#N/A,FALSE,"CFMODEL"}</definedName>
    <definedName name="Staged_Online_Incremental_Net_Cash_Flow_in_Year_1" localSheetId="15">#REF!</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#REF!</definedName>
    <definedName name="STATEGAS" localSheetId="15">#REF!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#REF!</definedName>
    <definedName name="STATELEC" localSheetId="15">#REF!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#REF!</definedName>
    <definedName name="swap_meanreversion" localSheetId="15">#REF!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#REF!</definedName>
    <definedName name="swap_model" localSheetId="15">#REF!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#REF!</definedName>
    <definedName name="swap_volatility" localSheetId="15">#REF!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5">#REF!</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#REF!</definedName>
    <definedName name="swaption_model" localSheetId="15">#REF!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#REF!</definedName>
    <definedName name="swaption_volatility" localSheetId="15">#REF!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#REF!</definedName>
    <definedName name="SWPC_Mgmt_Fee_Base_year">[4]Inputs!$B$162</definedName>
    <definedName name="Synthetic_Lease_Financial_Partial_Year_Factor" localSheetId="15">#REF!</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#REF!</definedName>
    <definedName name="Synthetic_Lease_Tranche_A_Interest_Expense" localSheetId="15">#REF!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#REF!</definedName>
    <definedName name="Synthetic_Lease_Tranche_C_Interest_Expense" localSheetId="15">#REF!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#REF!</definedName>
    <definedName name="T_CREDIT">0.00017</definedName>
    <definedName name="Table1" localSheetId="15">#REF!</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#REF!</definedName>
    <definedName name="Table1_list" localSheetId="15">#REF!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#REF!</definedName>
    <definedName name="TableName">"Dummy"</definedName>
    <definedName name="Tax_Rate">[9]Assumptions!$C$20</definedName>
    <definedName name="TaxReturn1992" localSheetId="15">#REF!</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#REF!</definedName>
    <definedName name="TaxReturn1993" localSheetId="15">#REF!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#REF!</definedName>
    <definedName name="TBal" localSheetId="15">#REF!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#REF!</definedName>
    <definedName name="tblChgCodes" localSheetId="15">#REF!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#REF!</definedName>
    <definedName name="TblConsTypes" localSheetId="15">#REF!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#REF!</definedName>
    <definedName name="tblRates" localSheetId="15">#REF!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#REF!</definedName>
    <definedName name="tblrptrate" localSheetId="15">#REF!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#REF!</definedName>
    <definedName name="TDM" localSheetId="1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14"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14"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14"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14"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5" hidden="1">{"Control_DataContact",#N/A,FALSE,"Control"}</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14" hidden="1">{"Control_DataContact",#N/A,FALSE,"Control"}</definedName>
    <definedName name="test_1" hidden="1">{"Control_DataContact",#N/A,FALSE,"Control"}</definedName>
    <definedName name="TEST0">#REF!</definedName>
    <definedName name="TEST1" localSheetId="15">#REF!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#REF!</definedName>
    <definedName name="test1_1" localSheetId="15" hidden="1">{"Sch.D_P_1Gas",#N/A,FALSE,"Sch.D";"Sch.D_P_2Elec",#N/A,FALSE,"Sch.D"}</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14" hidden="1">{"Sch.D_P_1Gas",#N/A,FALSE,"Sch.D";"Sch.D_P_2Elec",#N/A,FALSE,"Sch.D"}</definedName>
    <definedName name="test1_1" hidden="1">{"Sch.D_P_1Gas",#N/A,FALSE,"Sch.D";"Sch.D_P_2Elec",#N/A,FALSE,"Sch.D"}</definedName>
    <definedName name="TEST2">#REF!</definedName>
    <definedName name="test2006" localSheetId="15" hidden="1">{"SourcesUses",#N/A,TRUE,#N/A;"TransOverview",#N/A,TRUE,"CFMODEL"}</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14" hidden="1">{"SourcesUses",#N/A,TRUE,#N/A;"TransOverview",#N/A,TRUE,"CFMODEL"}</definedName>
    <definedName name="test2006" hidden="1">{"SourcesUses",#N/A,TRUE,#N/A;"TransOverview",#N/A,TRUE,"CFMODEL"}</definedName>
    <definedName name="TEST3">#REF!</definedName>
    <definedName name="test3_1" localSheetId="1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14"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5">#REF!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#REF!</definedName>
    <definedName name="TESTKEYS" localSheetId="15">#REF!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#REF!</definedName>
    <definedName name="TESTVKEY" localSheetId="15">#REF!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#REF!</definedName>
    <definedName name="TextRefCopyRangeCount" hidden="1">39</definedName>
    <definedName name="Ticker">"EFTC"</definedName>
    <definedName name="Total_Ancillary_Service_Revenues">#REF!</definedName>
    <definedName name="Total_Annual_Capacity_Revenues" localSheetId="15">#REF!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#REF!</definedName>
    <definedName name="Total_Base_Plant_Delivered_MWh" localSheetId="15">#REF!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#REF!</definedName>
    <definedName name="Total_Draws" localSheetId="15">#REF!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#REF!</definedName>
    <definedName name="Total_Gas_Cost" localSheetId="15">#REF!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#REF!</definedName>
    <definedName name="Total_Market_Delivered_MWh" localSheetId="15">#REF!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#REF!</definedName>
    <definedName name="Total_Project_Cost" localSheetId="15">#REF!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#REF!</definedName>
    <definedName name="Total_PSA_Delivered_MWh" localSheetId="15">#REF!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#REF!</definedName>
    <definedName name="Total_Variable_Energy_Revenues" localSheetId="15">#REF!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#REF!</definedName>
    <definedName name="TownCode" localSheetId="15">#REF!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5" hidden="1">#REF!</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hidden="1">#REF!</definedName>
    <definedName name="turnover" localSheetId="15">#REF!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#REF!</definedName>
    <definedName name="tytyt" localSheetId="15">#REF!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5">#REF!</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#REF!</definedName>
    <definedName name="Unused_Commitment" localSheetId="15">#REF!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#REF!</definedName>
    <definedName name="USGenLLC_Taxes" localSheetId="15">#REF!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#REF!</definedName>
    <definedName name="Utility" localSheetId="15">'[8]misc tables'!$B$16:$B$17</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'[8]misc tables'!$B$16:$B$17</definedName>
    <definedName name="v">[2]Parameters!$D$18</definedName>
    <definedName name="val">[2]Parameters!$D$6</definedName>
    <definedName name="Validation" localSheetId="15">#REF!</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#REF!</definedName>
    <definedName name="Values_Entered" localSheetId="15">IF(LOAN_AMOUNT*INTEREST_RATE*LOAN_YEARS*LOAN_START&gt;0,1,0)</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14">IF(LOAN_AMOUNT*INTEREST_RATE*LOAN_YEARS*LOAN_START&gt;0,1,0)</definedName>
    <definedName name="Values_Entered">IF(LOAN_AMOUNT*INTEREST_RATE*LOAN_YEARS*LOAN_START&gt;0,1,0)</definedName>
    <definedName name="Values_Entered_Pref" localSheetId="15">IF(LOAN_AMOUNT_PREF*INTEREST_RATE_PREF*LOAN_YEARS_PREF*LOAN_START_PREF&gt;0,1,0)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14">IF(LOAN_AMOUNT_PREF*INTEREST_RATE_PREF*LOAN_YEARS_PREF*LOAN_START_PREF&gt;0,1,0)</definedName>
    <definedName name="Values_Entered_Pref">IF(LOAN_AMOUNT_PREF*INTEREST_RATE_PREF*LOAN_YEARS_PREF*LOAN_START_PREF&gt;0,1,0)</definedName>
    <definedName name="vol_data">[5]Inputs!$H$3</definedName>
    <definedName name="w" localSheetId="15" hidden="1">{"SourcesUses",#N/A,TRUE,"CFMODEL";"TransOverview",#N/A,TRUE,"CFMODEL"}</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14" hidden="1">{"SourcesUses",#N/A,TRUE,"CFMODEL";"TransOverview",#N/A,TRUE,"CFMODEL"}</definedName>
    <definedName name="w" hidden="1">{"SourcesUses",#N/A,TRUE,"CFMODEL";"TransOverview",#N/A,TRUE,"CFMODEL"}</definedName>
    <definedName name="W_NWC_NCashAP">#REF!</definedName>
    <definedName name="W_NWC_NCashAR" localSheetId="15">#REF!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#REF!</definedName>
    <definedName name="W_NWC_NCashComNPurch" localSheetId="15">#REF!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#REF!</definedName>
    <definedName name="W_NWC_NCashCustDep" localSheetId="15">#REF!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#REF!</definedName>
    <definedName name="W_NWC_NCashDivPay" localSheetId="15">#REF!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#REF!</definedName>
    <definedName name="W_NWC_NCashEnergyAssets" localSheetId="15">#REF!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#REF!</definedName>
    <definedName name="W_NWC_NCashEnergyLiabilities" localSheetId="15">#REF!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#REF!</definedName>
    <definedName name="W_NWC_NCashIntPay" localSheetId="15">#REF!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#REF!</definedName>
    <definedName name="W_NWC_NCashInventory" localSheetId="15">#REF!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#REF!</definedName>
    <definedName name="W_NWC_NCashNP" localSheetId="15">#REF!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#REF!</definedName>
    <definedName name="W_NWC_NCashNR" localSheetId="15">#REF!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#REF!</definedName>
    <definedName name="W_NWC_NCashOthAssets" localSheetId="15">#REF!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#REF!</definedName>
    <definedName name="W_NWC_NCashOthLiabilities" localSheetId="15">#REF!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#REF!</definedName>
    <definedName name="W_NWC_NCashRegAssets" localSheetId="15">#REF!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#REF!</definedName>
    <definedName name="W_NWC_NCashRegLiabilities" localSheetId="15">#REF!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#REF!</definedName>
    <definedName name="W_NWC_NCashRepurchaseObligations" localSheetId="15">#REF!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#REF!</definedName>
    <definedName name="W_NWC_NCashResaleAgreements" localSheetId="15">#REF!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#REF!</definedName>
    <definedName name="W_NWC_NCashTAX" localSheetId="15">#REF!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#REF!</definedName>
    <definedName name="Wage_Escalation_Rate">[9]Assumptions!$C$22</definedName>
    <definedName name="what?" localSheetId="15" hidden="1">{"phase 1 ecm table",#N/A,FALSE,"ECM Matrix";"total ecm table",#N/A,FALSE,"ECM Matrix"}</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14" hidden="1">{"phase 1 ecm table",#N/A,FALSE,"ECM Matrix";"total ecm table",#N/A,FALSE,"ECM Matrix"}</definedName>
    <definedName name="what?" hidden="1">{"phase 1 ecm table",#N/A,FALSE,"ECM Matrix";"total ecm table",#N/A,FALSE,"ECM Matrix"}</definedName>
    <definedName name="what??" localSheetId="1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14"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14"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14"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14"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5" hidden="1">{"phase 1 ecm table",#N/A,FALSE,"ECM Matrix";"total ecm table",#N/A,FALSE,"ECM Matrix"}</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14" hidden="1">{"phase 1 ecm table",#N/A,FALSE,"ECM Matrix";"total ecm table",#N/A,FALSE,"ECM Matrix"}</definedName>
    <definedName name="what1" hidden="1">{"phase 1 ecm table",#N/A,FALSE,"ECM Matrix";"total ecm table",#N/A,FALSE,"ECM Matrix"}</definedName>
    <definedName name="whatth" localSheetId="1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14"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5" hidden="1">{"phase 1 ecm table",#N/A,FALSE,"ECM Matrix";"total ecm table",#N/A,FALSE,"ECM Matrix"}</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14" hidden="1">{"phase 1 ecm table",#N/A,FALSE,"ECM Matrix";"total ecm table",#N/A,FALSE,"ECM Matrix"}</definedName>
    <definedName name="who" hidden="1">{"phase 1 ecm table",#N/A,FALSE,"ECM Matrix";"total ecm table",#N/A,FALSE,"ECM Matrix"}</definedName>
    <definedName name="whoa" localSheetId="1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14"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5">#REF!</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#REF!</definedName>
    <definedName name="Working_Capital_Facility_Spread_year_6_plus" localSheetId="15">#REF!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#REF!</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14"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5" hidden="1">{#N/A,#N/A,FALSE,"trates"}</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14" hidden="1">{#N/A,#N/A,FALSE,"trates"}</definedName>
    <definedName name="wrn.BL." hidden="1">{#N/A,#N/A,FALSE,"trates"}</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5" hidden="1">{#N/A,#N/A,TRUE,"SDGE";#N/A,#N/A,TRUE,"GBU";#N/A,#N/A,TRUE,"TBU";#N/A,#N/A,TRUE,"EDBU";#N/A,#N/A,TRUE,"ExclCC"}</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14" hidden="1">{#N/A,#N/A,TRUE,"SDGE";#N/A,#N/A,TRUE,"GBU";#N/A,#N/A,TRUE,"TBU";#N/A,#N/A,TRUE,"EDBU";#N/A,#N/A,TRUE,"ExclCC"}</definedName>
    <definedName name="wrn.busum." hidden="1">{#N/A,#N/A,TRUE,"SDGE";#N/A,#N/A,TRUE,"GBU";#N/A,#N/A,TRUE,"TBU";#N/A,#N/A,TRUE,"EDBU";#N/A,#N/A,TRUE,"ExclCC"}</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14"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14"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5" hidden="1">{#N/A,#N/A,FALSE,"RECAP";#N/A,#N/A,FALSE,"MATBYCLS";#N/A,#N/A,FALSE,"STATUS";#N/A,#N/A,FALSE,"OP-ACT";#N/A,#N/A,FALSE,"W_O"}</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14" hidden="1">{#N/A,#N/A,FALSE,"RECAP";#N/A,#N/A,FALSE,"MATBYCLS";#N/A,#N/A,FALSE,"STATUS";#N/A,#N/A,FALSE,"OP-ACT";#N/A,#N/A,FALSE,"W_O"}</definedName>
    <definedName name="wrn.COSTOS." hidden="1">{#N/A,#N/A,FALSE,"RECAP";#N/A,#N/A,FALSE,"MATBYCLS";#N/A,#N/A,FALSE,"STATUS";#N/A,#N/A,FALSE,"OP-ACT";#N/A,#N/A,FALSE,"W_O"}</definedName>
    <definedName name="wrn.Data." localSheetId="15" hidden="1">{#N/A,#N/A,FALSE,"3 Year Plan"}</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14" hidden="1">{#N/A,#N/A,FALSE,"3 Year Plan"}</definedName>
    <definedName name="wrn.Data." hidden="1">{#N/A,#N/A,FALSE,"3 Year Plan"}</definedName>
    <definedName name="wrn.Data_Contact." localSheetId="15" hidden="1">{"Control_DataContact",#N/A,FALSE,"Control"}</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14" hidden="1">{"Control_DataContact",#N/A,FALSE,"Control"}</definedName>
    <definedName name="wrn.Data_Contact." hidden="1">{"Control_DataContact",#N/A,FALSE,"Control"}</definedName>
    <definedName name="wrn.Data_Contact._1" localSheetId="15"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14" hidden="1">{"Control_DataContact",#N/A,FALSE,"Control"}</definedName>
    <definedName name="wrn.Data_Contact._1" hidden="1">{"Control_DataContact",#N/A,FALSE,"Control"}</definedName>
    <definedName name="wrn.Est_2003." localSheetId="1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14"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14"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5" hidden="1">{"b1",#N/A,TRUE,"B-1";"b2",#N/A,TRUE,"B-2";"b3",#N/A,TRUE,"B-3";"b4",#N/A,TRUE,"B-4";"b5",#N/A,TRUE,"B-5"}</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14" hidden="1">{"b1",#N/A,TRUE,"B-1";"b2",#N/A,TRUE,"B-2";"b3",#N/A,TRUE,"B-3";"b4",#N/A,TRUE,"B-4";"b5",#N/A,TRUE,"B-5"}</definedName>
    <definedName name="wrn.fermie." hidden="1">{"b1",#N/A,TRUE,"B-1";"b2",#N/A,TRUE,"B-2";"b3",#N/A,TRUE,"B-3";"b4",#N/A,TRUE,"B-4";"b5",#N/A,TRUE,"B-5"}</definedName>
    <definedName name="wrn.FTEs." localSheetId="15" hidden="1">{#N/A,#N/A,FALSE,"94 FTE";#N/A,#N/A,FALSE,"95 FTE";#N/A,#N/A,FALSE,"96 FTE"}</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14" hidden="1">{#N/A,#N/A,FALSE,"94 FTE";#N/A,#N/A,FALSE,"95 FTE";#N/A,#N/A,FALSE,"96 FTE"}</definedName>
    <definedName name="wrn.FTEs." hidden="1">{#N/A,#N/A,FALSE,"94 FTE";#N/A,#N/A,FALSE,"95 FTE";#N/A,#N/A,FALSE,"96 FTE"}</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5" hidden="1">{#N/A,#N/A,FALSE,"A"}</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14" hidden="1">{#N/A,#N/A,FALSE,"A"}</definedName>
    <definedName name="wrn.input." hidden="1">{#N/A,#N/A,FALSE,"A"}</definedName>
    <definedName name="wrn.Inputs." localSheetId="15" hidden="1">{"[Cost of Service] COS Inputs Sch 1",#N/A,FALSE,"Cost of Service Model"}</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14" hidden="1">{"[Cost of Service] COS Inputs Sch 1",#N/A,FALSE,"Cost of Service Model"}</definedName>
    <definedName name="wrn.Inputs." hidden="1">{"[Cost of Service] COS Inputs Sch 1",#N/A,FALSE,"Cost of Service Model"}</definedName>
    <definedName name="wrn.June2002." localSheetId="15" hidden="1">{"2002Frcst","06Month",FALSE,"Frcst Format 2002"}</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14" hidden="1">{"2002Frcst","06Month",FALSE,"Frcst Format 2002"}</definedName>
    <definedName name="wrn.June2002." hidden="1">{"2002Frcst","06Month",FALSE,"Frcst Format 2002"}</definedName>
    <definedName name="wrn.JVREPORT." localSheetId="15" hidden="1">{#N/A,#N/A,FALSE,"202";#N/A,#N/A,FALSE,"203";#N/A,#N/A,FALSE,"204";#N/A,#N/A,FALSE,"205";#N/A,#N/A,FALSE,"205A"}</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14" hidden="1">{#N/A,#N/A,FALSE,"202";#N/A,#N/A,FALSE,"203";#N/A,#N/A,FALSE,"204";#N/A,#N/A,FALSE,"205";#N/A,#N/A,FALSE,"205A"}</definedName>
    <definedName name="wrn.JVREPORT." hidden="1">{#N/A,#N/A,FALSE,"202";#N/A,#N/A,FALSE,"203";#N/A,#N/A,FALSE,"204";#N/A,#N/A,FALSE,"205";#N/A,#N/A,FALSE,"205A"}</definedName>
    <definedName name="wrn.May2002." localSheetId="15" hidden="1">{"2002Frcst","05Month",FALSE,"Frcst Format 2002"}</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14" hidden="1">{"2002Frcst","05Month",FALSE,"Frcst Format 2002"}</definedName>
    <definedName name="wrn.May2002." hidden="1">{"2002Frcst","05Month",FALSE,"Frcst Format 2002"}</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5" hidden="1">{"Equipment",#N/A,FALSE,"A";"Summary",#N/A,FALSE,"B"}</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14" hidden="1">{"Equipment",#N/A,FALSE,"A";"Summary",#N/A,FALSE,"B"}</definedName>
    <definedName name="wrn.My._.estimate._.report." hidden="1">{"Equipment",#N/A,FALSE,"A";"Summary",#N/A,FALSE,"B"}</definedName>
    <definedName name="wrn.MyTestReport." localSheetId="15" hidden="1">{"Alberta",#N/A,FALSE,"Pivot Data";#N/A,#N/A,FALSE,"Pivot Data";"HiddenColumns",#N/A,FALSE,"Pivot Data"}</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14" hidden="1">{"Alberta",#N/A,FALSE,"Pivot Data";#N/A,#N/A,FALSE,"Pivot Data";"HiddenColumns",#N/A,FALSE,"Pivot Data"}</definedName>
    <definedName name="wrn.MyTestReport." hidden="1">{"Alberta",#N/A,FALSE,"Pivot Data";#N/A,#N/A,FALSE,"Pivot Data";"HiddenColumns",#N/A,FALSE,"Pivot Data"}</definedName>
    <definedName name="wrn.Overhauls." localSheetId="15" hidden="1">{"Overhauls Calculations",#N/A,FALSE,"PROFORMA"}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14" hidden="1">{"Overhauls Calculations",#N/A,FALSE,"PROFORMA"}</definedName>
    <definedName name="wrn.Overhauls." hidden="1">{"Overhauls Calculations",#N/A,FALSE,"PROFORMA"}</definedName>
    <definedName name="wrn.Overhaulsb." localSheetId="15"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14" hidden="1">{"Overhauls Calculations",#N/A,FALSE,"PROFORMA"}</definedName>
    <definedName name="wrn.Overhaulsb." hidden="1">{"Overhauls Calculations",#N/A,FALSE,"PROFORMA"}</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14"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14"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14"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14"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5" hidden="1">{"Var_page",#N/A,FALSE,"template"}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14" hidden="1">{"Var_page",#N/A,FALSE,"template"}</definedName>
    <definedName name="wrn.Print_Var_Page." hidden="1">{"Var_page",#N/A,FALSE,"template"}</definedName>
    <definedName name="wrn.Print_Variance." localSheetId="15" hidden="1">{"month_variance",#N/A,FALSE,"template"}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14" hidden="1">{"month_variance",#N/A,FALSE,"template"}</definedName>
    <definedName name="wrn.Print_Variance." hidden="1">{"month_variance",#N/A,FALSE,"template"}</definedName>
    <definedName name="wrn.Print_Variance_Page." localSheetId="15" hidden="1">{"variance_page",#N/A,FALSE,"template"}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14" hidden="1">{"variance_page",#N/A,FALSE,"template"}</definedName>
    <definedName name="wrn.Print_Variance_Page." hidden="1">{"variance_page",#N/A,FALSE,"template"}</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14"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14"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14"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14"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14"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5" hidden="1">{#N/A,#N/A,FALSE,"3 Year Plan";#N/A,#N/A,FALSE,"3 Year Plan"}</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14" hidden="1">{#N/A,#N/A,FALSE,"3 Year Plan";#N/A,#N/A,FALSE,"3 Year Plan"}</definedName>
    <definedName name="wrn.Revenue." hidden="1">{#N/A,#N/A,FALSE,"3 Year Plan";#N/A,#N/A,FALSE,"3 Year Plan"}</definedName>
    <definedName name="wrn.ROTable." localSheetId="1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14"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5" hidden="1">{"RPT1",#N/A,FALSE,"OIC650A"}</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14" hidden="1">{"RPT1",#N/A,FALSE,"OIC650A"}</definedName>
    <definedName name="wrn.RPT1." hidden="1">{"RPT1",#N/A,FALSE,"OIC650A"}</definedName>
    <definedName name="wrn.RPT610." localSheetId="15" hidden="1">{"RPT610",#N/A,FALSE,"Sheet1"}</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14" hidden="1">{"RPT610",#N/A,FALSE,"Sheet1"}</definedName>
    <definedName name="wrn.RPT610." hidden="1">{"RPT610",#N/A,FALSE,"Sheet1"}</definedName>
    <definedName name="wrn.rwc." localSheetId="1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14"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5" hidden="1">{"Sch.A_CWC_Summary",#N/A,FALSE,"Sch.A,B";"Sch.B_LLSummary",#N/A,FALSE,"Sch.A,B"}</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14" hidden="1">{"Sch.A_CWC_Summary",#N/A,FALSE,"Sch.A,B";"Sch.B_LLSummary",#N/A,FALSE,"Sch.A,B"}</definedName>
    <definedName name="wrn.Sch.A._.B." hidden="1">{"Sch.A_CWC_Summary",#N/A,FALSE,"Sch.A,B";"Sch.B_LLSummary",#N/A,FALSE,"Sch.A,B"}</definedName>
    <definedName name="wrn.Sch.A._.B._1" localSheetId="15"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14" hidden="1">{"Sch.A_CWC_Summary",#N/A,FALSE,"Sch.A,B";"Sch.B_LLSummary",#N/A,FALSE,"Sch.A,B"}</definedName>
    <definedName name="wrn.Sch.A._.B._1" hidden="1">{"Sch.A_CWC_Summary",#N/A,FALSE,"Sch.A,B";"Sch.B_LLSummary",#N/A,FALSE,"Sch.A,B"}</definedName>
    <definedName name="wrn.Sch.C." localSheetId="15" hidden="1">{"Sch.C_Rev_lag",#N/A,FALSE,"Sch.C"}</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14" hidden="1">{"Sch.C_Rev_lag",#N/A,FALSE,"Sch.C"}</definedName>
    <definedName name="wrn.Sch.C." hidden="1">{"Sch.C_Rev_lag",#N/A,FALSE,"Sch.C"}</definedName>
    <definedName name="wrn.Sch.C._1" localSheetId="15"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14" hidden="1">{"Sch.C_Rev_lag",#N/A,FALSE,"Sch.C"}</definedName>
    <definedName name="wrn.Sch.C._1" hidden="1">{"Sch.C_Rev_lag",#N/A,FALSE,"Sch.C"}</definedName>
    <definedName name="wrn.Sch.D." localSheetId="15" hidden="1">{"Sch.D1_GasPurch",#N/A,FALSE,"Sch.D";"Sch.D2_ElecPurch",#N/A,FALSE,"Sch.D"}</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14" hidden="1">{"Sch.D1_GasPurch",#N/A,FALSE,"Sch.D";"Sch.D2_ElecPurch",#N/A,FALSE,"Sch.D"}</definedName>
    <definedName name="wrn.Sch.D." hidden="1">{"Sch.D1_GasPurch",#N/A,FALSE,"Sch.D";"Sch.D2_ElecPurch",#N/A,FALSE,"Sch.D"}</definedName>
    <definedName name="wrn.Sch.D._1" localSheetId="15"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14" hidden="1">{"Sch.D1_GasPurch",#N/A,FALSE,"Sch.D";"Sch.D2_ElecPurch",#N/A,FALSE,"Sch.D"}</definedName>
    <definedName name="wrn.Sch.D._1" hidden="1">{"Sch.D1_GasPurch",#N/A,FALSE,"Sch.D";"Sch.D2_ElecPurch",#N/A,FALSE,"Sch.D"}</definedName>
    <definedName name="wrn.Sch.E._.F." localSheetId="15" hidden="1">{"Sch.E_PayrollExp",#N/A,TRUE,"Sch.E,F";"Sch.F_FICA",#N/A,TRUE,"Sch.E,F"}</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14" hidden="1">{"Sch.E_PayrollExp",#N/A,TRUE,"Sch.E,F";"Sch.F_FICA",#N/A,TRUE,"Sch.E,F"}</definedName>
    <definedName name="wrn.Sch.E._.F." hidden="1">{"Sch.E_PayrollExp",#N/A,TRUE,"Sch.E,F";"Sch.F_FICA",#N/A,TRUE,"Sch.E,F"}</definedName>
    <definedName name="wrn.Sch.E._.F._1" localSheetId="15"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14" hidden="1">{"Sch.E_PayrollExp",#N/A,TRUE,"Sch.E,F";"Sch.F_FICA",#N/A,TRUE,"Sch.E,F"}</definedName>
    <definedName name="wrn.Sch.E._.F._1" hidden="1">{"Sch.E_PayrollExp",#N/A,TRUE,"Sch.E,F";"Sch.F_FICA",#N/A,TRUE,"Sch.E,F"}</definedName>
    <definedName name="wrn.Sch.G." localSheetId="15" hidden="1">{"Sch.G_ICP",#N/A,FALSE,"Sch.G"}</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14" hidden="1">{"Sch.G_ICP",#N/A,FALSE,"Sch.G"}</definedName>
    <definedName name="wrn.Sch.G." hidden="1">{"Sch.G_ICP",#N/A,FALSE,"Sch.G"}</definedName>
    <definedName name="wrn.Sch.G._1" localSheetId="15"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14" hidden="1">{"Sch.G_ICP",#N/A,FALSE,"Sch.G"}</definedName>
    <definedName name="wrn.Sch.G._1" hidden="1">{"Sch.G_ICP",#N/A,FALSE,"Sch.G"}</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5" hidden="1">{"Sch.I_Goods&amp;Svcs",#N/A,FALSE,"Sch.I"}</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14" hidden="1">{"Sch.I_Goods&amp;Svcs",#N/A,FALSE,"Sch.I"}</definedName>
    <definedName name="wrn.Sch.I." hidden="1">{"Sch.I_Goods&amp;Svcs",#N/A,FALSE,"Sch.I"}</definedName>
    <definedName name="wrn.Sch.I._1" localSheetId="15"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14" hidden="1">{"Sch.I_Goods&amp;Svcs",#N/A,FALSE,"Sch.I"}</definedName>
    <definedName name="wrn.Sch.I._1" hidden="1">{"Sch.I_Goods&amp;Svcs",#N/A,FALSE,"Sch.I"}</definedName>
    <definedName name="wrn.Sch.J." localSheetId="15" hidden="1">{"Sch.J_CorpChgs",#N/A,FALSE,"Sch.J"}</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14" hidden="1">{"Sch.J_CorpChgs",#N/A,FALSE,"Sch.J"}</definedName>
    <definedName name="wrn.Sch.J." hidden="1">{"Sch.J_CorpChgs",#N/A,FALSE,"Sch.J"}</definedName>
    <definedName name="wrn.Sch.J._1" localSheetId="15"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14" hidden="1">{"Sch.J_CorpChgs",#N/A,FALSE,"Sch.J"}</definedName>
    <definedName name="wrn.Sch.J._1" hidden="1">{"Sch.J_CorpChgs",#N/A,FALSE,"Sch.J"}</definedName>
    <definedName name="wrn.Sch.K." localSheetId="15" hidden="1">{"Sch.K_P1_PropLease",#N/A,FALSE,"Sch.K";"Sch.K_P2_PropLease",#N/A,FALSE,"Sch.K"}</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14" hidden="1">{"Sch.K_P1_PropLease",#N/A,FALSE,"Sch.K";"Sch.K_P2_PropLease",#N/A,FALSE,"Sch.K"}</definedName>
    <definedName name="wrn.Sch.K." hidden="1">{"Sch.K_P1_PropLease",#N/A,FALSE,"Sch.K";"Sch.K_P2_PropLease",#N/A,FALSE,"Sch.K"}</definedName>
    <definedName name="wrn.Sch.K._1" localSheetId="15"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14" hidden="1">{"Sch.K_P1_PropLease",#N/A,FALSE,"Sch.K";"Sch.K_P2_PropLease",#N/A,FALSE,"Sch.K"}</definedName>
    <definedName name="wrn.Sch.K._1" hidden="1">{"Sch.K_P1_PropLease",#N/A,FALSE,"Sch.K";"Sch.K_P2_PropLease",#N/A,FALSE,"Sch.K"}</definedName>
    <definedName name="wrn.Sch.L." localSheetId="15" hidden="1">{"Sch.L_MaterialIssue",#N/A,FALSE,"Sch.L"}</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14" hidden="1">{"Sch.L_MaterialIssue",#N/A,FALSE,"Sch.L"}</definedName>
    <definedName name="wrn.Sch.L." hidden="1">{"Sch.L_MaterialIssue",#N/A,FALSE,"Sch.L"}</definedName>
    <definedName name="wrn.Sch.L._1" localSheetId="15"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14" hidden="1">{"Sch.L_MaterialIssue",#N/A,FALSE,"Sch.L"}</definedName>
    <definedName name="wrn.Sch.L._1" hidden="1">{"Sch.L_MaterialIssue",#N/A,FALSE,"Sch.L"}</definedName>
    <definedName name="wrn.Sch.M." localSheetId="15" hidden="1">{"Sch.M_Prop&amp;FFTaxes",#N/A,FALSE,"Sch.M"}</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14" hidden="1">{"Sch.M_Prop&amp;FFTaxes",#N/A,FALSE,"Sch.M"}</definedName>
    <definedName name="wrn.Sch.M." hidden="1">{"Sch.M_Prop&amp;FFTaxes",#N/A,FALSE,"Sch.M"}</definedName>
    <definedName name="wrn.Sch.M._1" localSheetId="15"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14" hidden="1">{"Sch.M_Prop&amp;FFTaxes",#N/A,FALSE,"Sch.M"}</definedName>
    <definedName name="wrn.Sch.M._1" hidden="1">{"Sch.M_Prop&amp;FFTaxes",#N/A,FALSE,"Sch.M"}</definedName>
    <definedName name="wrn.Sch.N." localSheetId="15" hidden="1">{"Sch.N_IncTaxes",#N/A,FALSE,"Sch. N, O"}</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14" hidden="1">{"Sch.N_IncTaxes",#N/A,FALSE,"Sch. N, O"}</definedName>
    <definedName name="wrn.Sch.N." hidden="1">{"Sch.N_IncTaxes",#N/A,FALSE,"Sch. N, O"}</definedName>
    <definedName name="wrn.Sch.N._1" localSheetId="15"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14" hidden="1">{"Sch.N_IncTaxes",#N/A,FALSE,"Sch. N, O"}</definedName>
    <definedName name="wrn.Sch.N._1" hidden="1">{"Sch.N_IncTaxes",#N/A,FALSE,"Sch. N, O"}</definedName>
    <definedName name="wrn.Sch.O." localSheetId="1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14"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14"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5" hidden="1">{"Sch.P_BS_Bal",#N/A,FALSE,"WP-BS Elem"}</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14" hidden="1">{"Sch.P_BS_Bal",#N/A,FALSE,"WP-BS Elem"}</definedName>
    <definedName name="wrn.Sch.P." hidden="1">{"Sch.P_BS_Bal",#N/A,FALSE,"WP-BS Elem"}</definedName>
    <definedName name="wrn.Sch.P._.Accts." localSheetId="15" hidden="1">{"Sch.P_BS_Accts",#N/A,FALSE,"WP-BS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14" hidden="1">{"Sch.P_BS_Accts",#N/A,FALSE,"WP-BS Elem"}</definedName>
    <definedName name="wrn.Sch.P._.Accts." hidden="1">{"Sch.P_BS_Accts",#N/A,FALSE,"WP-BS Elem"}</definedName>
    <definedName name="wrn.Sch.P._.Accts._1" localSheetId="15"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14" hidden="1">{"Sch.P_BS_Accts",#N/A,FALSE,"WP-BS Elem"}</definedName>
    <definedName name="wrn.Sch.P._.Accts._1" hidden="1">{"Sch.P_BS_Accts",#N/A,FALSE,"WP-BS Elem"}</definedName>
    <definedName name="wrn.Sch.P._1" localSheetId="15" hidden="1">{"Sch.P_BS_Bal",#N/A,FALSE,"WP-BS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14" hidden="1">{"Sch.P_BS_Bal",#N/A,FALSE,"WP-BS Elem"}</definedName>
    <definedName name="wrn.Sch.P._1" hidden="1">{"Sch.P_BS_Bal",#N/A,FALSE,"WP-BS Elem"}</definedName>
    <definedName name="wrn.Statement._.AD." localSheetId="15" hidden="1">{#N/A,#N/A,FALSE,"AD PG 1 OF 2";#N/A,#N/A,FALSE,"AD PG 2 OF 2"}</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14" hidden="1">{#N/A,#N/A,FALSE,"AD PG 1 OF 2";#N/A,#N/A,FALSE,"AD PG 2 OF 2"}</definedName>
    <definedName name="wrn.Statement._.AD." hidden="1">{#N/A,#N/A,FALSE,"AD PG 1 OF 2";#N/A,#N/A,FALSE,"AD PG 2 OF 2"}</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5" hidden="1">{"page1",#N/A,TRUE,"2";"page2",#N/A,TRUE,"2"}</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14" hidden="1">{"page1",#N/A,TRUE,"2";"page2",#N/A,TRUE,"2"}</definedName>
    <definedName name="wrn.test." hidden="1">{"page1",#N/A,TRUE,"2";"page2",#N/A,TRUE,"2"}</definedName>
    <definedName name="wrn.test.1" localSheetId="15"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14" hidden="1">{"page1",#N/A,TRUE,"2";"page2",#N/A,TRUE,"2"}</definedName>
    <definedName name="wrn.test.1" hidden="1">{"page1",#N/A,TRUE,"2";"page2",#N/A,TRUE,"2"}</definedName>
    <definedName name="wrn.test1." localSheetId="15" hidden="1">{"Income Statement",#N/A,FALSE,"CFMODEL";"Balance Sheet",#N/A,FALSE,"CFMODEL"}</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14" hidden="1">{"Income Statement",#N/A,FALSE,"CFMODEL";"Balance Sheet",#N/A,FALSE,"CFMODEL"}</definedName>
    <definedName name="wrn.test1." hidden="1">{"Income Statement",#N/A,FALSE,"CFMODEL";"Balance Sheet",#N/A,FALSE,"CFMODEL"}</definedName>
    <definedName name="wrn.test2." localSheetId="15" hidden="1">{"SourcesUses",#N/A,TRUE,"CFMODEL";"TransOverview",#N/A,TRUE,"CFMODEL"}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14" hidden="1">{"SourcesUses",#N/A,TRUE,"CFMODEL";"TransOverview",#N/A,TRUE,"CFMODEL"}</definedName>
    <definedName name="wrn.test2." hidden="1">{"SourcesUses",#N/A,TRUE,"CFMODEL";"TransOverview",#N/A,TRUE,"CFMODEL"}</definedName>
    <definedName name="wrn.test3." localSheetId="15" hidden="1">{"SourcesUses",#N/A,TRUE,#N/A;"TransOverview",#N/A,TRUE,"CFMODEL"}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14" hidden="1">{"SourcesUses",#N/A,TRUE,#N/A;"TransOverview",#N/A,TRUE,"CFMODEL"}</definedName>
    <definedName name="wrn.test3." hidden="1">{"SourcesUses",#N/A,TRUE,#N/A;"TransOverview",#N/A,TRUE,"CFMODEL"}</definedName>
    <definedName name="wrn.test3.2" localSheetId="15"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14" hidden="1">{"SourcesUses",#N/A,TRUE,#N/A;"TransOverview",#N/A,TRUE,"CFMODEL"}</definedName>
    <definedName name="wrn.test3.2" hidden="1">{"SourcesUses",#N/A,TRUE,#N/A;"TransOverview",#N/A,TRUE,"CFMODEL"}</definedName>
    <definedName name="wrn.test4." localSheetId="15" hidden="1">{"SourcesUses",#N/A,TRUE,"FundsFlow";"TransOverview",#N/A,TRUE,"FundsFlow"}</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14" hidden="1">{"SourcesUses",#N/A,TRUE,"FundsFlow";"TransOverview",#N/A,TRUE,"FundsFlow"}</definedName>
    <definedName name="wrn.test4." hidden="1">{"SourcesUses",#N/A,TRUE,"FundsFlow";"TransOverview",#N/A,TRUE,"FundsFlow"}</definedName>
    <definedName name="wrn.test42." localSheetId="15"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14" hidden="1">{"SourcesUses",#N/A,TRUE,"FundsFlow";"TransOverview",#N/A,TRUE,"FundsFlow"}</definedName>
    <definedName name="wrn.test42." hidden="1">{"SourcesUses",#N/A,TRUE,"FundsFlow";"TransOverview",#N/A,TRUE,"FundsFlow"}</definedName>
    <definedName name="wrn.TEST610." localSheetId="15" hidden="1">{"TEST610",#N/A,FALSE,"Sheet1"}</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14" hidden="1">{"TEST610",#N/A,FALSE,"Sheet1"}</definedName>
    <definedName name="wrn.TEST610." hidden="1">{"TEST610",#N/A,FALSE,"Sheet1"}</definedName>
    <definedName name="wrn.TEST611." localSheetId="15" hidden="1">{"TEST611",#N/A,FALSE,"Sheet1"}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14" hidden="1">{"TEST611",#N/A,FALSE,"Sheet1"}</definedName>
    <definedName name="wrn.TEST611." hidden="1">{"TEST611",#N/A,FALSE,"Sheet1"}</definedName>
    <definedName name="wrn.Total." localSheetId="15" hidden="1">{"schedh3a",#N/A,TRUE,"H-3";"schedh3b",#N/A,TRUE,"H-3"}</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14" hidden="1">{"schedh3a",#N/A,TRUE,"H-3";"schedh3b",#N/A,TRUE,"H-3"}</definedName>
    <definedName name="wrn.Total." hidden="1">{"schedh3a",#N/A,TRUE,"H-3";"schedh3b",#N/A,TRUE,"H-3"}</definedName>
    <definedName name="wrn.XX." localSheetId="15" hidden="1">{#N/A,#N/A,FALSE,"337"}</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14" hidden="1">{#N/A,#N/A,FALSE,"337"}</definedName>
    <definedName name="wrn.XX." hidden="1">{#N/A,#N/A,FALSE,"337"}</definedName>
    <definedName name="wtf" localSheetId="15" hidden="1">#REF!</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hidden="1">#REF!</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5" hidden="1">{"2002Frcst","05Month",FALSE,"Frcst Format 2002"}</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14" hidden="1">{"2002Frcst","05Month",FALSE,"Frcst Format 2002"}</definedName>
    <definedName name="wwwwwwww" hidden="1">{"2002Frcst","05Month",FALSE,"Frcst Format 2002"}</definedName>
    <definedName name="x" localSheetId="1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14"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5">#REF!,#REF!,#REF!,#REF!,#REF!,#REF!</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#REF!,#REF!,#REF!,#REF!,#REF!,#REF!</definedName>
    <definedName name="X_Vld_Amort" localSheetId="15">#REF!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#REF!</definedName>
    <definedName name="X_Vld_APIC" localSheetId="15">#REF!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#REF!</definedName>
    <definedName name="X_Vld_ChgCash">'[12]CF Report'!$C$65</definedName>
    <definedName name="X_Vld_CStk" localSheetId="15">#REF!</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#REF!</definedName>
    <definedName name="X_Vld_DefCr" localSheetId="15">#REF!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#REF!</definedName>
    <definedName name="X_Vld_Depr" localSheetId="15">#REF!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#REF!</definedName>
    <definedName name="X_Vld_ESOP" localSheetId="15">#REF!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#REF!</definedName>
    <definedName name="X_Vld_GdWl" localSheetId="15">#REF!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#REF!</definedName>
    <definedName name="X_Vld_Inv" localSheetId="15">#REF!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#REF!</definedName>
    <definedName name="X_Vld_LTAst" localSheetId="15">#REF!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#REF!</definedName>
    <definedName name="X_Vld_LTDebt" localSheetId="15">#REF!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#REF!</definedName>
    <definedName name="X_Vld_MinInt" localSheetId="15">#REF!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#REF!</definedName>
    <definedName name="X_Vld_NetWrkCap" localSheetId="15">#REF!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#REF!</definedName>
    <definedName name="X_Vld_NucTrst" localSheetId="15">#REF!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#REF!</definedName>
    <definedName name="X_Vld_OthInc" localSheetId="15">#REF!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#REF!</definedName>
    <definedName name="X_Vld_PfStk" localSheetId="15">#REF!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#REF!</definedName>
    <definedName name="X_Vld_PPE" localSheetId="15">#REF!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#REF!</definedName>
    <definedName name="X_Vld_RE" localSheetId="15">#REF!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#REF!</definedName>
    <definedName name="X_Vld_RegAst" localSheetId="15">#REF!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#REF!</definedName>
    <definedName name="X_Vld_Tax" localSheetId="15">#REF!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#REF!</definedName>
    <definedName name="X_Vld_TrstPfSec" localSheetId="15">#REF!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#REF!</definedName>
    <definedName name="xa" localSheetId="15">OFFSET(YAXIS,0,-1)</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14">OFFSET(YAXIS,0,-1)</definedName>
    <definedName name="xa">OFFSET(YAXIS,0,-1)</definedName>
    <definedName name="xaxIS" localSheetId="15">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14">OFFSET(YAXIS,0,-1)</definedName>
    <definedName name="xaxIS">OFFSET(YAXIS,0,-1)</definedName>
    <definedName name="xes" localSheetId="1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14"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5">#REF!</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#REF!</definedName>
    <definedName name="XREF_COLUMN_1" localSheetId="15" hidden="1">#REF!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hidden="1">#REF!</definedName>
    <definedName name="XREF_COLUMN_10" localSheetId="15"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hidden="1">#REF!</definedName>
    <definedName name="XREF_COLUMN_2" localSheetId="15"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hidden="1">#REF!</definedName>
    <definedName name="XREF_COLUMN_3" localSheetId="15"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hidden="1">#REF!</definedName>
    <definedName name="XREF_COLUMN_4" localSheetId="15"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hidden="1">#REF!</definedName>
    <definedName name="XREF_COLUMN_5" localSheetId="15"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hidden="1">#REF!</definedName>
    <definedName name="XREF_COLUMN_6" localSheetId="1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hidden="1">#REF!</definedName>
    <definedName name="XREF_COLUMN_7" localSheetId="15"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hidden="1">#REF!</definedName>
    <definedName name="XREF_COLUMN_8" localSheetId="15"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hidden="1">#REF!</definedName>
    <definedName name="XREF_COLUMN_9" localSheetId="15"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hidden="1">#REF!</definedName>
    <definedName name="XRefActiveRow" localSheetId="15"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hidden="1">#REF!</definedName>
    <definedName name="XRefColumnsCount" hidden="1">1</definedName>
    <definedName name="XRefCopy1" localSheetId="15"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hidden="1">#REF!</definedName>
    <definedName name="XRefCopy10" localSheetId="15"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hidden="1">#REF!</definedName>
    <definedName name="XRefCopy10Row" localSheetId="15"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hidden="1">#REF!</definedName>
    <definedName name="XRefCopy11" localSheetId="15"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hidden="1">#REF!</definedName>
    <definedName name="XRefCopy11Row" localSheetId="15"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hidden="1">#REF!</definedName>
    <definedName name="XRefCopy12" localSheetId="15"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hidden="1">#REF!</definedName>
    <definedName name="XRefCopy12Row" localSheetId="15"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hidden="1">#REF!</definedName>
    <definedName name="XRefCopy13" localSheetId="15"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hidden="1">#REF!</definedName>
    <definedName name="XRefCopy13Row" localSheetId="15"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hidden="1">#REF!</definedName>
    <definedName name="XRefCopy14" localSheetId="15"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hidden="1">#REF!</definedName>
    <definedName name="XRefCopy14Row" localSheetId="15"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hidden="1">#REF!</definedName>
    <definedName name="XRefCopy15" localSheetId="15"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hidden="1">#REF!</definedName>
    <definedName name="XRefCopy15Row" localSheetId="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hidden="1">#REF!</definedName>
    <definedName name="XRefCopy16" localSheetId="15"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hidden="1">#REF!</definedName>
    <definedName name="XRefCopy16Row" localSheetId="15"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hidden="1">#REF!</definedName>
    <definedName name="XRefCopy17" localSheetId="15"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hidden="1">#REF!</definedName>
    <definedName name="XRefCopy17Row" localSheetId="15"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hidden="1">#REF!</definedName>
    <definedName name="XRefCopy18" localSheetId="15"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hidden="1">#REF!</definedName>
    <definedName name="XRefCopy18Row" localSheetId="15"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hidden="1">#REF!</definedName>
    <definedName name="XRefCopy19" localSheetId="15"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hidden="1">#REF!</definedName>
    <definedName name="XRefCopy19Row" localSheetId="15"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hidden="1">#REF!</definedName>
    <definedName name="XRefCopy1Row" localSheetId="15"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hidden="1">#REF!</definedName>
    <definedName name="XRefCopy2" localSheetId="15"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hidden="1">#REF!</definedName>
    <definedName name="XRefCopy20" localSheetId="15"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hidden="1">#REF!</definedName>
    <definedName name="XRefCopy20Row" localSheetId="15"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hidden="1">#REF!</definedName>
    <definedName name="XRefCopy21" localSheetId="15"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hidden="1">#REF!</definedName>
    <definedName name="XRefCopy21Row" localSheetId="15"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hidden="1">#REF!</definedName>
    <definedName name="XRefCopy22" localSheetId="15"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hidden="1">#REF!</definedName>
    <definedName name="XRefCopy22Row" localSheetId="15"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hidden="1">#REF!</definedName>
    <definedName name="XRefCopy2Row" localSheetId="15"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hidden="1">#REF!</definedName>
    <definedName name="XRefCopy3" localSheetId="15"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hidden="1">#REF!</definedName>
    <definedName name="XRefCopy3Row" localSheetId="15"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hidden="1">#REF!</definedName>
    <definedName name="XRefCopy4" localSheetId="15"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hidden="1">#REF!</definedName>
    <definedName name="XRefCopy4Row" localSheetId="15"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hidden="1">#REF!</definedName>
    <definedName name="XRefCopy5" localSheetId="15"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hidden="1">#REF!</definedName>
    <definedName name="XRefCopy5Row" localSheetId="1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hidden="1">#REF!</definedName>
    <definedName name="XRefCopy6" localSheetId="15"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hidden="1">#REF!</definedName>
    <definedName name="XRefCopy6Row" localSheetId="15"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hidden="1">#REF!</definedName>
    <definedName name="XRefCopy7" localSheetId="15"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hidden="1">#REF!</definedName>
    <definedName name="XRefCopy7Row" localSheetId="15"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hidden="1">#REF!</definedName>
    <definedName name="XRefCopy8" localSheetId="15"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hidden="1">#REF!</definedName>
    <definedName name="XRefCopy8Row" localSheetId="15"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hidden="1">#REF!</definedName>
    <definedName name="XRefCopy9" localSheetId="15"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hidden="1">#REF!</definedName>
    <definedName name="XRefCopy9Row" localSheetId="15"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hidden="1">#REF!</definedName>
    <definedName name="XRefCopyRangeCount" hidden="1">1</definedName>
    <definedName name="XRefPaste1" localSheetId="15" hidden="1">#REF!</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hidden="1">#REF!</definedName>
    <definedName name="XRefPaste1Row" localSheetId="15"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hidden="1">#REF!</definedName>
    <definedName name="XRefPaste2" localSheetId="15"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hidden="1">#REF!</definedName>
    <definedName name="XRefPaste2Row" localSheetId="15"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hidden="1">#REF!</definedName>
    <definedName name="XRefPaste3" localSheetId="15"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hidden="1">#REF!</definedName>
    <definedName name="XRefPaste3Row" localSheetId="15"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hidden="1">#REF!</definedName>
    <definedName name="XRefPaste4" localSheetId="15"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hidden="1">#REF!</definedName>
    <definedName name="XRefPaste4Row" localSheetId="15"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hidden="1">#REF!</definedName>
    <definedName name="XRefPaste5Row" localSheetId="15"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hidden="1">#REF!</definedName>
    <definedName name="XRefPaste6" localSheetId="15"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hidden="1">#REF!</definedName>
    <definedName name="XRefPaste6Row" localSheetId="15"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hidden="1">#REF!</definedName>
    <definedName name="XRefPasteRangeCount" hidden="1">3</definedName>
    <definedName name="xsTYPE">"tbl"</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5">#REF!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#REF!</definedName>
    <definedName name="yeperiod" localSheetId="15">#REF!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#REF!</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5">'[8]misc tables'!$B$20:$B$21</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'[8]misc tables'!$B$20:$B$21</definedName>
    <definedName name="yield_curves">[5]Inputs!$B$28</definedName>
    <definedName name="YrAvg" localSheetId="15">#REF!</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#REF!</definedName>
    <definedName name="YTDInc" localSheetId="15">#REF!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#REF!</definedName>
    <definedName name="ytytyt" localSheetId="15">#REF!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#REF!</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5">#REF!</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#REF!</definedName>
    <definedName name="Z_NWC_CashAR" localSheetId="15">#REF!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#REF!</definedName>
    <definedName name="Z_NWC_CashComNPurch" localSheetId="15">#REF!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#REF!</definedName>
    <definedName name="Z_NWC_CashCustDep" localSheetId="15">#REF!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#REF!</definedName>
    <definedName name="Z_NWC_CashDivPay" localSheetId="15">#REF!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#REF!</definedName>
    <definedName name="Z_NWC_CashEnergyLiabilities" localSheetId="15">#REF!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#REF!</definedName>
    <definedName name="Z_NWC_CashEnergyTradingAssets" localSheetId="15">#REF!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#REF!</definedName>
    <definedName name="Z_NWC_CashIntPay" localSheetId="15">#REF!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#REF!</definedName>
    <definedName name="Z_NWC_CashInventory" localSheetId="15">#REF!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#REF!</definedName>
    <definedName name="Z_NWC_CashNP" localSheetId="15">#REF!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#REF!</definedName>
    <definedName name="Z_NWC_CashNR" localSheetId="15">#REF!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#REF!</definedName>
    <definedName name="Z_NWC_CashOthAssets" localSheetId="15">#REF!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#REF!</definedName>
    <definedName name="Z_NWC_CashOthLiabilities" localSheetId="15">#REF!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#REF!</definedName>
    <definedName name="Z_NWC_CashRegAssets" localSheetId="15">#REF!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#REF!</definedName>
    <definedName name="Z_NWC_CashRegLiabilities" localSheetId="15">#REF!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#REF!</definedName>
    <definedName name="Z_NWC_CashRepurchaseObligations" localSheetId="15">#REF!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#REF!</definedName>
    <definedName name="Z_NWC_CashResaleAgreements" localSheetId="15">#REF!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#REF!</definedName>
    <definedName name="Z_NWC_CashTAX" localSheetId="15">#REF!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#REF!</definedName>
    <definedName name="zzzzzzzzzz" localSheetId="15" hidden="1">{"SourcesUses",#N/A,TRUE,"CFMODEL";"TransOverview",#N/A,TRUE,"CFMODEL"}</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14" hidden="1">{"SourcesUses",#N/A,TRUE,"CFMODEL";"TransOverview",#N/A,TRUE,"CFMODEL"}</definedName>
    <definedName name="zzzzzzzzzz" hidden="1">{"SourcesUses",#N/A,TRUE,"CFMODEL";"TransOverview",#N/A,TRUE,"CFMODEL"}</definedName>
    <definedName name="zzzzzzzzzzzzzzzzz" localSheetId="15"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14" hidden="1">{"SourcesUses",#N/A,TRUE,"CFMODEL";"TransOverview",#N/A,TRUE,"CFMODEL"}</definedName>
    <definedName name="zzzzzzzzzzzzzzzzz" hidden="1">{"SourcesUses",#N/A,TRUE,"CFMODEL";"TransOverview",#N/A,TRUE,"CFMODEL"}</definedName>
    <definedName name="zzzzzzzzzzzzzzzzzzzzzzzzz" localSheetId="15" hidden="1">{"Income Statement",#N/A,FALSE,"CFMODEL";"Balance Sheet",#N/A,FALSE,"CFMODEL"}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14" hidden="1">{"Income Statement",#N/A,FALSE,"CFMODEL";"Balance Sheet",#N/A,FALSE,"CFMODEL"}</definedName>
    <definedName name="zzzzzzzzzzzzzzzzzzzzzzzzz" hidden="1">{"Income Statement",#N/A,FALSE,"CFMODEL";"Balance Sheet",#N/A,FALSE,"CFMODEL"}</definedName>
    <definedName name="zzzzzzzzzzzzzzzzzzzzzzzzzzz" localSheetId="15" hidden="1">{"SourcesUses",#N/A,TRUE,"FundsFlow";"TransOverview",#N/A,TRUE,"FundsFlow"}</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14" hidden="1">{"SourcesUses",#N/A,TRUE,"FundsFlow";"TransOverview",#N/A,TRUE,"FundsFlow"}</definedName>
    <definedName name="zzzzzzzzzzzzzzzzzzzzzzzzzzz" hidden="1">{"SourcesUses",#N/A,TRUE,"FundsFlow";"TransOverview",#N/A,TRUE,"FundsFlow"}</definedName>
    <definedName name="zzzzzzzzzzzzzzzzzzzzzzzzzzzzz" localSheetId="15" hidden="1">{"SourcesUses",#N/A,TRUE,"CFMODEL";"TransOverview",#N/A,TRUE,"CFMODEL"}</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14"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1" l="1"/>
  <c r="D10" i="21"/>
  <c r="D11" i="21"/>
  <c r="D12" i="21"/>
  <c r="D13" i="21"/>
  <c r="D14" i="21"/>
  <c r="D15" i="21"/>
  <c r="D16" i="21"/>
  <c r="D17" i="21"/>
  <c r="D18" i="21"/>
  <c r="D19" i="21"/>
  <c r="D8" i="21"/>
  <c r="O59" i="7" l="1"/>
  <c r="N59" i="7"/>
  <c r="M11" i="70"/>
  <c r="L11" i="70"/>
  <c r="C19" i="74" l="1"/>
  <c r="B19" i="74"/>
  <c r="G34" i="76"/>
  <c r="F34" i="76"/>
  <c r="F18" i="75"/>
  <c r="E18" i="75"/>
  <c r="C18" i="75"/>
  <c r="B18" i="75"/>
  <c r="H18" i="75" s="1"/>
  <c r="G18" i="72"/>
  <c r="F18" i="72"/>
  <c r="E18" i="72"/>
  <c r="C18" i="72"/>
  <c r="B18" i="72"/>
  <c r="AA20" i="71"/>
  <c r="Z20" i="71"/>
  <c r="Y20" i="71"/>
  <c r="X20" i="71"/>
  <c r="W20" i="71"/>
  <c r="S20" i="71"/>
  <c r="R20" i="71"/>
  <c r="Q20" i="71"/>
  <c r="P20" i="71"/>
  <c r="N20" i="71"/>
  <c r="M20" i="71"/>
  <c r="L20" i="71"/>
  <c r="I20" i="71"/>
  <c r="H20" i="71"/>
  <c r="G20" i="71"/>
  <c r="F20" i="71"/>
  <c r="D20" i="71"/>
  <c r="C20" i="71"/>
  <c r="B20" i="71"/>
  <c r="B67" i="4"/>
  <c r="B66" i="4"/>
  <c r="I18" i="72" l="1"/>
  <c r="D18" i="72"/>
  <c r="H18" i="72"/>
  <c r="E19" i="74"/>
  <c r="H19" i="74" s="1"/>
  <c r="F19" i="74"/>
  <c r="G18" i="75"/>
  <c r="D18" i="75"/>
  <c r="B33" i="4"/>
  <c r="B31" i="4"/>
  <c r="B63" i="4" s="1"/>
  <c r="B61" i="4"/>
  <c r="I19" i="74" l="1"/>
  <c r="D19" i="74"/>
  <c r="G19" i="74"/>
  <c r="O54" i="7"/>
  <c r="O55" i="7"/>
  <c r="O56" i="7"/>
  <c r="O57" i="7"/>
  <c r="O58" i="7"/>
  <c r="O53" i="7"/>
  <c r="N54" i="7"/>
  <c r="N55" i="7"/>
  <c r="N56" i="7"/>
  <c r="N57" i="7"/>
  <c r="N58" i="7"/>
  <c r="N53" i="7"/>
  <c r="J19" i="74" l="1"/>
  <c r="D60" i="82"/>
  <c r="D25" i="82"/>
  <c r="D10" i="82"/>
  <c r="D11" i="82"/>
  <c r="D13" i="82"/>
  <c r="D14" i="82"/>
  <c r="D19" i="82"/>
  <c r="D20" i="82"/>
  <c r="D9" i="82"/>
  <c r="C15" i="8" l="1"/>
  <c r="H15" i="42" l="1"/>
  <c r="F69" i="40"/>
  <c r="E20" i="21" l="1"/>
  <c r="C19" i="53"/>
  <c r="C8" i="96"/>
  <c r="L29" i="8" l="1"/>
  <c r="I29" i="8"/>
  <c r="F29" i="8"/>
  <c r="C29" i="8"/>
  <c r="M27" i="8"/>
  <c r="J27" i="8"/>
  <c r="G27" i="8"/>
  <c r="D27" i="8"/>
  <c r="M26" i="8"/>
  <c r="J26" i="8"/>
  <c r="G26" i="8"/>
  <c r="D26" i="8"/>
  <c r="M25" i="8"/>
  <c r="J25" i="8"/>
  <c r="G25" i="8"/>
  <c r="D25" i="8"/>
  <c r="O24" i="8"/>
  <c r="M24" i="8"/>
  <c r="J24" i="8"/>
  <c r="G24" i="8"/>
  <c r="D24" i="8"/>
  <c r="M23" i="8"/>
  <c r="J23" i="8"/>
  <c r="G23" i="8"/>
  <c r="D23" i="8"/>
  <c r="M22" i="8"/>
  <c r="J22" i="8"/>
  <c r="G22" i="8"/>
  <c r="D22" i="8"/>
  <c r="M21" i="8"/>
  <c r="J21" i="8"/>
  <c r="G21" i="8"/>
  <c r="D21" i="8"/>
  <c r="J20" i="8"/>
  <c r="G20" i="8"/>
  <c r="D20" i="8"/>
  <c r="D29" i="8" s="1"/>
  <c r="O19" i="8"/>
  <c r="M19" i="8"/>
  <c r="P19" i="8" s="1"/>
  <c r="J19" i="8"/>
  <c r="J29" i="8" s="1"/>
  <c r="G19" i="8"/>
  <c r="G29" i="8" s="1"/>
  <c r="D19" i="8"/>
  <c r="M17" i="8"/>
  <c r="J17" i="8"/>
  <c r="G17" i="8"/>
  <c r="D17" i="8"/>
  <c r="M16" i="8"/>
  <c r="J16" i="8"/>
  <c r="G16" i="8"/>
  <c r="D16" i="8"/>
  <c r="O15" i="8"/>
  <c r="J15" i="8"/>
  <c r="G15" i="8"/>
  <c r="D15" i="8"/>
  <c r="P24" i="8" l="1"/>
  <c r="O29" i="8"/>
  <c r="M15" i="8"/>
  <c r="P15" i="8" s="1"/>
  <c r="M20" i="8"/>
  <c r="M29" i="8" s="1"/>
  <c r="P29" i="8" s="1"/>
  <c r="G69" i="40" l="1"/>
  <c r="H57" i="40" l="1"/>
  <c r="H12" i="40"/>
  <c r="H42" i="40"/>
  <c r="H48" i="40"/>
  <c r="H15" i="40"/>
  <c r="H24" i="40"/>
  <c r="H39" i="40"/>
  <c r="H31" i="40"/>
  <c r="H52" i="40"/>
  <c r="H59" i="40"/>
  <c r="H22" i="40"/>
  <c r="H27" i="40"/>
  <c r="H38" i="40"/>
  <c r="H30" i="40"/>
  <c r="H51" i="40"/>
  <c r="H18" i="40"/>
  <c r="H34" i="40"/>
  <c r="H62" i="40"/>
  <c r="H13" i="40"/>
  <c r="H19" i="40"/>
  <c r="H29" i="40"/>
  <c r="H35" i="40"/>
  <c r="H45" i="40"/>
  <c r="H56" i="40"/>
  <c r="H11" i="40"/>
  <c r="H21" i="40"/>
  <c r="H17" i="40"/>
  <c r="H26" i="40"/>
  <c r="H41" i="40"/>
  <c r="H37" i="40"/>
  <c r="H33" i="40"/>
  <c r="H44" i="40"/>
  <c r="H54" i="40"/>
  <c r="H50" i="40"/>
  <c r="H61" i="40"/>
  <c r="H9" i="40"/>
  <c r="H10" i="40"/>
  <c r="H20" i="40"/>
  <c r="H16" i="40"/>
  <c r="H25" i="40"/>
  <c r="H40" i="40"/>
  <c r="H36" i="40"/>
  <c r="H32" i="40"/>
  <c r="H46" i="40"/>
  <c r="H53" i="40"/>
  <c r="H49" i="40"/>
  <c r="H60" i="40"/>
  <c r="H66" i="40"/>
  <c r="H67" i="40"/>
  <c r="H58" i="40"/>
  <c r="O11" i="7"/>
  <c r="O12" i="7"/>
  <c r="O13" i="7"/>
  <c r="O14" i="7"/>
  <c r="O15" i="7"/>
  <c r="O16" i="7"/>
  <c r="O17" i="7"/>
  <c r="O18" i="7"/>
  <c r="O19" i="7"/>
  <c r="O20" i="7"/>
  <c r="N11" i="7"/>
  <c r="N12" i="7"/>
  <c r="N13" i="7"/>
  <c r="N14" i="7"/>
  <c r="N15" i="7"/>
  <c r="N16" i="7"/>
  <c r="N17" i="7"/>
  <c r="N18" i="7"/>
  <c r="N19" i="7"/>
  <c r="N20" i="7"/>
  <c r="O10" i="7"/>
  <c r="N10" i="7"/>
  <c r="G9" i="21"/>
  <c r="G10" i="21"/>
  <c r="G11" i="21"/>
  <c r="G12" i="21"/>
  <c r="G13" i="21"/>
  <c r="G14" i="21"/>
  <c r="G15" i="21"/>
  <c r="G16" i="21"/>
  <c r="G17" i="21"/>
  <c r="G18" i="21"/>
  <c r="G19" i="21"/>
  <c r="G8" i="21"/>
  <c r="F20" i="21"/>
  <c r="O21" i="7" l="1"/>
  <c r="Y9" i="71"/>
  <c r="Y8" i="71"/>
  <c r="T9" i="71" l="1"/>
  <c r="T8" i="71"/>
  <c r="T20" i="71" s="1"/>
  <c r="O9" i="71"/>
  <c r="O8" i="71"/>
  <c r="O20" i="71" s="1"/>
  <c r="J8" i="71"/>
  <c r="J20" i="71" s="1"/>
  <c r="E9" i="71"/>
  <c r="K9" i="71" s="1"/>
  <c r="E8" i="71"/>
  <c r="K8" i="71" s="1"/>
  <c r="K20" i="71" l="1"/>
  <c r="U8" i="71"/>
  <c r="V8" i="71"/>
  <c r="V20" i="71" s="1"/>
  <c r="V9" i="71"/>
  <c r="U9" i="71"/>
  <c r="E20" i="71"/>
  <c r="L9" i="96"/>
  <c r="G9" i="96"/>
  <c r="J29" i="53"/>
  <c r="G29" i="53"/>
  <c r="J28" i="53"/>
  <c r="G28" i="53"/>
  <c r="J27" i="53"/>
  <c r="G27" i="53"/>
  <c r="J26" i="53"/>
  <c r="J25" i="53"/>
  <c r="G25" i="53"/>
  <c r="J24" i="53"/>
  <c r="G24" i="53"/>
  <c r="J23" i="53"/>
  <c r="G23" i="53"/>
  <c r="J22" i="53"/>
  <c r="G22" i="53"/>
  <c r="J21" i="53"/>
  <c r="J17" i="53"/>
  <c r="G17" i="53"/>
  <c r="J16" i="53"/>
  <c r="G16" i="53"/>
  <c r="J15" i="53"/>
  <c r="G15" i="53"/>
  <c r="J14" i="53"/>
  <c r="G14" i="53"/>
  <c r="J13" i="53"/>
  <c r="G13" i="53"/>
  <c r="J12" i="53"/>
  <c r="G12" i="53"/>
  <c r="J11" i="53"/>
  <c r="G11" i="53"/>
  <c r="J10" i="53"/>
  <c r="G10" i="53"/>
  <c r="J9" i="53"/>
  <c r="G9" i="53"/>
  <c r="G8" i="53"/>
  <c r="U20" i="71" l="1"/>
  <c r="J9" i="96"/>
  <c r="J8" i="96"/>
  <c r="L8" i="96"/>
  <c r="I19" i="53"/>
  <c r="I33" i="53" s="1"/>
  <c r="J33" i="53" s="1"/>
  <c r="G19" i="53"/>
  <c r="G21" i="53"/>
  <c r="I31" i="53"/>
  <c r="J31" i="53" s="1"/>
  <c r="F19" i="53"/>
  <c r="J8" i="53"/>
  <c r="J19" i="53" s="1"/>
  <c r="L19" i="67" l="1"/>
  <c r="I19" i="67"/>
  <c r="F19" i="67"/>
  <c r="C19" i="67"/>
  <c r="L11" i="67"/>
  <c r="I11" i="67"/>
  <c r="F11" i="67"/>
  <c r="C11" i="67"/>
  <c r="C7" i="70" l="1"/>
  <c r="L11" i="96" l="1"/>
  <c r="M15" i="67" l="1"/>
  <c r="M16" i="67"/>
  <c r="M17" i="67"/>
  <c r="M14" i="67"/>
  <c r="M19" i="67" s="1"/>
  <c r="M9" i="67"/>
  <c r="M11" i="67" s="1"/>
  <c r="J15" i="67"/>
  <c r="J16" i="67"/>
  <c r="J17" i="67"/>
  <c r="J14" i="67"/>
  <c r="J9" i="67"/>
  <c r="J11" i="67" s="1"/>
  <c r="G15" i="67"/>
  <c r="G16" i="67"/>
  <c r="G17" i="67"/>
  <c r="G14" i="67"/>
  <c r="G9" i="67"/>
  <c r="G11" i="67" s="1"/>
  <c r="D15" i="67"/>
  <c r="D16" i="67"/>
  <c r="D17" i="67"/>
  <c r="D14" i="67"/>
  <c r="D9" i="67"/>
  <c r="D11" i="67" s="1"/>
  <c r="M8" i="8"/>
  <c r="L11" i="8"/>
  <c r="M11" i="8" s="1"/>
  <c r="J8" i="8"/>
  <c r="G8" i="8"/>
  <c r="D8" i="8"/>
  <c r="D19" i="67" l="1"/>
  <c r="G19" i="67"/>
  <c r="J19" i="67"/>
  <c r="J32" i="70"/>
  <c r="J26" i="70"/>
  <c r="J20" i="70"/>
  <c r="J8" i="70"/>
  <c r="J9" i="70"/>
  <c r="J10" i="70"/>
  <c r="J11" i="70"/>
  <c r="J12" i="70"/>
  <c r="J13" i="70"/>
  <c r="J14" i="70"/>
  <c r="J15" i="70"/>
  <c r="J16" i="70"/>
  <c r="J7" i="70"/>
  <c r="L13" i="70"/>
  <c r="C31" i="53" l="1"/>
  <c r="L31" i="53" s="1"/>
  <c r="G32" i="70" l="1"/>
  <c r="G26" i="70"/>
  <c r="G20" i="70"/>
  <c r="G8" i="70"/>
  <c r="G9" i="70"/>
  <c r="G10" i="70"/>
  <c r="G11" i="70"/>
  <c r="G12" i="70"/>
  <c r="G13" i="70"/>
  <c r="G14" i="70"/>
  <c r="G15" i="70"/>
  <c r="G16" i="70"/>
  <c r="G7" i="70"/>
  <c r="D20" i="70"/>
  <c r="D8" i="70"/>
  <c r="D9" i="70"/>
  <c r="D10" i="70"/>
  <c r="D11" i="70"/>
  <c r="D12" i="70"/>
  <c r="D13" i="70"/>
  <c r="D14" i="70"/>
  <c r="D15" i="70"/>
  <c r="D16" i="70"/>
  <c r="D7" i="70"/>
  <c r="L26" i="53" l="1"/>
  <c r="J35" i="53"/>
  <c r="G35" i="53"/>
  <c r="D23" i="53"/>
  <c r="D24" i="53"/>
  <c r="D25" i="53"/>
  <c r="D26" i="53"/>
  <c r="D27" i="53"/>
  <c r="D28" i="53"/>
  <c r="D29" i="53"/>
  <c r="D22" i="53"/>
  <c r="D21" i="53"/>
  <c r="D19" i="53"/>
  <c r="J10" i="96"/>
  <c r="J11" i="96"/>
  <c r="J12" i="96"/>
  <c r="J15" i="96"/>
  <c r="J16" i="96"/>
  <c r="G10" i="96"/>
  <c r="G11" i="96"/>
  <c r="G12" i="96"/>
  <c r="G15" i="96"/>
  <c r="G16" i="96"/>
  <c r="D11" i="96"/>
  <c r="D12" i="96"/>
  <c r="D9" i="96"/>
  <c r="M9" i="96" s="1"/>
  <c r="D8" i="96"/>
  <c r="M8" i="96" s="1"/>
  <c r="M11" i="96" l="1"/>
  <c r="M27" i="53"/>
  <c r="M26" i="53"/>
  <c r="D31" i="53"/>
  <c r="M31" i="53" s="1"/>
  <c r="P44" i="110"/>
  <c r="O44" i="110"/>
  <c r="N44" i="110"/>
  <c r="M44" i="110"/>
  <c r="Q20" i="110"/>
  <c r="G44" i="110"/>
  <c r="H41" i="110" s="1"/>
  <c r="F44" i="110"/>
  <c r="E44" i="110"/>
  <c r="D44" i="110"/>
  <c r="H38" i="110"/>
  <c r="H28" i="110"/>
  <c r="H26" i="110"/>
  <c r="H23" i="110"/>
  <c r="H18" i="110"/>
  <c r="H11" i="110"/>
  <c r="C77" i="40"/>
  <c r="D54" i="42"/>
  <c r="D53" i="42"/>
  <c r="D52" i="42"/>
  <c r="P44" i="108"/>
  <c r="O44" i="108"/>
  <c r="N44" i="108"/>
  <c r="M44" i="108"/>
  <c r="Q85" i="7"/>
  <c r="P85" i="7"/>
  <c r="O85" i="7"/>
  <c r="N85" i="7"/>
  <c r="M85" i="7"/>
  <c r="L85" i="7"/>
  <c r="K85" i="7"/>
  <c r="J85" i="7"/>
  <c r="I85" i="7"/>
  <c r="H85" i="7"/>
  <c r="G85" i="7"/>
  <c r="F85" i="7"/>
  <c r="E85" i="7"/>
  <c r="D85" i="7"/>
  <c r="C85" i="7"/>
  <c r="B85" i="7"/>
  <c r="F74" i="21"/>
  <c r="G74" i="21" s="1"/>
  <c r="G44" i="108"/>
  <c r="H41" i="108" s="1"/>
  <c r="F44" i="108"/>
  <c r="E44" i="108"/>
  <c r="D44" i="108"/>
  <c r="I17" i="96"/>
  <c r="C17" i="96"/>
  <c r="D17" i="96" s="1"/>
  <c r="D16" i="96"/>
  <c r="D15" i="96"/>
  <c r="Q24" i="110" l="1"/>
  <c r="Q25" i="110"/>
  <c r="Q9" i="110"/>
  <c r="Q29" i="110"/>
  <c r="H32" i="110"/>
  <c r="H13" i="110"/>
  <c r="H33" i="110"/>
  <c r="H16" i="110"/>
  <c r="H36" i="110"/>
  <c r="Q10" i="110"/>
  <c r="Q31" i="110"/>
  <c r="Q34" i="110"/>
  <c r="Q14" i="110"/>
  <c r="H22" i="110"/>
  <c r="H42" i="110"/>
  <c r="Q15" i="110"/>
  <c r="Q35" i="110"/>
  <c r="Q19" i="110"/>
  <c r="Q39" i="110"/>
  <c r="Q41" i="110"/>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17" i="96"/>
  <c r="M17" i="96" s="1"/>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L17" i="96"/>
  <c r="D56" i="42" l="1"/>
  <c r="C56" i="42"/>
  <c r="B56" i="42"/>
  <c r="L12" i="70" l="1"/>
  <c r="M12" i="70" l="1"/>
  <c r="H42" i="42"/>
  <c r="I30" i="70" l="1"/>
  <c r="F30" i="70"/>
  <c r="L20" i="70"/>
  <c r="I18" i="70"/>
  <c r="I22" i="70" s="1"/>
  <c r="F18" i="70"/>
  <c r="F22" i="70" s="1"/>
  <c r="C18" i="70"/>
  <c r="C22" i="70" s="1"/>
  <c r="L16" i="70"/>
  <c r="L15" i="70"/>
  <c r="L14" i="70"/>
  <c r="M13" i="70"/>
  <c r="L10" i="70"/>
  <c r="L9" i="70"/>
  <c r="L8" i="70"/>
  <c r="L7" i="70"/>
  <c r="M8" i="70" l="1"/>
  <c r="M9" i="70"/>
  <c r="G18" i="70"/>
  <c r="G22" i="70" s="1"/>
  <c r="M7" i="70"/>
  <c r="J30" i="70"/>
  <c r="J18" i="70"/>
  <c r="J22" i="70" s="1"/>
  <c r="M10" i="70"/>
  <c r="G30" i="70"/>
  <c r="M14" i="70"/>
  <c r="M15" i="70"/>
  <c r="M16" i="70"/>
  <c r="E42" i="72"/>
  <c r="F42" i="72"/>
  <c r="C42" i="72"/>
  <c r="B42" i="72"/>
  <c r="L22" i="70"/>
  <c r="D18" i="70"/>
  <c r="L18" i="70"/>
  <c r="M20" i="70"/>
  <c r="M18" i="70" l="1"/>
  <c r="G42" i="72"/>
  <c r="I42" i="72" s="1"/>
  <c r="D42" i="72"/>
  <c r="D22" i="70"/>
  <c r="M22" i="70" s="1"/>
  <c r="H42" i="72" l="1"/>
  <c r="C42" i="42"/>
  <c r="D42" i="42"/>
  <c r="F42" i="42"/>
  <c r="G42" i="42"/>
  <c r="E42" i="42" l="1"/>
  <c r="C79" i="40"/>
  <c r="L21" i="53" l="1"/>
  <c r="J36" i="53" l="1"/>
  <c r="N9" i="7" l="1"/>
  <c r="Q9" i="7"/>
  <c r="Q10" i="7"/>
  <c r="Q20" i="7" l="1"/>
  <c r="C11" i="8" l="1"/>
  <c r="J11" i="8"/>
  <c r="G11" i="8"/>
  <c r="D11" i="8"/>
  <c r="M65" i="7"/>
  <c r="L65" i="7"/>
  <c r="K65" i="7"/>
  <c r="J65" i="7"/>
  <c r="I65" i="7"/>
  <c r="H65" i="7"/>
  <c r="G65" i="7"/>
  <c r="F65" i="7"/>
  <c r="E65" i="7"/>
  <c r="D65" i="7"/>
  <c r="C65" i="7"/>
  <c r="B65" i="7"/>
  <c r="Q44" i="7"/>
  <c r="P44" i="7"/>
  <c r="O44" i="7"/>
  <c r="N44" i="7"/>
  <c r="M44" i="7"/>
  <c r="L44" i="7"/>
  <c r="K44" i="7"/>
  <c r="J44" i="7"/>
  <c r="I44" i="7"/>
  <c r="H44" i="7"/>
  <c r="G44" i="7"/>
  <c r="F44" i="7"/>
  <c r="E44" i="7"/>
  <c r="D44" i="7"/>
  <c r="C44" i="7"/>
  <c r="B44" i="7"/>
  <c r="M21" i="7"/>
  <c r="L21" i="7"/>
  <c r="K21" i="7"/>
  <c r="J21" i="7"/>
  <c r="I21" i="7"/>
  <c r="H21" i="7"/>
  <c r="G21" i="7"/>
  <c r="F21" i="7"/>
  <c r="E21" i="7"/>
  <c r="D21" i="7"/>
  <c r="C21" i="7"/>
  <c r="B21" i="7"/>
  <c r="Q19" i="7"/>
  <c r="Q13" i="7"/>
  <c r="Q12" i="7"/>
  <c r="Q11" i="7"/>
  <c r="F38" i="21"/>
  <c r="E38" i="21"/>
  <c r="G37" i="21"/>
  <c r="G26" i="21"/>
  <c r="C20" i="21"/>
  <c r="B20" i="21"/>
  <c r="B65" i="4"/>
  <c r="B64" i="4"/>
  <c r="G69" i="45"/>
  <c r="F69" i="45"/>
  <c r="E69" i="45"/>
  <c r="D69" i="45"/>
  <c r="G36" i="53"/>
  <c r="L29" i="53"/>
  <c r="M29" i="53"/>
  <c r="L28" i="53"/>
  <c r="M28" i="53"/>
  <c r="L27" i="53"/>
  <c r="L24" i="53"/>
  <c r="M24" i="53"/>
  <c r="L23" i="53"/>
  <c r="M23" i="53"/>
  <c r="M21" i="53"/>
  <c r="C33" i="53"/>
  <c r="D33" i="53" s="1"/>
  <c r="L33" i="53" l="1"/>
  <c r="H62" i="45"/>
  <c r="G38" i="21"/>
  <c r="N21" i="7"/>
  <c r="Q21" i="7"/>
  <c r="H21" i="45"/>
  <c r="H30" i="45"/>
  <c r="H42" i="45"/>
  <c r="H67" i="45"/>
  <c r="H10" i="45"/>
  <c r="H22" i="45"/>
  <c r="H31" i="45"/>
  <c r="H35" i="45"/>
  <c r="H50" i="45"/>
  <c r="H52" i="45"/>
  <c r="H57" i="45"/>
  <c r="H17" i="45"/>
  <c r="H24" i="45"/>
  <c r="H34" i="45"/>
  <c r="H45" i="45"/>
  <c r="H56" i="45"/>
  <c r="H15" i="45"/>
  <c r="H18" i="45"/>
  <c r="H27" i="45"/>
  <c r="H32" i="45"/>
  <c r="H36" i="45"/>
  <c r="H51" i="45"/>
  <c r="H53" i="45"/>
  <c r="H69" i="45"/>
  <c r="H48" i="45"/>
  <c r="H49" i="45"/>
  <c r="H9" i="45"/>
  <c r="H16" i="45"/>
  <c r="H19" i="45"/>
  <c r="H29" i="45"/>
  <c r="H33" i="45"/>
  <c r="H37" i="45"/>
  <c r="H44" i="45"/>
  <c r="H54" i="45"/>
  <c r="H66" i="45"/>
  <c r="D20" i="21"/>
  <c r="Q65" i="7"/>
  <c r="O65" i="7"/>
  <c r="P65" i="7"/>
  <c r="N65" i="7"/>
  <c r="F55" i="21" s="1"/>
  <c r="G20" i="21"/>
  <c r="L19" i="53"/>
  <c r="M19" i="53" l="1"/>
  <c r="F56" i="21"/>
  <c r="G56" i="21" s="1"/>
  <c r="G55" i="21"/>
  <c r="M33" i="53"/>
  <c r="G26" i="53" l="1"/>
  <c r="F31" i="53"/>
  <c r="G31" i="53" s="1"/>
  <c r="F33" i="53"/>
  <c r="G33" i="53" s="1"/>
  <c r="G8" i="96" l="1"/>
  <c r="F17" i="96"/>
  <c r="G17" i="96" l="1"/>
</calcChain>
</file>

<file path=xl/sharedStrings.xml><?xml version="1.0" encoding="utf-8"?>
<sst xmlns="http://schemas.openxmlformats.org/spreadsheetml/2006/main" count="2078" uniqueCount="665">
  <si>
    <t xml:space="preserve"> Energy Savings Assistance Program Table - Summary Expenses</t>
  </si>
  <si>
    <t>Southern California Gas Company</t>
  </si>
  <si>
    <t>July 2022</t>
  </si>
  <si>
    <t>Authorized Budget [1]</t>
  </si>
  <si>
    <t>Current Month Expenses</t>
  </si>
  <si>
    <t>Year to Date Expenses</t>
  </si>
  <si>
    <t>% of Budget Spent YTD</t>
  </si>
  <si>
    <t>ESA Program:</t>
  </si>
  <si>
    <t>Electric</t>
  </si>
  <si>
    <t>Gas</t>
  </si>
  <si>
    <t>Total</t>
  </si>
  <si>
    <t>ESA Main Program (SF, MH, MF In-Unit)</t>
  </si>
  <si>
    <t>N/A</t>
  </si>
  <si>
    <t>ESA Multifamily Common Area Measures [2]</t>
  </si>
  <si>
    <t>ESA Multifamily Whole Building</t>
  </si>
  <si>
    <t>ESA Pilot Plus and Pilot Deep</t>
  </si>
  <si>
    <t>CSD Leveraging</t>
  </si>
  <si>
    <t>Building Electrification Retrofit Pilot (SCE)</t>
  </si>
  <si>
    <t>Clean Energy Homes New Construction Pilot (SCE)</t>
  </si>
  <si>
    <t>ESA Program TOTAL</t>
  </si>
  <si>
    <t>[1] Reflects authorized funding per D.21-06-015 dated June 3, 2021</t>
  </si>
  <si>
    <t>[2] Authorized budget from unspent, uncommitted funds per AL 5865 filed September 17, 2021</t>
  </si>
  <si>
    <t xml:space="preserve"> Energy Savings Assistance Program Table 1 - Main (SF, MH, MF In-Unit) Expenses</t>
  </si>
  <si>
    <t>Appliances</t>
  </si>
  <si>
    <r>
      <t xml:space="preserve">Authorized Budget </t>
    </r>
    <r>
      <rPr>
        <b/>
        <vertAlign val="superscript"/>
        <sz val="10"/>
        <rFont val="Arial"/>
        <family val="2"/>
      </rPr>
      <t xml:space="preserve">[1] </t>
    </r>
  </si>
  <si>
    <r>
      <t xml:space="preserve">Current Month Expenses </t>
    </r>
    <r>
      <rPr>
        <b/>
        <vertAlign val="superscript"/>
        <sz val="10"/>
        <rFont val="Arial"/>
        <family val="2"/>
      </rPr>
      <t>[4]</t>
    </r>
  </si>
  <si>
    <t>Energy Efficiency</t>
  </si>
  <si>
    <t>Domestic Hot Water</t>
  </si>
  <si>
    <t>Enclosure</t>
  </si>
  <si>
    <t>HVAC</t>
  </si>
  <si>
    <t>Maintenance</t>
  </si>
  <si>
    <t>Lighting</t>
  </si>
  <si>
    <t>Miscellaneous</t>
  </si>
  <si>
    <t>Customer Enrollment</t>
  </si>
  <si>
    <t>In Home Education</t>
  </si>
  <si>
    <t>Pilot</t>
  </si>
  <si>
    <t>Energy Efficiency TOTAL</t>
  </si>
  <si>
    <t>Training Center</t>
  </si>
  <si>
    <t>Workforce Education and Training</t>
  </si>
  <si>
    <t>Inspections</t>
  </si>
  <si>
    <t>Marketing and Outreach</t>
  </si>
  <si>
    <t>Statewide Marketing and Outreach</t>
  </si>
  <si>
    <r>
      <t xml:space="preserve">Studies </t>
    </r>
    <r>
      <rPr>
        <vertAlign val="superscript"/>
        <sz val="10"/>
        <rFont val="Arial"/>
        <family val="2"/>
      </rPr>
      <t>[2] [3]</t>
    </r>
  </si>
  <si>
    <t>Regulatory Compliance</t>
  </si>
  <si>
    <t>General Administration</t>
  </si>
  <si>
    <t>CPUC Energy Division</t>
  </si>
  <si>
    <t>Administration TOTAL</t>
  </si>
  <si>
    <t>TOTAL PROGRAM COSTS</t>
  </si>
  <si>
    <t>Funded Outside of ESA Program Budget</t>
  </si>
  <si>
    <t>Indirect Costs</t>
  </si>
  <si>
    <t>NGAT Costs</t>
  </si>
  <si>
    <r>
      <rPr>
        <vertAlign val="superscript"/>
        <sz val="10"/>
        <rFont val="Arial"/>
        <family val="2"/>
      </rPr>
      <t>[1]</t>
    </r>
    <r>
      <rPr>
        <sz val="10"/>
        <rFont val="Arial"/>
        <family val="2"/>
      </rPr>
      <t xml:space="preserve"> Reflects authorized funding per D.21-06-015 dated June 3, 2021, but does not include authorized budget for Pilot Plus and Deep Pilot program in the amount of $6,510,545 shown on ESA Summary tab.</t>
    </r>
  </si>
  <si>
    <r>
      <rPr>
        <vertAlign val="superscript"/>
        <sz val="10"/>
        <rFont val="Arial"/>
        <family val="2"/>
      </rPr>
      <t>[2]</t>
    </r>
    <r>
      <rPr>
        <sz val="10"/>
        <rFont val="Arial"/>
        <family val="2"/>
      </rPr>
      <t xml:space="preserve"> Current month credit amount of ($15,866) is related to MF CAM PV study and reflects accounting reversal of June 2022 accrual, where actual invoice was delayed.  </t>
    </r>
  </si>
  <si>
    <r>
      <rPr>
        <vertAlign val="superscript"/>
        <sz val="10"/>
        <rFont val="Arial"/>
        <family val="2"/>
      </rPr>
      <t>[3]</t>
    </r>
    <r>
      <rPr>
        <sz val="10"/>
        <rFont val="Arial"/>
        <family val="2"/>
      </rPr>
      <t xml:space="preserve"> Authorized budget for MF CAM PV and LINA study is not included here on Table 1, but funded out of MF CAM unspent funds from previous cycle per AL 5744 and AL 5558.  However, actual costs along with all other applicable </t>
    </r>
  </si>
  <si>
    <t>M&amp;E funded studies costs are included here in Table 1 and also listed on Table 6.</t>
  </si>
  <si>
    <r>
      <rPr>
        <vertAlign val="superscript"/>
        <sz val="10"/>
        <rFont val="Arial"/>
        <family val="2"/>
      </rPr>
      <t>[4]</t>
    </r>
    <r>
      <rPr>
        <sz val="10"/>
        <rFont val="Arial"/>
        <family val="2"/>
      </rPr>
      <t>  Current month and YTD expenditures include a quarterly accrual/reversal of ($8,384,803) in the following reporting categories:  Appliances ($521,062), Domestic Hot Water ($2,413,738), Enclosure</t>
    </r>
  </si>
  <si>
    <t>($2,478,124),  HVAC ($1,622,071), Maintenance ($94,830), Customer Enrollment ($978,051), In Home Energy Education ($111,480), Inspection ($165,446).</t>
  </si>
  <si>
    <r>
      <rPr>
        <b/>
        <sz val="10"/>
        <rFont val="Arial"/>
        <family val="2"/>
      </rPr>
      <t>Note 1:</t>
    </r>
    <r>
      <rPr>
        <sz val="10"/>
        <rFont val="Arial"/>
        <family val="2"/>
      </rPr>
      <t xml:space="preserve"> In January 2021, a manual adjustment was made to exclude a net accrual/reversal debit amount of $1,995,518 for contractor costs related to all ESA Program measure categories associated to December</t>
    </r>
  </si>
  <si>
    <t>2021 activities. This amount will be incorporated in 2021 costs as reported in the SoCalGas’ Annual Report filed May 2022.</t>
  </si>
  <si>
    <t>Any required corrections/adjustments are reported herein and supersede results reported in prior months and may reflect YTD adjustments.</t>
  </si>
  <si>
    <r>
      <rPr>
        <b/>
        <sz val="10"/>
        <rFont val="Arial"/>
        <family val="2"/>
      </rPr>
      <t>Note 2</t>
    </r>
    <r>
      <rPr>
        <sz val="10"/>
        <rFont val="Arial"/>
        <family val="2"/>
      </rPr>
      <t>: Any required corrections/adjustments are reported herein and supersede results reported in prior months and may reflect YTD adjustments.</t>
    </r>
  </si>
  <si>
    <t>Energy Savings Assistance Program Table 2 (SF, MH, MF In-Unit)</t>
  </si>
  <si>
    <t>ESA Program (Summary)Total</t>
  </si>
  <si>
    <t>Year-To-Date Completed &amp; Expensed Installation</t>
  </si>
  <si>
    <t>Measures</t>
  </si>
  <si>
    <t>Units</t>
  </si>
  <si>
    <t>Quantity Installed</t>
  </si>
  <si>
    <t>kWh [1] (Annual)</t>
  </si>
  <si>
    <t>kW [1] (Annual)</t>
  </si>
  <si>
    <t>Therms [1] (Annual)</t>
  </si>
  <si>
    <t>Expenses ($)</t>
  </si>
  <si>
    <t>% of Expenditure</t>
  </si>
  <si>
    <t>High Efficiency Clothes Washer</t>
  </si>
  <si>
    <t>Home</t>
  </si>
  <si>
    <t>Refrigerators</t>
  </si>
  <si>
    <t>Each</t>
  </si>
  <si>
    <t>Freezers</t>
  </si>
  <si>
    <t>New - Clother Dryer</t>
  </si>
  <si>
    <t>New - Dishwasher</t>
  </si>
  <si>
    <t>Other Domestic Hot Water [3]</t>
  </si>
  <si>
    <t>Water Heater Tank and Pipe Insulation [4]</t>
  </si>
  <si>
    <t>Water Heater Repair/Replacement</t>
  </si>
  <si>
    <t>Thermostatic Shower Valve</t>
  </si>
  <si>
    <t>Combined Showerhead/TSV</t>
  </si>
  <si>
    <t>Heat Pump Water Heater</t>
  </si>
  <si>
    <t>Tub Diverter/ Tub Spout</t>
  </si>
  <si>
    <t>New - Solar Water Heating</t>
  </si>
  <si>
    <t>Air Sealing/Envelope [5]</t>
  </si>
  <si>
    <t>New - Diagnostic Air Sealing</t>
  </si>
  <si>
    <t>Attic Insulation</t>
  </si>
  <si>
    <t>New - Floor Insulation</t>
  </si>
  <si>
    <t>Furnace Repair/Replacement</t>
  </si>
  <si>
    <t>Room A/C Replacement</t>
  </si>
  <si>
    <t>Central A/C Replacement</t>
  </si>
  <si>
    <t>Heat Pump Replacement</t>
  </si>
  <si>
    <t>Evaporative Cooler</t>
  </si>
  <si>
    <t>Duct Testing and Sealing</t>
  </si>
  <si>
    <t>Energy Efficient Fan Control</t>
  </si>
  <si>
    <t>Removed - A/C Time Delay</t>
  </si>
  <si>
    <t>Prescriptive Duct Sealing</t>
  </si>
  <si>
    <t>High Efficiency Forced Air Unit (HE FAU)</t>
  </si>
  <si>
    <t>Smart Thermostat</t>
  </si>
  <si>
    <t>New - Portable A/C</t>
  </si>
  <si>
    <t>New - Central Heat Pump-FS (propane or gas space)</t>
  </si>
  <si>
    <t>New - Wholehouse Fan</t>
  </si>
  <si>
    <t>Furnace Clean and Tune</t>
  </si>
  <si>
    <t>Central A/C Tune up</t>
  </si>
  <si>
    <t>New - Evaporative Cooling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</si>
  <si>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</si>
  <si>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</si>
  <si>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</si>
  <si>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</si>
  <si>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</si>
  <si>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</si>
  <si>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</si>
  <si>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</si>
  <si>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</si>
  <si>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Smart Strip Tier I</t>
  </si>
  <si>
    <t>Smart Strip Tier II</t>
  </si>
  <si>
    <t>New - Air Purifier</t>
  </si>
  <si>
    <t>Cold Storage</t>
  </si>
  <si>
    <t>New - Comprehensive Home Health and Safety Check-up</t>
  </si>
  <si>
    <t>New - CO and Smoke Alarm</t>
  </si>
  <si>
    <t>Pilots</t>
  </si>
  <si>
    <t>Outreach &amp; Assessment</t>
  </si>
  <si>
    <t>In-Home Energy Education</t>
  </si>
  <si>
    <t>Total Savings/Expenditures</t>
  </si>
  <si>
    <t>Total Households Weatherized [6]</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</si>
  <si>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</si>
  <si>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</si>
  <si>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</si>
  <si>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</si>
  <si>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</si>
  <si>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</si>
  <si>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t>
  </si>
  <si>
    <t>% of Households Treated</t>
  </si>
  <si>
    <t>%</t>
  </si>
  <si>
    <t xml:space="preserve"> - Master-Meter Households Treated</t>
  </si>
  <si>
    <t>[1] As of September 2019, all savings are calculated based on the following source:</t>
  </si>
  <si>
    <t>DNV-GL  “Energy Savings Assistance (ESA) Program Impact Evaluation Program Years 2015-2017.” April 26, 2019.</t>
  </si>
  <si>
    <t>[2] Microwave savings are from ECONorthWest Studies received in December of 2011</t>
  </si>
  <si>
    <t>[3] Includes Faucet Aerators and Low Flow Showerheads</t>
  </si>
  <si>
    <t>[4] Includes Water Heater Blankets and Water Heater Pipe Insulation</t>
  </si>
  <si>
    <t>[5]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</si>
  <si>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</si>
  <si>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[6] Weatherization may consist of attic insulation, attic access weatherization, weatherstripping - door, caulking, &amp; minor home repairs</t>
  </si>
  <si>
    <t>Note: Any required corrections/adjustments are reported herein and supersede results reported in prior months and may reflect YTD adjustments.</t>
  </si>
  <si>
    <t>Note: Any measures noted as 'NEW' have been added during the course of this program year.</t>
  </si>
  <si>
    <t>Note: Any measures noted as 'REMOVED', are no longer offered by the program but have been kept for tracking purposes.</t>
  </si>
  <si>
    <t>Energy Savings Assistance Program Table 2A</t>
  </si>
  <si>
    <t>ESA Program - CSD Leveraging</t>
  </si>
  <si>
    <t>kWh[1] (Annual)</t>
  </si>
  <si>
    <t>kW[1] (Annual)</t>
  </si>
  <si>
    <t>Therms[1] (Annual)</t>
  </si>
  <si>
    <t>In-Home Education</t>
  </si>
  <si>
    <t xml:space="preserve"> </t>
  </si>
  <si>
    <t>CSD MF Tenant Units Treated</t>
  </si>
  <si>
    <t>[1] All savings are calculated based on the following sources:</t>
  </si>
  <si>
    <t xml:space="preserve">  DNV-GL  “Energy Savings Assistance (ESA) Program Impact Evaluation Program Years 2015-2017.” April 26, 2019.</t>
  </si>
  <si>
    <t>[2] Microwave savings are from ECONorthWest Studies received in December of 2011.</t>
  </si>
  <si>
    <t>[6] Weatherization may consist of attic insulation, attic access weatherization, weatherstripping - door, caulking, &amp; minor home repairs.</t>
  </si>
  <si>
    <t>Energy Savings Assistance Common Area Measures Program Table 2B</t>
  </si>
  <si>
    <r>
      <t>Table 2B</t>
    </r>
    <r>
      <rPr>
        <sz val="12"/>
        <rFont val="Arial"/>
        <family val="2"/>
      </rPr>
      <t xml:space="preserve"> </t>
    </r>
    <r>
      <rPr>
        <b/>
        <sz val="12"/>
        <rFont val="Arial"/>
        <family val="2"/>
      </rPr>
      <t>ESA Program - Multifamily Common Area Measures [1]</t>
    </r>
  </si>
  <si>
    <t>ESA CAM Measures [2][3]</t>
  </si>
  <si>
    <t>Units (of Measure such as "each")</t>
  </si>
  <si>
    <t>Number of Units for Cap-kBTUh and Cap-Tons</t>
  </si>
  <si>
    <t>kWh [4] (Annual)</t>
  </si>
  <si>
    <t>kW [4] (Annual)</t>
  </si>
  <si>
    <t>Therms [4][12] (Annual)</t>
  </si>
  <si>
    <t>Expenses [13] ($)</t>
  </si>
  <si>
    <t>High Efficiency Clothers Washer</t>
  </si>
  <si>
    <t>Other Hot Water</t>
  </si>
  <si>
    <t>Tank and Pipe Insulation</t>
  </si>
  <si>
    <t>Water Heater Replace**</t>
  </si>
  <si>
    <t>Cap-kBTUh</t>
  </si>
  <si>
    <t>Central Boiler Replace**</t>
  </si>
  <si>
    <t>Envelope</t>
  </si>
  <si>
    <t>Air Sealing/Envelope [6]</t>
  </si>
  <si>
    <t>A/C Tune-up**</t>
  </si>
  <si>
    <t>Cap-Tons</t>
  </si>
  <si>
    <t>Furnace Replacement**</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</si>
  <si>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</si>
  <si>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</si>
  <si>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</si>
  <si>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</si>
  <si>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</si>
  <si>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</si>
  <si>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</si>
  <si>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</si>
  <si>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</si>
  <si>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</si>
  <si>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</si>
  <si>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</si>
  <si>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</si>
  <si>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</si>
  <si>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</si>
  <si>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</si>
  <si>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t>Commissioning [7]</t>
  </si>
  <si>
    <t>Audit [8]</t>
  </si>
  <si>
    <t>Administration [9]</t>
  </si>
  <si>
    <t>-</t>
  </si>
  <si>
    <t>Multifamily Properties Treated</t>
  </si>
  <si>
    <t>Number</t>
  </si>
  <si>
    <t>Total Number of Multifamily Properties Treated [10]</t>
  </si>
  <si>
    <t>Subtotal of Master-metered Multifamily Properties Treated</t>
  </si>
  <si>
    <t>Total Number of Multifamily Tenant Units w/in Properties Treated [11]</t>
  </si>
  <si>
    <t>Total Number of buildings w/in Properties Treated</t>
  </si>
  <si>
    <t>ESA Program - Multifamily Common Area</t>
  </si>
  <si>
    <t>Administration</t>
  </si>
  <si>
    <t>Direct Implementation (Non-Incentive)</t>
  </si>
  <si>
    <t>Direct Implementation</t>
  </si>
  <si>
    <t>&lt;&lt;Includes measures costs</t>
  </si>
  <si>
    <t>TOTAL MF CAM COSTS</t>
  </si>
  <si>
    <t>[1] Applicable to Deed-Restricted, government and non-profit owned multi-family buildings described in D.16-11-022 where 65% of tenants are income eligible based on CPUC  income requirements of at or below 200% of the Federal Poverty Guidelines.</t>
  </si>
  <si>
    <t>[2]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</si>
  <si>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[4] All savings are calculated based on the following sources:</t>
  </si>
  <si>
    <t xml:space="preserve">   DNV-GL  “Energy Savings Assistance (ESA) Program Impact Evaluation Program Years 2015-2017.” April 26, 2019.</t>
  </si>
  <si>
    <t>[5] Microwave savings are from ECONorthWest Studies received in December of 2011.</t>
  </si>
  <si>
    <t>[6] Envelope and Air Sealing Measures may include outlet cover plate gaskets, attic access weatherization, weatherstripping - door, caulking and minor home repairs.  Minor home repairs predominantly are door jamb repair / replacement, door repair, and window putty.</t>
  </si>
  <si>
    <t>[7] Refers to optimizing the installation of the measure installed such as retrofitting pipes, etc.</t>
  </si>
  <si>
    <t>[8] Audit costs may be covered by other programs or projects may utilize previous audits. Not all participants will have an audit cost associated with their project.</t>
  </si>
  <si>
    <t>[9] Per D.17-12-009 at p.213, the CPUC imposes a cap of 10% of ESA Program funds for administrative activities and a ceiling of 20% for direct implementation non-incentive costs.</t>
  </si>
  <si>
    <t xml:space="preserve">[10] Multifamily properties are sites with at least five (5) or more dwelling units.  The properties may have multiple buildings. </t>
  </si>
  <si>
    <t>[11] Multifamily tenant units are the number of dwelling units located within properties treated.  This number does not represent the same number of dwellings treated as captured in table 2A.</t>
  </si>
  <si>
    <t>[12] NMEC calculations require 12 months prior and 12 months post implementation data.</t>
  </si>
  <si>
    <t>[13] Includes expenditures for projects from 2022; partial payment for projects completed in 2022 may have been included in 2021.</t>
  </si>
  <si>
    <t>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</si>
  <si>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</si>
  <si>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</si>
  <si>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CAM Program Table 2B-1, Eligible Common Area Measures List</t>
  </si>
  <si>
    <t>Common Area Measures Category and Eligible Measures Title [1]</t>
  </si>
  <si>
    <t>Effective Date</t>
  </si>
  <si>
    <t>End Date[2]</t>
  </si>
  <si>
    <t>Eligible Climate Zones [3]</t>
  </si>
  <si>
    <t>All Climate Zones</t>
  </si>
  <si>
    <t>Water Heater Blanket</t>
  </si>
  <si>
    <t>Low Flow Shower Head</t>
  </si>
  <si>
    <t>Water Heater Pipe Insulation</t>
  </si>
  <si>
    <t>Faucet Aerator</t>
  </si>
  <si>
    <t>New - Tub Diverter/ Tub Spout</t>
  </si>
  <si>
    <t>Large Water Heater Replace</t>
  </si>
  <si>
    <t>Central Boiler Replace</t>
  </si>
  <si>
    <t xml:space="preserve">Air Sealing / Envelope </t>
  </si>
  <si>
    <t xml:space="preserve">All Climate Zones </t>
  </si>
  <si>
    <t>Caulking</t>
  </si>
  <si>
    <t>FAU Standing Pilot Conversion</t>
  </si>
  <si>
    <t>New - High Efficiency Forced Air Unit (HE FAU)</t>
  </si>
  <si>
    <t>A/C Tune-up</t>
  </si>
  <si>
    <t>Heat Pump Split System</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</si>
  <si>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</si>
  <si>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</si>
  <si>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</si>
  <si>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</si>
  <si>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</si>
  <si>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July 2022*</t>
  </si>
  <si>
    <t>ESA Program - Pilot Plus</t>
  </si>
  <si>
    <t>ESA Program - Pilot Deep</t>
  </si>
  <si>
    <t>kWh[3] (Annual)</t>
  </si>
  <si>
    <t>kW[3] (Annual)</t>
  </si>
  <si>
    <t>Therms[3] (Annual)</t>
  </si>
  <si>
    <t>Enclosure[1]</t>
  </si>
  <si>
    <t>ESA Outreach &amp; Assessment</t>
  </si>
  <si>
    <t>ESA In-Home Energy Education</t>
  </si>
  <si>
    <t>* Data will be reported once Pilots commence.</t>
  </si>
  <si>
    <t>Note: IOUs - If there are new measures that are approved through the ESA Working Group, mark in column A as such to indicate that it is a new measure.</t>
  </si>
  <si>
    <t>Energy Savings Assistance Program Table 2D Pilots</t>
  </si>
  <si>
    <t>NOT APPLICABLE TO SOCALGAS</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</si>
  <si>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</si>
  <si>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</si>
  <si>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</si>
  <si>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</si>
  <si>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</si>
  <si>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</si>
  <si>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</si>
  <si>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</si>
  <si>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</si>
  <si>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</si>
  <si>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</si>
  <si>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</si>
  <si>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[1]</t>
  </si>
  <si>
    <t>Average 1st Year Bill Savings / Treated Property</t>
  </si>
  <si>
    <t>Average Lifecycle Bill Savings / Treated Property</t>
  </si>
  <si>
    <t>Table 3D, ESA Program - Pilot Plus</t>
  </si>
  <si>
    <t>Table 3E, ESA Program - Pilot Deep</t>
  </si>
  <si>
    <t>Table 3F, Summary - ESA Program (SF, MH, MF In-Unit)/CSD Leveraging/MF CAM/Pilot Plus and Pilot Deep</t>
  </si>
  <si>
    <t>Average 1st Year Bill Savings / Treated Households </t>
  </si>
  <si>
    <t>Average Lifecycle Bill Savings / Treated Households</t>
  </si>
  <si>
    <t>[1] NMEC calculations require 12 months prior and post implementation data.</t>
  </si>
  <si>
    <t>Note: Summary is the sum of ESA Program + CSD Leveraging + MF CAM + Pilot Plus + Pilot Deep</t>
  </si>
  <si>
    <t xml:space="preserve"> Energy Savings Assistance Program Table 4 -  Homes/Buildings Treated</t>
  </si>
  <si>
    <t>Table 4A, ESA Program (SF, MH, MF In-Unit)</t>
  </si>
  <si>
    <t>Eligible Households</t>
  </si>
  <si>
    <t>Households Treated YTD</t>
  </si>
  <si>
    <t>County</t>
  </si>
  <si>
    <t>Rural [1]</t>
  </si>
  <si>
    <t>Urban</t>
  </si>
  <si>
    <t>Rural</t>
  </si>
  <si>
    <t>Fresno</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</si>
  <si>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</si>
  <si>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</si>
  <si>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</si>
  <si>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</si>
  <si>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</si>
  <si>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</si>
  <si>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</si>
  <si>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</si>
  <si>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</si>
  <si>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</si>
  <si>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</si>
  <si>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</si>
  <si>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</si>
  <si>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Eligible Properties [2]</t>
  </si>
  <si>
    <t>Properties Treated YTD</t>
  </si>
  <si>
    <t xml:space="preserve">Table 4D, ESA Program - Pilot Plus and Pilot Deep </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</si>
  <si>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</si>
  <si>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</si>
  <si>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</si>
  <si>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</si>
  <si>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</si>
  <si>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</si>
  <si>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</si>
  <si>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 [1]</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</si>
  <si>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</si>
  <si>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</si>
  <si>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</si>
  <si>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</si>
  <si>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</si>
  <si>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</si>
  <si>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</si>
  <si>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</si>
  <si>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</si>
  <si>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</si>
  <si>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</si>
  <si>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</si>
  <si>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</si>
  <si>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</si>
  <si>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</si>
  <si>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</si>
  <si>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</si>
  <si>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</si>
  <si>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</si>
  <si>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</si>
  <si>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</si>
  <si>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</si>
  <si>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</si>
  <si>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</si>
  <si>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</si>
  <si>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[1] As of September 2019, all savings are calculated based on the following source: DNV-GL "Energy Savings Assistance (ESA) Program Impact Evaluation Program Years 2015-2017." April 26, 2019.</t>
  </si>
  <si>
    <t>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</si>
  <si>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</si>
  <si>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</si>
  <si>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</si>
  <si>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</si>
  <si>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ESA Pilot Plus and Pilot Deep Program</t>
  </si>
  <si>
    <t>Total Pilots</t>
  </si>
  <si>
    <t>Studies</t>
  </si>
  <si>
    <r>
      <t xml:space="preserve">Needs Assessment (LINA) </t>
    </r>
    <r>
      <rPr>
        <vertAlign val="superscript"/>
        <sz val="10"/>
        <rFont val="Arial"/>
        <family val="2"/>
      </rPr>
      <t>[1]</t>
    </r>
  </si>
  <si>
    <r>
      <t xml:space="preserve">Joint IOU - Multifamily CAM Process Evaluation </t>
    </r>
    <r>
      <rPr>
        <vertAlign val="superscript"/>
        <sz val="10"/>
        <rFont val="Arial"/>
        <family val="2"/>
      </rPr>
      <t>[2]</t>
    </r>
  </si>
  <si>
    <r>
      <t xml:space="preserve">2020 Non Energy Benefits Evaluation (NEB's) </t>
    </r>
    <r>
      <rPr>
        <vertAlign val="superscript"/>
        <sz val="10"/>
        <rFont val="Arial"/>
        <family val="2"/>
      </rPr>
      <t>[3]</t>
    </r>
  </si>
  <si>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</si>
  <si>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</si>
  <si>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</si>
  <si>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</si>
  <si>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</si>
  <si>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</si>
  <si>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</si>
  <si>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Process Evaluation Studies (1-4 Studies)</t>
  </si>
  <si>
    <t>Potential Ad Hoc Tasks</t>
  </si>
  <si>
    <r>
      <t xml:space="preserve">Total Studies </t>
    </r>
    <r>
      <rPr>
        <b/>
        <vertAlign val="superscript"/>
        <sz val="10"/>
        <rFont val="Arial"/>
        <family val="2"/>
      </rPr>
      <t>[4]</t>
    </r>
  </si>
  <si>
    <r>
      <rPr>
        <vertAlign val="superscript"/>
        <sz val="10"/>
        <rFont val="Arial"/>
        <family val="2"/>
      </rPr>
      <t>[1]</t>
    </r>
    <r>
      <rPr>
        <sz val="10"/>
        <rFont val="Arial"/>
        <family val="2"/>
      </rPr>
      <t xml:space="preserve"> LINA study funded out of prior cycle unspent funds per AL 5558.</t>
    </r>
  </si>
  <si>
    <r>
      <rPr>
        <vertAlign val="superscript"/>
        <sz val="10"/>
        <rFont val="Arial"/>
        <family val="2"/>
      </rPr>
      <t>[2]</t>
    </r>
    <r>
      <rPr>
        <sz val="10"/>
        <rFont val="Arial"/>
        <family val="2"/>
      </rPr>
      <t xml:space="preserve"> MF CAM study funded out of MF CAM prior cycle unspent funds per AL 5744.  Current month credit due to accounting reversal of June 2022 accrual, where billing has been delayed.</t>
    </r>
  </si>
  <si>
    <r>
      <rPr>
        <vertAlign val="superscript"/>
        <sz val="10"/>
        <rFont val="Arial"/>
        <family val="2"/>
      </rPr>
      <t xml:space="preserve">[3] </t>
    </r>
    <r>
      <rPr>
        <sz val="10"/>
        <rFont val="Arial"/>
        <family val="2"/>
      </rPr>
      <t>Cycle-to-date amount related to 2020 activity posted in 2021.</t>
    </r>
  </si>
  <si>
    <r>
      <rPr>
        <vertAlign val="superscript"/>
        <sz val="10"/>
        <rFont val="Arial"/>
        <family val="2"/>
      </rPr>
      <t xml:space="preserve">[4] </t>
    </r>
    <r>
      <rPr>
        <sz val="10"/>
        <rFont val="Arial"/>
        <family val="2"/>
      </rPr>
      <t>Total studies amount includes 2021-2026 authorized budget in D.21-06-015 only as well as associated spending.</t>
    </r>
  </si>
  <si>
    <t>Energy Savings Assistance Program Table - 7 Customer Segments/Needs State by Demographic, Financial, Location, and Health Conditions</t>
  </si>
  <si>
    <t>ESA Main (SF, MH, MF in-unit)</t>
  </si>
  <si>
    <t>Customer Segments</t>
  </si>
  <si>
    <t># of Households Eligible</t>
  </si>
  <si>
    <t># of Households Treated</t>
  </si>
  <si>
    <t>Enrollment Rate =  (C/B)</t>
  </si>
  <si>
    <t># of Households Contacted</t>
  </si>
  <si>
    <t>Rate of Uptake =  (C/E)</t>
  </si>
  <si>
    <t>Avg. Energy Savings (kWh) Per Treated Household (Energy Saving and HCS Measures)</t>
  </si>
  <si>
    <t>Avg. Energy Savings (kWh) Per Treated Household (Energy Saving Measures Only)</t>
  </si>
  <si>
    <t xml:space="preserve">Avg. Peak Demand Energy Savings (kW) Per Treated Household </t>
  </si>
  <si>
    <t>Avg. Energy Savings (Therms) Per Treated Household (Energy Saving and HCS Measures)</t>
  </si>
  <si>
    <t xml:space="preserve">Avg. Energy Savings (Therms) Per Treated Household (Energy Saving Measures Only) </t>
  </si>
  <si>
    <t>Avg. Cost Per Treated Household</t>
  </si>
  <si>
    <t>Demographic</t>
  </si>
  <si>
    <t>Housing Type</t>
  </si>
  <si>
    <t xml:space="preserve">   SF</t>
  </si>
  <si>
    <t xml:space="preserve">   MH</t>
  </si>
  <si>
    <t xml:space="preserve">   MF In-Unit</t>
  </si>
  <si>
    <t>Rent vs. Own</t>
  </si>
  <si>
    <t xml:space="preserve">   Own</t>
  </si>
  <si>
    <t xml:space="preserve">   Rent</t>
  </si>
  <si>
    <t>Vacant</t>
  </si>
  <si>
    <t>Previous vs. New Participant</t>
  </si>
  <si>
    <t>New participant</t>
  </si>
  <si>
    <t>Previous Participant</t>
  </si>
  <si>
    <t>Seniors [3]</t>
  </si>
  <si>
    <t xml:space="preserve">Veterans </t>
  </si>
  <si>
    <t>Hard-to-Reach [1]</t>
  </si>
  <si>
    <t>Vulnerable [1]</t>
  </si>
  <si>
    <t>Location</t>
  </si>
  <si>
    <t>DAC [4]</t>
  </si>
  <si>
    <t>Tribal [6]</t>
  </si>
  <si>
    <t>PSPS Zone</t>
  </si>
  <si>
    <t>Wildfire Zone</t>
  </si>
  <si>
    <t>Climate Zone</t>
  </si>
  <si>
    <t>CARB Communities [5]</t>
  </si>
  <si>
    <t>Financial</t>
  </si>
  <si>
    <t>CARE</t>
  </si>
  <si>
    <t>Disconnected [2]</t>
  </si>
  <si>
    <t>Arrearages [1]</t>
  </si>
  <si>
    <t>High Usage [1]</t>
  </si>
  <si>
    <t>High Energy Burden [1]</t>
  </si>
  <si>
    <t xml:space="preserve">SEVI </t>
  </si>
  <si>
    <t>&lt;25%</t>
  </si>
  <si>
    <t>25%-50%</t>
  </si>
  <si>
    <t>50%-75%</t>
  </si>
  <si>
    <t>&gt;75%</t>
  </si>
  <si>
    <t>Affordability Ratio</t>
  </si>
  <si>
    <t>Health Condition</t>
  </si>
  <si>
    <t>Medical Baseline [1]</t>
  </si>
  <si>
    <t>Respiratory [1]</t>
  </si>
  <si>
    <t xml:space="preserve">Disabled </t>
  </si>
  <si>
    <t>[1] Methodology for collecting data is currently being developed and will be reported as it becomes available.</t>
  </si>
  <si>
    <t>[2] Due to the COVID customer protections, no customers have been disconnected since March 4, 2020.</t>
  </si>
  <si>
    <t>[3] Senior defined as age 65 and older</t>
  </si>
  <si>
    <t>[4] As defined by CalEnviroScreen</t>
  </si>
  <si>
    <t>[5] Neighborhoods identified by CARB Air Protection Program that overlap withDAC ZIP codes per CalEnviroScreen</t>
  </si>
  <si>
    <t xml:space="preserve">[6] SoCalGas uses geographic boundary information to identify federally recognized tribal areas in conjunction with an augment to the ESA application to allow for customer to self-identify as a member of a tribal community. </t>
  </si>
  <si>
    <t>Pilot Plus and Pilot Deep</t>
  </si>
  <si>
    <t>Avg. Peak Demand Savings (kW) Per Treated Household</t>
  </si>
  <si>
    <t>Avg. Energy Savings (Therms) Per Treated Household (Energy Saving Measures Only)</t>
  </si>
  <si>
    <t>Seniors</t>
  </si>
  <si>
    <t>Veterans</t>
  </si>
  <si>
    <t>Hard-to-Reach</t>
  </si>
  <si>
    <t>Vulnerable</t>
  </si>
  <si>
    <t>DAC</t>
  </si>
  <si>
    <t>Tribal</t>
  </si>
  <si>
    <t>Climate Zone 7 (example)</t>
  </si>
  <si>
    <t>Climate Zone 10 (example)</t>
  </si>
  <si>
    <t>Climate Zone 14 (example)</t>
  </si>
  <si>
    <t>Climate Zone 15 (example)</t>
  </si>
  <si>
    <t>CARB Communities</t>
  </si>
  <si>
    <t>Disconnected</t>
  </si>
  <si>
    <t>Arrearages</t>
  </si>
  <si>
    <t>High Usage</t>
  </si>
  <si>
    <t>High Energy Burden</t>
  </si>
  <si>
    <t>SEVI</t>
  </si>
  <si>
    <t>Medical Baseline</t>
  </si>
  <si>
    <t>Respiratory</t>
  </si>
  <si>
    <t>Disabled</t>
  </si>
  <si>
    <t>Energy Savings Assistance Program Table - 8 Clean Energy Referral, Leveraging, and Coordination</t>
  </si>
  <si>
    <t>Partner</t>
  </si>
  <si>
    <t>Brief Description of Effort</t>
  </si>
  <si>
    <t># of Referral</t>
  </si>
  <si>
    <t># of Leveraging</t>
  </si>
  <si>
    <t># of Coordination Efforts</t>
  </si>
  <si>
    <t># of Leads</t>
  </si>
  <si>
    <t># of Enrollments</t>
  </si>
  <si>
    <t>LIHEAP</t>
  </si>
  <si>
    <t>CSD</t>
  </si>
  <si>
    <t>SASH</t>
  </si>
  <si>
    <t>SDCWA</t>
  </si>
  <si>
    <t>CARE/Medical Baseline</t>
  </si>
  <si>
    <t>CARE High Usage</t>
  </si>
  <si>
    <t>Etc.</t>
  </si>
  <si>
    <t>* Data not yet available</t>
  </si>
  <si>
    <t xml:space="preserve">Note: 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</si>
  <si>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</si>
  <si>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Energy Savings Assistance Program Table - 9 Tribal Outreach</t>
  </si>
  <si>
    <t>Outreach Status</t>
  </si>
  <si>
    <t>Quantity (Includes CARE, FERA, and ESA)</t>
  </si>
  <si>
    <t xml:space="preserve">List of Participating Tribes </t>
  </si>
  <si>
    <t>Tribes completed ESA Meet &amp; Confer</t>
  </si>
  <si>
    <t>No tribes have responded to SoCalGas' outreach efforts</t>
  </si>
  <si>
    <t>Tribes requested outreach materials or applications</t>
  </si>
  <si>
    <t>Tribes who have not accepted offer to Meet and Confer</t>
  </si>
  <si>
    <t>Non-Federally Recognized Tribes who participated in Meet &amp; Confer</t>
  </si>
  <si>
    <t>Tribes and Housing Authority sites involved in Focused Project/ESA Partnership offer on Tribal Lands</t>
  </si>
  <si>
    <t>No specific Focused Projects or ESA Partnerships in effect.</t>
  </si>
  <si>
    <t>Housing Authority and Tribal Temporary Assistance for Needy Families (TANF) office  who received outreach (this includes email, U.S. mail, and/or phone calls)</t>
  </si>
  <si>
    <t>Pechanga Band of Luiseno Indians, Morongo Band of Mission Indians, Soboba Band of Luiseno Indians, Torres Martinez Band of Desert Cahuilla Indians, Cahuilla Band of Indians, Tejon Indian Tribe, Agua Caliente Band of Cahuilla Indians, Cabazon Band of Mission Indians, Chemhuevi Indian Tribe,  Santa Ynez Band of Chumash Indians, Augustine Band of Cahuilla Indians, Tule River Tribe</t>
  </si>
  <si>
    <t>Housing Authority and TANF offices who participated in Meet and Confer</t>
  </si>
  <si>
    <t>CARE Table 1 - CARE Program Expenses</t>
  </si>
  <si>
    <t>CARE Program:</t>
  </si>
  <si>
    <t>Outreach</t>
  </si>
  <si>
    <t>Processing / Certification Re-certification</t>
  </si>
  <si>
    <t xml:space="preserve">Post Enrollment Verification </t>
  </si>
  <si>
    <t>IT Programming</t>
  </si>
  <si>
    <t>CHANGES Program</t>
  </si>
  <si>
    <t xml:space="preserve">Studies </t>
  </si>
  <si>
    <t>SUBTOTAL MANAGEMENT COSTS</t>
  </si>
  <si>
    <t xml:space="preserve">CARE Rate Discount </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</si>
  <si>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</si>
  <si>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</si>
  <si>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</si>
  <si>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</si>
  <si>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</si>
  <si>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</si>
  <si>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</si>
  <si>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</si>
  <si>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</si>
  <si>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</si>
  <si>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</si>
  <si>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</si>
  <si>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</si>
  <si>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</si>
  <si>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</si>
  <si>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</si>
  <si>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</si>
  <si>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Enrollment 
Rate %
(W/X)</t>
  </si>
  <si>
    <t>Total Residential Accounts</t>
  </si>
  <si>
    <t>Gas Only</t>
  </si>
  <si>
    <t>Automatic Enrollment</t>
  </si>
  <si>
    <t>Self-Certification (Income or Categorical)</t>
  </si>
  <si>
    <t>Total New Enrollment
(E+J)</t>
  </si>
  <si>
    <t>Scheduled</t>
  </si>
  <si>
    <t>Non-Scheduled (Duplicates)</t>
  </si>
  <si>
    <t>Automatic</t>
  </si>
  <si>
    <t>Total 
Recertification  
(L+M+N)</t>
  </si>
  <si>
    <t>No Response</t>
  </si>
  <si>
    <t>Failed 
PEV</t>
  </si>
  <si>
    <t xml:space="preserve">Failed Recertification </t>
  </si>
  <si>
    <t xml:space="preserve">Other </t>
  </si>
  <si>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</si>
  <si>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</si>
  <si>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</si>
  <si>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</si>
  <si>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</si>
  <si>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</si>
  <si>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</si>
  <si>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</si>
  <si>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</si>
  <si>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</si>
  <si>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</si>
  <si>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</si>
  <si>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</si>
  <si>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</si>
  <si>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</si>
  <si>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</si>
  <si>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</si>
  <si>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</si>
  <si>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</si>
  <si>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 [1]</t>
  </si>
  <si>
    <t>% of CARE Enrolled Requested to Verify Total</t>
  </si>
  <si>
    <t>CARE  Households De-enrolled (Due to no response)</t>
  </si>
  <si>
    <t>CARE Households De-enrolled (Verified as Ineligible)</t>
  </si>
  <si>
    <t>Total Households De-enrolled [2]</t>
  </si>
  <si>
    <t>% De-enrolled through Post Enrollment Verification [3]</t>
  </si>
  <si>
    <t>% of Total CARE Households De-enrolled</t>
  </si>
  <si>
    <t xml:space="preserve">[1] Includes all participants who were selected for high usage verification process. Closed accounts will not be tracked in Ineligible or De-enrolled data. </t>
  </si>
  <si>
    <t>[2] Includes customers verified as over income, who requested to be de-enrolled, did not reduce usage, or did not agree to be weatherized.</t>
  </si>
  <si>
    <r>
      <t>[3]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</si>
  <si>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</si>
  <si>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</si>
  <si>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Not Applicable to SoCalGas</t>
  </si>
  <si>
    <t>Households Requested to Verify</t>
  </si>
  <si>
    <t xml:space="preserve">Total Households De-enrolled </t>
  </si>
  <si>
    <t>% De-enrolled through Post Enrollment Verification</t>
  </si>
  <si>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</si>
  <si>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</si>
  <si>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</si>
  <si>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</si>
  <si>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</si>
  <si>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</si>
  <si>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</si>
  <si>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t>n/a</t>
  </si>
  <si>
    <r>
      <rPr>
        <vertAlign val="superscript"/>
        <sz val="10"/>
        <rFont val="Arial"/>
        <family val="2"/>
      </rPr>
      <t>1</t>
    </r>
    <r>
      <rPr>
        <sz val="10"/>
        <rFont val="Arial"/>
        <family val="2"/>
      </rPr>
      <t> As reflected in filing A.14-11-007, et al., Annual CARE Eligibility Estimates filed February 12, 2021.</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</si>
  <si>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</si>
  <si>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</si>
  <si>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</si>
  <si>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</si>
  <si>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</si>
  <si>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 [1]</t>
  </si>
  <si>
    <t>% of Households Total (C/B)</t>
  </si>
  <si>
    <t>Households Recertified [2]</t>
  </si>
  <si>
    <t>Households 
De-enrolled [3]</t>
  </si>
  <si>
    <r>
      <t>Recertification Rate % [4]</t>
    </r>
    <r>
      <rPr>
        <b/>
        <vertAlign val="superscript"/>
        <sz val="10"/>
        <rFont val="Arial"/>
        <family val="2"/>
      </rPr>
      <t xml:space="preserve">
</t>
    </r>
    <r>
      <rPr>
        <b/>
        <sz val="10"/>
        <rFont val="Arial"/>
        <family val="2"/>
      </rPr>
      <t>(E/C)</t>
    </r>
  </si>
  <si>
    <t>% of Total Households De-enrolled (F/B)</t>
  </si>
  <si>
    <t>[1] Excludes count of customers recertified through the probability model.</t>
  </si>
  <si>
    <t xml:space="preserve">[2] Recertification results are tied to the month initiated and the recertification process allows customers 90 days to respond to the recertification request.  Results may be pending due to the time permitted for a participant to respond.  </t>
  </si>
  <si>
    <t>[3] Includes customers who did not respond or who requested to be de-enrolled.</t>
  </si>
  <si>
    <t xml:space="preserve">[4] Percentage of customers recertified compared to the total participants requested to recertify in that month. </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</si>
  <si>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</si>
  <si>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</si>
  <si>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</si>
  <si>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</si>
  <si>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</si>
  <si>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</si>
  <si>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</si>
  <si>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</si>
  <si>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</si>
  <si>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</si>
  <si>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</si>
  <si>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</si>
  <si>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</si>
  <si>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</si>
  <si>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</si>
  <si>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</si>
  <si>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</si>
  <si>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</si>
  <si>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</si>
  <si>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</si>
  <si>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</si>
  <si>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</si>
  <si>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</si>
  <si>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</si>
  <si>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</si>
  <si>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</si>
  <si>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</si>
  <si>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</si>
  <si>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</si>
  <si>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</si>
  <si>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</si>
  <si>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</si>
  <si>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</si>
  <si>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</si>
  <si>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</si>
  <si>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</si>
  <si>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</si>
  <si>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</si>
  <si>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</si>
  <si>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</si>
  <si>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</si>
  <si>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</si>
  <si>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</si>
  <si>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</si>
  <si>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t>Total Studies</t>
  </si>
  <si>
    <r>
      <rPr>
        <vertAlign val="superscript"/>
        <sz val="10"/>
        <rFont val="Arial"/>
        <family val="2"/>
      </rPr>
      <t>[1]</t>
    </r>
    <r>
      <rPr>
        <sz val="10"/>
        <rFont val="Arial"/>
        <family val="2"/>
      </rPr>
      <t xml:space="preserve"> Reflects authorized funding per D.21-06-015 dated June 3, 2021</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</si>
  <si>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</si>
  <si>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</si>
  <si>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and Disadvantage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</si>
  <si>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</si>
  <si>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</si>
  <si>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</si>
  <si>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</si>
  <si>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 Data available beginning in July</t>
  </si>
  <si>
    <t>Notes:</t>
  </si>
  <si>
    <t>Penetration Rate and Enrollment Rate are the same value.</t>
  </si>
  <si>
    <t>DACs are defined at the census tract level. Corresponding zip codes are provided for the purpose of this table; however, the entire zip code listed may not be considered a DAC.</t>
  </si>
  <si>
    <t>CARE Table 8A</t>
  </si>
  <si>
    <t>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</si>
  <si>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</si>
  <si>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</si>
  <si>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</si>
  <si>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</si>
  <si>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</si>
  <si>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</si>
  <si>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</si>
  <si>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</si>
  <si>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</si>
  <si>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</si>
  <si>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</si>
  <si>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</si>
  <si>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</si>
  <si>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</si>
  <si>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Zip codes with fewer than 100 customers are excluded for privacy reasons.</t>
  </si>
  <si>
    <t># of Households Eligible*</t>
  </si>
  <si>
    <t>Eligible Households*</t>
  </si>
  <si>
    <t>[3] Commissioning costs, as allowable per the Decision, are included in measures total cost unless otherwise noted. Savings estimates are sourced from the PY2015 to 2017 ESA Impact Evaluation; Energy Division instructed the IOUs to use these results for 2019 and 2020 savings estimates.</t>
  </si>
  <si>
    <t>* Beginning July 1, 2022, Senate Bill 756 updated P.U. Code Section 2790 by changing the income limits of ESA Program eligibility from referencing P.U. Code 739.1 (which defined low-income as households with income no greater than 200% FPL) to now establishing the ESA Program's income limits to at or below 250% of FPL.</t>
  </si>
  <si>
    <t>* Beginning July 1, 2022, Senate Bill 756 updated P.U. Code Section 2790 by changing the income limits of ESA Program eligibility from referencing P.U. Code 739.1 (which defined low-income as households with income no greater than 200% of FPL)  to now establishing the ESA Program's income limits to at or below 250% of FPL.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</si>
</sst>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name val="Arial"/>
      <family val="2"/>
    </font>
    <font>
      <sz val="8"/>
      <color indexed="10"/>
      <name val="Arial"/>
      <family val="2"/>
    </font>
    <font>
      <vertAlign val="superscript"/>
      <sz val="11"/>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color rgb="FFFF0000"/>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s>
  <fills count="4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0" tint="-0.4998931852168340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19">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thin">
        <color rgb="FF000000"/>
      </left>
      <right/>
      <top style="medium">
        <color rgb="FF000000"/>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rgb="FF000000"/>
      </left>
      <right/>
      <top style="thin">
        <color rgb="FF000000"/>
      </top>
      <bottom/>
      <diagonal/>
    </border>
    <border>
      <left style="thin">
        <color auto="1"/>
      </left>
      <right/>
      <top style="thin">
        <color auto="1"/>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style="thin">
        <color auto="1"/>
      </bottom>
      <diagonal/>
    </border>
    <border>
      <left style="medium">
        <color indexed="64"/>
      </left>
      <right style="thin">
        <color rgb="FF000000"/>
      </right>
      <top style="thin">
        <color rgb="FF000000"/>
      </top>
      <bottom/>
      <diagonal/>
    </border>
    <border>
      <left style="thin">
        <color rgb="FF000000"/>
      </left>
      <right style="medium">
        <color indexed="64"/>
      </right>
      <top style="medium">
        <color auto="1"/>
      </top>
      <bottom style="medium">
        <color indexed="64"/>
      </bottom>
      <diagonal/>
    </border>
    <border>
      <left style="thin">
        <color auto="1"/>
      </left>
      <right/>
      <top style="medium">
        <color rgb="FF000000"/>
      </top>
      <bottom style="medium">
        <color auto="1"/>
      </bottom>
      <diagonal/>
    </border>
    <border>
      <left style="medium">
        <color indexed="64"/>
      </left>
      <right style="thin">
        <color auto="1"/>
      </right>
      <top/>
      <bottom/>
      <diagonal/>
    </border>
    <border>
      <left style="medium">
        <color indexed="64"/>
      </left>
      <right style="thin">
        <color rgb="FF000000"/>
      </right>
      <top style="medium">
        <color rgb="FF000000"/>
      </top>
      <bottom style="medium">
        <color indexed="64"/>
      </bottom>
      <diagonal/>
    </border>
  </borders>
  <cellStyleXfs count="31343">
    <xf numFmtId="0" fontId="0" fillId="0" borderId="0"/>
    <xf numFmtId="9" fontId="114" fillId="0" borderId="0" applyFont="0" applyFill="0" applyBorder="0" applyAlignment="0" applyProtection="0"/>
    <xf numFmtId="44" fontId="114" fillId="0" borderId="0" applyFont="0" applyFill="0" applyBorder="0" applyAlignment="0" applyProtection="0"/>
    <xf numFmtId="42" fontId="114" fillId="0" borderId="0" applyFont="0" applyFill="0" applyBorder="0" applyAlignment="0" applyProtection="0"/>
    <xf numFmtId="43" fontId="114" fillId="0" borderId="0" applyFont="0" applyFill="0" applyBorder="0" applyAlignment="0" applyProtection="0"/>
    <xf numFmtId="41" fontId="114"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4"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0" fontId="27" fillId="0" borderId="0" applyNumberForma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170" fontId="61" fillId="0" borderId="0"/>
    <xf numFmtId="170" fontId="61"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170" fontId="71" fillId="0" borderId="0"/>
    <xf numFmtId="170" fontId="114" fillId="0" borderId="0"/>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4" fillId="0" borderId="0"/>
    <xf numFmtId="170" fontId="114" fillId="0" borderId="0"/>
    <xf numFmtId="170" fontId="114" fillId="0" borderId="0"/>
    <xf numFmtId="0" fontId="114" fillId="0" borderId="0"/>
    <xf numFmtId="0" fontId="114" fillId="22" borderId="10" applyNumberFormat="0" applyFont="0" applyAlignment="0" applyProtection="0"/>
    <xf numFmtId="0" fontId="33" fillId="20" borderId="11" applyNumberFormat="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4" fillId="0" borderId="0"/>
    <xf numFmtId="172" fontId="86" fillId="0"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4" fillId="0" borderId="0"/>
    <xf numFmtId="0" fontId="114" fillId="0" borderId="0"/>
    <xf numFmtId="0" fontId="114" fillId="0" borderId="0"/>
    <xf numFmtId="0" fontId="21" fillId="0" borderId="0"/>
    <xf numFmtId="9" fontId="114"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21" fillId="0" borderId="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114" fillId="0" borderId="0"/>
    <xf numFmtId="0" fontId="114" fillId="0" borderId="0"/>
    <xf numFmtId="0" fontId="114" fillId="0" borderId="0"/>
    <xf numFmtId="0" fontId="114" fillId="0" borderId="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4"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8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114" fillId="0" borderId="0"/>
    <xf numFmtId="0" fontId="114" fillId="0" borderId="0"/>
    <xf numFmtId="0" fontId="21"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114" fillId="0" borderId="0"/>
    <xf numFmtId="0" fontId="81" fillId="0" borderId="0"/>
    <xf numFmtId="0" fontId="114" fillId="0" borderId="0"/>
    <xf numFmtId="0" fontId="114" fillId="22" borderId="10" applyNumberFormat="0" applyFont="0" applyAlignment="0" applyProtection="0"/>
    <xf numFmtId="0" fontId="114" fillId="22" borderId="10" applyNumberFormat="0" applyFont="0" applyAlignment="0" applyProtection="0"/>
    <xf numFmtId="0" fontId="81"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9" fontId="114"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4"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4"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0"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 fillId="0" borderId="0"/>
    <xf numFmtId="0" fontId="22" fillId="0" borderId="0"/>
  </cellStyleXfs>
  <cellXfs count="1302">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3" fontId="0" fillId="0" borderId="30" xfId="4" applyNumberFormat="1" applyFont="1" applyFill="1" applyBorder="1"/>
    <xf numFmtId="164" fontId="38" fillId="0" borderId="29" xfId="4" applyNumberFormat="1" applyFont="1" applyBorder="1"/>
    <xf numFmtId="0" fontId="0" fillId="0" borderId="30" xfId="0" applyBorder="1"/>
    <xf numFmtId="0" fontId="38" fillId="0" borderId="31" xfId="0" applyFont="1" applyBorder="1"/>
    <xf numFmtId="0" fontId="38" fillId="37" borderId="31" xfId="0" applyFont="1" applyFill="1" applyBorder="1"/>
    <xf numFmtId="0" fontId="38" fillId="37" borderId="32" xfId="0" applyFont="1" applyFill="1" applyBorder="1"/>
    <xf numFmtId="0" fontId="38" fillId="36" borderId="32" xfId="0" applyFont="1" applyFill="1" applyBorder="1"/>
    <xf numFmtId="0" fontId="0" fillId="0" borderId="31" xfId="0" applyBorder="1"/>
    <xf numFmtId="0" fontId="38" fillId="36" borderId="32" xfId="0" applyFont="1" applyFill="1" applyBorder="1" applyAlignment="1">
      <alignment horizontal="center" wrapText="1"/>
    </xf>
    <xf numFmtId="0" fontId="109" fillId="0" borderId="0" xfId="0" applyFont="1"/>
    <xf numFmtId="0" fontId="0" fillId="37" borderId="31" xfId="0" applyFill="1" applyBorder="1"/>
    <xf numFmtId="0" fontId="0" fillId="37" borderId="32" xfId="0" applyFill="1" applyBorder="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5"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44" fontId="0" fillId="0" borderId="0" xfId="703" applyFont="1" applyFill="1"/>
    <xf numFmtId="176" fontId="0" fillId="0" borderId="34" xfId="0" applyNumberFormat="1" applyBorder="1"/>
    <xf numFmtId="176" fontId="0" fillId="0" borderId="26" xfId="0" applyNumberFormat="1" applyBorder="1"/>
    <xf numFmtId="176" fontId="0" fillId="0" borderId="44" xfId="0" applyNumberFormat="1" applyBorder="1"/>
    <xf numFmtId="0" fontId="109" fillId="37" borderId="46" xfId="0" applyFont="1" applyFill="1" applyBorder="1"/>
    <xf numFmtId="0" fontId="109" fillId="37" borderId="30" xfId="0" applyFont="1" applyFill="1" applyBorder="1"/>
    <xf numFmtId="0" fontId="109" fillId="37" borderId="47" xfId="0" applyFont="1" applyFill="1" applyBorder="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164" fontId="0" fillId="35" borderId="0" xfId="39" applyNumberFormat="1" applyFont="1" applyFill="1" applyBorder="1"/>
    <xf numFmtId="0" fontId="75" fillId="35" borderId="0" xfId="0" applyFont="1" applyFill="1"/>
    <xf numFmtId="0" fontId="38" fillId="0" borderId="29" xfId="0" applyFont="1" applyBorder="1" applyAlignment="1">
      <alignment wrapText="1"/>
    </xf>
    <xf numFmtId="0" fontId="104" fillId="0" borderId="0" xfId="0" applyFont="1"/>
    <xf numFmtId="0" fontId="104" fillId="0" borderId="0" xfId="0" applyFont="1" applyAlignment="1">
      <alignment wrapText="1"/>
    </xf>
    <xf numFmtId="0" fontId="38" fillId="0" borderId="29" xfId="0" applyFont="1" applyBorder="1" applyAlignment="1">
      <alignment horizontal="left" wrapText="1" indent="1"/>
    </xf>
    <xf numFmtId="0" fontId="0" fillId="37" borderId="26" xfId="0" applyFill="1" applyBorder="1"/>
    <xf numFmtId="0" fontId="108" fillId="37" borderId="26" xfId="0" applyFont="1" applyFill="1" applyBorder="1"/>
    <xf numFmtId="164" fontId="108"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127" applyFont="1" applyAlignment="1">
      <alignment wrapText="1"/>
    </xf>
    <xf numFmtId="3" fontId="0" fillId="36" borderId="30" xfId="4" applyNumberFormat="1" applyFont="1" applyFill="1" applyBorder="1"/>
    <xf numFmtId="0" fontId="38" fillId="36" borderId="45" xfId="0" applyFont="1" applyFill="1" applyBorder="1"/>
    <xf numFmtId="0" fontId="38" fillId="36" borderId="45" xfId="0" applyFont="1" applyFill="1" applyBorder="1" applyAlignment="1">
      <alignment horizontal="left"/>
    </xf>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4" fillId="0" borderId="0" xfId="528" applyAlignment="1">
      <alignment horizontal="center"/>
    </xf>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8" fillId="36" borderId="8"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0" fillId="37" borderId="59" xfId="0" applyFill="1" applyBorder="1"/>
    <xf numFmtId="0" fontId="0" fillId="37" borderId="8" xfId="0" applyFill="1" applyBorder="1"/>
    <xf numFmtId="0" fontId="0" fillId="37" borderId="60" xfId="0" applyFill="1" applyBorder="1"/>
    <xf numFmtId="164" fontId="0" fillId="0" borderId="59" xfId="0" applyNumberFormat="1" applyBorder="1"/>
    <xf numFmtId="164" fontId="0" fillId="0" borderId="8" xfId="0" applyNumberFormat="1" applyBorder="1"/>
    <xf numFmtId="175"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164" fontId="0" fillId="37" borderId="60" xfId="39" applyNumberFormat="1" applyFont="1" applyFill="1" applyBorder="1"/>
    <xf numFmtId="0" fontId="0" fillId="0" borderId="61" xfId="0" applyBorder="1"/>
    <xf numFmtId="0" fontId="0" fillId="37" borderId="61" xfId="0" applyFill="1" applyBorder="1"/>
    <xf numFmtId="0" fontId="0" fillId="0" borderId="59" xfId="0" applyBorder="1"/>
    <xf numFmtId="0" fontId="0" fillId="0" borderId="62" xfId="0" applyBorder="1" applyAlignment="1">
      <alignment horizontal="left"/>
    </xf>
    <xf numFmtId="0" fontId="75" fillId="37" borderId="8" xfId="0" applyFont="1" applyFill="1" applyBorder="1"/>
    <xf numFmtId="164" fontId="75" fillId="37" borderId="8" xfId="39" applyNumberFormat="1" applyFont="1" applyFill="1" applyBorder="1"/>
    <xf numFmtId="0" fontId="38" fillId="0" borderId="8" xfId="0" applyFont="1" applyBorder="1" applyAlignment="1">
      <alignment wrapText="1"/>
    </xf>
    <xf numFmtId="16" fontId="0" fillId="0" borderId="8" xfId="0" applyNumberFormat="1" applyBorder="1"/>
    <xf numFmtId="0" fontId="0" fillId="0" borderId="59" xfId="127" applyFont="1" applyBorder="1"/>
    <xf numFmtId="3" fontId="0" fillId="0" borderId="8" xfId="4" applyNumberFormat="1" applyFont="1" applyFill="1" applyBorder="1"/>
    <xf numFmtId="3" fontId="0" fillId="36" borderId="8" xfId="4" applyNumberFormat="1" applyFont="1" applyFill="1" applyBorder="1"/>
    <xf numFmtId="164" fontId="0" fillId="0" borderId="8" xfId="4" applyNumberFormat="1" applyFont="1" applyBorder="1"/>
    <xf numFmtId="0" fontId="38" fillId="36" borderId="59" xfId="0" applyFont="1" applyFill="1" applyBorder="1" applyAlignment="1">
      <alignment horizontal="center"/>
    </xf>
    <xf numFmtId="0" fontId="38"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0" fontId="0" fillId="0" borderId="63" xfId="0"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42" fontId="0" fillId="0" borderId="8" xfId="0" applyNumberFormat="1" applyBorder="1"/>
    <xf numFmtId="165" fontId="0" fillId="0" borderId="8" xfId="703" applyNumberFormat="1" applyFont="1" applyFill="1" applyBorder="1" applyAlignment="1">
      <alignment vertical="center"/>
    </xf>
    <xf numFmtId="0" fontId="114" fillId="0" borderId="0" xfId="132"/>
    <xf numFmtId="0" fontId="38" fillId="36" borderId="63" xfId="132" applyFont="1" applyFill="1" applyBorder="1"/>
    <xf numFmtId="0" fontId="38" fillId="36" borderId="62"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4" fillId="36" borderId="27" xfId="132" applyFill="1" applyBorder="1"/>
    <xf numFmtId="0" fontId="114" fillId="36" borderId="28" xfId="132" applyFill="1" applyBorder="1"/>
    <xf numFmtId="0" fontId="114" fillId="36" borderId="65" xfId="132" applyFill="1" applyBorder="1"/>
    <xf numFmtId="0" fontId="114" fillId="36" borderId="39" xfId="132" applyFill="1" applyBorder="1"/>
    <xf numFmtId="0" fontId="114"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6" xfId="197" applyFont="1" applyBorder="1"/>
    <xf numFmtId="9" fontId="0" fillId="0" borderId="47" xfId="197" applyFont="1" applyBorder="1"/>
    <xf numFmtId="0" fontId="0" fillId="0" borderId="43" xfId="132" applyFont="1" applyBorder="1"/>
    <xf numFmtId="0" fontId="0" fillId="0" borderId="0" xfId="132" applyFont="1"/>
    <xf numFmtId="0" fontId="0" fillId="0" borderId="27" xfId="132" applyFont="1" applyBorder="1"/>
    <xf numFmtId="165" fontId="114" fillId="0" borderId="0" xfId="132" applyNumberFormat="1"/>
    <xf numFmtId="9" fontId="0" fillId="0" borderId="66" xfId="197" applyFont="1" applyBorder="1"/>
    <xf numFmtId="9" fontId="0" fillId="0" borderId="67" xfId="197" applyFont="1" applyBorder="1"/>
    <xf numFmtId="9" fontId="38" fillId="0" borderId="46" xfId="197" applyFont="1" applyBorder="1"/>
    <xf numFmtId="0" fontId="0" fillId="0" borderId="64" xfId="132" quotePrefix="1" applyFont="1" applyBorder="1" applyAlignment="1">
      <alignment horizontal="left"/>
    </xf>
    <xf numFmtId="3" fontId="114" fillId="0" borderId="0" xfId="132" applyNumberFormat="1"/>
    <xf numFmtId="164" fontId="0" fillId="0" borderId="54" xfId="0" applyNumberFormat="1" applyBorder="1"/>
    <xf numFmtId="164" fontId="0" fillId="0" borderId="59" xfId="39" applyNumberFormat="1" applyFont="1" applyBorder="1"/>
    <xf numFmtId="3" fontId="0" fillId="35" borderId="8" xfId="4" applyNumberFormat="1" applyFont="1" applyFill="1" applyBorder="1" applyAlignment="1">
      <alignment horizontal="center"/>
    </xf>
    <xf numFmtId="165" fontId="0" fillId="0" borderId="8" xfId="2" applyNumberFormat="1" applyFont="1" applyBorder="1"/>
    <xf numFmtId="165" fontId="0" fillId="0" borderId="28" xfId="2" applyNumberFormat="1" applyFont="1" applyFill="1" applyBorder="1" applyAlignment="1">
      <alignment vertical="center"/>
    </xf>
    <xf numFmtId="165" fontId="0" fillId="0" borderId="29" xfId="2" applyNumberFormat="1" applyFont="1" applyFill="1" applyBorder="1" applyAlignment="1">
      <alignment vertical="center" wrapText="1"/>
    </xf>
    <xf numFmtId="165" fontId="0" fillId="0" borderId="60" xfId="2" applyNumberFormat="1" applyFont="1" applyFill="1" applyBorder="1" applyAlignment="1">
      <alignment vertical="center"/>
    </xf>
    <xf numFmtId="165" fontId="0" fillId="0" borderId="60" xfId="2" applyNumberFormat="1" applyFont="1" applyBorder="1"/>
    <xf numFmtId="165" fontId="0" fillId="0" borderId="59" xfId="0" applyNumberFormat="1" applyBorder="1"/>
    <xf numFmtId="165" fontId="0" fillId="0" borderId="8" xfId="0" applyNumberFormat="1" applyBorder="1"/>
    <xf numFmtId="165" fontId="0" fillId="0" borderId="60" xfId="0" applyNumberFormat="1" applyBorder="1"/>
    <xf numFmtId="165" fontId="0" fillId="37" borderId="59" xfId="0" applyNumberFormat="1" applyFill="1" applyBorder="1"/>
    <xf numFmtId="165" fontId="0" fillId="37" borderId="8" xfId="0" applyNumberFormat="1" applyFill="1" applyBorder="1"/>
    <xf numFmtId="165" fontId="0" fillId="37" borderId="60" xfId="0" applyNumberFormat="1" applyFill="1" applyBorder="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0" fontId="111" fillId="0" borderId="0" xfId="0" applyFont="1" applyAlignment="1">
      <alignment horizontal="center" wrapText="1"/>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1" xfId="0" applyNumberFormat="1" applyBorder="1"/>
    <xf numFmtId="0" fontId="0" fillId="0" borderId="64" xfId="528" applyFont="1" applyBorder="1"/>
    <xf numFmtId="0" fontId="38" fillId="37" borderId="63" xfId="528" applyFont="1" applyFill="1" applyBorder="1"/>
    <xf numFmtId="0" fontId="0" fillId="0" borderId="63" xfId="528" applyFont="1" applyBorder="1"/>
    <xf numFmtId="0" fontId="38" fillId="0" borderId="63"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59" xfId="0" applyFont="1"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0" fontId="0" fillId="0" borderId="25" xfId="127" applyFont="1" applyBorder="1"/>
    <xf numFmtId="3" fontId="38" fillId="0" borderId="60" xfId="4" applyNumberFormat="1" applyFont="1" applyFill="1" applyBorder="1"/>
    <xf numFmtId="0" fontId="0" fillId="0" borderId="62" xfId="127" applyFont="1" applyBorder="1"/>
    <xf numFmtId="3" fontId="38" fillId="0" borderId="54" xfId="4" applyNumberFormat="1" applyFont="1" applyFill="1" applyBorder="1"/>
    <xf numFmtId="0" fontId="38" fillId="0" borderId="45" xfId="0" applyFont="1" applyBorder="1"/>
    <xf numFmtId="3" fontId="38" fillId="36" borderId="46" xfId="4" applyNumberFormat="1" applyFont="1" applyFill="1" applyBorder="1"/>
    <xf numFmtId="3" fontId="38" fillId="0" borderId="47" xfId="4" applyNumberFormat="1" applyFont="1" applyFill="1" applyBorder="1"/>
    <xf numFmtId="164" fontId="0" fillId="35" borderId="8" xfId="4" applyNumberFormat="1" applyFont="1" applyFill="1" applyBorder="1"/>
    <xf numFmtId="165" fontId="0" fillId="0" borderId="65" xfId="2" applyNumberFormat="1" applyFont="1" applyFill="1" applyBorder="1" applyAlignment="1">
      <alignment vertical="center"/>
    </xf>
    <xf numFmtId="165" fontId="0" fillId="37" borderId="36" xfId="0" applyNumberFormat="1" applyFill="1" applyBorder="1"/>
    <xf numFmtId="165" fontId="0" fillId="0" borderId="66" xfId="2" applyNumberFormat="1" applyFont="1" applyFill="1" applyBorder="1" applyAlignment="1">
      <alignment vertical="center" wrapText="1"/>
    </xf>
    <xf numFmtId="165" fontId="0" fillId="0" borderId="50" xfId="2" applyNumberFormat="1" applyFont="1" applyFill="1" applyBorder="1" applyAlignment="1">
      <alignment vertical="center"/>
    </xf>
    <xf numFmtId="9" fontId="0" fillId="0" borderId="26" xfId="0" applyNumberFormat="1" applyBorder="1"/>
    <xf numFmtId="9" fontId="0" fillId="0" borderId="44" xfId="0" applyNumberFormat="1" applyBorder="1"/>
    <xf numFmtId="176" fontId="0" fillId="0" borderId="66" xfId="509" applyNumberFormat="1" applyFont="1" applyFill="1" applyBorder="1" applyAlignment="1">
      <alignment vertical="center" wrapText="1"/>
    </xf>
    <xf numFmtId="176" fontId="0" fillId="0" borderId="67" xfId="509" applyNumberFormat="1" applyFont="1" applyFill="1" applyBorder="1" applyAlignment="1">
      <alignment vertical="center"/>
    </xf>
    <xf numFmtId="0" fontId="0" fillId="39" borderId="60" xfId="0" applyFill="1" applyBorder="1"/>
    <xf numFmtId="0" fontId="75" fillId="35" borderId="62" xfId="0" applyFont="1" applyFill="1" applyBorder="1"/>
    <xf numFmtId="0" fontId="0" fillId="0" borderId="54" xfId="0" applyBorder="1"/>
    <xf numFmtId="3" fontId="0" fillId="39" borderId="8" xfId="4" applyNumberFormat="1" applyFont="1" applyFill="1" applyBorder="1" applyAlignment="1">
      <alignment horizontal="center"/>
    </xf>
    <xf numFmtId="3" fontId="0" fillId="39" borderId="26" xfId="4" applyNumberFormat="1" applyFont="1" applyFill="1" applyBorder="1"/>
    <xf numFmtId="9" fontId="38" fillId="0" borderId="78" xfId="197" applyFont="1" applyBorder="1"/>
    <xf numFmtId="0" fontId="0" fillId="36" borderId="79" xfId="132" applyFont="1" applyFill="1" applyBorder="1"/>
    <xf numFmtId="9" fontId="38" fillId="0" borderId="77" xfId="0" applyNumberFormat="1" applyFont="1" applyBorder="1"/>
    <xf numFmtId="9" fontId="38" fillId="0" borderId="78" xfId="0" applyNumberFormat="1" applyFont="1" applyBorder="1"/>
    <xf numFmtId="0" fontId="109" fillId="37" borderId="76" xfId="0" applyFont="1" applyFill="1" applyBorder="1"/>
    <xf numFmtId="0" fontId="38" fillId="35" borderId="74" xfId="0" applyFont="1" applyFill="1" applyBorder="1"/>
    <xf numFmtId="0" fontId="0" fillId="37" borderId="76" xfId="0" applyFill="1" applyBorder="1"/>
    <xf numFmtId="0" fontId="38" fillId="37" borderId="74" xfId="0" applyFont="1" applyFill="1" applyBorder="1"/>
    <xf numFmtId="0" fontId="38" fillId="37" borderId="80" xfId="0" applyFont="1" applyFill="1" applyBorder="1" applyAlignment="1">
      <alignment horizontal="center"/>
    </xf>
    <xf numFmtId="0" fontId="113" fillId="38" borderId="73" xfId="0" applyFont="1" applyFill="1" applyBorder="1" applyAlignment="1">
      <alignment horizontal="center" vertical="center" wrapText="1"/>
    </xf>
    <xf numFmtId="3" fontId="38" fillId="0" borderId="77" xfId="4" applyNumberFormat="1" applyFont="1" applyFill="1" applyBorder="1"/>
    <xf numFmtId="165" fontId="38" fillId="0" borderId="77" xfId="2" applyNumberFormat="1" applyFont="1" applyFill="1" applyBorder="1" applyAlignment="1">
      <alignment vertical="center" wrapText="1"/>
    </xf>
    <xf numFmtId="165" fontId="38" fillId="0" borderId="78" xfId="2" applyNumberFormat="1" applyFont="1" applyFill="1" applyBorder="1" applyAlignment="1">
      <alignment vertical="center" wrapText="1"/>
    </xf>
    <xf numFmtId="9" fontId="38" fillId="0" borderId="77" xfId="509" applyNumberFormat="1" applyFont="1" applyFill="1" applyBorder="1" applyAlignment="1">
      <alignment vertical="center" wrapText="1"/>
    </xf>
    <xf numFmtId="9" fontId="38" fillId="0" borderId="78" xfId="509" applyNumberFormat="1" applyFont="1" applyFill="1" applyBorder="1" applyAlignment="1">
      <alignment vertical="center" wrapText="1"/>
    </xf>
    <xf numFmtId="0" fontId="38" fillId="0" borderId="74" xfId="0" quotePrefix="1" applyFont="1" applyBorder="1" applyAlignment="1">
      <alignment horizontal="left"/>
    </xf>
    <xf numFmtId="165" fontId="38" fillId="0" borderId="77" xfId="2" applyNumberFormat="1" applyFont="1" applyBorder="1" applyAlignment="1">
      <alignment vertical="center" wrapText="1"/>
    </xf>
    <xf numFmtId="165" fontId="38" fillId="0" borderId="78" xfId="2" applyNumberFormat="1" applyFont="1" applyBorder="1" applyAlignment="1">
      <alignment vertical="center" wrapText="1"/>
    </xf>
    <xf numFmtId="0" fontId="0" fillId="36" borderId="84" xfId="132" applyFont="1" applyFill="1" applyBorder="1"/>
    <xf numFmtId="0" fontId="38" fillId="36" borderId="87" xfId="132" applyFont="1" applyFill="1" applyBorder="1"/>
    <xf numFmtId="0" fontId="0" fillId="36" borderId="86" xfId="132" applyFont="1" applyFill="1" applyBorder="1"/>
    <xf numFmtId="0" fontId="38" fillId="36" borderId="85" xfId="528" applyFont="1" applyFill="1" applyBorder="1"/>
    <xf numFmtId="0" fontId="0" fillId="37" borderId="87" xfId="528" applyFont="1" applyFill="1" applyBorder="1"/>
    <xf numFmtId="0" fontId="38" fillId="36" borderId="85" xfId="0" applyFont="1" applyFill="1" applyBorder="1"/>
    <xf numFmtId="0" fontId="38" fillId="36" borderId="86" xfId="0" applyFont="1" applyFill="1" applyBorder="1"/>
    <xf numFmtId="0" fontId="0" fillId="0" borderId="70" xfId="528" applyFont="1" applyBorder="1"/>
    <xf numFmtId="0" fontId="0" fillId="0" borderId="48" xfId="528" applyFont="1" applyBorder="1"/>
    <xf numFmtId="164" fontId="0" fillId="0" borderId="0" xfId="528" applyNumberFormat="1" applyFont="1"/>
    <xf numFmtId="165" fontId="0" fillId="0" borderId="8" xfId="2"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4" fillId="0" borderId="0" xfId="132" applyNumberFormat="1"/>
    <xf numFmtId="175" fontId="75" fillId="0" borderId="8" xfId="0" applyNumberFormat="1" applyFont="1" applyBorder="1"/>
    <xf numFmtId="164" fontId="75" fillId="0" borderId="8" xfId="0" applyNumberFormat="1" applyFont="1" applyBorder="1"/>
    <xf numFmtId="3" fontId="0" fillId="0" borderId="8" xfId="4" applyNumberFormat="1" applyFont="1" applyBorder="1"/>
    <xf numFmtId="44" fontId="0" fillId="0" borderId="0" xfId="2" applyFont="1"/>
    <xf numFmtId="44" fontId="0" fillId="0" borderId="8" xfId="2" applyFont="1" applyFill="1" applyBorder="1"/>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Border="1" applyAlignment="1">
      <alignment vertical="top"/>
    </xf>
    <xf numFmtId="42" fontId="0" fillId="0" borderId="50" xfId="703" applyNumberFormat="1" applyFont="1" applyBorder="1" applyAlignment="1">
      <alignment vertical="top"/>
    </xf>
    <xf numFmtId="42" fontId="38" fillId="0" borderId="45" xfId="132" applyNumberFormat="1" applyFont="1" applyBorder="1"/>
    <xf numFmtId="42" fontId="38"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6" xfId="132" applyFont="1" applyFill="1" applyBorder="1"/>
    <xf numFmtId="0" fontId="0" fillId="36" borderId="77" xfId="132" applyFont="1" applyFill="1" applyBorder="1"/>
    <xf numFmtId="0" fontId="0" fillId="36" borderId="78" xfId="132" applyFont="1" applyFill="1" applyBorder="1"/>
    <xf numFmtId="0" fontId="0" fillId="36" borderId="45" xfId="132" applyFont="1" applyFill="1" applyBorder="1"/>
    <xf numFmtId="0" fontId="0" fillId="36" borderId="62" xfId="132" applyFont="1" applyFill="1" applyBorder="1"/>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4" fillId="36" borderId="27" xfId="2" applyNumberFormat="1" applyFill="1" applyBorder="1"/>
    <xf numFmtId="165" fontId="114" fillId="36" borderId="28" xfId="2" applyNumberFormat="1" applyFill="1" applyBorder="1"/>
    <xf numFmtId="165" fontId="114" fillId="36" borderId="65" xfId="2" applyNumberFormat="1" applyFill="1" applyBorder="1"/>
    <xf numFmtId="0" fontId="0" fillId="36" borderId="8" xfId="0" applyFill="1" applyBorder="1"/>
    <xf numFmtId="0" fontId="38"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8" fillId="0" borderId="8" xfId="0" quotePrefix="1" applyFont="1" applyBorder="1" applyAlignment="1">
      <alignment horizontal="left" wrapText="1"/>
    </xf>
    <xf numFmtId="42" fontId="38" fillId="0" borderId="8" xfId="0" applyNumberFormat="1" applyFont="1" applyBorder="1"/>
    <xf numFmtId="9" fontId="38" fillId="0" borderId="8" xfId="0" applyNumberFormat="1" applyFont="1" applyBorder="1"/>
    <xf numFmtId="0" fontId="42" fillId="0" borderId="8" xfId="127" applyFont="1" applyBorder="1" applyAlignment="1">
      <alignment horizontal="justify" wrapText="1"/>
    </xf>
    <xf numFmtId="0" fontId="42" fillId="0" borderId="8" xfId="127" applyFont="1" applyBorder="1" applyAlignment="1">
      <alignment horizontal="center" wrapText="1"/>
    </xf>
    <xf numFmtId="43" fontId="42" fillId="0" borderId="8" xfId="39" applyFont="1" applyFill="1" applyBorder="1" applyAlignment="1">
      <alignment horizontal="center" wrapText="1"/>
    </xf>
    <xf numFmtId="0" fontId="42"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9" fontId="0" fillId="37" borderId="8" xfId="187" applyFont="1" applyFill="1" applyBorder="1" applyAlignment="1">
      <alignment horizontal="center" wrapText="1"/>
    </xf>
    <xf numFmtId="165" fontId="42" fillId="0" borderId="0" xfId="127" applyNumberFormat="1" applyFont="1"/>
    <xf numFmtId="9" fontId="0" fillId="37" borderId="8" xfId="64" applyNumberFormat="1" applyFont="1" applyFill="1" applyBorder="1" applyAlignment="1">
      <alignment wrapText="1"/>
    </xf>
    <xf numFmtId="0" fontId="0" fillId="0" borderId="8" xfId="127" quotePrefix="1" applyFont="1" applyBorder="1" applyAlignment="1">
      <alignment horizontal="left" vertical="top" wrapText="1"/>
    </xf>
    <xf numFmtId="0" fontId="0" fillId="0" borderId="8" xfId="127" applyFont="1" applyBorder="1" applyAlignment="1">
      <alignment horizontal="justify" vertical="top" wrapText="1"/>
    </xf>
    <xf numFmtId="0" fontId="115" fillId="0" borderId="0" xfId="127" applyFont="1"/>
    <xf numFmtId="2" fontId="0" fillId="0" borderId="0" xfId="0" applyNumberFormat="1"/>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6" xfId="127" applyFont="1" applyFill="1" applyBorder="1" applyAlignment="1">
      <alignment horizontal="center" vertical="center" wrapText="1"/>
    </xf>
    <xf numFmtId="3" fontId="38" fillId="36" borderId="77" xfId="127" applyNumberFormat="1"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177" fontId="38"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8"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8"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8" fillId="0" borderId="76" xfId="127" applyFont="1" applyBorder="1" applyAlignment="1">
      <alignment horizontal="center"/>
    </xf>
    <xf numFmtId="3" fontId="38" fillId="0" borderId="77" xfId="127" applyNumberFormat="1" applyFont="1" applyBorder="1" applyAlignment="1">
      <alignment horizontal="center" vertical="center"/>
    </xf>
    <xf numFmtId="171" fontId="38" fillId="0" borderId="77" xfId="127" applyNumberFormat="1" applyFont="1" applyBorder="1" applyAlignment="1">
      <alignment horizontal="center" vertical="center"/>
    </xf>
    <xf numFmtId="171" fontId="38" fillId="0" borderId="78"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0" fontId="0" fillId="0" borderId="0" xfId="2807" applyFont="1" applyAlignment="1">
      <alignment vertical="center" wrapText="1"/>
    </xf>
    <xf numFmtId="0" fontId="0" fillId="0" borderId="0" xfId="2807" applyFont="1" applyAlignment="1">
      <alignment wrapText="1"/>
    </xf>
    <xf numFmtId="0" fontId="38" fillId="0" borderId="0" xfId="127" applyFont="1"/>
    <xf numFmtId="3" fontId="0" fillId="0" borderId="0" xfId="127" applyNumberFormat="1" applyFont="1"/>
    <xf numFmtId="3" fontId="114"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2" fillId="0" borderId="0" xfId="0" applyFont="1"/>
    <xf numFmtId="0" fontId="39" fillId="36" borderId="76" xfId="0" applyFont="1" applyFill="1" applyBorder="1" applyAlignment="1">
      <alignment horizontal="center" vertical="center" wrapText="1"/>
    </xf>
    <xf numFmtId="0" fontId="39" fillId="36" borderId="77" xfId="0" applyFont="1" applyFill="1" applyBorder="1" applyAlignment="1">
      <alignment horizontal="center" vertical="center" wrapText="1"/>
    </xf>
    <xf numFmtId="0" fontId="39" fillId="36" borderId="77" xfId="0" applyFont="1" applyFill="1" applyBorder="1" applyAlignment="1">
      <alignment horizontal="center" vertical="center"/>
    </xf>
    <xf numFmtId="0" fontId="39" fillId="36" borderId="78" xfId="0" applyFont="1" applyFill="1" applyBorder="1" applyAlignment="1">
      <alignment horizontal="center" vertical="center" wrapText="1"/>
    </xf>
    <xf numFmtId="0" fontId="0" fillId="0" borderId="27" xfId="127" applyFont="1" applyBorder="1"/>
    <xf numFmtId="0" fontId="0" fillId="0" borderId="43" xfId="127" applyFont="1" applyBorder="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6" xfId="0" applyFont="1" applyBorder="1" applyAlignment="1">
      <alignment horizontal="center"/>
    </xf>
    <xf numFmtId="3" fontId="38" fillId="0" borderId="77" xfId="0" applyNumberFormat="1" applyFont="1" applyBorder="1" applyAlignment="1">
      <alignment horizontal="center" vertical="center"/>
    </xf>
    <xf numFmtId="171" fontId="38" fillId="0" borderId="77" xfId="0" applyNumberFormat="1" applyFont="1" applyBorder="1" applyAlignment="1">
      <alignment horizontal="center" vertical="center"/>
    </xf>
    <xf numFmtId="164" fontId="0" fillId="0" borderId="8" xfId="39" applyNumberFormat="1" applyFont="1" applyBorder="1" applyAlignment="1">
      <alignment horizontal="center" vertical="center" wrapText="1"/>
    </xf>
    <xf numFmtId="0" fontId="38" fillId="0" borderId="45" xfId="31325" applyFont="1" applyBorder="1" applyAlignment="1">
      <alignment horizontal="left"/>
    </xf>
    <xf numFmtId="0" fontId="38" fillId="0" borderId="0" xfId="31325" applyFont="1" applyAlignment="1">
      <alignment horizontal="left"/>
    </xf>
    <xf numFmtId="0" fontId="0" fillId="0" borderId="0" xfId="31325" applyFont="1" applyAlignment="1">
      <alignment horizontal="center" vertical="center"/>
    </xf>
    <xf numFmtId="0" fontId="117" fillId="0" borderId="0" xfId="0" applyFont="1" applyAlignment="1">
      <alignment horizontal="center" vertical="center"/>
    </xf>
    <xf numFmtId="0" fontId="78" fillId="0" borderId="0" xfId="127" applyFont="1"/>
    <xf numFmtId="0" fontId="0" fillId="0" borderId="0" xfId="127" applyFont="1"/>
    <xf numFmtId="171" fontId="114" fillId="0" borderId="29" xfId="127" applyNumberFormat="1" applyBorder="1" applyAlignment="1">
      <alignment horizontal="center" vertical="center"/>
    </xf>
    <xf numFmtId="171" fontId="114" fillId="0" borderId="38" xfId="127" applyNumberFormat="1" applyBorder="1" applyAlignment="1">
      <alignment horizontal="center" vertical="center"/>
    </xf>
    <xf numFmtId="3" fontId="114" fillId="0" borderId="66" xfId="127" applyNumberFormat="1" applyBorder="1" applyAlignment="1">
      <alignment horizontal="center" vertical="center"/>
    </xf>
    <xf numFmtId="0" fontId="114" fillId="0" borderId="0" xfId="0" applyFont="1"/>
    <xf numFmtId="3" fontId="0" fillId="0" borderId="8" xfId="16259" applyNumberFormat="1" applyFont="1" applyBorder="1" applyAlignment="1">
      <alignment horizontal="center" vertical="center"/>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0" fontId="38" fillId="0" borderId="77" xfId="0" applyNumberFormat="1" applyFont="1" applyBorder="1" applyAlignment="1">
      <alignment horizontal="center" vertical="center"/>
    </xf>
    <xf numFmtId="171" fontId="0" fillId="0" borderId="0" xfId="1" applyNumberFormat="1" applyFont="1" applyAlignment="1">
      <alignment horizontal="center"/>
    </xf>
    <xf numFmtId="42" fontId="0" fillId="40" borderId="8" xfId="64" applyNumberFormat="1" applyFont="1" applyFill="1" applyBorder="1" applyAlignment="1">
      <alignment wrapText="1"/>
    </xf>
    <xf numFmtId="3" fontId="75" fillId="0" borderId="29" xfId="0" applyNumberFormat="1" applyFont="1" applyBorder="1" applyAlignment="1">
      <alignment horizontal="center" vertical="center"/>
    </xf>
    <xf numFmtId="3" fontId="75"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0" fontId="39" fillId="36" borderId="74" xfId="0" applyFont="1" applyFill="1" applyBorder="1" applyAlignment="1">
      <alignment horizontal="center"/>
    </xf>
    <xf numFmtId="49" fontId="39" fillId="0" borderId="0" xfId="0" applyNumberFormat="1" applyFont="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applyAlignment="1">
      <alignment horizontal="left"/>
    </xf>
    <xf numFmtId="0" fontId="38" fillId="36" borderId="59" xfId="0" applyFont="1" applyFill="1" applyBorder="1" applyAlignment="1">
      <alignment horizontal="center" vertical="center" wrapText="1"/>
    </xf>
    <xf numFmtId="0" fontId="114" fillId="0" borderId="31" xfId="528" applyBorder="1"/>
    <xf numFmtId="164" fontId="114" fillId="0" borderId="31" xfId="0" applyNumberFormat="1" applyFont="1" applyBorder="1"/>
    <xf numFmtId="0" fontId="120" fillId="0" borderId="31" xfId="0" applyFont="1" applyBorder="1"/>
    <xf numFmtId="0" fontId="120" fillId="0" borderId="63" xfId="0" applyFont="1" applyBorder="1"/>
    <xf numFmtId="0" fontId="119" fillId="0" borderId="43" xfId="0" applyFont="1" applyBorder="1"/>
    <xf numFmtId="0" fontId="119" fillId="0" borderId="63" xfId="0" applyFont="1" applyBorder="1"/>
    <xf numFmtId="0" fontId="120" fillId="0" borderId="31" xfId="528" applyFont="1" applyBorder="1"/>
    <xf numFmtId="0" fontId="122" fillId="0" borderId="0" xfId="0" applyFont="1" applyAlignment="1">
      <alignment vertical="center" wrapText="1"/>
    </xf>
    <xf numFmtId="0" fontId="78" fillId="0" borderId="0" xfId="0" applyFont="1" applyAlignment="1">
      <alignment vertical="center"/>
    </xf>
    <xf numFmtId="0" fontId="125" fillId="0" borderId="0" xfId="0" applyFont="1" applyAlignment="1">
      <alignment vertical="center"/>
    </xf>
    <xf numFmtId="164" fontId="125" fillId="0" borderId="0" xfId="4" applyNumberFormat="1" applyFont="1" applyAlignment="1">
      <alignment vertical="center"/>
    </xf>
    <xf numFmtId="0" fontId="124" fillId="0" borderId="0" xfId="0" applyFont="1" applyAlignment="1">
      <alignment vertical="center"/>
    </xf>
    <xf numFmtId="0" fontId="47" fillId="0" borderId="0" xfId="0" applyFont="1" applyAlignment="1">
      <alignment vertical="center"/>
    </xf>
    <xf numFmtId="0" fontId="124" fillId="0" borderId="0" xfId="0" applyFont="1" applyAlignment="1">
      <alignment vertical="center" wrapText="1"/>
    </xf>
    <xf numFmtId="0" fontId="78" fillId="0" borderId="0" xfId="0" applyFont="1" applyAlignment="1">
      <alignment vertical="center" wrapText="1"/>
    </xf>
    <xf numFmtId="0" fontId="123" fillId="0" borderId="0" xfId="0" applyFont="1" applyAlignment="1">
      <alignment horizontal="left" wrapText="1"/>
    </xf>
    <xf numFmtId="0" fontId="123" fillId="0" borderId="0" xfId="0" applyFont="1" applyAlignment="1">
      <alignment horizontal="left"/>
    </xf>
    <xf numFmtId="0" fontId="47" fillId="0" borderId="0" xfId="0" applyFont="1" applyAlignment="1">
      <alignment horizontal="left" vertical="center"/>
    </xf>
    <xf numFmtId="0" fontId="78" fillId="0" borderId="0" xfId="0" applyFont="1" applyAlignment="1">
      <alignment horizontal="left" vertical="center"/>
    </xf>
    <xf numFmtId="0" fontId="114" fillId="0" borderId="0" xfId="127"/>
    <xf numFmtId="165" fontId="114" fillId="36" borderId="96" xfId="2" applyNumberFormat="1" applyFill="1" applyBorder="1"/>
    <xf numFmtId="165" fontId="114" fillId="36" borderId="75" xfId="2" applyNumberFormat="1" applyFill="1" applyBorder="1"/>
    <xf numFmtId="0" fontId="114" fillId="36" borderId="96" xfId="132" applyFill="1" applyBorder="1"/>
    <xf numFmtId="0" fontId="114" fillId="36" borderId="75" xfId="132" applyFill="1" applyBorder="1"/>
    <xf numFmtId="2" fontId="114" fillId="0" borderId="0" xfId="132" applyNumberFormat="1" applyAlignment="1">
      <alignment wrapText="1"/>
    </xf>
    <xf numFmtId="10" fontId="75" fillId="0" borderId="0" xfId="0" applyNumberFormat="1" applyFont="1"/>
    <xf numFmtId="165" fontId="114" fillId="0" borderId="59" xfId="703" applyNumberFormat="1" applyFont="1" applyBorder="1"/>
    <xf numFmtId="165" fontId="114" fillId="0" borderId="8" xfId="703" applyNumberFormat="1" applyFont="1" applyBorder="1"/>
    <xf numFmtId="0" fontId="129" fillId="0" borderId="0" xfId="0" applyFont="1"/>
    <xf numFmtId="165" fontId="75" fillId="0" borderId="0" xfId="0" applyNumberFormat="1" applyFont="1"/>
    <xf numFmtId="0" fontId="114" fillId="40" borderId="86" xfId="132" applyFill="1" applyBorder="1"/>
    <xf numFmtId="0" fontId="128" fillId="40" borderId="86" xfId="132" applyFont="1" applyFill="1" applyBorder="1"/>
    <xf numFmtId="0" fontId="128" fillId="40" borderId="49" xfId="132" applyFont="1" applyFill="1" applyBorder="1"/>
    <xf numFmtId="0" fontId="128" fillId="40" borderId="84" xfId="132" applyFont="1" applyFill="1" applyBorder="1"/>
    <xf numFmtId="5" fontId="38" fillId="0" borderId="0" xfId="0" applyNumberFormat="1" applyFont="1" applyAlignment="1">
      <alignment horizontal="left"/>
    </xf>
    <xf numFmtId="165" fontId="128" fillId="0" borderId="0" xfId="31333"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38" fillId="39" borderId="0" xfId="0" applyFont="1" applyFill="1"/>
    <xf numFmtId="3" fontId="38" fillId="0" borderId="0" xfId="4" applyNumberFormat="1" applyFont="1" applyFill="1" applyBorder="1"/>
    <xf numFmtId="3" fontId="38" fillId="39" borderId="0" xfId="4" applyNumberFormat="1" applyFont="1" applyFill="1" applyBorder="1"/>
    <xf numFmtId="0" fontId="38" fillId="36" borderId="46" xfId="0" applyFont="1" applyFill="1" applyBorder="1"/>
    <xf numFmtId="3" fontId="38" fillId="36" borderId="98" xfId="4" applyNumberFormat="1" applyFont="1" applyFill="1" applyBorder="1"/>
    <xf numFmtId="173" fontId="114" fillId="0" borderId="32" xfId="127" applyNumberFormat="1" applyBorder="1" applyAlignment="1">
      <alignment horizontal="justify" vertical="center" wrapText="1"/>
    </xf>
    <xf numFmtId="0" fontId="114" fillId="0" borderId="31" xfId="0" applyFont="1" applyBorder="1"/>
    <xf numFmtId="173" fontId="114" fillId="0" borderId="27" xfId="0" quotePrefix="1" applyNumberFormat="1" applyFont="1" applyBorder="1" applyAlignment="1">
      <alignment horizontal="left" vertical="top" wrapText="1"/>
    </xf>
    <xf numFmtId="42" fontId="0" fillId="0" borderId="98" xfId="703" applyNumberFormat="1" applyFont="1" applyBorder="1" applyAlignment="1">
      <alignment vertical="top"/>
    </xf>
    <xf numFmtId="42" fontId="0" fillId="0" borderId="100" xfId="703" applyNumberFormat="1" applyFont="1" applyBorder="1" applyAlignment="1">
      <alignment vertical="top"/>
    </xf>
    <xf numFmtId="9" fontId="0" fillId="0" borderId="98" xfId="197" applyFont="1" applyBorder="1"/>
    <xf numFmtId="9" fontId="0" fillId="0" borderId="99" xfId="197" applyFont="1" applyBorder="1"/>
    <xf numFmtId="0" fontId="0" fillId="37" borderId="95" xfId="528" applyFont="1" applyFill="1" applyBorder="1"/>
    <xf numFmtId="0" fontId="38" fillId="36" borderId="95" xfId="528" applyFont="1" applyFill="1" applyBorder="1" applyAlignment="1">
      <alignment horizontal="center" vertical="center" wrapText="1"/>
    </xf>
    <xf numFmtId="0" fontId="38" fillId="36" borderId="95" xfId="528" quotePrefix="1" applyFont="1" applyFill="1" applyBorder="1" applyAlignment="1">
      <alignment horizontal="center" vertical="center" wrapText="1"/>
    </xf>
    <xf numFmtId="0" fontId="38" fillId="37" borderId="97" xfId="0" applyFont="1" applyFill="1" applyBorder="1"/>
    <xf numFmtId="0" fontId="38" fillId="37" borderId="98" xfId="0" applyFont="1" applyFill="1" applyBorder="1"/>
    <xf numFmtId="0" fontId="38" fillId="37" borderId="99" xfId="0" applyFont="1" applyFill="1" applyBorder="1"/>
    <xf numFmtId="0" fontId="38" fillId="36" borderId="99" xfId="0" applyFont="1" applyFill="1" applyBorder="1" applyAlignment="1">
      <alignment horizontal="center" vertical="center" wrapText="1"/>
    </xf>
    <xf numFmtId="164" fontId="38" fillId="0" borderId="98" xfId="4" applyNumberFormat="1" applyFont="1" applyBorder="1"/>
    <xf numFmtId="0" fontId="38" fillId="36" borderId="97" xfId="0" applyFont="1" applyFill="1" applyBorder="1" applyAlignment="1">
      <alignment horizontal="center" vertical="center" wrapText="1"/>
    </xf>
    <xf numFmtId="0" fontId="38" fillId="36" borderId="98" xfId="0" applyFont="1" applyFill="1" applyBorder="1" applyAlignment="1">
      <alignment horizontal="center" vertical="center" wrapText="1"/>
    </xf>
    <xf numFmtId="9" fontId="38" fillId="36" borderId="98" xfId="0" applyNumberFormat="1" applyFont="1" applyFill="1" applyBorder="1" applyAlignment="1">
      <alignment horizontal="center" vertical="center" wrapText="1"/>
    </xf>
    <xf numFmtId="5" fontId="38" fillId="35" borderId="103" xfId="0" applyNumberFormat="1" applyFont="1" applyFill="1" applyBorder="1" applyAlignment="1">
      <alignment horizontal="left"/>
    </xf>
    <xf numFmtId="0" fontId="38" fillId="35" borderId="31" xfId="132" applyFont="1" applyFill="1" applyBorder="1"/>
    <xf numFmtId="0" fontId="38" fillId="35" borderId="61" xfId="132" applyFont="1" applyFill="1" applyBorder="1"/>
    <xf numFmtId="173" fontId="114" fillId="0" borderId="32" xfId="127" quotePrefix="1" applyNumberFormat="1" applyBorder="1" applyAlignment="1">
      <alignment horizontal="left" wrapText="1"/>
    </xf>
    <xf numFmtId="165" fontId="0" fillId="0" borderId="8" xfId="2" applyNumberFormat="1" applyFont="1" applyFill="1" applyBorder="1" applyAlignment="1">
      <alignment horizontal="right"/>
    </xf>
    <xf numFmtId="165" fontId="0" fillId="0" borderId="65" xfId="2" applyNumberFormat="1" applyFont="1" applyFill="1" applyBorder="1" applyAlignment="1">
      <alignment horizontal="right"/>
    </xf>
    <xf numFmtId="165" fontId="0" fillId="0" borderId="28" xfId="2" applyNumberFormat="1" applyFont="1" applyFill="1" applyBorder="1" applyAlignment="1">
      <alignment horizontal="right"/>
    </xf>
    <xf numFmtId="165" fontId="0" fillId="0" borderId="38" xfId="2" applyNumberFormat="1" applyFont="1" applyFill="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8" fillId="0" borderId="74" xfId="0" applyFont="1" applyBorder="1"/>
    <xf numFmtId="0" fontId="127" fillId="0" borderId="0" xfId="0" applyFont="1"/>
    <xf numFmtId="0" fontId="38" fillId="36" borderId="60" xfId="0" applyFont="1" applyFill="1" applyBorder="1" applyAlignment="1">
      <alignment horizontal="center"/>
    </xf>
    <xf numFmtId="0" fontId="0" fillId="0" borderId="0" xfId="127" applyFont="1" applyAlignment="1">
      <alignment horizontal="left" wrapText="1"/>
    </xf>
    <xf numFmtId="0" fontId="38" fillId="36" borderId="66" xfId="0" applyFont="1" applyFill="1" applyBorder="1" applyAlignment="1">
      <alignment horizontal="center"/>
    </xf>
    <xf numFmtId="0" fontId="38" fillId="36" borderId="29" xfId="0" applyFont="1" applyFill="1" applyBorder="1" applyAlignment="1">
      <alignment horizontal="center"/>
    </xf>
    <xf numFmtId="49" fontId="38" fillId="0" borderId="0" xfId="0" applyNumberFormat="1" applyFont="1" applyAlignment="1">
      <alignment horizontal="center"/>
    </xf>
    <xf numFmtId="0" fontId="121" fillId="0" borderId="0" xfId="528" applyFont="1" applyAlignment="1">
      <alignment horizontal="left" wrapText="1"/>
    </xf>
    <xf numFmtId="0" fontId="38" fillId="36" borderId="24" xfId="0" applyFont="1" applyFill="1" applyBorder="1" applyAlignment="1">
      <alignment horizontal="center" vertical="center"/>
    </xf>
    <xf numFmtId="165" fontId="0" fillId="0" borderId="5" xfId="2" applyNumberFormat="1" applyFont="1" applyBorder="1"/>
    <xf numFmtId="165" fontId="0" fillId="0" borderId="0" xfId="2" applyNumberFormat="1" applyFont="1" applyFill="1" applyBorder="1" applyAlignment="1">
      <alignment vertical="center"/>
    </xf>
    <xf numFmtId="165" fontId="38" fillId="0" borderId="96" xfId="2" applyNumberFormat="1" applyFont="1" applyFill="1" applyBorder="1" applyAlignment="1">
      <alignment vertical="center" wrapText="1"/>
    </xf>
    <xf numFmtId="165" fontId="0" fillId="0" borderId="5" xfId="0" applyNumberFormat="1" applyBorder="1"/>
    <xf numFmtId="165" fontId="0" fillId="37" borderId="5" xfId="0" applyNumberFormat="1" applyFill="1" applyBorder="1"/>
    <xf numFmtId="165" fontId="0" fillId="0" borderId="28" xfId="2" applyNumberFormat="1" applyFont="1" applyFill="1" applyBorder="1"/>
    <xf numFmtId="165" fontId="38" fillId="0" borderId="96" xfId="2" applyNumberFormat="1" applyFont="1" applyBorder="1" applyAlignment="1">
      <alignment vertical="center" wrapText="1"/>
    </xf>
    <xf numFmtId="0" fontId="38" fillId="36" borderId="53" xfId="0" applyFont="1" applyFill="1" applyBorder="1" applyAlignment="1">
      <alignment horizontal="center"/>
    </xf>
    <xf numFmtId="0" fontId="38" fillId="36" borderId="37" xfId="0" applyFont="1" applyFill="1" applyBorder="1" applyAlignment="1">
      <alignment horizontal="center" vertical="center"/>
    </xf>
    <xf numFmtId="0" fontId="39" fillId="0" borderId="0" xfId="0" applyFont="1" applyAlignment="1">
      <alignment horizontal="center"/>
    </xf>
    <xf numFmtId="0" fontId="39" fillId="0" borderId="0" xfId="0" applyFont="1" applyAlignment="1">
      <alignment horizontal="center" wrapText="1"/>
    </xf>
    <xf numFmtId="0" fontId="110" fillId="0" borderId="0" xfId="0" applyFont="1"/>
    <xf numFmtId="0" fontId="125" fillId="0" borderId="8" xfId="0" applyFont="1" applyBorder="1" applyAlignment="1">
      <alignment horizontal="center" vertical="center"/>
    </xf>
    <xf numFmtId="0" fontId="125" fillId="0" borderId="8" xfId="0" applyFont="1" applyBorder="1" applyAlignment="1">
      <alignment vertical="center"/>
    </xf>
    <xf numFmtId="164" fontId="125" fillId="0" borderId="8" xfId="4" applyNumberFormat="1" applyFont="1" applyBorder="1" applyAlignment="1">
      <alignment vertical="center"/>
    </xf>
    <xf numFmtId="0" fontId="78" fillId="0" borderId="8" xfId="0" applyFont="1" applyBorder="1" applyAlignment="1">
      <alignment vertical="center"/>
    </xf>
    <xf numFmtId="0" fontId="38" fillId="0" borderId="95" xfId="132" applyFont="1" applyBorder="1"/>
    <xf numFmtId="165" fontId="114" fillId="0" borderId="97" xfId="703" applyNumberFormat="1" applyFont="1" applyFill="1" applyBorder="1"/>
    <xf numFmtId="165" fontId="114" fillId="0" borderId="98" xfId="703" applyNumberFormat="1" applyFont="1" applyFill="1" applyBorder="1"/>
    <xf numFmtId="165" fontId="114" fillId="0" borderId="99" xfId="703" applyNumberFormat="1" applyFont="1" applyFill="1" applyBorder="1"/>
    <xf numFmtId="0" fontId="38" fillId="0" borderId="86" xfId="132" applyFont="1" applyBorder="1"/>
    <xf numFmtId="0" fontId="38" fillId="0" borderId="57" xfId="132" applyFont="1" applyBorder="1"/>
    <xf numFmtId="0" fontId="38" fillId="0" borderId="62" xfId="132" applyFont="1" applyBorder="1" applyAlignment="1">
      <alignment horizontal="center"/>
    </xf>
    <xf numFmtId="0" fontId="38" fillId="0" borderId="30" xfId="132" applyFont="1" applyBorder="1" applyAlignment="1">
      <alignment horizontal="center"/>
    </xf>
    <xf numFmtId="0" fontId="38" fillId="0" borderId="54" xfId="132" applyFont="1" applyBorder="1" applyAlignment="1">
      <alignment horizontal="center"/>
    </xf>
    <xf numFmtId="0" fontId="108" fillId="0" borderId="32" xfId="0" applyFont="1" applyBorder="1"/>
    <xf numFmtId="165" fontId="114" fillId="36" borderId="27" xfId="2" applyNumberFormat="1" applyFont="1" applyFill="1" applyBorder="1"/>
    <xf numFmtId="165" fontId="114" fillId="36" borderId="28" xfId="2" applyNumberFormat="1" applyFont="1" applyFill="1" applyBorder="1"/>
    <xf numFmtId="165" fontId="114" fillId="36" borderId="65" xfId="2" applyNumberFormat="1" applyFont="1" applyFill="1" applyBorder="1"/>
    <xf numFmtId="0" fontId="114" fillId="36" borderId="0" xfId="132" applyFill="1"/>
    <xf numFmtId="0" fontId="114" fillId="0" borderId="63" xfId="132" quotePrefix="1" applyBorder="1" applyAlignment="1">
      <alignment horizontal="left" wrapText="1"/>
    </xf>
    <xf numFmtId="42" fontId="114" fillId="0" borderId="98" xfId="703" applyNumberFormat="1" applyFont="1" applyBorder="1" applyAlignment="1">
      <alignment vertical="top"/>
    </xf>
    <xf numFmtId="42" fontId="114" fillId="0" borderId="100" xfId="703" applyNumberFormat="1" applyFont="1" applyBorder="1" applyAlignment="1">
      <alignment vertical="top"/>
    </xf>
    <xf numFmtId="42" fontId="114" fillId="0" borderId="29" xfId="703" applyNumberFormat="1" applyFont="1" applyBorder="1" applyAlignment="1">
      <alignment vertical="top"/>
    </xf>
    <xf numFmtId="42" fontId="114" fillId="0" borderId="65" xfId="703" applyNumberFormat="1" applyFont="1" applyBorder="1" applyAlignment="1">
      <alignment vertical="top"/>
    </xf>
    <xf numFmtId="9" fontId="114" fillId="0" borderId="29" xfId="197" applyFont="1" applyBorder="1"/>
    <xf numFmtId="9" fontId="114" fillId="0" borderId="38" xfId="197" applyFont="1" applyBorder="1"/>
    <xf numFmtId="0" fontId="114" fillId="0" borderId="63" xfId="132" applyBorder="1" applyAlignment="1">
      <alignment wrapText="1"/>
    </xf>
    <xf numFmtId="0" fontId="38" fillId="0" borderId="64" xfId="132" quotePrefix="1" applyFont="1" applyBorder="1" applyAlignment="1">
      <alignment horizontal="left" wrapText="1"/>
    </xf>
    <xf numFmtId="9" fontId="114" fillId="0" borderId="46" xfId="197" applyFont="1" applyBorder="1"/>
    <xf numFmtId="9" fontId="114" fillId="0" borderId="47" xfId="197" applyFont="1" applyBorder="1"/>
    <xf numFmtId="0" fontId="131" fillId="0" borderId="0" xfId="0" applyFont="1" applyAlignment="1">
      <alignment horizontal="center" wrapText="1"/>
    </xf>
    <xf numFmtId="0" fontId="38" fillId="40" borderId="59" xfId="0" applyFont="1" applyFill="1" applyBorder="1" applyAlignment="1">
      <alignment horizontal="center" vertical="center" wrapText="1"/>
    </xf>
    <xf numFmtId="0" fontId="38" fillId="40" borderId="8" xfId="0" applyFont="1" applyFill="1" applyBorder="1" applyAlignment="1">
      <alignment horizontal="center" vertical="center" wrapText="1"/>
    </xf>
    <xf numFmtId="0" fontId="38" fillId="40" borderId="60" xfId="0" applyFont="1" applyFill="1" applyBorder="1" applyAlignment="1">
      <alignment horizontal="center" vertical="center" wrapText="1"/>
    </xf>
    <xf numFmtId="0" fontId="38" fillId="40" borderId="108" xfId="0" applyFont="1" applyFill="1" applyBorder="1" applyAlignment="1">
      <alignment horizontal="center" vertical="center" wrapText="1"/>
    </xf>
    <xf numFmtId="0" fontId="38" fillId="40" borderId="30" xfId="0" applyFont="1" applyFill="1" applyBorder="1" applyAlignment="1">
      <alignment horizontal="center" vertical="center" wrapText="1"/>
    </xf>
    <xf numFmtId="0" fontId="38" fillId="40" borderId="54" xfId="0" applyFont="1" applyFill="1" applyBorder="1" applyAlignment="1">
      <alignment horizontal="center" vertical="center" wrapText="1"/>
    </xf>
    <xf numFmtId="0" fontId="0" fillId="37" borderId="24" xfId="0" applyFill="1" applyBorder="1"/>
    <xf numFmtId="0" fontId="0" fillId="37" borderId="29" xfId="0" applyFill="1" applyBorder="1"/>
    <xf numFmtId="0" fontId="0" fillId="37" borderId="38" xfId="0" applyFill="1" applyBorder="1"/>
    <xf numFmtId="0" fontId="0" fillId="35" borderId="31" xfId="0" applyFill="1" applyBorder="1"/>
    <xf numFmtId="0" fontId="121" fillId="0" borderId="0" xfId="0" applyFont="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0" xfId="0" quotePrefix="1"/>
    <xf numFmtId="164" fontId="0" fillId="0" borderId="8" xfId="0" applyNumberFormat="1" applyBorder="1" applyAlignment="1">
      <alignment horizontal="left"/>
    </xf>
    <xf numFmtId="0" fontId="0" fillId="0" borderId="8" xfId="0" applyBorder="1" applyAlignment="1">
      <alignment horizontal="center"/>
    </xf>
    <xf numFmtId="0" fontId="0" fillId="0" borderId="30" xfId="0" applyBorder="1" applyAlignment="1">
      <alignment horizontal="center"/>
    </xf>
    <xf numFmtId="0" fontId="0" fillId="37" borderId="5" xfId="0" applyFill="1" applyBorder="1"/>
    <xf numFmtId="0" fontId="38" fillId="40" borderId="73" xfId="0" applyFont="1" applyFill="1" applyBorder="1" applyAlignment="1">
      <alignment horizontal="center" wrapText="1"/>
    </xf>
    <xf numFmtId="0" fontId="38" fillId="40" borderId="73" xfId="528" applyFont="1" applyFill="1" applyBorder="1" applyAlignment="1">
      <alignment horizontal="center" vertical="center" wrapText="1"/>
    </xf>
    <xf numFmtId="0" fontId="38" fillId="40" borderId="53" xfId="0" applyFont="1" applyFill="1" applyBorder="1" applyAlignment="1">
      <alignment horizontal="left" vertical="center" wrapText="1"/>
    </xf>
    <xf numFmtId="0" fontId="38" fillId="40" borderId="95" xfId="0" applyFont="1" applyFill="1" applyBorder="1" applyAlignment="1">
      <alignment horizontal="center" wrapText="1"/>
    </xf>
    <xf numFmtId="0" fontId="0" fillId="0" borderId="28" xfId="0" applyBorder="1" applyAlignment="1">
      <alignment horizontal="left" vertical="center" wrapText="1"/>
    </xf>
    <xf numFmtId="9" fontId="0" fillId="0" borderId="31" xfId="1" applyFont="1" applyBorder="1"/>
    <xf numFmtId="0" fontId="38" fillId="0" borderId="32" xfId="0" applyFont="1" applyBorder="1" applyAlignment="1">
      <alignment horizontal="center" wrapText="1"/>
    </xf>
    <xf numFmtId="0" fontId="38" fillId="40" borderId="41" xfId="0" applyFont="1" applyFill="1" applyBorder="1" applyAlignment="1">
      <alignment horizontal="left" vertical="center" wrapText="1"/>
    </xf>
    <xf numFmtId="0" fontId="38" fillId="40" borderId="32" xfId="0" applyFont="1" applyFill="1" applyBorder="1" applyAlignment="1">
      <alignment horizontal="center" wrapText="1"/>
    </xf>
    <xf numFmtId="0" fontId="0" fillId="0" borderId="32" xfId="31334" applyFont="1" applyBorder="1"/>
    <xf numFmtId="0" fontId="0" fillId="0" borderId="32" xfId="0" applyBorder="1"/>
    <xf numFmtId="0" fontId="0" fillId="0" borderId="31" xfId="31334" applyFont="1" applyBorder="1"/>
    <xf numFmtId="0" fontId="0" fillId="0" borderId="31" xfId="31334" applyFont="1" applyBorder="1" applyAlignment="1">
      <alignment wrapText="1"/>
    </xf>
    <xf numFmtId="0" fontId="38" fillId="40" borderId="59" xfId="0" applyFont="1" applyFill="1" applyBorder="1" applyAlignment="1">
      <alignment horizontal="center" wrapText="1"/>
    </xf>
    <xf numFmtId="0" fontId="38" fillId="40" borderId="8" xfId="0" applyFont="1" applyFill="1" applyBorder="1" applyAlignment="1">
      <alignment horizontal="center" wrapText="1"/>
    </xf>
    <xf numFmtId="0" fontId="0" fillId="0" borderId="61" xfId="31334" applyFont="1" applyBorder="1"/>
    <xf numFmtId="0" fontId="0" fillId="0" borderId="0" xfId="31334" applyFont="1"/>
    <xf numFmtId="0" fontId="38" fillId="0" borderId="0" xfId="31334" applyFont="1"/>
    <xf numFmtId="9" fontId="0" fillId="0" borderId="32" xfId="1" applyFont="1" applyFill="1" applyBorder="1"/>
    <xf numFmtId="9" fontId="0" fillId="0" borderId="32" xfId="1" applyFont="1" applyBorder="1"/>
    <xf numFmtId="0" fontId="132" fillId="0" borderId="0" xfId="0" applyFont="1" applyAlignment="1">
      <alignment horizontal="centerContinuous" vertical="center"/>
    </xf>
    <xf numFmtId="0" fontId="122" fillId="0" borderId="0" xfId="0" applyFont="1"/>
    <xf numFmtId="0" fontId="124" fillId="0" borderId="8" xfId="0" applyFont="1" applyBorder="1" applyAlignment="1">
      <alignment horizontal="center" vertical="center" wrapText="1"/>
    </xf>
    <xf numFmtId="0" fontId="121" fillId="0" borderId="0" xfId="528" applyFont="1" applyAlignment="1">
      <alignment wrapText="1"/>
    </xf>
    <xf numFmtId="0" fontId="0" fillId="0" borderId="29" xfId="0" applyBorder="1"/>
    <xf numFmtId="0" fontId="0" fillId="0" borderId="8" xfId="0" applyBorder="1" applyAlignment="1">
      <alignment wrapText="1"/>
    </xf>
    <xf numFmtId="0" fontId="0" fillId="0" borderId="8" xfId="127" applyFont="1" applyBorder="1" applyAlignment="1">
      <alignment horizontal="left" wrapText="1"/>
    </xf>
    <xf numFmtId="0" fontId="0" fillId="0" borderId="8" xfId="127" applyFont="1" applyBorder="1" applyAlignment="1">
      <alignment horizontal="left" vertical="top" wrapText="1"/>
    </xf>
    <xf numFmtId="10" fontId="0" fillId="0" borderId="0" xfId="0" applyNumberFormat="1"/>
    <xf numFmtId="0" fontId="0" fillId="0" borderId="0" xfId="0" quotePrefix="1" applyAlignment="1">
      <alignment horizontal="left"/>
    </xf>
    <xf numFmtId="0" fontId="38" fillId="0" borderId="8" xfId="0" applyFont="1" applyBorder="1"/>
    <xf numFmtId="0" fontId="0" fillId="0" borderId="8" xfId="0" quotePrefix="1" applyBorder="1" applyAlignment="1">
      <alignment horizontal="left"/>
    </xf>
    <xf numFmtId="173" fontId="0" fillId="0" borderId="8" xfId="127" applyNumberFormat="1" applyFont="1" applyBorder="1" applyAlignment="1">
      <alignment horizontal="justify" vertical="center" wrapText="1"/>
    </xf>
    <xf numFmtId="49" fontId="76" fillId="0" borderId="0" xfId="0" applyNumberFormat="1" applyFont="1"/>
    <xf numFmtId="0" fontId="0" fillId="0" borderId="24" xfId="0" applyBorder="1" applyAlignment="1">
      <alignment horizontal="left"/>
    </xf>
    <xf numFmtId="0" fontId="0" fillId="0" borderId="26" xfId="0" applyBorder="1"/>
    <xf numFmtId="0" fontId="0" fillId="0" borderId="44" xfId="0" applyBorder="1"/>
    <xf numFmtId="0" fontId="0" fillId="0" borderId="77" xfId="0" applyBorder="1"/>
    <xf numFmtId="0" fontId="0" fillId="0" borderId="78" xfId="0" applyBorder="1"/>
    <xf numFmtId="3" fontId="114" fillId="0" borderId="8" xfId="127" applyNumberFormat="1" applyBorder="1" applyAlignment="1">
      <alignment horizontal="center" vertical="center"/>
    </xf>
    <xf numFmtId="3" fontId="114" fillId="0" borderId="26" xfId="127" applyNumberFormat="1" applyBorder="1" applyAlignment="1">
      <alignment horizontal="center" vertical="center"/>
    </xf>
    <xf numFmtId="0" fontId="38" fillId="40" borderId="73" xfId="0" applyFont="1" applyFill="1" applyBorder="1"/>
    <xf numFmtId="0" fontId="0" fillId="0" borderId="95" xfId="0" applyBorder="1"/>
    <xf numFmtId="49" fontId="39" fillId="0" borderId="0" xfId="132" quotePrefix="1" applyNumberFormat="1" applyFont="1" applyAlignment="1">
      <alignment horizontal="center"/>
    </xf>
    <xf numFmtId="49" fontId="114" fillId="0" borderId="0" xfId="132" applyNumberFormat="1" applyAlignment="1">
      <alignment horizontal="center"/>
    </xf>
    <xf numFmtId="0" fontId="38" fillId="36" borderId="97" xfId="0" applyFont="1" applyFill="1" applyBorder="1" applyAlignment="1">
      <alignment horizontal="center"/>
    </xf>
    <xf numFmtId="0" fontId="38" fillId="36" borderId="98" xfId="0" applyFont="1" applyFill="1" applyBorder="1" applyAlignment="1">
      <alignment horizontal="center"/>
    </xf>
    <xf numFmtId="0" fontId="38" fillId="36" borderId="99" xfId="0" applyFont="1" applyFill="1" applyBorder="1" applyAlignment="1">
      <alignment horizontal="center"/>
    </xf>
    <xf numFmtId="0" fontId="114" fillId="40" borderId="31" xfId="0" applyFont="1" applyFill="1" applyBorder="1"/>
    <xf numFmtId="0" fontId="114" fillId="40" borderId="32" xfId="0" applyFont="1" applyFill="1" applyBorder="1"/>
    <xf numFmtId="42" fontId="114" fillId="0" borderId="87" xfId="703" applyNumberFormat="1" applyFont="1" applyBorder="1" applyAlignment="1">
      <alignment horizontal="center" vertical="top"/>
    </xf>
    <xf numFmtId="42" fontId="114" fillId="0" borderId="27" xfId="703" applyNumberFormat="1" applyFont="1" applyBorder="1" applyAlignment="1">
      <alignment horizontal="center" vertical="top"/>
    </xf>
    <xf numFmtId="42" fontId="114" fillId="40" borderId="27" xfId="703" applyNumberFormat="1" applyFont="1" applyFill="1" applyBorder="1" applyAlignment="1">
      <alignment horizontal="center" vertical="top"/>
    </xf>
    <xf numFmtId="42" fontId="38" fillId="0" borderId="57" xfId="703" applyNumberFormat="1" applyFont="1" applyBorder="1" applyAlignment="1">
      <alignment horizontal="center" vertical="top"/>
    </xf>
    <xf numFmtId="42" fontId="0" fillId="0" borderId="87" xfId="703" applyNumberFormat="1" applyFont="1" applyBorder="1" applyAlignment="1">
      <alignment horizontal="center" vertical="top"/>
    </xf>
    <xf numFmtId="42" fontId="0" fillId="0" borderId="27" xfId="703" applyNumberFormat="1" applyFont="1" applyBorder="1" applyAlignment="1">
      <alignment horizontal="center" vertical="top"/>
    </xf>
    <xf numFmtId="165" fontId="114" fillId="36" borderId="74" xfId="2" applyNumberFormat="1" applyFill="1" applyBorder="1" applyAlignment="1">
      <alignment horizontal="center"/>
    </xf>
    <xf numFmtId="42" fontId="38" fillId="0" borderId="45" xfId="132" applyNumberFormat="1" applyFont="1" applyBorder="1" applyAlignment="1">
      <alignment horizontal="center"/>
    </xf>
    <xf numFmtId="165" fontId="114" fillId="0" borderId="57" xfId="132" applyNumberFormat="1" applyBorder="1" applyAlignment="1">
      <alignment horizontal="center" vertical="top" wrapText="1"/>
    </xf>
    <xf numFmtId="0" fontId="114" fillId="0" borderId="63" xfId="528" applyBorder="1"/>
    <xf numFmtId="0" fontId="0" fillId="0" borderId="63" xfId="127" applyFont="1" applyBorder="1"/>
    <xf numFmtId="165" fontId="128" fillId="0" borderId="104" xfId="31333" applyNumberFormat="1" applyFont="1" applyFill="1" applyBorder="1"/>
    <xf numFmtId="165" fontId="128" fillId="0" borderId="105" xfId="2" applyNumberFormat="1" applyFont="1" applyFill="1" applyBorder="1"/>
    <xf numFmtId="165" fontId="128" fillId="0" borderId="106" xfId="2" applyNumberFormat="1" applyFont="1" applyFill="1" applyBorder="1"/>
    <xf numFmtId="0" fontId="120" fillId="0" borderId="59" xfId="0" applyFont="1" applyBorder="1"/>
    <xf numFmtId="0" fontId="120" fillId="35" borderId="63" xfId="0" applyFont="1" applyFill="1" applyBorder="1"/>
    <xf numFmtId="0" fontId="114" fillId="0" borderId="63" xfId="132" applyBorder="1"/>
    <xf numFmtId="0" fontId="75" fillId="0" borderId="68" xfId="0" applyFont="1" applyBorder="1" applyAlignment="1">
      <alignment horizontal="center"/>
    </xf>
    <xf numFmtId="0" fontId="75" fillId="0" borderId="69" xfId="0" applyFont="1" applyBorder="1" applyAlignment="1">
      <alignment horizontal="center"/>
    </xf>
    <xf numFmtId="3" fontId="0" fillId="0" borderId="35" xfId="4" applyNumberFormat="1" applyFont="1" applyBorder="1"/>
    <xf numFmtId="3" fontId="0" fillId="36" borderId="26" xfId="4" applyNumberFormat="1" applyFont="1" applyFill="1" applyBorder="1"/>
    <xf numFmtId="3" fontId="0" fillId="0" borderId="26" xfId="4" applyNumberFormat="1" applyFont="1" applyFill="1" applyBorder="1"/>
    <xf numFmtId="3" fontId="38" fillId="0" borderId="44" xfId="4" applyNumberFormat="1" applyFont="1" applyFill="1" applyBorder="1"/>
    <xf numFmtId="3" fontId="0" fillId="39" borderId="26" xfId="4" applyNumberFormat="1" applyFont="1" applyFill="1" applyBorder="1" applyAlignment="1">
      <alignment horizontal="center"/>
    </xf>
    <xf numFmtId="3" fontId="0" fillId="39" borderId="60" xfId="4" applyNumberFormat="1" applyFont="1" applyFill="1" applyBorder="1" applyAlignment="1">
      <alignment horizontal="center"/>
    </xf>
    <xf numFmtId="0" fontId="38" fillId="39" borderId="76" xfId="0" applyFont="1" applyFill="1" applyBorder="1"/>
    <xf numFmtId="3" fontId="38" fillId="36" borderId="77" xfId="4" applyNumberFormat="1" applyFont="1" applyFill="1" applyBorder="1"/>
    <xf numFmtId="3" fontId="38" fillId="39" borderId="77" xfId="4" applyNumberFormat="1" applyFont="1" applyFill="1" applyBorder="1"/>
    <xf numFmtId="3" fontId="38" fillId="39" borderId="47" xfId="4" applyNumberFormat="1" applyFont="1" applyFill="1" applyBorder="1"/>
    <xf numFmtId="3" fontId="0" fillId="41" borderId="8" xfId="4" applyNumberFormat="1" applyFont="1" applyFill="1" applyBorder="1" applyAlignment="1">
      <alignment horizontal="center"/>
    </xf>
    <xf numFmtId="3" fontId="0" fillId="41" borderId="26" xfId="4" applyNumberFormat="1" applyFont="1" applyFill="1" applyBorder="1" applyAlignment="1">
      <alignment horizontal="center"/>
    </xf>
    <xf numFmtId="164" fontId="0" fillId="42" borderId="8" xfId="39" applyNumberFormat="1" applyFont="1" applyFill="1" applyBorder="1" applyAlignment="1">
      <alignment horizontal="left"/>
    </xf>
    <xf numFmtId="164" fontId="0" fillId="42" borderId="8" xfId="0" applyNumberFormat="1" applyFill="1" applyBorder="1" applyAlignment="1">
      <alignment horizontal="left" vertical="center" wrapText="1"/>
    </xf>
    <xf numFmtId="164" fontId="0" fillId="42" borderId="8" xfId="39" applyNumberFormat="1" applyFont="1" applyFill="1" applyBorder="1" applyAlignment="1">
      <alignment horizontal="left" vertical="center" wrapText="1"/>
    </xf>
    <xf numFmtId="164" fontId="0" fillId="42" borderId="8" xfId="0" applyNumberFormat="1" applyFill="1" applyBorder="1" applyAlignment="1">
      <alignment horizontal="left"/>
    </xf>
    <xf numFmtId="164" fontId="0" fillId="42" borderId="8" xfId="0" applyNumberFormat="1" applyFill="1" applyBorder="1" applyAlignment="1">
      <alignment horizontal="left" vertical="center"/>
    </xf>
    <xf numFmtId="164" fontId="0" fillId="42" borderId="8" xfId="0" applyNumberFormat="1" applyFill="1" applyBorder="1"/>
    <xf numFmtId="164" fontId="0" fillId="42" borderId="30" xfId="0" applyNumberFormat="1" applyFill="1" applyBorder="1"/>
    <xf numFmtId="164" fontId="38" fillId="42" borderId="29" xfId="4" applyNumberFormat="1" applyFont="1" applyFill="1" applyBorder="1"/>
    <xf numFmtId="164" fontId="0" fillId="42" borderId="8" xfId="4" quotePrefix="1" applyNumberFormat="1" applyFont="1" applyFill="1" applyBorder="1" applyAlignment="1">
      <alignment horizontal="center"/>
    </xf>
    <xf numFmtId="164" fontId="0" fillId="42" borderId="8" xfId="4" applyNumberFormat="1" applyFont="1" applyFill="1" applyBorder="1"/>
    <xf numFmtId="164" fontId="0" fillId="42" borderId="30" xfId="4" applyNumberFormat="1" applyFont="1" applyFill="1" applyBorder="1"/>
    <xf numFmtId="164" fontId="0" fillId="42" borderId="8" xfId="4" applyNumberFormat="1" applyFont="1" applyFill="1" applyBorder="1" applyAlignment="1">
      <alignment horizontal="center"/>
    </xf>
    <xf numFmtId="43" fontId="0" fillId="42" borderId="8" xfId="4" applyFont="1" applyFill="1" applyBorder="1"/>
    <xf numFmtId="1" fontId="0" fillId="42" borderId="8" xfId="4" applyNumberFormat="1" applyFont="1" applyFill="1" applyBorder="1"/>
    <xf numFmtId="43" fontId="0" fillId="42" borderId="8" xfId="4" applyFont="1" applyFill="1" applyBorder="1" applyAlignment="1">
      <alignment horizontal="center"/>
    </xf>
    <xf numFmtId="164" fontId="0" fillId="42" borderId="26" xfId="4" applyNumberFormat="1" applyFont="1" applyFill="1" applyBorder="1"/>
    <xf numFmtId="164" fontId="38" fillId="42" borderId="98" xfId="4" applyNumberFormat="1" applyFont="1" applyFill="1" applyBorder="1"/>
    <xf numFmtId="164" fontId="0" fillId="42" borderId="30" xfId="0" applyNumberFormat="1" applyFill="1" applyBorder="1" applyAlignment="1">
      <alignment horizontal="left"/>
    </xf>
    <xf numFmtId="0" fontId="0" fillId="0" borderId="8" xfId="0" applyBorder="1" applyAlignment="1">
      <alignment horizontal="left" vertical="center" readingOrder="1"/>
    </xf>
    <xf numFmtId="0" fontId="0" fillId="0" borderId="8" xfId="0" applyBorder="1" applyAlignment="1">
      <alignment horizontal="left" vertical="center" wrapText="1" readingOrder="1"/>
    </xf>
    <xf numFmtId="0" fontId="38" fillId="40" borderId="76" xfId="0" applyFont="1" applyFill="1" applyBorder="1" applyAlignment="1">
      <alignment horizontal="center" vertical="center" wrapText="1" readingOrder="1"/>
    </xf>
    <xf numFmtId="0" fontId="38" fillId="40" borderId="77" xfId="0" applyFont="1" applyFill="1" applyBorder="1" applyAlignment="1">
      <alignment horizontal="center" vertical="center" wrapText="1" readingOrder="1"/>
    </xf>
    <xf numFmtId="0" fontId="38" fillId="40" borderId="78" xfId="0" applyFont="1" applyFill="1" applyBorder="1" applyAlignment="1">
      <alignment horizontal="center" vertical="center" wrapText="1" readingOrder="1"/>
    </xf>
    <xf numFmtId="42" fontId="0" fillId="40" borderId="43" xfId="132" applyNumberFormat="1" applyFont="1" applyFill="1" applyBorder="1"/>
    <xf numFmtId="42" fontId="0" fillId="40" borderId="34" xfId="132" applyNumberFormat="1" applyFont="1" applyFill="1" applyBorder="1"/>
    <xf numFmtId="42" fontId="0" fillId="40" borderId="56" xfId="132" applyNumberFormat="1" applyFont="1" applyFill="1" applyBorder="1"/>
    <xf numFmtId="0" fontId="0" fillId="40" borderId="39" xfId="132" applyFont="1" applyFill="1" applyBorder="1"/>
    <xf numFmtId="0" fontId="0" fillId="40" borderId="50" xfId="132" applyFont="1" applyFill="1" applyBorder="1"/>
    <xf numFmtId="42" fontId="0" fillId="0" borderId="8" xfId="0" applyNumberFormat="1" applyBorder="1" applyAlignment="1">
      <alignment horizontal="center"/>
    </xf>
    <xf numFmtId="42" fontId="38" fillId="0" borderId="8" xfId="0" applyNumberFormat="1" applyFont="1" applyBorder="1" applyAlignment="1">
      <alignment horizontal="center"/>
    </xf>
    <xf numFmtId="42" fontId="0" fillId="40" borderId="8" xfId="0" applyNumberFormat="1" applyFill="1" applyBorder="1"/>
    <xf numFmtId="0" fontId="38" fillId="40" borderId="8" xfId="127" applyFont="1" applyFill="1" applyBorder="1" applyAlignment="1">
      <alignment horizontal="center"/>
    </xf>
    <xf numFmtId="0" fontId="0" fillId="40" borderId="8" xfId="127" applyFont="1" applyFill="1" applyBorder="1" applyAlignment="1">
      <alignment horizontal="center"/>
    </xf>
    <xf numFmtId="9" fontId="0" fillId="0" borderId="8" xfId="0" applyNumberFormat="1" applyBorder="1" applyAlignment="1">
      <alignment horizontal="center"/>
    </xf>
    <xf numFmtId="9" fontId="38" fillId="0" borderId="8" xfId="0" applyNumberFormat="1" applyFont="1" applyBorder="1" applyAlignment="1">
      <alignment horizontal="center"/>
    </xf>
    <xf numFmtId="49" fontId="39" fillId="0" borderId="0" xfId="0" quotePrefix="1" applyNumberFormat="1" applyFont="1" applyAlignment="1">
      <alignment horizontal="center"/>
    </xf>
    <xf numFmtId="0" fontId="38" fillId="36" borderId="62"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14" fontId="38" fillId="0" borderId="31" xfId="127" applyNumberFormat="1" applyFont="1" applyBorder="1" applyAlignment="1">
      <alignment horizontal="left"/>
    </xf>
    <xf numFmtId="0" fontId="38" fillId="0" borderId="64" xfId="127" applyFont="1" applyBorder="1" applyAlignment="1">
      <alignment horizontal="center"/>
    </xf>
    <xf numFmtId="3" fontId="114" fillId="0" borderId="24" xfId="127" applyNumberFormat="1" applyBorder="1" applyAlignment="1">
      <alignment horizontal="center" vertical="center"/>
    </xf>
    <xf numFmtId="3" fontId="114" fillId="0" borderId="38" xfId="127" applyNumberFormat="1" applyBorder="1" applyAlignment="1">
      <alignment horizontal="center" vertical="center"/>
    </xf>
    <xf numFmtId="3" fontId="114" fillId="0" borderId="28" xfId="127" applyNumberFormat="1" applyBorder="1" applyAlignment="1">
      <alignment horizontal="center" vertical="center"/>
    </xf>
    <xf numFmtId="3" fontId="114" fillId="0" borderId="60" xfId="127" applyNumberFormat="1" applyBorder="1" applyAlignment="1">
      <alignment horizontal="center" vertical="center"/>
    </xf>
    <xf numFmtId="3" fontId="114" fillId="0" borderId="27" xfId="127" applyNumberFormat="1" applyBorder="1" applyAlignment="1">
      <alignment horizontal="center" vertical="center"/>
    </xf>
    <xf numFmtId="3" fontId="114" fillId="0" borderId="29" xfId="31323" applyNumberFormat="1" applyFont="1" applyBorder="1" applyAlignment="1">
      <alignment horizontal="center" vertical="center"/>
    </xf>
    <xf numFmtId="3" fontId="114" fillId="0" borderId="41" xfId="31323" applyNumberFormat="1" applyFont="1" applyBorder="1" applyAlignment="1">
      <alignment horizontal="center" vertical="center"/>
    </xf>
    <xf numFmtId="3" fontId="114" fillId="0" borderId="24" xfId="31323" applyNumberFormat="1" applyFont="1" applyBorder="1" applyAlignment="1">
      <alignment horizontal="center" vertical="center"/>
    </xf>
    <xf numFmtId="3" fontId="114" fillId="0" borderId="38" xfId="31323" applyNumberFormat="1" applyFont="1" applyBorder="1" applyAlignment="1">
      <alignment horizontal="center" vertical="center"/>
    </xf>
    <xf numFmtId="3" fontId="114" fillId="0" borderId="97" xfId="127" applyNumberFormat="1" applyBorder="1" applyAlignment="1">
      <alignment horizontal="center" vertical="center"/>
    </xf>
    <xf numFmtId="9" fontId="114" fillId="0" borderId="41" xfId="127" applyNumberFormat="1" applyBorder="1" applyAlignment="1">
      <alignment horizontal="center" vertical="center"/>
    </xf>
    <xf numFmtId="3" fontId="114" fillId="0" borderId="59" xfId="127" applyNumberFormat="1" applyBorder="1" applyAlignment="1">
      <alignment horizontal="center" vertical="center"/>
    </xf>
    <xf numFmtId="3" fontId="114" fillId="0" borderId="5" xfId="127" applyNumberFormat="1" applyBorder="1" applyAlignment="1">
      <alignment horizontal="center" vertical="center"/>
    </xf>
    <xf numFmtId="3" fontId="114" fillId="0" borderId="8" xfId="31323" applyNumberFormat="1" applyFont="1" applyBorder="1" applyAlignment="1">
      <alignment horizontal="center" vertical="center"/>
    </xf>
    <xf numFmtId="3" fontId="114" fillId="0" borderId="59" xfId="31323" applyNumberFormat="1" applyFont="1" applyBorder="1" applyAlignment="1">
      <alignment horizontal="center" vertical="center"/>
    </xf>
    <xf numFmtId="1" fontId="114" fillId="0" borderId="59" xfId="31323" applyNumberFormat="1" applyFont="1" applyBorder="1" applyAlignment="1">
      <alignment horizontal="center" vertical="center"/>
    </xf>
    <xf numFmtId="3" fontId="114" fillId="0" borderId="25" xfId="127" applyNumberFormat="1" applyBorder="1" applyAlignment="1">
      <alignment horizontal="center" vertical="center"/>
    </xf>
    <xf numFmtId="3" fontId="114" fillId="0" borderId="34" xfId="127" applyNumberFormat="1" applyBorder="1" applyAlignment="1">
      <alignment horizontal="center" vertical="center"/>
    </xf>
    <xf numFmtId="3" fontId="114" fillId="0" borderId="54" xfId="127" applyNumberFormat="1" applyBorder="1" applyAlignment="1">
      <alignment horizontal="center" vertical="center"/>
    </xf>
    <xf numFmtId="3" fontId="114" fillId="0" borderId="26" xfId="31323" applyNumberFormat="1" applyFont="1" applyBorder="1" applyAlignment="1">
      <alignment horizontal="center" vertical="center"/>
    </xf>
    <xf numFmtId="3" fontId="114" fillId="0" borderId="25" xfId="31323" applyNumberFormat="1" applyFont="1" applyBorder="1" applyAlignment="1">
      <alignment horizontal="center" vertical="center"/>
    </xf>
    <xf numFmtId="3" fontId="114" fillId="0" borderId="42" xfId="31323" applyNumberFormat="1" applyFont="1" applyBorder="1" applyAlignment="1">
      <alignment horizontal="center" vertical="center"/>
    </xf>
    <xf numFmtId="3" fontId="38" fillId="0" borderId="76" xfId="127" applyNumberFormat="1" applyFont="1" applyBorder="1" applyAlignment="1">
      <alignment horizontal="center" vertical="center"/>
    </xf>
    <xf numFmtId="3" fontId="38" fillId="0" borderId="78" xfId="127" applyNumberFormat="1" applyFont="1" applyBorder="1" applyAlignment="1">
      <alignment horizontal="center" vertical="center"/>
    </xf>
    <xf numFmtId="3" fontId="38" fillId="0" borderId="92" xfId="127" applyNumberFormat="1" applyFont="1" applyBorder="1" applyAlignment="1">
      <alignment horizontal="center" vertical="center"/>
    </xf>
    <xf numFmtId="9" fontId="38" fillId="0" borderId="94" xfId="127" applyNumberFormat="1" applyFont="1" applyBorder="1" applyAlignment="1">
      <alignment horizontal="center" vertical="center"/>
    </xf>
    <xf numFmtId="3" fontId="75" fillId="0" borderId="29" xfId="31304" applyNumberFormat="1" applyFont="1" applyFill="1" applyBorder="1" applyAlignment="1">
      <alignment horizontal="center" vertical="center"/>
    </xf>
    <xf numFmtId="3" fontId="75" fillId="0" borderId="8" xfId="31304" applyNumberFormat="1" applyFont="1" applyFill="1" applyBorder="1" applyAlignment="1">
      <alignment horizontal="center" vertical="center"/>
    </xf>
    <xf numFmtId="0" fontId="38" fillId="0" borderId="57" xfId="0" applyFont="1" applyBorder="1"/>
    <xf numFmtId="0" fontId="0" fillId="0" borderId="64" xfId="127" applyFont="1" applyBorder="1"/>
    <xf numFmtId="0" fontId="0" fillId="0" borderId="53" xfId="127" applyFont="1" applyBorder="1"/>
    <xf numFmtId="0" fontId="78" fillId="0" borderId="95" xfId="31342" applyFont="1" applyBorder="1" applyAlignment="1">
      <alignment horizontal="left" wrapText="1"/>
    </xf>
    <xf numFmtId="0" fontId="78" fillId="0" borderId="31" xfId="31342" applyFont="1" applyBorder="1" applyAlignment="1">
      <alignment horizontal="left" wrapText="1"/>
    </xf>
    <xf numFmtId="164" fontId="0" fillId="0" borderId="29" xfId="39" applyNumberFormat="1" applyFont="1" applyFill="1" applyBorder="1" applyAlignment="1">
      <alignment horizontal="center" vertical="center" wrapText="1"/>
    </xf>
    <xf numFmtId="0" fontId="38" fillId="36" borderId="62" xfId="0" applyFont="1" applyFill="1" applyBorder="1" applyAlignment="1">
      <alignment horizontal="center" vertical="center" wrapText="1"/>
    </xf>
    <xf numFmtId="0" fontId="38" fillId="36" borderId="30" xfId="0" applyFont="1" applyFill="1" applyBorder="1" applyAlignment="1">
      <alignment horizontal="center" vertical="center" wrapText="1"/>
    </xf>
    <xf numFmtId="0" fontId="38" fillId="36" borderId="111" xfId="0" applyFont="1" applyFill="1" applyBorder="1" applyAlignment="1">
      <alignment horizontal="center" vertical="center" wrapText="1"/>
    </xf>
    <xf numFmtId="0" fontId="38" fillId="36" borderId="54" xfId="0" applyFont="1" applyFill="1" applyBorder="1" applyAlignment="1">
      <alignment horizontal="center" vertical="center" wrapText="1"/>
    </xf>
    <xf numFmtId="164" fontId="0" fillId="0" borderId="38" xfId="39" applyNumberFormat="1" applyFont="1" applyFill="1" applyBorder="1" applyAlignment="1">
      <alignment horizontal="center" vertical="center" wrapText="1"/>
    </xf>
    <xf numFmtId="164" fontId="0" fillId="0" borderId="60" xfId="39" applyNumberFormat="1" applyFont="1" applyBorder="1" applyAlignment="1">
      <alignment horizontal="center" vertical="center" wrapText="1"/>
    </xf>
    <xf numFmtId="0" fontId="78" fillId="0" borderId="61" xfId="31342" applyFont="1" applyBorder="1" applyAlignment="1">
      <alignment horizontal="left" wrapText="1"/>
    </xf>
    <xf numFmtId="164" fontId="0" fillId="0" borderId="30" xfId="39" applyNumberFormat="1" applyFont="1" applyBorder="1" applyAlignment="1">
      <alignment horizontal="center" vertical="center" wrapText="1"/>
    </xf>
    <xf numFmtId="164" fontId="0" fillId="0" borderId="54" xfId="39" applyNumberFormat="1" applyFont="1" applyBorder="1" applyAlignment="1">
      <alignment horizontal="center" vertical="center" wrapText="1"/>
    </xf>
    <xf numFmtId="0" fontId="78" fillId="0" borderId="97" xfId="31325" applyFont="1" applyBorder="1" applyAlignment="1">
      <alignment horizontal="center" wrapText="1"/>
    </xf>
    <xf numFmtId="0" fontId="78" fillId="0" borderId="26" xfId="31325" applyFont="1" applyBorder="1" applyAlignment="1">
      <alignment horizontal="center" wrapText="1"/>
    </xf>
    <xf numFmtId="0" fontId="78" fillId="0" borderId="98" xfId="31325" applyFont="1" applyBorder="1" applyAlignment="1">
      <alignment horizontal="center" wrapText="1"/>
    </xf>
    <xf numFmtId="0" fontId="78" fillId="0" borderId="99" xfId="31325" applyFont="1" applyBorder="1" applyAlignment="1">
      <alignment horizontal="center" wrapText="1"/>
    </xf>
    <xf numFmtId="0" fontId="78" fillId="0" borderId="24" xfId="31325" applyFont="1" applyBorder="1" applyAlignment="1">
      <alignment horizontal="center" wrapText="1"/>
    </xf>
    <xf numFmtId="0" fontId="78" fillId="0" borderId="29" xfId="31325" applyFont="1" applyBorder="1" applyAlignment="1">
      <alignment horizontal="center" wrapText="1"/>
    </xf>
    <xf numFmtId="0" fontId="78" fillId="0" borderId="38" xfId="31325" applyFont="1" applyBorder="1" applyAlignment="1">
      <alignment horizontal="center" wrapText="1"/>
    </xf>
    <xf numFmtId="0" fontId="78" fillId="0" borderId="59" xfId="31325" applyFont="1" applyBorder="1" applyAlignment="1">
      <alignment horizontal="center" wrapText="1"/>
    </xf>
    <xf numFmtId="0" fontId="78" fillId="0" borderId="8" xfId="31325" applyFont="1" applyBorder="1" applyAlignment="1">
      <alignment horizontal="center"/>
    </xf>
    <xf numFmtId="0" fontId="78" fillId="0" borderId="60" xfId="31325" applyFont="1" applyBorder="1" applyAlignment="1">
      <alignment horizontal="center"/>
    </xf>
    <xf numFmtId="0" fontId="78" fillId="0" borderId="59" xfId="31325" applyFont="1" applyBorder="1" applyAlignment="1">
      <alignment horizontal="center"/>
    </xf>
    <xf numFmtId="0" fontId="78" fillId="0" borderId="25" xfId="31325" applyFont="1" applyBorder="1" applyAlignment="1">
      <alignment horizontal="center" wrapText="1"/>
    </xf>
    <xf numFmtId="0" fontId="78" fillId="0" borderId="26" xfId="31325" applyFont="1" applyBorder="1" applyAlignment="1">
      <alignment horizontal="center"/>
    </xf>
    <xf numFmtId="0" fontId="78" fillId="0" borderId="44" xfId="31325" applyFont="1" applyBorder="1" applyAlignment="1">
      <alignment horizontal="center"/>
    </xf>
    <xf numFmtId="0" fontId="78" fillId="0" borderId="62" xfId="31325" applyFont="1" applyBorder="1" applyAlignment="1">
      <alignment horizontal="center" wrapText="1"/>
    </xf>
    <xf numFmtId="0" fontId="78" fillId="0" borderId="30" xfId="31325" applyFont="1" applyBorder="1" applyAlignment="1">
      <alignment horizontal="center" wrapText="1"/>
    </xf>
    <xf numFmtId="0" fontId="78" fillId="0" borderId="30" xfId="31325" applyFont="1" applyBorder="1" applyAlignment="1">
      <alignment horizontal="center"/>
    </xf>
    <xf numFmtId="0" fontId="78" fillId="0" borderId="54" xfId="31325" applyFont="1" applyBorder="1" applyAlignment="1">
      <alignment horizontal="center"/>
    </xf>
    <xf numFmtId="0" fontId="0" fillId="40" borderId="55" xfId="0" applyFill="1" applyBorder="1" applyAlignment="1">
      <alignment vertical="center" wrapText="1"/>
    </xf>
    <xf numFmtId="0" fontId="0" fillId="40" borderId="51" xfId="0" applyFill="1" applyBorder="1" applyAlignment="1">
      <alignment vertical="center" wrapText="1"/>
    </xf>
    <xf numFmtId="0" fontId="38" fillId="36" borderId="37" xfId="0" applyFont="1" applyFill="1" applyBorder="1" applyAlignment="1">
      <alignment horizontal="center"/>
    </xf>
    <xf numFmtId="0" fontId="38" fillId="36" borderId="41" xfId="0" applyFont="1" applyFill="1" applyBorder="1" applyAlignment="1">
      <alignment horizontal="center"/>
    </xf>
    <xf numFmtId="3" fontId="38" fillId="36" borderId="53" xfId="4" applyNumberFormat="1" applyFont="1" applyFill="1" applyBorder="1"/>
    <xf numFmtId="3" fontId="38" fillId="36" borderId="33" xfId="4" applyNumberFormat="1" applyFont="1" applyFill="1" applyBorder="1"/>
    <xf numFmtId="3" fontId="38" fillId="36" borderId="111" xfId="4" applyNumberFormat="1" applyFont="1" applyFill="1" applyBorder="1"/>
    <xf numFmtId="3" fontId="38" fillId="36" borderId="55" xfId="4" applyNumberFormat="1" applyFont="1" applyFill="1" applyBorder="1"/>
    <xf numFmtId="3" fontId="0" fillId="0" borderId="59" xfId="4" applyNumberFormat="1" applyFont="1" applyFill="1" applyBorder="1"/>
    <xf numFmtId="3" fontId="0" fillId="0" borderId="25" xfId="4" applyNumberFormat="1" applyFont="1" applyFill="1" applyBorder="1"/>
    <xf numFmtId="3" fontId="0" fillId="0" borderId="62" xfId="4" applyNumberFormat="1" applyFont="1" applyFill="1" applyBorder="1"/>
    <xf numFmtId="3" fontId="38" fillId="0" borderId="45" xfId="4" applyNumberFormat="1" applyFont="1" applyFill="1" applyBorder="1"/>
    <xf numFmtId="3" fontId="0" fillId="41" borderId="53" xfId="4" applyNumberFormat="1" applyFont="1" applyFill="1" applyBorder="1" applyAlignment="1">
      <alignment horizontal="center"/>
    </xf>
    <xf numFmtId="3" fontId="0" fillId="41" borderId="33" xfId="4" applyNumberFormat="1" applyFont="1" applyFill="1" applyBorder="1" applyAlignment="1">
      <alignment horizontal="center"/>
    </xf>
    <xf numFmtId="3" fontId="38" fillId="36" borderId="109" xfId="4" applyNumberFormat="1" applyFont="1" applyFill="1" applyBorder="1"/>
    <xf numFmtId="0" fontId="38" fillId="41" borderId="98" xfId="0" applyFont="1" applyFill="1" applyBorder="1" applyAlignment="1">
      <alignment horizontal="center"/>
    </xf>
    <xf numFmtId="0" fontId="38" fillId="41" borderId="99" xfId="0" applyFont="1" applyFill="1" applyBorder="1" applyAlignment="1">
      <alignment horizontal="center"/>
    </xf>
    <xf numFmtId="3" fontId="0" fillId="35" borderId="59" xfId="4" applyNumberFormat="1" applyFont="1" applyFill="1" applyBorder="1" applyAlignment="1">
      <alignment horizontal="center"/>
    </xf>
    <xf numFmtId="3" fontId="0" fillId="35" borderId="25" xfId="4" applyNumberFormat="1" applyFont="1" applyFill="1" applyBorder="1" applyAlignment="1">
      <alignment horizontal="center"/>
    </xf>
    <xf numFmtId="3" fontId="38" fillId="0" borderId="76" xfId="4" applyNumberFormat="1" applyFont="1" applyFill="1" applyBorder="1"/>
    <xf numFmtId="3" fontId="38" fillId="39" borderId="54" xfId="4" applyNumberFormat="1" applyFont="1" applyFill="1" applyBorder="1"/>
    <xf numFmtId="0" fontId="38" fillId="36" borderId="41" xfId="0" applyFont="1" applyFill="1" applyBorder="1"/>
    <xf numFmtId="0" fontId="38" fillId="39" borderId="89" xfId="0" applyFont="1" applyFill="1" applyBorder="1"/>
    <xf numFmtId="3" fontId="38" fillId="36" borderId="97" xfId="4" applyNumberFormat="1" applyFont="1" applyFill="1" applyBorder="1"/>
    <xf numFmtId="3" fontId="38" fillId="36" borderId="99" xfId="4" applyNumberFormat="1" applyFont="1" applyFill="1" applyBorder="1"/>
    <xf numFmtId="3" fontId="0" fillId="35" borderId="60" xfId="4" applyNumberFormat="1" applyFont="1" applyFill="1" applyBorder="1" applyAlignment="1">
      <alignment horizontal="center"/>
    </xf>
    <xf numFmtId="3" fontId="0" fillId="35" borderId="44" xfId="4" applyNumberFormat="1" applyFont="1" applyFill="1" applyBorder="1" applyAlignment="1">
      <alignment horizontal="center"/>
    </xf>
    <xf numFmtId="3" fontId="38" fillId="36" borderId="76" xfId="4" applyNumberFormat="1" applyFont="1" applyFill="1" applyBorder="1"/>
    <xf numFmtId="3" fontId="38" fillId="36" borderId="78" xfId="4" applyNumberFormat="1" applyFont="1" applyFill="1" applyBorder="1"/>
    <xf numFmtId="3" fontId="0" fillId="39" borderId="44" xfId="4" applyNumberFormat="1" applyFont="1" applyFill="1" applyBorder="1" applyAlignment="1">
      <alignment horizontal="center"/>
    </xf>
    <xf numFmtId="3" fontId="38" fillId="39" borderId="78" xfId="4" applyNumberFormat="1" applyFont="1" applyFill="1" applyBorder="1"/>
    <xf numFmtId="42" fontId="0" fillId="0" borderId="39" xfId="703" applyNumberFormat="1" applyFont="1" applyBorder="1" applyAlignment="1">
      <alignment horizontal="center" vertical="top"/>
    </xf>
    <xf numFmtId="42" fontId="0" fillId="0" borderId="8" xfId="703" applyNumberFormat="1" applyFont="1" applyBorder="1" applyAlignment="1">
      <alignment vertical="top"/>
    </xf>
    <xf numFmtId="9" fontId="0" fillId="0" borderId="8" xfId="197" applyFont="1" applyBorder="1"/>
    <xf numFmtId="0" fontId="76" fillId="40" borderId="74" xfId="132" applyFont="1" applyFill="1" applyBorder="1"/>
    <xf numFmtId="0" fontId="118" fillId="40" borderId="74" xfId="132" quotePrefix="1" applyFont="1" applyFill="1" applyBorder="1" applyAlignment="1">
      <alignment horizontal="left"/>
    </xf>
    <xf numFmtId="42" fontId="0" fillId="0" borderId="59" xfId="703" applyNumberFormat="1" applyFont="1" applyBorder="1" applyAlignment="1">
      <alignment horizontal="center" vertical="top"/>
    </xf>
    <xf numFmtId="42" fontId="0" fillId="0" borderId="60" xfId="703" applyNumberFormat="1" applyFont="1" applyBorder="1" applyAlignment="1">
      <alignment vertical="top"/>
    </xf>
    <xf numFmtId="42" fontId="38" fillId="0" borderId="91" xfId="132" applyNumberFormat="1" applyFont="1" applyBorder="1" applyAlignment="1">
      <alignment horizontal="center"/>
    </xf>
    <xf numFmtId="42" fontId="38" fillId="0" borderId="47" xfId="132" applyNumberFormat="1" applyFont="1" applyBorder="1"/>
    <xf numFmtId="0" fontId="0" fillId="40" borderId="0" xfId="132" applyFont="1" applyFill="1"/>
    <xf numFmtId="9" fontId="0" fillId="0" borderId="60" xfId="197" applyFont="1" applyBorder="1"/>
    <xf numFmtId="5" fontId="38" fillId="0" borderId="48" xfId="132" quotePrefix="1" applyNumberFormat="1" applyFont="1" applyBorder="1" applyAlignment="1">
      <alignment horizontal="left"/>
    </xf>
    <xf numFmtId="42" fontId="38" fillId="0" borderId="26" xfId="703" applyNumberFormat="1" applyFont="1" applyBorder="1" applyAlignment="1">
      <alignment vertical="top"/>
    </xf>
    <xf numFmtId="42" fontId="38" fillId="0" borderId="44" xfId="703" applyNumberFormat="1" applyFont="1" applyBorder="1" applyAlignment="1">
      <alignment vertical="top"/>
    </xf>
    <xf numFmtId="42" fontId="38" fillId="0" borderId="25" xfId="703" applyNumberFormat="1" applyFont="1" applyBorder="1" applyAlignment="1">
      <alignment horizontal="center" vertical="top"/>
    </xf>
    <xf numFmtId="9" fontId="38" fillId="0" borderId="26" xfId="197" applyFont="1" applyBorder="1"/>
    <xf numFmtId="9" fontId="38" fillId="0" borderId="44" xfId="197" applyFont="1" applyBorder="1"/>
    <xf numFmtId="0" fontId="38" fillId="0" borderId="43" xfId="132" applyFont="1" applyBorder="1"/>
    <xf numFmtId="0" fontId="38" fillId="41" borderId="32" xfId="0" applyFont="1" applyFill="1" applyBorder="1" applyAlignment="1">
      <alignment horizontal="center" wrapText="1"/>
    </xf>
    <xf numFmtId="0" fontId="0" fillId="41" borderId="32" xfId="0" applyFill="1" applyBorder="1"/>
    <xf numFmtId="0" fontId="0" fillId="41" borderId="31" xfId="0" applyFill="1" applyBorder="1"/>
    <xf numFmtId="0" fontId="0" fillId="41" borderId="61" xfId="0" applyFill="1" applyBorder="1"/>
    <xf numFmtId="9" fontId="0" fillId="0" borderId="63" xfId="1" applyFont="1" applyBorder="1"/>
    <xf numFmtId="9" fontId="0" fillId="0" borderId="27" xfId="1" applyFont="1" applyBorder="1"/>
    <xf numFmtId="0" fontId="38" fillId="0" borderId="27" xfId="0" applyFont="1" applyBorder="1" applyAlignment="1">
      <alignment horizontal="center" wrapText="1"/>
    </xf>
    <xf numFmtId="0" fontId="38" fillId="40" borderId="85" xfId="0" applyFont="1" applyFill="1" applyBorder="1" applyAlignment="1">
      <alignment horizontal="center" wrapText="1"/>
    </xf>
    <xf numFmtId="0" fontId="38" fillId="40" borderId="87" xfId="0" applyFont="1" applyFill="1" applyBorder="1" applyAlignment="1">
      <alignment horizontal="center" wrapText="1"/>
    </xf>
    <xf numFmtId="0" fontId="0" fillId="0" borderId="27" xfId="0" applyBorder="1"/>
    <xf numFmtId="9" fontId="0" fillId="0" borderId="27" xfId="1" applyFont="1" applyFill="1" applyBorder="1"/>
    <xf numFmtId="0" fontId="0" fillId="0" borderId="64" xfId="0" applyBorder="1"/>
    <xf numFmtId="0" fontId="38" fillId="0" borderId="31" xfId="528" applyFont="1" applyBorder="1" applyAlignment="1">
      <alignment horizontal="center" vertical="center" wrapText="1"/>
    </xf>
    <xf numFmtId="0" fontId="38" fillId="40" borderId="31" xfId="0" applyFont="1" applyFill="1" applyBorder="1" applyAlignment="1">
      <alignment horizontal="left" vertical="center" wrapText="1"/>
    </xf>
    <xf numFmtId="0" fontId="38" fillId="41" borderId="31" xfId="528" applyFont="1" applyFill="1" applyBorder="1" applyAlignment="1">
      <alignment horizontal="center" vertical="center" wrapText="1"/>
    </xf>
    <xf numFmtId="165" fontId="0" fillId="0" borderId="59" xfId="2" applyNumberFormat="1" applyFont="1" applyFill="1" applyBorder="1" applyAlignment="1">
      <alignment horizontal="center"/>
    </xf>
    <xf numFmtId="165" fontId="0" fillId="0" borderId="27" xfId="2" applyNumberFormat="1" applyFont="1" applyFill="1" applyBorder="1" applyAlignment="1">
      <alignment horizontal="center" vertical="center" wrapText="1"/>
    </xf>
    <xf numFmtId="165" fontId="0" fillId="0" borderId="39" xfId="2" applyNumberFormat="1" applyFont="1" applyFill="1" applyBorder="1" applyAlignment="1">
      <alignment horizontal="center" vertical="center" wrapText="1"/>
    </xf>
    <xf numFmtId="165" fontId="38" fillId="0" borderId="76" xfId="2" applyNumberFormat="1" applyFont="1" applyFill="1" applyBorder="1" applyAlignment="1">
      <alignment horizontal="center" vertical="center" wrapText="1"/>
    </xf>
    <xf numFmtId="176" fontId="0" fillId="0" borderId="27" xfId="509" applyNumberFormat="1" applyFont="1" applyFill="1" applyBorder="1" applyAlignment="1">
      <alignment horizontal="center" vertical="center" wrapText="1"/>
    </xf>
    <xf numFmtId="176" fontId="0" fillId="0" borderId="39" xfId="509" applyNumberFormat="1" applyFont="1" applyFill="1" applyBorder="1" applyAlignment="1">
      <alignment horizontal="center" vertical="center" wrapText="1"/>
    </xf>
    <xf numFmtId="165" fontId="38" fillId="0" borderId="76" xfId="2" applyNumberFormat="1" applyFont="1" applyBorder="1" applyAlignment="1">
      <alignment horizontal="center" vertical="center" wrapText="1"/>
    </xf>
    <xf numFmtId="165" fontId="0" fillId="0" borderId="36" xfId="2" applyNumberFormat="1" applyFont="1" applyBorder="1" applyAlignment="1">
      <alignment horizontal="center"/>
    </xf>
    <xf numFmtId="176" fontId="0" fillId="0" borderId="0" xfId="509" applyNumberFormat="1" applyFont="1" applyFill="1" applyBorder="1" applyAlignment="1">
      <alignment horizontal="center" vertical="center" wrapText="1"/>
    </xf>
    <xf numFmtId="165" fontId="0" fillId="0" borderId="59" xfId="2" applyNumberFormat="1" applyFont="1" applyBorder="1" applyAlignment="1">
      <alignment horizontal="center"/>
    </xf>
    <xf numFmtId="176" fontId="0" fillId="0" borderId="34" xfId="0" applyNumberFormat="1" applyBorder="1" applyAlignment="1">
      <alignment horizontal="center"/>
    </xf>
    <xf numFmtId="9" fontId="0" fillId="0" borderId="59" xfId="0" applyNumberFormat="1" applyBorder="1" applyAlignment="1">
      <alignment horizontal="center"/>
    </xf>
    <xf numFmtId="9" fontId="0" fillId="0" borderId="25" xfId="0" applyNumberFormat="1" applyBorder="1" applyAlignment="1">
      <alignment horizontal="center"/>
    </xf>
    <xf numFmtId="9" fontId="38" fillId="0" borderId="76" xfId="509" applyNumberFormat="1" applyFont="1" applyFill="1" applyBorder="1" applyAlignment="1">
      <alignment horizontal="center" vertical="center" wrapText="1"/>
    </xf>
    <xf numFmtId="9" fontId="38" fillId="0" borderId="76" xfId="0" applyNumberFormat="1" applyFont="1" applyBorder="1" applyAlignment="1">
      <alignment horizontal="center"/>
    </xf>
    <xf numFmtId="0" fontId="38" fillId="0" borderId="8" xfId="0" applyFont="1" applyBorder="1" applyAlignment="1">
      <alignment horizontal="center"/>
    </xf>
    <xf numFmtId="0" fontId="0" fillId="0" borderId="8" xfId="0" quotePrefix="1" applyBorder="1" applyAlignment="1">
      <alignment horizontal="center"/>
    </xf>
    <xf numFmtId="173" fontId="0" fillId="0" borderId="8" xfId="127" quotePrefix="1" applyNumberFormat="1" applyFont="1" applyBorder="1" applyAlignment="1">
      <alignment horizontal="center" vertical="center" wrapText="1"/>
    </xf>
    <xf numFmtId="0" fontId="109" fillId="0" borderId="8" xfId="0" applyFont="1" applyBorder="1" applyAlignment="1">
      <alignment horizontal="center"/>
    </xf>
    <xf numFmtId="165" fontId="0" fillId="0" borderId="8" xfId="703" applyNumberFormat="1" applyFont="1" applyFill="1" applyBorder="1" applyAlignment="1">
      <alignment horizontal="center" vertical="center"/>
    </xf>
    <xf numFmtId="0" fontId="76" fillId="0" borderId="31" xfId="528" applyFont="1" applyBorder="1"/>
    <xf numFmtId="0" fontId="76" fillId="0" borderId="31" xfId="0" applyFont="1" applyBorder="1"/>
    <xf numFmtId="14" fontId="114" fillId="0" borderId="8" xfId="127" applyNumberFormat="1" applyBorder="1"/>
    <xf numFmtId="0" fontId="114" fillId="0" borderId="8" xfId="127" applyBorder="1" applyAlignment="1">
      <alignment horizontal="center" vertical="center"/>
    </xf>
    <xf numFmtId="0" fontId="106" fillId="40" borderId="24" xfId="0" applyFont="1" applyFill="1" applyBorder="1"/>
    <xf numFmtId="0" fontId="0" fillId="40" borderId="29" xfId="0" applyFill="1" applyBorder="1"/>
    <xf numFmtId="0" fontId="0" fillId="40" borderId="38" xfId="0" applyFill="1" applyBorder="1"/>
    <xf numFmtId="0" fontId="106" fillId="40" borderId="59" xfId="0" applyFont="1" applyFill="1" applyBorder="1"/>
    <xf numFmtId="0" fontId="0" fillId="40" borderId="8" xfId="0" applyFill="1" applyBorder="1"/>
    <xf numFmtId="0" fontId="0" fillId="40" borderId="60" xfId="0" applyFill="1" applyBorder="1"/>
    <xf numFmtId="0" fontId="114" fillId="0" borderId="0" xfId="31305" quotePrefix="1" applyAlignment="1">
      <alignment horizontal="left" vertical="top"/>
    </xf>
    <xf numFmtId="0" fontId="0" fillId="41" borderId="74" xfId="132" applyFont="1" applyFill="1" applyBorder="1"/>
    <xf numFmtId="9" fontId="0" fillId="41" borderId="77" xfId="197" applyFont="1" applyFill="1" applyBorder="1"/>
    <xf numFmtId="9" fontId="0" fillId="41" borderId="75" xfId="197" applyFont="1" applyFill="1" applyBorder="1"/>
    <xf numFmtId="165" fontId="0" fillId="41" borderId="46" xfId="703" applyNumberFormat="1" applyFont="1" applyFill="1" applyBorder="1" applyAlignment="1"/>
    <xf numFmtId="165" fontId="0" fillId="41" borderId="55" xfId="132" applyNumberFormat="1" applyFont="1" applyFill="1" applyBorder="1"/>
    <xf numFmtId="44" fontId="0" fillId="0" borderId="0" xfId="132" applyNumberFormat="1" applyFont="1"/>
    <xf numFmtId="10" fontId="114" fillId="0" borderId="98" xfId="197" applyNumberFormat="1" applyFont="1" applyBorder="1"/>
    <xf numFmtId="10" fontId="114" fillId="0" borderId="99" xfId="197" applyNumberFormat="1" applyFont="1" applyBorder="1"/>
    <xf numFmtId="0" fontId="114" fillId="35" borderId="31" xfId="528" applyFill="1" applyBorder="1"/>
    <xf numFmtId="0" fontId="38" fillId="40" borderId="8" xfId="0" applyFont="1" applyFill="1" applyBorder="1" applyAlignment="1">
      <alignment horizontal="center"/>
    </xf>
    <xf numFmtId="0" fontId="0" fillId="35" borderId="63" xfId="0" applyFill="1" applyBorder="1"/>
    <xf numFmtId="0" fontId="114" fillId="0" borderId="59" xfId="0" applyFont="1" applyBorder="1"/>
    <xf numFmtId="16" fontId="0" fillId="0" borderId="8" xfId="0" applyNumberFormat="1" applyBorder="1" applyAlignment="1">
      <alignment horizontal="center"/>
    </xf>
    <xf numFmtId="49" fontId="112" fillId="0" borderId="87" xfId="0" applyNumberFormat="1" applyFont="1" applyBorder="1" applyAlignment="1">
      <alignment horizontal="center"/>
    </xf>
    <xf numFmtId="0" fontId="38" fillId="36" borderId="63" xfId="0" applyFont="1" applyFill="1" applyBorder="1"/>
    <xf numFmtId="0" fontId="38" fillId="37" borderId="43" xfId="0" applyFont="1" applyFill="1" applyBorder="1"/>
    <xf numFmtId="0" fontId="75" fillId="37" borderId="59" xfId="0" applyFont="1" applyFill="1" applyBorder="1"/>
    <xf numFmtId="0" fontId="0" fillId="0" borderId="39" xfId="0" applyBorder="1"/>
    <xf numFmtId="0" fontId="75" fillId="0" borderId="59" xfId="0" applyFont="1" applyBorder="1"/>
    <xf numFmtId="0" fontId="0" fillId="37" borderId="25" xfId="0" applyFill="1" applyBorder="1"/>
    <xf numFmtId="0" fontId="38" fillId="41" borderId="24" xfId="0" applyFont="1" applyFill="1" applyBorder="1" applyAlignment="1">
      <alignment horizontal="center" vertical="center" wrapText="1"/>
    </xf>
    <xf numFmtId="0" fontId="38" fillId="36" borderId="29" xfId="0" applyFont="1" applyFill="1" applyBorder="1" applyAlignment="1">
      <alignment horizontal="center" vertical="center" wrapText="1"/>
    </xf>
    <xf numFmtId="0" fontId="38" fillId="41" borderId="29" xfId="0" applyFont="1" applyFill="1" applyBorder="1" applyAlignment="1">
      <alignment horizontal="center" vertical="center" wrapText="1"/>
    </xf>
    <xf numFmtId="0" fontId="0" fillId="0" borderId="59" xfId="0" applyBorder="1" applyAlignment="1">
      <alignment horizontal="center" vertical="center" wrapText="1"/>
    </xf>
    <xf numFmtId="0" fontId="125" fillId="0" borderId="60" xfId="0" applyFont="1" applyBorder="1" applyAlignment="1">
      <alignment horizontal="center" vertical="center"/>
    </xf>
    <xf numFmtId="164" fontId="125" fillId="0" borderId="60" xfId="4" applyNumberFormat="1" applyFont="1" applyBorder="1" applyAlignment="1">
      <alignment vertical="center"/>
    </xf>
    <xf numFmtId="0" fontId="78" fillId="0" borderId="60" xfId="0" applyFont="1" applyBorder="1" applyAlignment="1">
      <alignment vertical="center"/>
    </xf>
    <xf numFmtId="0" fontId="0" fillId="0" borderId="62" xfId="0" applyBorder="1" applyAlignment="1">
      <alignment horizontal="center" vertical="center" wrapText="1"/>
    </xf>
    <xf numFmtId="0" fontId="124" fillId="0" borderId="30" xfId="0" applyFont="1" applyBorder="1" applyAlignment="1">
      <alignment horizontal="center" vertical="center" wrapText="1"/>
    </xf>
    <xf numFmtId="0" fontId="78" fillId="0" borderId="30" xfId="0" applyFont="1" applyBorder="1" applyAlignment="1">
      <alignment vertical="center"/>
    </xf>
    <xf numFmtId="0" fontId="78" fillId="0" borderId="54" xfId="0" applyFont="1" applyBorder="1" applyAlignment="1">
      <alignment vertical="center"/>
    </xf>
    <xf numFmtId="0" fontId="0" fillId="0" borderId="24" xfId="0" applyBorder="1" applyAlignment="1">
      <alignment horizontal="center" vertical="center" wrapText="1"/>
    </xf>
    <xf numFmtId="0" fontId="124" fillId="0" borderId="29" xfId="0" applyFont="1" applyBorder="1" applyAlignment="1">
      <alignment horizontal="center" vertical="center" wrapText="1"/>
    </xf>
    <xf numFmtId="0" fontId="78" fillId="0" borderId="29" xfId="0" applyFont="1" applyBorder="1" applyAlignment="1">
      <alignment vertical="center"/>
    </xf>
    <xf numFmtId="0" fontId="125" fillId="0" borderId="38" xfId="0" applyFont="1" applyBorder="1" applyAlignment="1">
      <alignment horizontal="center" vertical="center"/>
    </xf>
    <xf numFmtId="0" fontId="38" fillId="40" borderId="76" xfId="0" applyFont="1" applyFill="1" applyBorder="1" applyAlignment="1">
      <alignment horizontal="center" vertical="center" wrapText="1"/>
    </xf>
    <xf numFmtId="0" fontId="38" fillId="40" borderId="77" xfId="0" applyFont="1" applyFill="1" applyBorder="1" applyAlignment="1">
      <alignment horizontal="center" vertical="center" wrapText="1"/>
    </xf>
    <xf numFmtId="0" fontId="38" fillId="40" borderId="78" xfId="0" applyFont="1" applyFill="1" applyBorder="1" applyAlignment="1">
      <alignment horizontal="center" vertical="center" wrapText="1"/>
    </xf>
    <xf numFmtId="164" fontId="38" fillId="0" borderId="76" xfId="4" applyNumberFormat="1" applyFont="1" applyBorder="1"/>
    <xf numFmtId="164" fontId="38" fillId="0" borderId="77" xfId="4" applyNumberFormat="1" applyFont="1" applyBorder="1"/>
    <xf numFmtId="164" fontId="114" fillId="0" borderId="29" xfId="4" applyNumberFormat="1" applyFont="1" applyBorder="1"/>
    <xf numFmtId="3" fontId="114" fillId="0" borderId="53" xfId="31323" applyNumberFormat="1" applyFont="1" applyBorder="1" applyAlignment="1">
      <alignment horizontal="center" vertical="center"/>
    </xf>
    <xf numFmtId="3" fontId="38" fillId="0" borderId="116" xfId="127" applyNumberFormat="1" applyFont="1" applyBorder="1" applyAlignment="1">
      <alignment horizontal="center" vertical="center"/>
    </xf>
    <xf numFmtId="0" fontId="114" fillId="0" borderId="38" xfId="0" applyFont="1" applyBorder="1" applyAlignment="1">
      <alignment horizontal="center"/>
    </xf>
    <xf numFmtId="0" fontId="114" fillId="0" borderId="60" xfId="0" applyFont="1" applyBorder="1" applyAlignment="1">
      <alignment horizontal="center"/>
    </xf>
    <xf numFmtId="0" fontId="114" fillId="0" borderId="44" xfId="0" applyFont="1" applyBorder="1" applyAlignment="1">
      <alignment horizontal="center"/>
    </xf>
    <xf numFmtId="3" fontId="38" fillId="0" borderId="118" xfId="127" applyNumberFormat="1" applyFont="1" applyBorder="1" applyAlignment="1">
      <alignment horizontal="center" vertical="center"/>
    </xf>
    <xf numFmtId="0" fontId="38" fillId="0" borderId="78" xfId="0" applyFont="1" applyBorder="1" applyAlignment="1">
      <alignment horizontal="center"/>
    </xf>
    <xf numFmtId="3" fontId="38" fillId="0" borderId="45" xfId="0" applyNumberFormat="1" applyFont="1" applyBorder="1" applyAlignment="1">
      <alignment horizontal="right" vertical="center"/>
    </xf>
    <xf numFmtId="3" fontId="38" fillId="0" borderId="46" xfId="0" applyNumberFormat="1" applyFont="1" applyBorder="1" applyAlignment="1">
      <alignment horizontal="right" vertical="center"/>
    </xf>
    <xf numFmtId="3" fontId="38" fillId="0" borderId="47" xfId="0" applyNumberFormat="1" applyFont="1" applyBorder="1" applyAlignment="1">
      <alignment horizontal="right" vertical="center"/>
    </xf>
    <xf numFmtId="3" fontId="38" fillId="0" borderId="45" xfId="16261" applyNumberFormat="1" applyFont="1" applyBorder="1" applyAlignment="1">
      <alignment horizontal="right" vertical="center"/>
    </xf>
    <xf numFmtId="3" fontId="38" fillId="0" borderId="46" xfId="16261" applyNumberFormat="1" applyFont="1" applyBorder="1" applyAlignment="1">
      <alignment horizontal="right" vertical="center"/>
    </xf>
    <xf numFmtId="9" fontId="38" fillId="0" borderId="45" xfId="0" applyNumberFormat="1" applyFont="1" applyBorder="1" applyAlignment="1">
      <alignment horizontal="right" vertical="center"/>
    </xf>
    <xf numFmtId="9" fontId="38" fillId="0" borderId="46" xfId="0" applyNumberFormat="1" applyFont="1" applyBorder="1" applyAlignment="1">
      <alignment horizontal="right" vertical="center"/>
    </xf>
    <xf numFmtId="9" fontId="38" fillId="0" borderId="47" xfId="0" applyNumberFormat="1" applyFont="1" applyBorder="1" applyAlignment="1">
      <alignment horizontal="right" vertical="center"/>
    </xf>
    <xf numFmtId="164" fontId="38" fillId="40" borderId="46" xfId="39" applyNumberFormat="1" applyFont="1" applyFill="1" applyBorder="1" applyAlignment="1">
      <alignment horizontal="center" vertical="center" wrapText="1"/>
    </xf>
    <xf numFmtId="164" fontId="38" fillId="40" borderId="47" xfId="39" applyNumberFormat="1" applyFont="1" applyFill="1" applyBorder="1" applyAlignment="1">
      <alignment horizontal="center" vertical="center" wrapText="1"/>
    </xf>
    <xf numFmtId="0" fontId="38" fillId="0" borderId="8" xfId="0" quotePrefix="1" applyFont="1" applyBorder="1" applyAlignment="1">
      <alignment horizontal="left"/>
    </xf>
    <xf numFmtId="0" fontId="38" fillId="0" borderId="8" xfId="0" quotePrefix="1" applyFont="1" applyBorder="1" applyAlignment="1">
      <alignment horizontal="center"/>
    </xf>
    <xf numFmtId="165" fontId="38" fillId="0" borderId="8" xfId="703" applyNumberFormat="1" applyFont="1" applyFill="1" applyBorder="1" applyAlignment="1">
      <alignment vertical="center"/>
    </xf>
    <xf numFmtId="165" fontId="38" fillId="0" borderId="8" xfId="703" applyNumberFormat="1" applyFont="1" applyFill="1" applyBorder="1" applyAlignment="1">
      <alignment horizontal="center" vertical="center"/>
    </xf>
    <xf numFmtId="0" fontId="38" fillId="40" borderId="8" xfId="0" applyFont="1" applyFill="1" applyBorder="1"/>
    <xf numFmtId="165" fontId="38" fillId="0" borderId="8" xfId="0" applyNumberFormat="1" applyFont="1" applyBorder="1"/>
    <xf numFmtId="165" fontId="0" fillId="40" borderId="8" xfId="703" applyNumberFormat="1" applyFont="1" applyFill="1" applyBorder="1" applyAlignment="1">
      <alignment vertical="center"/>
    </xf>
    <xf numFmtId="165" fontId="0" fillId="40" borderId="8" xfId="703" applyNumberFormat="1" applyFont="1" applyFill="1" applyBorder="1" applyAlignment="1">
      <alignment horizontal="center" vertical="center"/>
    </xf>
    <xf numFmtId="9" fontId="0" fillId="40" borderId="8" xfId="0" applyNumberFormat="1" applyFill="1" applyBorder="1"/>
    <xf numFmtId="42" fontId="0" fillId="40" borderId="8" xfId="0" applyNumberFormat="1" applyFill="1" applyBorder="1" applyAlignment="1">
      <alignment horizontal="center"/>
    </xf>
    <xf numFmtId="164" fontId="114" fillId="0" borderId="8" xfId="39" applyNumberFormat="1" applyFont="1" applyBorder="1" applyAlignment="1">
      <alignment horizontal="left"/>
    </xf>
    <xf numFmtId="164" fontId="114" fillId="0" borderId="8" xfId="0" applyNumberFormat="1" applyFont="1" applyBorder="1" applyAlignment="1">
      <alignment horizontal="left"/>
    </xf>
    <xf numFmtId="42" fontId="114" fillId="40" borderId="29" xfId="703" applyNumberFormat="1" applyFont="1" applyFill="1" applyBorder="1" applyAlignment="1">
      <alignment horizontal="center" vertical="top"/>
    </xf>
    <xf numFmtId="42" fontId="114" fillId="40" borderId="65" xfId="703" applyNumberFormat="1" applyFont="1" applyFill="1" applyBorder="1" applyAlignment="1">
      <alignment horizontal="center" vertical="top"/>
    </xf>
    <xf numFmtId="9" fontId="114" fillId="40" borderId="29" xfId="197" applyFont="1" applyFill="1" applyBorder="1" applyAlignment="1">
      <alignment horizontal="center"/>
    </xf>
    <xf numFmtId="9" fontId="114" fillId="40" borderId="38" xfId="197" applyFont="1" applyFill="1" applyBorder="1" applyAlignment="1">
      <alignment horizontal="center"/>
    </xf>
    <xf numFmtId="164" fontId="1" fillId="0" borderId="8" xfId="0" applyNumberFormat="1" applyFont="1" applyBorder="1"/>
    <xf numFmtId="175" fontId="1" fillId="0" borderId="8" xfId="0" applyNumberFormat="1" applyFont="1" applyBorder="1"/>
    <xf numFmtId="164" fontId="1" fillId="0" borderId="36" xfId="0" applyNumberFormat="1" applyFont="1" applyBorder="1"/>
    <xf numFmtId="165" fontId="1" fillId="0" borderId="8" xfId="2" applyNumberFormat="1" applyFont="1" applyFill="1" applyBorder="1"/>
    <xf numFmtId="164" fontId="1" fillId="0" borderId="35" xfId="0" applyNumberFormat="1" applyFont="1" applyBorder="1"/>
    <xf numFmtId="164" fontId="1" fillId="0" borderId="26" xfId="0" applyNumberFormat="1" applyFont="1" applyBorder="1"/>
    <xf numFmtId="165" fontId="1" fillId="0" borderId="26" xfId="2" applyNumberFormat="1" applyFont="1" applyFill="1" applyBorder="1"/>
    <xf numFmtId="164" fontId="1" fillId="0" borderId="77" xfId="0" applyNumberFormat="1" applyFont="1" applyBorder="1"/>
    <xf numFmtId="165" fontId="1" fillId="0" borderId="77" xfId="2" applyNumberFormat="1" applyFont="1" applyFill="1" applyBorder="1"/>
    <xf numFmtId="165" fontId="0" fillId="0" borderId="31" xfId="2" applyNumberFormat="1" applyFont="1" applyBorder="1"/>
    <xf numFmtId="164" fontId="0" fillId="0" borderId="38" xfId="0" applyNumberFormat="1" applyBorder="1" applyAlignment="1">
      <alignment horizontal="right"/>
    </xf>
    <xf numFmtId="44" fontId="0" fillId="0" borderId="38" xfId="2" applyFont="1" applyFill="1" applyBorder="1" applyAlignment="1">
      <alignment horizontal="right"/>
    </xf>
    <xf numFmtId="174" fontId="0" fillId="0" borderId="60" xfId="64" applyNumberFormat="1" applyFont="1" applyFill="1" applyBorder="1" applyAlignment="1">
      <alignment horizontal="right"/>
    </xf>
    <xf numFmtId="164" fontId="0" fillId="0" borderId="31" xfId="4" applyNumberFormat="1" applyFont="1" applyBorder="1"/>
    <xf numFmtId="164" fontId="0" fillId="0" borderId="32" xfId="4" applyNumberFormat="1" applyFont="1" applyBorder="1"/>
    <xf numFmtId="164" fontId="0" fillId="0" borderId="61" xfId="4" applyNumberFormat="1" applyFont="1" applyBorder="1"/>
    <xf numFmtId="3" fontId="114" fillId="0" borderId="38" xfId="4" applyNumberFormat="1" applyFont="1" applyFill="1" applyBorder="1"/>
    <xf numFmtId="173" fontId="0" fillId="0" borderId="8" xfId="127" quotePrefix="1" applyNumberFormat="1" applyFont="1" applyBorder="1" applyAlignment="1">
      <alignment horizontal="left" vertical="center" wrapText="1"/>
    </xf>
    <xf numFmtId="173" fontId="0" fillId="0" borderId="32" xfId="127" quotePrefix="1" applyNumberFormat="1" applyFont="1" applyBorder="1" applyAlignment="1">
      <alignment horizontal="left" wrapText="1"/>
    </xf>
    <xf numFmtId="165" fontId="0" fillId="0" borderId="36" xfId="2" applyNumberFormat="1" applyFont="1" applyFill="1" applyBorder="1" applyAlignment="1">
      <alignment horizontal="center"/>
    </xf>
    <xf numFmtId="173" fontId="76" fillId="40" borderId="32" xfId="127" applyNumberFormat="1" applyFont="1" applyFill="1" applyBorder="1" applyAlignment="1">
      <alignment horizontal="justify" vertical="center" wrapText="1"/>
    </xf>
    <xf numFmtId="165" fontId="0" fillId="40" borderId="59" xfId="2" applyNumberFormat="1" applyFont="1" applyFill="1" applyBorder="1" applyAlignment="1">
      <alignment horizontal="center"/>
    </xf>
    <xf numFmtId="165" fontId="0" fillId="40" borderId="8" xfId="2" applyNumberFormat="1" applyFont="1" applyFill="1" applyBorder="1"/>
    <xf numFmtId="165" fontId="0" fillId="40" borderId="65" xfId="2" applyNumberFormat="1" applyFont="1" applyFill="1" applyBorder="1" applyAlignment="1">
      <alignment horizontal="right"/>
    </xf>
    <xf numFmtId="165" fontId="0" fillId="40" borderId="36" xfId="2" applyNumberFormat="1" applyFont="1" applyFill="1" applyBorder="1" applyAlignment="1">
      <alignment horizontal="center"/>
    </xf>
    <xf numFmtId="165" fontId="0" fillId="40" borderId="28" xfId="2" applyNumberFormat="1" applyFont="1" applyFill="1" applyBorder="1" applyAlignment="1">
      <alignment horizontal="right"/>
    </xf>
    <xf numFmtId="165" fontId="0" fillId="40" borderId="29" xfId="2" applyNumberFormat="1" applyFont="1" applyFill="1" applyBorder="1" applyAlignment="1">
      <alignment vertical="center" wrapText="1"/>
    </xf>
    <xf numFmtId="165" fontId="0" fillId="40" borderId="38" xfId="2" applyNumberFormat="1" applyFont="1" applyFill="1" applyBorder="1" applyAlignment="1">
      <alignment horizontal="right"/>
    </xf>
    <xf numFmtId="165" fontId="0" fillId="40" borderId="28" xfId="2" applyNumberFormat="1" applyFont="1" applyFill="1" applyBorder="1"/>
    <xf numFmtId="9" fontId="0" fillId="40" borderId="59" xfId="0" applyNumberFormat="1" applyFill="1" applyBorder="1" applyAlignment="1">
      <alignment horizontal="center"/>
    </xf>
    <xf numFmtId="9" fontId="0" fillId="40" borderId="60" xfId="0" applyNumberFormat="1" applyFill="1" applyBorder="1"/>
    <xf numFmtId="173" fontId="0" fillId="0" borderId="27" xfId="0" quotePrefix="1" applyNumberFormat="1" applyBorder="1" applyAlignment="1">
      <alignment horizontal="left" vertical="top" wrapText="1"/>
    </xf>
    <xf numFmtId="165" fontId="38" fillId="0" borderId="96" xfId="2" applyNumberFormat="1" applyFont="1" applyBorder="1" applyAlignment="1">
      <alignment horizontal="center" vertical="center" wrapText="1"/>
    </xf>
    <xf numFmtId="0" fontId="0" fillId="0" borderId="28" xfId="0" applyBorder="1" applyAlignment="1">
      <alignment horizontal="left" vertical="center" wrapText="1" indent="1"/>
    </xf>
    <xf numFmtId="0" fontId="38" fillId="0" borderId="32" xfId="0" applyFont="1" applyBorder="1" applyAlignment="1">
      <alignment horizontal="left" wrapText="1" indent="1"/>
    </xf>
    <xf numFmtId="0" fontId="38" fillId="41" borderId="32" xfId="0" applyFont="1" applyFill="1" applyBorder="1" applyAlignment="1">
      <alignment horizontal="left" wrapText="1" indent="1"/>
    </xf>
    <xf numFmtId="0" fontId="0" fillId="0" borderId="0" xfId="0" applyAlignment="1">
      <alignment horizontal="left" indent="1"/>
    </xf>
    <xf numFmtId="49" fontId="0" fillId="0" borderId="31" xfId="31334" applyNumberFormat="1" applyFont="1" applyBorder="1" applyAlignment="1">
      <alignment horizontal="left" indent="1"/>
    </xf>
    <xf numFmtId="49" fontId="0" fillId="0" borderId="31" xfId="31334" applyNumberFormat="1" applyFont="1" applyBorder="1" applyAlignment="1">
      <alignment horizontal="left" wrapText="1" indent="1"/>
    </xf>
    <xf numFmtId="0" fontId="0" fillId="0" borderId="8" xfId="0" applyBorder="1" applyAlignment="1">
      <alignment horizontal="left" vertical="top" wrapText="1" readingOrder="1"/>
    </xf>
    <xf numFmtId="0" fontId="0" fillId="0" borderId="53" xfId="0" applyBorder="1"/>
    <xf numFmtId="164" fontId="0" fillId="0" borderId="31" xfId="4" applyNumberFormat="1" applyFont="1" applyBorder="1" applyAlignment="1">
      <alignment horizontal="right"/>
    </xf>
    <xf numFmtId="164" fontId="0" fillId="0" borderId="31" xfId="39" applyNumberFormat="1" applyFont="1" applyFill="1" applyBorder="1"/>
    <xf numFmtId="3" fontId="38" fillId="0" borderId="78" xfId="4" applyNumberFormat="1" applyFont="1" applyFill="1" applyBorder="1"/>
    <xf numFmtId="164" fontId="0" fillId="0" borderId="31" xfId="4" applyNumberFormat="1" applyFont="1" applyFill="1" applyBorder="1"/>
    <xf numFmtId="3" fontId="38" fillId="0" borderId="101" xfId="4" applyNumberFormat="1" applyFont="1" applyFill="1" applyBorder="1"/>
    <xf numFmtId="164" fontId="38" fillId="0" borderId="29" xfId="4" applyNumberFormat="1" applyFont="1" applyFill="1" applyBorder="1"/>
    <xf numFmtId="164" fontId="38" fillId="0" borderId="98" xfId="4" applyNumberFormat="1" applyFont="1" applyFill="1" applyBorder="1"/>
    <xf numFmtId="0" fontId="0" fillId="0" borderId="0" xfId="31305" quotePrefix="1" applyFont="1" applyAlignment="1">
      <alignment vertical="top" wrapText="1"/>
    </xf>
    <xf numFmtId="165" fontId="0" fillId="0" borderId="5" xfId="2" applyNumberFormat="1" applyFont="1" applyBorder="1" applyAlignment="1">
      <alignment horizontal="center"/>
    </xf>
    <xf numFmtId="165" fontId="0" fillId="0" borderId="28" xfId="2" applyNumberFormat="1" applyFont="1" applyFill="1" applyBorder="1" applyAlignment="1">
      <alignment horizontal="center" vertical="center"/>
    </xf>
    <xf numFmtId="165" fontId="0" fillId="0" borderId="0" xfId="2" applyNumberFormat="1" applyFont="1" applyFill="1" applyBorder="1" applyAlignment="1">
      <alignment horizontal="center" vertical="center"/>
    </xf>
    <xf numFmtId="165" fontId="38" fillId="0" borderId="96" xfId="2" applyNumberFormat="1" applyFont="1" applyFill="1" applyBorder="1" applyAlignment="1">
      <alignment horizontal="center" vertical="center" wrapText="1"/>
    </xf>
    <xf numFmtId="165" fontId="0" fillId="0" borderId="28" xfId="2" applyNumberFormat="1" applyFont="1" applyFill="1" applyBorder="1" applyAlignment="1">
      <alignment horizontal="center"/>
    </xf>
    <xf numFmtId="165" fontId="0" fillId="40" borderId="28" xfId="2" applyNumberFormat="1" applyFont="1" applyFill="1" applyBorder="1" applyAlignment="1">
      <alignment horizontal="center"/>
    </xf>
    <xf numFmtId="3" fontId="75" fillId="0" borderId="69" xfId="0" applyNumberFormat="1" applyFont="1" applyBorder="1" applyAlignment="1">
      <alignment horizontal="center"/>
    </xf>
    <xf numFmtId="165" fontId="114" fillId="0" borderId="46" xfId="132" applyNumberFormat="1" applyBorder="1" applyAlignment="1">
      <alignment vertical="top" wrapText="1"/>
    </xf>
    <xf numFmtId="165" fontId="114" fillId="0" borderId="77" xfId="132" applyNumberFormat="1" applyBorder="1" applyAlignment="1">
      <alignment vertical="top" wrapText="1"/>
    </xf>
    <xf numFmtId="9" fontId="0" fillId="0" borderId="61" xfId="1" applyFont="1" applyBorder="1"/>
    <xf numFmtId="165" fontId="0" fillId="0" borderId="38" xfId="2" applyNumberFormat="1" applyFont="1" applyFill="1" applyBorder="1"/>
    <xf numFmtId="165" fontId="0" fillId="0" borderId="47" xfId="2" applyNumberFormat="1" applyFont="1" applyFill="1" applyBorder="1"/>
    <xf numFmtId="3" fontId="78" fillId="0" borderId="24" xfId="0" applyNumberFormat="1" applyFont="1" applyBorder="1"/>
    <xf numFmtId="3" fontId="78" fillId="0" borderId="29" xfId="0" applyNumberFormat="1" applyFont="1" applyBorder="1"/>
    <xf numFmtId="3" fontId="78" fillId="0" borderId="38" xfId="0" applyNumberFormat="1" applyFont="1" applyBorder="1"/>
    <xf numFmtId="3" fontId="78" fillId="0" borderId="107" xfId="0" applyNumberFormat="1" applyFont="1" applyBorder="1"/>
    <xf numFmtId="3" fontId="78" fillId="0" borderId="98" xfId="0" applyNumberFormat="1" applyFont="1" applyBorder="1"/>
    <xf numFmtId="3" fontId="78" fillId="0" borderId="89" xfId="0" applyNumberFormat="1" applyFont="1" applyBorder="1"/>
    <xf numFmtId="9" fontId="78" fillId="0" borderId="97" xfId="4" applyNumberFormat="1" applyFont="1" applyFill="1" applyBorder="1"/>
    <xf numFmtId="9" fontId="78" fillId="0" borderId="98" xfId="4" applyNumberFormat="1" applyFont="1" applyFill="1" applyBorder="1"/>
    <xf numFmtId="10" fontId="78" fillId="0" borderId="99" xfId="4" applyNumberFormat="1" applyFont="1" applyFill="1" applyBorder="1"/>
    <xf numFmtId="3" fontId="78" fillId="0" borderId="59" xfId="0" applyNumberFormat="1" applyFont="1" applyBorder="1"/>
    <xf numFmtId="3" fontId="78" fillId="0" borderId="8" xfId="0" applyNumberFormat="1" applyFont="1" applyBorder="1"/>
    <xf numFmtId="3" fontId="78" fillId="0" borderId="60" xfId="0" applyNumberFormat="1" applyFont="1" applyBorder="1"/>
    <xf numFmtId="3" fontId="78" fillId="0" borderId="36" xfId="0" applyNumberFormat="1" applyFont="1" applyBorder="1"/>
    <xf numFmtId="3" fontId="78" fillId="0" borderId="53" xfId="0" applyNumberFormat="1" applyFont="1" applyBorder="1"/>
    <xf numFmtId="9" fontId="78" fillId="0" borderId="97" xfId="4" applyNumberFormat="1" applyFont="1" applyFill="1" applyBorder="1" applyAlignment="1">
      <alignment horizontal="right"/>
    </xf>
    <xf numFmtId="9" fontId="78" fillId="0" borderId="8" xfId="4" applyNumberFormat="1" applyFont="1" applyFill="1" applyBorder="1"/>
    <xf numFmtId="10" fontId="78" fillId="0" borderId="60" xfId="4" applyNumberFormat="1" applyFont="1" applyFill="1" applyBorder="1"/>
    <xf numFmtId="9" fontId="78" fillId="0" borderId="59" xfId="4" applyNumberFormat="1" applyFont="1" applyFill="1" applyBorder="1"/>
    <xf numFmtId="3" fontId="78" fillId="0" borderId="54" xfId="0" applyNumberFormat="1" applyFont="1" applyBorder="1"/>
    <xf numFmtId="3" fontId="78" fillId="0" borderId="108" xfId="0" applyNumberFormat="1" applyFont="1" applyBorder="1"/>
    <xf numFmtId="3" fontId="78" fillId="0" borderId="30" xfId="0" applyNumberFormat="1" applyFont="1" applyBorder="1"/>
    <xf numFmtId="3" fontId="78" fillId="0" borderId="111" xfId="0" applyNumberFormat="1" applyFont="1" applyBorder="1"/>
    <xf numFmtId="9" fontId="78" fillId="0" borderId="62" xfId="4" applyNumberFormat="1" applyFont="1" applyFill="1" applyBorder="1"/>
    <xf numFmtId="9" fontId="78" fillId="0" borderId="30" xfId="4" applyNumberFormat="1" applyFont="1" applyFill="1" applyBorder="1"/>
    <xf numFmtId="10" fontId="78" fillId="0" borderId="54" xfId="4" applyNumberFormat="1" applyFont="1" applyFill="1" applyBorder="1"/>
    <xf numFmtId="10" fontId="0" fillId="0" borderId="8" xfId="0" applyNumberFormat="1" applyBorder="1"/>
    <xf numFmtId="0" fontId="0" fillId="0" borderId="95" xfId="0" applyBorder="1" applyAlignment="1">
      <alignment horizontal="center"/>
    </xf>
    <xf numFmtId="0" fontId="0" fillId="0" borderId="31" xfId="0" applyBorder="1" applyAlignment="1">
      <alignment horizontal="center"/>
    </xf>
    <xf numFmtId="0" fontId="0" fillId="0" borderId="61" xfId="0" applyBorder="1" applyAlignment="1">
      <alignment horizontal="center"/>
    </xf>
    <xf numFmtId="10" fontId="0" fillId="0" borderId="95" xfId="0" applyNumberFormat="1" applyBorder="1"/>
    <xf numFmtId="10" fontId="0" fillId="0" borderId="31" xfId="0" applyNumberFormat="1" applyBorder="1"/>
    <xf numFmtId="10" fontId="0" fillId="0" borderId="61" xfId="0" applyNumberFormat="1" applyBorder="1"/>
    <xf numFmtId="0" fontId="0" fillId="0" borderId="31" xfId="31334" applyFont="1" applyBorder="1" applyAlignment="1">
      <alignment horizontal="left" indent="1"/>
    </xf>
    <xf numFmtId="0" fontId="0" fillId="0" borderId="5" xfId="31334" applyFont="1" applyBorder="1" applyAlignment="1">
      <alignment horizontal="left" indent="1"/>
    </xf>
    <xf numFmtId="0" fontId="0" fillId="0" borderId="32" xfId="0" applyBorder="1" applyAlignment="1">
      <alignment wrapText="1"/>
    </xf>
    <xf numFmtId="0" fontId="0" fillId="40" borderId="32" xfId="0" applyFill="1" applyBorder="1" applyAlignment="1">
      <alignment wrapText="1"/>
    </xf>
    <xf numFmtId="0" fontId="0" fillId="40" borderId="8" xfId="0" applyFill="1" applyBorder="1" applyAlignment="1">
      <alignment wrapText="1"/>
    </xf>
    <xf numFmtId="2" fontId="0" fillId="0" borderId="61" xfId="0" applyNumberFormat="1" applyBorder="1"/>
    <xf numFmtId="0" fontId="38" fillId="40" borderId="95" xfId="0" applyFont="1" applyFill="1" applyBorder="1" applyAlignment="1">
      <alignment wrapText="1"/>
    </xf>
    <xf numFmtId="2" fontId="0" fillId="0" borderId="32" xfId="0" applyNumberFormat="1" applyBorder="1" applyAlignment="1">
      <alignment wrapText="1"/>
    </xf>
    <xf numFmtId="2" fontId="0" fillId="40" borderId="32" xfId="0" applyNumberFormat="1" applyFill="1" applyBorder="1" applyAlignment="1">
      <alignment wrapText="1"/>
    </xf>
    <xf numFmtId="2" fontId="0" fillId="0" borderId="31" xfId="0" applyNumberFormat="1" applyBorder="1"/>
    <xf numFmtId="2" fontId="0" fillId="40" borderId="8" xfId="0" applyNumberFormat="1" applyFill="1" applyBorder="1" applyAlignment="1">
      <alignment wrapText="1"/>
    </xf>
    <xf numFmtId="0" fontId="76" fillId="0" borderId="112" xfId="0" applyFont="1" applyBorder="1" applyAlignment="1">
      <alignment vertical="center" wrapText="1"/>
    </xf>
    <xf numFmtId="3" fontId="76" fillId="0" borderId="58" xfId="0" applyNumberFormat="1" applyFont="1" applyBorder="1" applyAlignment="1">
      <alignment vertical="center" wrapText="1"/>
    </xf>
    <xf numFmtId="3" fontId="76" fillId="0" borderId="113" xfId="4" applyNumberFormat="1" applyFont="1" applyFill="1" applyBorder="1"/>
    <xf numFmtId="0" fontId="76" fillId="0" borderId="114" xfId="0" applyFont="1" applyBorder="1" applyAlignment="1">
      <alignment vertical="center" wrapText="1"/>
    </xf>
    <xf numFmtId="3" fontId="76" fillId="0" borderId="110" xfId="0" applyNumberFormat="1" applyFont="1" applyBorder="1" applyAlignment="1">
      <alignment vertical="center" wrapText="1"/>
    </xf>
    <xf numFmtId="3" fontId="76" fillId="0" borderId="114" xfId="0" applyNumberFormat="1" applyFont="1" applyBorder="1" applyAlignment="1">
      <alignment vertical="center" wrapText="1"/>
    </xf>
    <xf numFmtId="3" fontId="76" fillId="0" borderId="71" xfId="0" applyNumberFormat="1" applyFont="1" applyBorder="1" applyAlignment="1">
      <alignment vertical="center" wrapText="1"/>
    </xf>
    <xf numFmtId="3" fontId="107" fillId="0" borderId="80" xfId="4" applyNumberFormat="1" applyFont="1" applyFill="1" applyBorder="1"/>
    <xf numFmtId="3" fontId="107" fillId="0" borderId="81" xfId="4" applyNumberFormat="1" applyFont="1" applyFill="1" applyBorder="1"/>
    <xf numFmtId="3" fontId="107" fillId="0" borderId="115" xfId="4" applyNumberFormat="1" applyFont="1" applyFill="1" applyBorder="1"/>
    <xf numFmtId="3" fontId="76" fillId="0" borderId="32" xfId="0" applyNumberFormat="1" applyFont="1" applyBorder="1"/>
    <xf numFmtId="164" fontId="76" fillId="0" borderId="31" xfId="4" applyNumberFormat="1" applyFont="1" applyBorder="1"/>
    <xf numFmtId="3" fontId="76" fillId="0" borderId="61" xfId="0" applyNumberFormat="1" applyFont="1" applyBorder="1"/>
    <xf numFmtId="9" fontId="76" fillId="0" borderId="31" xfId="1" applyFont="1" applyBorder="1"/>
    <xf numFmtId="9" fontId="114" fillId="0" borderId="31" xfId="1" applyFont="1" applyBorder="1"/>
    <xf numFmtId="0" fontId="39" fillId="0" borderId="0" xfId="132" applyFont="1" applyAlignment="1">
      <alignment horizontal="center"/>
    </xf>
    <xf numFmtId="0" fontId="114" fillId="0" borderId="0" xfId="132" applyAlignment="1">
      <alignment horizontal="center"/>
    </xf>
    <xf numFmtId="49" fontId="39" fillId="0" borderId="0" xfId="132" quotePrefix="1" applyNumberFormat="1" applyFont="1" applyAlignment="1">
      <alignment horizontal="center"/>
    </xf>
    <xf numFmtId="49" fontId="114" fillId="0" borderId="0" xfId="132" applyNumberFormat="1" applyAlignment="1">
      <alignment horizontal="center"/>
    </xf>
    <xf numFmtId="0" fontId="38" fillId="36" borderId="97" xfId="132" quotePrefix="1" applyFont="1" applyFill="1" applyBorder="1" applyAlignment="1">
      <alignment horizontal="center"/>
    </xf>
    <xf numFmtId="0" fontId="38" fillId="36" borderId="98" xfId="132" applyFont="1" applyFill="1" applyBorder="1" applyAlignment="1">
      <alignment horizontal="center"/>
    </xf>
    <xf numFmtId="0" fontId="38" fillId="36" borderId="99" xfId="132" applyFont="1" applyFill="1" applyBorder="1" applyAlignment="1">
      <alignment horizontal="center"/>
    </xf>
    <xf numFmtId="0" fontId="38" fillId="36" borderId="97" xfId="132" applyFont="1" applyFill="1" applyBorder="1" applyAlignment="1">
      <alignment horizontal="center"/>
    </xf>
    <xf numFmtId="0" fontId="39" fillId="0" borderId="74" xfId="132" applyFont="1" applyBorder="1" applyAlignment="1">
      <alignment horizontal="center"/>
    </xf>
    <xf numFmtId="0" fontId="39" fillId="0" borderId="96" xfId="132" applyFont="1" applyBorder="1" applyAlignment="1">
      <alignment horizontal="center"/>
    </xf>
    <xf numFmtId="0" fontId="39" fillId="0" borderId="75" xfId="132" applyFont="1" applyBorder="1" applyAlignment="1">
      <alignment horizontal="center"/>
    </xf>
    <xf numFmtId="0" fontId="114" fillId="0" borderId="0" xfId="146" applyAlignment="1">
      <alignment horizontal="left" wrapText="1"/>
    </xf>
    <xf numFmtId="0" fontId="39" fillId="0" borderId="0" xfId="0" applyFont="1" applyAlignment="1">
      <alignment horizontal="center"/>
    </xf>
    <xf numFmtId="0" fontId="0" fillId="0" borderId="0" xfId="0" applyAlignment="1">
      <alignment wrapText="1"/>
    </xf>
    <xf numFmtId="0" fontId="0" fillId="0" borderId="0" xfId="0" applyAlignment="1"/>
    <xf numFmtId="0" fontId="39" fillId="36" borderId="74" xfId="528" applyFont="1" applyFill="1" applyBorder="1" applyAlignment="1">
      <alignment horizontal="center"/>
    </xf>
    <xf numFmtId="0" fontId="39" fillId="36" borderId="96" xfId="528" applyFont="1" applyFill="1" applyBorder="1" applyAlignment="1">
      <alignment horizontal="center"/>
    </xf>
    <xf numFmtId="0" fontId="38" fillId="37" borderId="49" xfId="528" applyFont="1" applyFill="1" applyBorder="1" applyAlignment="1">
      <alignment horizontal="center" wrapText="1"/>
    </xf>
    <xf numFmtId="0" fontId="38" fillId="37" borderId="84" xfId="528" applyFont="1" applyFill="1" applyBorder="1" applyAlignment="1">
      <alignment horizontal="center" wrapText="1"/>
    </xf>
    <xf numFmtId="0" fontId="38" fillId="37" borderId="86" xfId="528" applyFont="1" applyFill="1" applyBorder="1" applyAlignment="1">
      <alignment horizontal="center" wrapText="1"/>
    </xf>
    <xf numFmtId="0" fontId="38" fillId="36" borderId="83" xfId="528" applyFont="1" applyFill="1" applyBorder="1" applyAlignment="1">
      <alignment horizontal="center"/>
    </xf>
    <xf numFmtId="0" fontId="38" fillId="36" borderId="79" xfId="528" applyFont="1" applyFill="1" applyBorder="1" applyAlignment="1">
      <alignment horizontal="center"/>
    </xf>
    <xf numFmtId="0" fontId="38" fillId="36" borderId="82" xfId="528" applyFont="1" applyFill="1" applyBorder="1" applyAlignment="1">
      <alignment horizontal="center"/>
    </xf>
    <xf numFmtId="0" fontId="0" fillId="0" borderId="0" xfId="146" applyFont="1" applyAlignment="1">
      <alignment horizontal="left" vertical="top" wrapText="1"/>
    </xf>
    <xf numFmtId="0" fontId="114" fillId="0" borderId="0" xfId="146" applyAlignment="1">
      <alignment horizontal="left" vertical="top" wrapText="1"/>
    </xf>
    <xf numFmtId="0" fontId="0" fillId="0" borderId="0" xfId="0" applyAlignment="1">
      <alignment horizontal="left" wrapText="1"/>
    </xf>
    <xf numFmtId="0" fontId="39" fillId="36" borderId="86" xfId="0" applyFont="1" applyFill="1" applyBorder="1" applyAlignment="1">
      <alignment horizontal="center"/>
    </xf>
    <xf numFmtId="0" fontId="39" fillId="36" borderId="49" xfId="0" applyFont="1" applyFill="1" applyBorder="1" applyAlignment="1">
      <alignment horizontal="center"/>
    </xf>
    <xf numFmtId="0" fontId="39" fillId="36" borderId="84" xfId="0" applyFont="1" applyFill="1" applyBorder="1" applyAlignment="1">
      <alignment horizontal="center"/>
    </xf>
    <xf numFmtId="0" fontId="38" fillId="36" borderId="97" xfId="0" applyFont="1" applyFill="1" applyBorder="1" applyAlignment="1">
      <alignment horizontal="center"/>
    </xf>
    <xf numFmtId="0" fontId="38" fillId="36" borderId="98" xfId="0" applyFont="1" applyFill="1" applyBorder="1" applyAlignment="1">
      <alignment horizontal="center"/>
    </xf>
    <xf numFmtId="0" fontId="38" fillId="36" borderId="99" xfId="0" applyFont="1" applyFill="1" applyBorder="1" applyAlignment="1">
      <alignment horizontal="center"/>
    </xf>
    <xf numFmtId="0" fontId="0" fillId="0" borderId="0" xfId="146" applyFont="1" applyAlignment="1">
      <alignment horizontal="left" wrapText="1"/>
    </xf>
    <xf numFmtId="0" fontId="114" fillId="0" borderId="0" xfId="0" applyFont="1" applyAlignment="1">
      <alignment horizontal="left" wrapText="1"/>
    </xf>
    <xf numFmtId="0" fontId="38" fillId="0" borderId="87" xfId="132" quotePrefix="1" applyFont="1" applyBorder="1" applyAlignment="1">
      <alignment horizontal="center" vertical="center"/>
    </xf>
    <xf numFmtId="0" fontId="38" fillId="0" borderId="88" xfId="132" quotePrefix="1" applyFont="1" applyBorder="1" applyAlignment="1">
      <alignment horizontal="center" vertical="center"/>
    </xf>
    <xf numFmtId="0" fontId="38" fillId="0" borderId="100" xfId="132" quotePrefix="1" applyFont="1" applyBorder="1" applyAlignment="1">
      <alignment horizontal="center" vertical="center"/>
    </xf>
    <xf numFmtId="0" fontId="39" fillId="36" borderId="74" xfId="0" applyFont="1" applyFill="1" applyBorder="1" applyAlignment="1">
      <alignment horizontal="center" wrapText="1"/>
    </xf>
    <xf numFmtId="0" fontId="39" fillId="36" borderId="96" xfId="0" applyFont="1" applyFill="1" applyBorder="1" applyAlignment="1">
      <alignment horizontal="center" wrapText="1"/>
    </xf>
    <xf numFmtId="0" fontId="39" fillId="36" borderId="75" xfId="0" applyFont="1" applyFill="1" applyBorder="1" applyAlignment="1">
      <alignment horizontal="center" wrapText="1"/>
    </xf>
    <xf numFmtId="0" fontId="38" fillId="36" borderId="74" xfId="0" applyFont="1" applyFill="1" applyBorder="1" applyAlignment="1">
      <alignment horizontal="center"/>
    </xf>
    <xf numFmtId="0" fontId="38" fillId="36" borderId="96" xfId="0" applyFont="1" applyFill="1" applyBorder="1" applyAlignment="1">
      <alignment horizontal="center"/>
    </xf>
    <xf numFmtId="0" fontId="114" fillId="0" borderId="0" xfId="0" applyFont="1" applyAlignment="1">
      <alignment wrapText="1"/>
    </xf>
    <xf numFmtId="0" fontId="114" fillId="0" borderId="0" xfId="31305" quotePrefix="1" applyAlignment="1">
      <alignment horizontal="left" vertical="top" wrapText="1"/>
    </xf>
    <xf numFmtId="0" fontId="39" fillId="0" borderId="0" xfId="0" applyFont="1" applyAlignment="1">
      <alignment horizontal="center" wrapText="1"/>
    </xf>
    <xf numFmtId="0" fontId="75" fillId="0" borderId="0" xfId="0" applyFont="1" applyAlignment="1">
      <alignment vertical="center" wrapText="1"/>
    </xf>
    <xf numFmtId="0" fontId="39" fillId="40" borderId="107" xfId="0" applyFont="1" applyFill="1" applyBorder="1" applyAlignment="1">
      <alignment horizontal="center"/>
    </xf>
    <xf numFmtId="0" fontId="39" fillId="40" borderId="98" xfId="0" applyFont="1" applyFill="1" applyBorder="1" applyAlignment="1">
      <alignment horizontal="center"/>
    </xf>
    <xf numFmtId="0" fontId="39" fillId="40" borderId="99" xfId="0" applyFont="1" applyFill="1" applyBorder="1" applyAlignment="1">
      <alignment horizontal="center"/>
    </xf>
    <xf numFmtId="0" fontId="38" fillId="40" borderId="36" xfId="0" applyFont="1" applyFill="1" applyBorder="1" applyAlignment="1">
      <alignment horizontal="center"/>
    </xf>
    <xf numFmtId="0" fontId="38" fillId="40" borderId="8" xfId="0" applyFont="1" applyFill="1" applyBorder="1" applyAlignment="1">
      <alignment horizontal="center"/>
    </xf>
    <xf numFmtId="0" fontId="38" fillId="40" borderId="60" xfId="0" applyFont="1" applyFill="1" applyBorder="1" applyAlignment="1">
      <alignment horizontal="center"/>
    </xf>
    <xf numFmtId="0" fontId="0" fillId="0" borderId="0" xfId="146" applyFont="1" applyAlignment="1">
      <alignment wrapText="1"/>
    </xf>
    <xf numFmtId="0" fontId="0" fillId="40" borderId="85" xfId="0" applyFill="1" applyBorder="1" applyAlignment="1">
      <alignment horizontal="center"/>
    </xf>
    <xf numFmtId="0" fontId="0" fillId="40" borderId="102" xfId="0" applyFill="1" applyBorder="1" applyAlignment="1">
      <alignment horizontal="center"/>
    </xf>
    <xf numFmtId="0" fontId="0" fillId="40" borderId="48" xfId="0" applyFill="1" applyBorder="1" applyAlignment="1">
      <alignment horizontal="center"/>
    </xf>
    <xf numFmtId="0" fontId="38" fillId="40" borderId="95" xfId="0" applyFont="1" applyFill="1" applyBorder="1" applyAlignment="1"/>
    <xf numFmtId="0" fontId="38" fillId="40" borderId="31" xfId="0" applyFont="1" applyFill="1" applyBorder="1" applyAlignment="1"/>
    <xf numFmtId="0" fontId="38" fillId="40" borderId="61" xfId="0" applyFont="1" applyFill="1" applyBorder="1" applyAlignment="1"/>
    <xf numFmtId="0" fontId="38" fillId="40" borderId="95" xfId="0" applyFont="1" applyFill="1" applyBorder="1" applyAlignment="1">
      <alignment horizontal="center" wrapText="1"/>
    </xf>
    <xf numFmtId="0" fontId="38" fillId="40" borderId="31" xfId="0" applyFont="1" applyFill="1" applyBorder="1" applyAlignment="1">
      <alignment horizontal="center" wrapText="1"/>
    </xf>
    <xf numFmtId="0" fontId="38" fillId="40" borderId="61" xfId="0" applyFont="1" applyFill="1" applyBorder="1" applyAlignment="1">
      <alignment horizontal="center" wrapText="1"/>
    </xf>
    <xf numFmtId="0" fontId="0" fillId="40" borderId="32" xfId="0" applyFill="1" applyBorder="1" applyAlignment="1">
      <alignment horizontal="center"/>
    </xf>
    <xf numFmtId="0" fontId="39" fillId="40" borderId="86" xfId="0" applyFont="1" applyFill="1" applyBorder="1" applyAlignment="1">
      <alignment horizontal="center"/>
    </xf>
    <xf numFmtId="0" fontId="39" fillId="40" borderId="49" xfId="0" applyFont="1" applyFill="1" applyBorder="1" applyAlignment="1">
      <alignment horizontal="center"/>
    </xf>
    <xf numFmtId="0" fontId="39" fillId="40" borderId="84" xfId="0" applyFont="1" applyFill="1" applyBorder="1" applyAlignment="1">
      <alignment horizontal="center"/>
    </xf>
    <xf numFmtId="0" fontId="38" fillId="40" borderId="97" xfId="0" applyFont="1" applyFill="1" applyBorder="1" applyAlignment="1">
      <alignment horizontal="center"/>
    </xf>
    <xf numFmtId="0" fontId="38" fillId="40" borderId="98" xfId="0" applyFont="1" applyFill="1" applyBorder="1" applyAlignment="1">
      <alignment horizontal="center"/>
    </xf>
    <xf numFmtId="0" fontId="38" fillId="40" borderId="99" xfId="0" applyFont="1" applyFill="1" applyBorder="1" applyAlignment="1">
      <alignment horizontal="center"/>
    </xf>
    <xf numFmtId="0" fontId="125" fillId="0" borderId="51" xfId="0" applyFont="1" applyBorder="1" applyAlignment="1">
      <alignment horizontal="left" wrapText="1"/>
    </xf>
    <xf numFmtId="0" fontId="76" fillId="0" borderId="0" xfId="0" applyFont="1" applyAlignment="1">
      <alignment horizontal="left" wrapText="1"/>
    </xf>
    <xf numFmtId="0" fontId="39" fillId="36" borderId="74" xfId="0" applyFont="1" applyFill="1" applyBorder="1" applyAlignment="1">
      <alignment horizontal="center"/>
    </xf>
    <xf numFmtId="0" fontId="39" fillId="36" borderId="75" xfId="0" applyFont="1" applyFill="1" applyBorder="1" applyAlignment="1">
      <alignment horizontal="center"/>
    </xf>
    <xf numFmtId="49" fontId="39" fillId="0" borderId="0" xfId="0" applyNumberFormat="1" applyFont="1" applyAlignment="1">
      <alignment horizontal="center"/>
    </xf>
    <xf numFmtId="0" fontId="0" fillId="0" borderId="0" xfId="0" applyAlignment="1">
      <alignment horizontal="center"/>
    </xf>
    <xf numFmtId="0" fontId="38" fillId="0" borderId="72" xfId="0" applyFont="1" applyBorder="1" applyAlignment="1">
      <alignment horizontal="center" wrapText="1"/>
    </xf>
    <xf numFmtId="0" fontId="38" fillId="0" borderId="66" xfId="0" applyFont="1" applyBorder="1" applyAlignment="1">
      <alignment horizontal="center" wrapText="1"/>
    </xf>
    <xf numFmtId="0" fontId="38" fillId="0" borderId="42" xfId="0" applyFont="1" applyBorder="1" applyAlignment="1">
      <alignment horizontal="center" wrapText="1"/>
    </xf>
    <xf numFmtId="0" fontId="38" fillId="0" borderId="72" xfId="0" applyFont="1"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49" fontId="38" fillId="0" borderId="72" xfId="0" applyNumberFormat="1" applyFont="1"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49" fontId="38" fillId="36" borderId="87" xfId="0" applyNumberFormat="1" applyFont="1" applyFill="1" applyBorder="1" applyAlignment="1">
      <alignment horizontal="center"/>
    </xf>
    <xf numFmtId="49" fontId="38" fillId="36" borderId="88" xfId="0" applyNumberFormat="1" applyFont="1" applyFill="1" applyBorder="1" applyAlignment="1">
      <alignment horizontal="center"/>
    </xf>
    <xf numFmtId="49" fontId="38" fillId="36" borderId="100" xfId="0" applyNumberFormat="1" applyFont="1" applyFill="1" applyBorder="1" applyAlignment="1">
      <alignment horizontal="center"/>
    </xf>
    <xf numFmtId="49" fontId="38" fillId="36" borderId="53" xfId="0" applyNumberFormat="1" applyFont="1" applyFill="1" applyBorder="1" applyAlignment="1">
      <alignment horizontal="center"/>
    </xf>
    <xf numFmtId="49" fontId="38" fillId="36" borderId="5" xfId="0" applyNumberFormat="1" applyFont="1" applyFill="1" applyBorder="1" applyAlignment="1">
      <alignment horizontal="center"/>
    </xf>
    <xf numFmtId="49" fontId="38" fillId="36" borderId="36" xfId="0" applyNumberFormat="1" applyFont="1" applyFill="1" applyBorder="1" applyAlignment="1">
      <alignment horizontal="center"/>
    </xf>
    <xf numFmtId="3" fontId="38" fillId="36" borderId="109" xfId="4" applyNumberFormat="1" applyFont="1" applyFill="1" applyBorder="1" applyAlignment="1">
      <alignment horizontal="center"/>
    </xf>
    <xf numFmtId="3" fontId="38" fillId="36" borderId="96" xfId="4" applyNumberFormat="1" applyFont="1" applyFill="1" applyBorder="1" applyAlignment="1">
      <alignment horizontal="center"/>
    </xf>
    <xf numFmtId="3" fontId="38" fillId="36" borderId="101" xfId="4" applyNumberFormat="1" applyFont="1" applyFill="1" applyBorder="1" applyAlignment="1">
      <alignment horizontal="center"/>
    </xf>
    <xf numFmtId="0" fontId="0" fillId="0" borderId="0" xfId="127" applyFont="1" applyAlignment="1">
      <alignment horizontal="left" wrapText="1"/>
    </xf>
    <xf numFmtId="3" fontId="38" fillId="36" borderId="55" xfId="4" applyNumberFormat="1" applyFont="1" applyFill="1" applyBorder="1" applyAlignment="1">
      <alignment horizontal="center"/>
    </xf>
    <xf numFmtId="3" fontId="38" fillId="36" borderId="51" xfId="4" applyNumberFormat="1" applyFont="1" applyFill="1" applyBorder="1" applyAlignment="1">
      <alignment horizontal="center"/>
    </xf>
    <xf numFmtId="3" fontId="38" fillId="36" borderId="91" xfId="4" applyNumberFormat="1" applyFont="1" applyFill="1" applyBorder="1" applyAlignment="1">
      <alignment horizontal="center"/>
    </xf>
    <xf numFmtId="49" fontId="38" fillId="36" borderId="97" xfId="0" applyNumberFormat="1" applyFont="1" applyFill="1" applyBorder="1" applyAlignment="1">
      <alignment horizontal="center"/>
    </xf>
    <xf numFmtId="49" fontId="38" fillId="36" borderId="98" xfId="0" applyNumberFormat="1" applyFont="1" applyFill="1" applyBorder="1" applyAlignment="1">
      <alignment horizontal="center"/>
    </xf>
    <xf numFmtId="49" fontId="38" fillId="36" borderId="99" xfId="0" applyNumberFormat="1" applyFont="1" applyFill="1" applyBorder="1" applyAlignment="1">
      <alignment horizontal="center"/>
    </xf>
    <xf numFmtId="49" fontId="39" fillId="36" borderId="53" xfId="0" applyNumberFormat="1" applyFont="1" applyFill="1" applyBorder="1" applyAlignment="1">
      <alignment horizontal="center"/>
    </xf>
    <xf numFmtId="49" fontId="39" fillId="36" borderId="5" xfId="0" applyNumberFormat="1" applyFont="1" applyFill="1" applyBorder="1" applyAlignment="1">
      <alignment horizontal="center"/>
    </xf>
    <xf numFmtId="49" fontId="39" fillId="36" borderId="36" xfId="0" applyNumberFormat="1" applyFont="1" applyFill="1" applyBorder="1" applyAlignment="1">
      <alignment horizontal="center"/>
    </xf>
    <xf numFmtId="0" fontId="38" fillId="36" borderId="8" xfId="0" applyFont="1" applyFill="1" applyBorder="1" applyAlignment="1">
      <alignment horizontal="center" wrapText="1"/>
    </xf>
    <xf numFmtId="0" fontId="38" fillId="36" borderId="8" xfId="0" applyFont="1" applyFill="1" applyBorder="1" applyAlignment="1">
      <alignment horizontal="center"/>
    </xf>
    <xf numFmtId="0" fontId="38" fillId="36" borderId="26" xfId="0" applyFont="1" applyFill="1" applyBorder="1" applyAlignment="1">
      <alignment horizontal="center" wrapText="1"/>
    </xf>
    <xf numFmtId="0" fontId="38" fillId="36" borderId="66" xfId="0" applyFont="1" applyFill="1" applyBorder="1" applyAlignment="1">
      <alignment horizontal="center" wrapText="1"/>
    </xf>
    <xf numFmtId="0" fontId="38" fillId="36" borderId="29" xfId="0" applyFont="1" applyFill="1" applyBorder="1" applyAlignment="1">
      <alignment horizontal="center" wrapText="1"/>
    </xf>
    <xf numFmtId="0" fontId="0" fillId="0" borderId="72"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8"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8" fillId="36" borderId="29" xfId="0" applyFont="1" applyFill="1" applyBorder="1" applyAlignment="1">
      <alignment horizontal="center"/>
    </xf>
    <xf numFmtId="0" fontId="38" fillId="36" borderId="29" xfId="0" applyFont="1" applyFill="1" applyBorder="1" applyAlignment="1"/>
    <xf numFmtId="49" fontId="0" fillId="0" borderId="0" xfId="0" applyNumberFormat="1" applyAlignment="1">
      <alignment horizontal="center"/>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36" xfId="0" applyFont="1" applyFill="1" applyBorder="1" applyAlignment="1">
      <alignment horizontal="center" wrapText="1"/>
    </xf>
    <xf numFmtId="0" fontId="38"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75" fillId="0" borderId="0" xfId="0" quotePrefix="1" applyFont="1" applyAlignment="1">
      <alignment horizontal="left" wrapText="1"/>
    </xf>
    <xf numFmtId="0" fontId="75" fillId="0" borderId="0" xfId="0" applyFont="1" applyAlignment="1">
      <alignment horizontal="left" wrapText="1"/>
    </xf>
    <xf numFmtId="0" fontId="38" fillId="36" borderId="87" xfId="132" applyFont="1" applyFill="1" applyBorder="1" applyAlignment="1">
      <alignment horizontal="center"/>
    </xf>
    <xf numFmtId="0" fontId="38" fillId="36" borderId="88" xfId="132" applyFont="1" applyFill="1" applyBorder="1" applyAlignment="1">
      <alignment horizontal="center"/>
    </xf>
    <xf numFmtId="0" fontId="38" fillId="36" borderId="100" xfId="132" applyFont="1" applyFill="1" applyBorder="1" applyAlignment="1">
      <alignment horizontal="center"/>
    </xf>
    <xf numFmtId="0" fontId="38" fillId="0" borderId="0" xfId="0" applyFont="1" applyAlignment="1">
      <alignment horizontal="center"/>
    </xf>
    <xf numFmtId="49" fontId="38" fillId="0" borderId="0" xfId="0" applyNumberFormat="1" applyFont="1" applyAlignment="1">
      <alignment horizontal="center"/>
    </xf>
    <xf numFmtId="0" fontId="38" fillId="36" borderId="97" xfId="0" quotePrefix="1" applyFont="1" applyFill="1" applyBorder="1" applyAlignment="1">
      <alignment horizontal="center"/>
    </xf>
    <xf numFmtId="0" fontId="38" fillId="36" borderId="87" xfId="0" applyFont="1" applyFill="1" applyBorder="1" applyAlignment="1">
      <alignment horizontal="center"/>
    </xf>
    <xf numFmtId="0" fontId="38" fillId="36" borderId="88" xfId="0" applyFont="1" applyFill="1" applyBorder="1" applyAlignment="1">
      <alignment horizontal="center"/>
    </xf>
    <xf numFmtId="0" fontId="38" fillId="36" borderId="100" xfId="0" applyFont="1" applyFill="1" applyBorder="1" applyAlignment="1">
      <alignment horizontal="center"/>
    </xf>
    <xf numFmtId="0" fontId="39" fillId="0" borderId="0" xfId="0" applyFont="1" applyAlignment="1">
      <alignment horizontal="center" vertical="center" wrapText="1"/>
    </xf>
    <xf numFmtId="0" fontId="39" fillId="0" borderId="0" xfId="0" applyFont="1" applyAlignment="1">
      <alignment horizontal="center" vertical="center"/>
    </xf>
    <xf numFmtId="49" fontId="39" fillId="0" borderId="0" xfId="0" applyNumberFormat="1" applyFont="1" applyAlignment="1">
      <alignment horizontal="center" vertical="center"/>
    </xf>
    <xf numFmtId="0" fontId="126" fillId="0" borderId="0" xfId="0" applyFont="1" applyAlignment="1">
      <alignment horizontal="left" wrapText="1"/>
    </xf>
    <xf numFmtId="0" fontId="123" fillId="0" borderId="0" xfId="0" applyFont="1" applyAlignment="1"/>
    <xf numFmtId="0" fontId="123" fillId="0" borderId="0" xfId="0" applyFont="1" applyAlignment="1">
      <alignment horizontal="left" wrapText="1"/>
    </xf>
    <xf numFmtId="49" fontId="39" fillId="0" borderId="0" xfId="0" applyNumberFormat="1" applyFont="1" applyAlignment="1">
      <alignment horizontal="center" vertical="center" wrapText="1"/>
    </xf>
    <xf numFmtId="0" fontId="39" fillId="0" borderId="0" xfId="528" applyFont="1" applyAlignment="1">
      <alignment horizontal="center" wrapText="1"/>
    </xf>
    <xf numFmtId="49" fontId="39" fillId="0" borderId="0" xfId="528" applyNumberFormat="1" applyFont="1" applyAlignment="1">
      <alignment horizontal="center" wrapText="1"/>
    </xf>
    <xf numFmtId="0" fontId="0" fillId="0" borderId="0" xfId="0" quotePrefix="1" applyAlignment="1">
      <alignment horizontal="left"/>
    </xf>
    <xf numFmtId="49" fontId="39" fillId="0" borderId="72" xfId="0" quotePrefix="1" applyNumberFormat="1" applyFont="1" applyBorder="1" applyAlignment="1">
      <alignment horizontal="center"/>
    </xf>
    <xf numFmtId="49" fontId="39" fillId="0" borderId="66" xfId="0" applyNumberFormat="1" applyFont="1" applyBorder="1" applyAlignment="1">
      <alignment horizontal="center"/>
    </xf>
    <xf numFmtId="49" fontId="39" fillId="0" borderId="42" xfId="0" applyNumberFormat="1" applyFont="1" applyBorder="1" applyAlignment="1">
      <alignment horizontal="center"/>
    </xf>
    <xf numFmtId="0" fontId="38" fillId="36" borderId="8" xfId="0" quotePrefix="1" applyFont="1" applyFill="1" applyBorder="1" applyAlignment="1">
      <alignment horizontal="center"/>
    </xf>
    <xf numFmtId="0" fontId="38" fillId="41" borderId="79" xfId="0" applyFont="1" applyFill="1" applyBorder="1" applyAlignment="1">
      <alignment horizontal="center" vertical="center" wrapText="1"/>
    </xf>
    <xf numFmtId="0" fontId="38" fillId="41" borderId="66" xfId="0" applyFont="1" applyFill="1" applyBorder="1" applyAlignment="1">
      <alignment horizontal="center" vertical="center" wrapText="1"/>
    </xf>
    <xf numFmtId="0" fontId="38" fillId="41" borderId="46" xfId="0" applyFont="1" applyFill="1" applyBorder="1" applyAlignment="1">
      <alignment horizontal="center" vertical="center" wrapText="1"/>
    </xf>
    <xf numFmtId="0" fontId="38" fillId="41" borderId="82" xfId="0" applyFont="1" applyFill="1" applyBorder="1" applyAlignment="1">
      <alignment horizontal="center" vertical="center" wrapText="1"/>
    </xf>
    <xf numFmtId="0" fontId="38" fillId="41" borderId="67" xfId="0" applyFont="1" applyFill="1" applyBorder="1" applyAlignment="1">
      <alignment horizontal="center" vertical="center" wrapText="1"/>
    </xf>
    <xf numFmtId="0" fontId="38" fillId="41" borderId="47" xfId="0" applyFont="1" applyFill="1" applyBorder="1" applyAlignment="1">
      <alignment horizontal="center" vertical="center" wrapText="1"/>
    </xf>
    <xf numFmtId="0" fontId="116" fillId="0" borderId="0" xfId="127" applyFont="1" applyAlignment="1"/>
    <xf numFmtId="0" fontId="38" fillId="36" borderId="88"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0" fontId="38" fillId="36" borderId="98"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99"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97"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38" fillId="36" borderId="82"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0" fontId="78" fillId="0" borderId="0" xfId="127" applyFont="1" applyAlignment="1"/>
    <xf numFmtId="0" fontId="38" fillId="36" borderId="79" xfId="127" applyFont="1" applyFill="1" applyBorder="1" applyAlignment="1">
      <alignment horizontal="center" vertical="center" wrapText="1"/>
    </xf>
    <xf numFmtId="0" fontId="114" fillId="0" borderId="46" xfId="0" applyFont="1" applyBorder="1" applyAlignment="1">
      <alignment horizontal="center" vertical="center" wrapText="1"/>
    </xf>
    <xf numFmtId="0" fontId="76" fillId="0" borderId="0" xfId="0" applyFont="1" applyAlignment="1"/>
    <xf numFmtId="0" fontId="39" fillId="0" borderId="0" xfId="127" applyFont="1" applyAlignment="1">
      <alignment horizontal="center"/>
    </xf>
    <xf numFmtId="49" fontId="39" fillId="0" borderId="0" xfId="127" applyNumberFormat="1" applyFont="1" applyAlignment="1">
      <alignment horizontal="center"/>
    </xf>
    <xf numFmtId="49" fontId="39" fillId="0" borderId="51" xfId="127" applyNumberFormat="1" applyFont="1" applyBorder="1" applyAlignment="1">
      <alignment horizontal="center"/>
    </xf>
    <xf numFmtId="0" fontId="39" fillId="36" borderId="95" xfId="127" applyFont="1" applyFill="1" applyBorder="1" applyAlignment="1">
      <alignment horizontal="center" vertical="center"/>
    </xf>
    <xf numFmtId="0" fontId="39" fillId="36" borderId="31" xfId="127" applyFont="1" applyFill="1" applyBorder="1" applyAlignment="1">
      <alignment horizontal="center" vertical="center"/>
    </xf>
    <xf numFmtId="0" fontId="39" fillId="36" borderId="61" xfId="127" applyFont="1" applyFill="1" applyBorder="1" applyAlignment="1">
      <alignment horizontal="center" vertical="center"/>
    </xf>
    <xf numFmtId="0" fontId="38" fillId="36" borderId="74" xfId="127" applyFont="1" applyFill="1" applyBorder="1" applyAlignment="1">
      <alignment horizontal="center" vertical="center" wrapText="1"/>
    </xf>
    <xf numFmtId="0" fontId="38" fillId="36" borderId="96" xfId="127" applyFont="1" applyFill="1" applyBorder="1" applyAlignment="1">
      <alignment horizontal="center" vertical="center" wrapText="1"/>
    </xf>
    <xf numFmtId="0" fontId="38" fillId="36" borderId="75" xfId="127" applyFont="1" applyFill="1" applyBorder="1" applyAlignment="1">
      <alignment horizontal="center" vertical="center" wrapText="1"/>
    </xf>
    <xf numFmtId="0" fontId="38" fillId="36" borderId="76"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38" fillId="36" borderId="76" xfId="31323" applyFont="1" applyFill="1" applyBorder="1" applyAlignment="1">
      <alignment horizontal="center" vertical="center" wrapText="1"/>
    </xf>
    <xf numFmtId="0" fontId="38" fillId="36" borderId="109" xfId="31323" applyFont="1" applyFill="1" applyBorder="1" applyAlignment="1">
      <alignment horizontal="center" vertical="center" wrapText="1"/>
    </xf>
    <xf numFmtId="0" fontId="38" fillId="36" borderId="83" xfId="127" applyFont="1" applyFill="1" applyBorder="1" applyAlignment="1">
      <alignment horizontal="center" vertical="center" wrapText="1"/>
    </xf>
    <xf numFmtId="0" fontId="38" fillId="36" borderId="117" xfId="127" applyFont="1" applyFill="1" applyBorder="1" applyAlignment="1">
      <alignment horizontal="center" vertical="center" wrapText="1"/>
    </xf>
    <xf numFmtId="0" fontId="38" fillId="36" borderId="45" xfId="127" applyFont="1" applyFill="1" applyBorder="1" applyAlignment="1">
      <alignment horizontal="center" vertical="center" wrapText="1"/>
    </xf>
    <xf numFmtId="0" fontId="38" fillId="36" borderId="66"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0" fillId="0" borderId="0" xfId="2807" applyFont="1" applyAlignment="1">
      <alignment horizontal="left" vertical="center" wrapText="1"/>
    </xf>
    <xf numFmtId="0" fontId="0" fillId="0" borderId="0" xfId="0" applyAlignment="1">
      <alignment horizontal="left" vertical="center" wrapText="1"/>
    </xf>
    <xf numFmtId="0" fontId="38" fillId="0" borderId="0" xfId="0" applyFont="1" applyAlignment="1">
      <alignment wrapText="1"/>
    </xf>
    <xf numFmtId="0" fontId="39" fillId="0" borderId="0" xfId="127" applyFont="1" applyAlignment="1">
      <alignment horizontal="center" wrapText="1"/>
    </xf>
    <xf numFmtId="49" fontId="39" fillId="0" borderId="0" xfId="127" applyNumberFormat="1" applyFont="1" applyAlignment="1">
      <alignment horizontal="center" wrapText="1"/>
    </xf>
    <xf numFmtId="0" fontId="114" fillId="0" borderId="0" xfId="2807" applyAlignment="1">
      <alignment horizontal="left" vertical="center" wrapText="1"/>
    </xf>
    <xf numFmtId="0" fontId="114" fillId="0" borderId="0" xfId="0" applyFont="1" applyAlignment="1">
      <alignment vertical="center" wrapText="1"/>
    </xf>
    <xf numFmtId="0" fontId="0" fillId="0" borderId="0" xfId="2807" applyFont="1" applyAlignment="1">
      <alignment vertical="center" wrapText="1"/>
    </xf>
    <xf numFmtId="0" fontId="39" fillId="0" borderId="83" xfId="127" applyFont="1" applyBorder="1" applyAlignment="1">
      <alignment horizontal="center" wrapText="1"/>
    </xf>
    <xf numFmtId="0" fontId="39" fillId="0" borderId="79" xfId="127" applyFont="1" applyBorder="1" applyAlignment="1">
      <alignment horizontal="center"/>
    </xf>
    <xf numFmtId="0" fontId="39" fillId="0" borderId="82" xfId="127" applyFont="1" applyBorder="1" applyAlignment="1">
      <alignment horizontal="center"/>
    </xf>
    <xf numFmtId="49" fontId="39" fillId="0" borderId="39" xfId="127" applyNumberFormat="1" applyFont="1" applyBorder="1" applyAlignment="1">
      <alignment horizontal="center"/>
    </xf>
    <xf numFmtId="49" fontId="0" fillId="0" borderId="50" xfId="0" applyNumberFormat="1" applyBorder="1" applyAlignment="1">
      <alignment horizontal="center"/>
    </xf>
    <xf numFmtId="49" fontId="39" fillId="0" borderId="45" xfId="127" applyNumberFormat="1" applyFont="1" applyBorder="1" applyAlignment="1">
      <alignment horizontal="center" wrapText="1"/>
    </xf>
    <xf numFmtId="49" fontId="39" fillId="0" borderId="46" xfId="127" applyNumberFormat="1" applyFont="1" applyBorder="1" applyAlignment="1">
      <alignment horizontal="center"/>
    </xf>
    <xf numFmtId="49" fontId="39" fillId="0" borderId="47" xfId="127" applyNumberFormat="1" applyFont="1" applyBorder="1" applyAlignment="1">
      <alignment horizontal="center"/>
    </xf>
    <xf numFmtId="0" fontId="0" fillId="0" borderId="0" xfId="127" applyFont="1" applyAlignment="1">
      <alignment horizontal="left" vertical="center" wrapText="1"/>
    </xf>
    <xf numFmtId="0" fontId="114" fillId="0" borderId="0" xfId="127" applyAlignment="1">
      <alignment horizontal="left" vertical="center" wrapText="1"/>
    </xf>
    <xf numFmtId="0" fontId="0" fillId="0" borderId="42" xfId="127" applyFont="1" applyBorder="1" applyAlignment="1"/>
    <xf numFmtId="0" fontId="79" fillId="0" borderId="0" xfId="127" applyFont="1" applyAlignment="1"/>
    <xf numFmtId="0" fontId="0" fillId="0" borderId="0" xfId="173" applyFont="1" applyAlignment="1">
      <alignment horizontal="left" vertical="center" wrapText="1"/>
    </xf>
    <xf numFmtId="0" fontId="39" fillId="36" borderId="87" xfId="0" applyFont="1" applyFill="1" applyBorder="1" applyAlignment="1">
      <alignment horizontal="center" vertical="center" wrapText="1"/>
    </xf>
    <xf numFmtId="0" fontId="39" fillId="36" borderId="64" xfId="0" applyFont="1" applyFill="1" applyBorder="1" applyAlignment="1">
      <alignment horizontal="center" vertical="center" wrapText="1"/>
    </xf>
    <xf numFmtId="0" fontId="39" fillId="36" borderId="83" xfId="0" applyFont="1" applyFill="1" applyBorder="1" applyAlignment="1">
      <alignment horizontal="center" vertical="center" wrapText="1"/>
    </xf>
    <xf numFmtId="0" fontId="39" fillId="36" borderId="79" xfId="0" applyFont="1" applyFill="1" applyBorder="1" applyAlignment="1">
      <alignment horizontal="center" vertical="center" wrapText="1"/>
    </xf>
    <xf numFmtId="0" fontId="39" fillId="36" borderId="82" xfId="0" applyFont="1" applyFill="1" applyBorder="1" applyAlignment="1">
      <alignment horizontal="center" vertical="center" wrapText="1"/>
    </xf>
    <xf numFmtId="0" fontId="114" fillId="0" borderId="0" xfId="0" applyFont="1" applyAlignment="1">
      <alignment vertical="center"/>
    </xf>
    <xf numFmtId="0" fontId="0" fillId="0" borderId="0" xfId="0" applyAlignment="1">
      <alignment vertical="center"/>
    </xf>
    <xf numFmtId="0" fontId="114" fillId="0" borderId="0" xfId="127" applyAlignment="1">
      <alignment vertical="center" wrapText="1"/>
    </xf>
    <xf numFmtId="0" fontId="0" fillId="0" borderId="0" xfId="0" applyAlignment="1">
      <alignment vertical="center" wrapText="1"/>
    </xf>
    <xf numFmtId="0" fontId="114" fillId="0" borderId="0" xfId="127" applyAlignment="1">
      <alignment vertical="center"/>
    </xf>
    <xf numFmtId="0" fontId="0" fillId="0" borderId="0" xfId="31325" applyFont="1" applyAlignment="1">
      <alignment vertical="center" wrapText="1"/>
    </xf>
    <xf numFmtId="49" fontId="39" fillId="0" borderId="51" xfId="0"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8" fillId="36" borderId="87" xfId="0" applyFont="1" applyFill="1" applyBorder="1" applyAlignment="1">
      <alignment horizontal="center" vertical="center" wrapText="1"/>
    </xf>
    <xf numFmtId="0" fontId="38" fillId="36" borderId="63" xfId="0" applyFont="1" applyFill="1" applyBorder="1" applyAlignment="1">
      <alignment horizontal="center" vertical="center" wrapText="1"/>
    </xf>
    <xf numFmtId="0" fontId="38" fillId="36" borderId="86"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38" fillId="36" borderId="90" xfId="0" applyFont="1" applyFill="1" applyBorder="1" applyAlignment="1">
      <alignment horizontal="center" vertical="center" wrapText="1"/>
    </xf>
    <xf numFmtId="0" fontId="38" fillId="36" borderId="93"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5" xfId="0" applyBorder="1" applyAlignment="1"/>
    <xf numFmtId="0" fontId="38" fillId="36" borderId="27"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0" xfId="0" quotePrefix="1" applyFont="1" applyAlignment="1">
      <alignment horizontal="center"/>
    </xf>
    <xf numFmtId="49" fontId="39" fillId="0" borderId="0" xfId="0" quotePrefix="1" applyNumberFormat="1" applyFont="1" applyAlignment="1">
      <alignment horizontal="center"/>
    </xf>
    <xf numFmtId="0" fontId="38" fillId="36" borderId="83" xfId="0" applyFont="1" applyFill="1" applyBorder="1" applyAlignment="1">
      <alignment horizontal="center" vertical="center"/>
    </xf>
    <xf numFmtId="0" fontId="38" fillId="36" borderId="24" xfId="0" applyFont="1" applyFill="1" applyBorder="1" applyAlignment="1">
      <alignment horizontal="center" vertical="center"/>
    </xf>
    <xf numFmtId="0" fontId="39" fillId="0" borderId="83" xfId="0" applyFont="1" applyBorder="1" applyAlignment="1">
      <alignment horizontal="center"/>
    </xf>
    <xf numFmtId="0" fontId="39" fillId="0" borderId="79" xfId="0" applyFont="1" applyBorder="1" applyAlignment="1">
      <alignment horizontal="center"/>
    </xf>
    <xf numFmtId="0" fontId="39" fillId="0" borderId="82" xfId="0" applyFont="1" applyBorder="1" applyAlignment="1">
      <alignment horizontal="center"/>
    </xf>
    <xf numFmtId="0" fontId="0" fillId="0" borderId="0" xfId="0"/>
    <xf numFmtId="10" fontId="114" fillId="0" borderId="29" xfId="197" applyNumberFormat="1" applyFont="1" applyBorder="1"/>
    <xf numFmtId="10" fontId="114" fillId="0" borderId="38" xfId="197" applyNumberFormat="1" applyFont="1" applyBorder="1"/>
    <xf numFmtId="0" fontId="0" fillId="0" borderId="0" xfId="0" applyAlignment="1">
      <alignment horizontal="left"/>
    </xf>
    <xf numFmtId="0" fontId="114" fillId="0" borderId="0" xfId="146"/>
    <xf numFmtId="0" fontId="114" fillId="0" borderId="0" xfId="146" applyAlignment="1">
      <alignment horizontal="left" indent="2"/>
    </xf>
    <xf numFmtId="0" fontId="0" fillId="0" borderId="0" xfId="146" applyFont="1" applyAlignment="1">
      <alignment vertical="top" wrapText="1"/>
    </xf>
    <xf numFmtId="0" fontId="114" fillId="0" borderId="0" xfId="146" applyAlignment="1">
      <alignment wrapText="1"/>
    </xf>
    <xf numFmtId="0" fontId="76" fillId="0" borderId="51" xfId="0" applyFont="1" applyBorder="1" applyAlignment="1">
      <alignment horizontal="center" wrapText="1"/>
    </xf>
    <xf numFmtId="0" fontId="114" fillId="0" borderId="0" xfId="0" applyFont="1" applyAlignment="1">
      <alignment horizontal="left" vertical="center" wrapText="1"/>
    </xf>
    <xf numFmtId="0" fontId="0" fillId="0" borderId="0" xfId="0" applyFont="1" applyAlignment="1">
      <alignment horizontal="left" vertical="center" wrapText="1"/>
    </xf>
    <xf numFmtId="0" fontId="39" fillId="0" borderId="86" xfId="0" applyFont="1" applyBorder="1" applyAlignment="1">
      <alignment horizontal="center" wrapText="1"/>
    </xf>
    <xf numFmtId="0" fontId="39" fillId="0" borderId="49" xfId="0" applyFont="1" applyBorder="1" applyAlignment="1">
      <alignment horizontal="center" wrapText="1"/>
    </xf>
    <xf numFmtId="0" fontId="39" fillId="0" borderId="84" xfId="0" applyFont="1" applyBorder="1" applyAlignment="1">
      <alignment horizontal="center" wrapText="1"/>
    </xf>
    <xf numFmtId="0" fontId="39" fillId="0" borderId="39" xfId="132" applyFont="1" applyBorder="1" applyAlignment="1">
      <alignment horizontal="center"/>
    </xf>
    <xf numFmtId="0" fontId="39" fillId="0" borderId="0" xfId="132" applyFont="1" applyBorder="1" applyAlignment="1">
      <alignment horizontal="center"/>
    </xf>
    <xf numFmtId="0" fontId="39" fillId="0" borderId="50" xfId="132" applyFont="1" applyBorder="1" applyAlignment="1">
      <alignment horizontal="center"/>
    </xf>
    <xf numFmtId="49" fontId="39" fillId="0" borderId="39" xfId="132" quotePrefix="1" applyNumberFormat="1" applyFont="1" applyBorder="1" applyAlignment="1">
      <alignment horizontal="center"/>
    </xf>
    <xf numFmtId="49" fontId="39" fillId="0" borderId="0" xfId="132" quotePrefix="1" applyNumberFormat="1" applyFont="1" applyBorder="1" applyAlignment="1">
      <alignment horizontal="center"/>
    </xf>
    <xf numFmtId="49" fontId="39" fillId="0" borderId="50" xfId="132" quotePrefix="1" applyNumberFormat="1" applyFont="1" applyBorder="1" applyAlignment="1">
      <alignment horizontal="center"/>
    </xf>
    <xf numFmtId="0" fontId="107" fillId="0" borderId="39" xfId="0" applyFont="1" applyBorder="1"/>
    <xf numFmtId="0" fontId="0" fillId="0" borderId="0" xfId="0" applyBorder="1"/>
    <xf numFmtId="0" fontId="0" fillId="0" borderId="50" xfId="0" applyBorder="1"/>
    <xf numFmtId="0" fontId="114" fillId="0" borderId="59" xfId="127" applyBorder="1"/>
    <xf numFmtId="0" fontId="114" fillId="0" borderId="60" xfId="127" applyBorder="1"/>
    <xf numFmtId="0" fontId="114" fillId="35" borderId="59" xfId="127" applyFill="1" applyBorder="1"/>
    <xf numFmtId="0" fontId="76" fillId="0" borderId="0" xfId="31334" applyFont="1" applyAlignment="1">
      <alignment wrapText="1"/>
    </xf>
    <xf numFmtId="0" fontId="0" fillId="0" borderId="0" xfId="0" quotePrefix="1" applyAlignment="1">
      <alignment wrapText="1"/>
    </xf>
    <xf numFmtId="0" fontId="0" fillId="0" borderId="0" xfId="127" applyFont="1"/>
    <xf numFmtId="0" fontId="0" fillId="0" borderId="0" xfId="31334" applyFont="1" applyAlignment="1">
      <alignment wrapText="1"/>
    </xf>
    <xf numFmtId="0" fontId="0" fillId="0" borderId="0" xfId="127" applyFont="1" applyBorder="1" applyAlignment="1"/>
    <xf numFmtId="0" fontId="38" fillId="36" borderId="89" xfId="0" quotePrefix="1" applyFont="1" applyFill="1" applyBorder="1" applyAlignment="1">
      <alignment horizontal="center" vertical="center"/>
    </xf>
    <xf numFmtId="0" fontId="38" fillId="36" borderId="88" xfId="0" quotePrefix="1" applyFont="1" applyFill="1" applyBorder="1" applyAlignment="1">
      <alignment horizontal="center" vertical="center"/>
    </xf>
    <xf numFmtId="0" fontId="38" fillId="36" borderId="107" xfId="0" quotePrefix="1" applyFont="1" applyFill="1" applyBorder="1" applyAlignment="1">
      <alignment horizontal="center" vertical="center"/>
    </xf>
    <xf numFmtId="0" fontId="38" fillId="36" borderId="87" xfId="132" quotePrefix="1" applyFont="1" applyFill="1" applyBorder="1" applyAlignment="1">
      <alignment horizontal="center" vertical="center"/>
    </xf>
    <xf numFmtId="0" fontId="38" fillId="36" borderId="88" xfId="132" quotePrefix="1" applyFont="1" applyFill="1" applyBorder="1" applyAlignment="1">
      <alignment horizontal="center" vertical="center"/>
    </xf>
    <xf numFmtId="0" fontId="38" fillId="36" borderId="8" xfId="132" applyFont="1" applyFill="1" applyBorder="1" applyAlignment="1">
      <alignment horizontal="center" vertical="center"/>
    </xf>
    <xf numFmtId="0" fontId="75" fillId="0" borderId="0" xfId="0" quotePrefix="1" applyFont="1"/>
    <xf numFmtId="0" fontId="39" fillId="0" borderId="86" xfId="0" applyFont="1" applyBorder="1" applyAlignment="1">
      <alignment horizontal="center"/>
    </xf>
    <xf numFmtId="0" fontId="39" fillId="0" borderId="49" xfId="0" applyFont="1" applyBorder="1" applyAlignment="1">
      <alignment horizontal="center"/>
    </xf>
    <xf numFmtId="0" fontId="39" fillId="0" borderId="84" xfId="0" applyFont="1" applyBorder="1" applyAlignment="1">
      <alignment horizontal="center"/>
    </xf>
    <xf numFmtId="0" fontId="39" fillId="0" borderId="39" xfId="0" applyFont="1" applyBorder="1" applyAlignment="1">
      <alignment horizontal="center"/>
    </xf>
    <xf numFmtId="0" fontId="39" fillId="0" borderId="0" xfId="0" applyFont="1" applyBorder="1" applyAlignment="1">
      <alignment horizontal="center"/>
    </xf>
    <xf numFmtId="0" fontId="39" fillId="0" borderId="50" xfId="0" applyFont="1" applyBorder="1" applyAlignment="1">
      <alignment horizontal="center"/>
    </xf>
    <xf numFmtId="49" fontId="39" fillId="0" borderId="39" xfId="0" applyNumberFormat="1" applyFont="1" applyBorder="1" applyAlignment="1">
      <alignment horizontal="center"/>
    </xf>
    <xf numFmtId="49" fontId="39" fillId="0" borderId="0" xfId="0" applyNumberFormat="1" applyFont="1" applyBorder="1" applyAlignment="1">
      <alignment horizontal="center"/>
    </xf>
    <xf numFmtId="49" fontId="39" fillId="0" borderId="50" xfId="0" applyNumberFormat="1" applyFont="1" applyBorder="1" applyAlignment="1">
      <alignment horizontal="center"/>
    </xf>
    <xf numFmtId="0" fontId="0" fillId="0" borderId="38" xfId="0" applyBorder="1"/>
    <xf numFmtId="10" fontId="0" fillId="0" borderId="60" xfId="0" applyNumberFormat="1" applyBorder="1"/>
    <xf numFmtId="0" fontId="0" fillId="0" borderId="39" xfId="0" applyBorder="1" applyAlignment="1">
      <alignment horizontal="left" wrapText="1"/>
    </xf>
    <xf numFmtId="0" fontId="0" fillId="0" borderId="0" xfId="0" applyBorder="1" applyAlignment="1">
      <alignment horizontal="left" wrapText="1"/>
    </xf>
    <xf numFmtId="0" fontId="0" fillId="0" borderId="50" xfId="0" applyBorder="1" applyAlignment="1">
      <alignment horizontal="left" wrapText="1"/>
    </xf>
    <xf numFmtId="0" fontId="0" fillId="0" borderId="57" xfId="0" quotePrefix="1" applyBorder="1" applyAlignment="1">
      <alignment horizontal="left" wrapText="1"/>
    </xf>
    <xf numFmtId="0" fontId="0" fillId="0" borderId="51" xfId="0" quotePrefix="1" applyBorder="1" applyAlignment="1">
      <alignment horizontal="left" wrapText="1"/>
    </xf>
    <xf numFmtId="0" fontId="0" fillId="0" borderId="52" xfId="0" quotePrefix="1" applyBorder="1" applyAlignment="1">
      <alignment horizontal="left" wrapText="1"/>
    </xf>
    <xf numFmtId="0" fontId="38" fillId="40" borderId="73" xfId="0" applyFont="1" applyFill="1" applyBorder="1" applyAlignment="1">
      <alignment horizontal="center" vertical="center" wrapText="1"/>
    </xf>
    <xf numFmtId="0" fontId="0" fillId="0" borderId="39" xfId="0" applyBorder="1" applyAlignment="1">
      <alignment horizontal="left"/>
    </xf>
    <xf numFmtId="0" fontId="0" fillId="0" borderId="0" xfId="0" applyBorder="1" applyAlignment="1">
      <alignment horizontal="left"/>
    </xf>
    <xf numFmtId="0" fontId="0" fillId="0" borderId="50" xfId="0" applyBorder="1" applyAlignment="1">
      <alignment horizontal="left"/>
    </xf>
    <xf numFmtId="0" fontId="38" fillId="0" borderId="39" xfId="0" applyFont="1" applyBorder="1" applyAlignment="1">
      <alignment horizontal="left"/>
    </xf>
    <xf numFmtId="0" fontId="38" fillId="0" borderId="0" xfId="0" applyFont="1" applyBorder="1" applyAlignment="1">
      <alignment horizontal="left"/>
    </xf>
    <xf numFmtId="0" fontId="38" fillId="0" borderId="50" xfId="0" applyFont="1" applyBorder="1" applyAlignment="1">
      <alignment horizontal="left"/>
    </xf>
    <xf numFmtId="0" fontId="0" fillId="0" borderId="39" xfId="0" applyBorder="1"/>
    <xf numFmtId="0" fontId="0" fillId="0" borderId="0" xfId="0" applyBorder="1"/>
    <xf numFmtId="0" fontId="0" fillId="0" borderId="50" xfId="0" applyBorder="1"/>
  </cellXfs>
  <cellStyles count="31343">
    <cellStyle name="20% - Accent1 2" xfId="6" xr:uid="{00000000-0005-0000-0000-000006000000}"/>
    <cellStyle name="20% - Accent1 2 2" xfId="571" xr:uid="{00000000-0005-0000-0000-00003D020000}"/>
    <cellStyle name="20% - Accent1 2 2 2" xfId="31304" xr:uid="{00000000-0005-0000-0000-00004B7A0000}"/>
    <cellStyle name="20% - Accent1 2 2 2 2" xfId="31330"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29"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3"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8" xr:uid="{0E40748E-13BC-47E8-ACE5-3AD91954FA01}"/>
    <cellStyle name="Normal 134" xfId="31331" xr:uid="{0825EE89-4506-4C94-B097-97DF63D2C3D0}"/>
    <cellStyle name="Normal 134 2" xfId="31332" xr:uid="{0AF70000-9F9B-4FDB-897D-16EE7DB64404}"/>
    <cellStyle name="Normal 134 2 2" xfId="31335" xr:uid="{F7300E3A-3374-4803-AE8E-3CD5F79DA2DF}"/>
    <cellStyle name="Normal 134 2 2 2" xfId="31337" xr:uid="{968617F6-37E5-4F71-8F99-40F894EEDACA}"/>
    <cellStyle name="Normal 134 2 2 3" xfId="31339" xr:uid="{3D50098E-1E59-49A0-9DA9-FCFF9C3469F5}"/>
    <cellStyle name="Normal 135" xfId="31305" xr:uid="{00000000-0005-0000-0000-00004C7A0000}"/>
    <cellStyle name="Normal 136" xfId="31306" xr:uid="{00000000-0005-0000-0000-00004E7A0000}"/>
    <cellStyle name="Normal 137" xfId="31334" xr:uid="{3FE242D7-0086-4CC4-B631-27D3399A42D0}"/>
    <cellStyle name="Normal 137 2" xfId="31336" xr:uid="{11B9AF39-1B1C-4B67-B8C5-8E7A163A7AB7}"/>
    <cellStyle name="Normal 137 3" xfId="31338" xr:uid="{443EA6D9-DFEB-4827-B5BE-BFDE206FEC3A}"/>
    <cellStyle name="Normal 138" xfId="31340" xr:uid="{ED1C11B3-0286-45BF-B11F-A19C9839A8AE}"/>
    <cellStyle name="Normal 14" xfId="132" xr:uid="{00000000-0005-0000-0000-000084000000}"/>
    <cellStyle name="Normal 14 2" xfId="836" xr:uid="{00000000-0005-0000-0000-000046030000}"/>
    <cellStyle name="Normal 15" xfId="133" xr:uid="{00000000-0005-0000-0000-000085000000}"/>
    <cellStyle name="Normal 150 2 2 2" xfId="31341" xr:uid="{4AFD5C99-1DE7-4C51-A430-AFC53D0378BE}"/>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2" xfId="31324" xr:uid="{29515366-ECC6-49F6-91B9-899ABD54E05D}"/>
    <cellStyle name="Normal_table 3-6-7 worksheet June2009" xfId="31342" xr:uid="{839F8C7C-B40C-4D61-A48D-F885ACEBEDB6}"/>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dimension ref="A1:M20"/>
  <sheetViews>
    <sheetView tabSelected="1" zoomScale="90" zoomScaleNormal="90" workbookViewId="0">
      <selection activeCell="I28" sqref="I28"/>
    </sheetView>
  </sheetViews>
  <sheetFormatPr defaultRowHeight="12.75"/>
  <cols>
    <col min="1" max="1" width="42" customWidth="1"/>
    <col min="2" max="2" width="7.85546875" bestFit="1" customWidth="1"/>
    <col min="3" max="4" width="14.5703125" bestFit="1" customWidth="1"/>
    <col min="5" max="5" width="7.85546875" bestFit="1" customWidth="1"/>
    <col min="6" max="7" width="10.5703125" bestFit="1" customWidth="1"/>
    <col min="8" max="8" width="7.85546875" bestFit="1" customWidth="1"/>
    <col min="9" max="10" width="13.28515625" bestFit="1" customWidth="1"/>
    <col min="11" max="11" width="7.85546875" bestFit="1" customWidth="1"/>
    <col min="12" max="13" width="7.7109375" bestFit="1" customWidth="1"/>
  </cols>
  <sheetData>
    <row r="1" spans="1:13" ht="15.75">
      <c r="A1" s="991" t="s">
        <v>0</v>
      </c>
      <c r="B1" s="991"/>
      <c r="C1" s="991"/>
      <c r="D1" s="991"/>
      <c r="E1" s="991"/>
      <c r="F1" s="991"/>
      <c r="G1" s="991"/>
      <c r="H1" s="991"/>
      <c r="I1" s="991"/>
      <c r="J1" s="991"/>
      <c r="K1" s="991"/>
      <c r="L1" s="991"/>
      <c r="M1" s="991"/>
    </row>
    <row r="2" spans="1:13" ht="15.75">
      <c r="A2" s="991" t="s">
        <v>1</v>
      </c>
      <c r="B2" s="992"/>
      <c r="C2" s="992"/>
      <c r="D2" s="992"/>
      <c r="E2" s="992"/>
      <c r="F2" s="992"/>
      <c r="G2" s="992"/>
      <c r="H2" s="992"/>
      <c r="I2" s="992"/>
      <c r="J2" s="992"/>
      <c r="K2" s="992"/>
      <c r="L2" s="992"/>
      <c r="M2" s="992"/>
    </row>
    <row r="3" spans="1:13" ht="15.75">
      <c r="A3" s="993" t="s">
        <v>2</v>
      </c>
      <c r="B3" s="994"/>
      <c r="C3" s="994"/>
      <c r="D3" s="994"/>
      <c r="E3" s="994"/>
      <c r="F3" s="994"/>
      <c r="G3" s="994"/>
      <c r="H3" s="994"/>
      <c r="I3" s="994"/>
      <c r="J3" s="994"/>
      <c r="K3" s="994"/>
      <c r="L3" s="994"/>
      <c r="M3" s="994"/>
    </row>
    <row r="4" spans="1:13" ht="16.5" thickBot="1">
      <c r="A4" s="561"/>
      <c r="B4" s="562"/>
      <c r="C4" s="562"/>
      <c r="D4" s="562"/>
      <c r="E4" s="562"/>
      <c r="F4" s="562"/>
      <c r="G4" s="562"/>
      <c r="H4" s="562"/>
      <c r="I4" s="562"/>
      <c r="J4" s="562"/>
      <c r="K4" s="562"/>
      <c r="L4" s="562"/>
      <c r="M4" s="562"/>
    </row>
    <row r="5" spans="1:13">
      <c r="A5" s="227"/>
      <c r="B5" s="995" t="s">
        <v>3</v>
      </c>
      <c r="C5" s="996"/>
      <c r="D5" s="997"/>
      <c r="E5" s="995" t="s">
        <v>4</v>
      </c>
      <c r="F5" s="996"/>
      <c r="G5" s="997"/>
      <c r="H5" s="995" t="s">
        <v>5</v>
      </c>
      <c r="I5" s="996"/>
      <c r="J5" s="997"/>
      <c r="K5" s="998" t="s">
        <v>6</v>
      </c>
      <c r="L5" s="996"/>
      <c r="M5" s="997"/>
    </row>
    <row r="6" spans="1:13" ht="13.5" thickBot="1">
      <c r="A6" s="121" t="s">
        <v>7</v>
      </c>
      <c r="B6" s="122" t="s">
        <v>8</v>
      </c>
      <c r="C6" s="123" t="s">
        <v>9</v>
      </c>
      <c r="D6" s="124" t="s">
        <v>10</v>
      </c>
      <c r="E6" s="122" t="s">
        <v>8</v>
      </c>
      <c r="F6" s="123" t="s">
        <v>9</v>
      </c>
      <c r="G6" s="124" t="s">
        <v>10</v>
      </c>
      <c r="H6" s="122" t="s">
        <v>8</v>
      </c>
      <c r="I6" s="123" t="s">
        <v>9</v>
      </c>
      <c r="J6" s="124" t="s">
        <v>10</v>
      </c>
      <c r="K6" s="122" t="s">
        <v>8</v>
      </c>
      <c r="L6" s="123" t="s">
        <v>9</v>
      </c>
      <c r="M6" s="124" t="s">
        <v>10</v>
      </c>
    </row>
    <row r="7" spans="1:13" ht="13.5" thickBot="1">
      <c r="A7" s="121"/>
      <c r="B7" s="480"/>
      <c r="C7" s="481"/>
      <c r="D7" s="482"/>
      <c r="E7" s="128"/>
      <c r="F7" s="483"/>
      <c r="G7" s="129"/>
      <c r="H7" s="125"/>
      <c r="I7" s="126"/>
      <c r="J7" s="127"/>
      <c r="K7" s="128"/>
      <c r="L7" s="483"/>
      <c r="M7" s="129"/>
    </row>
    <row r="8" spans="1:13">
      <c r="A8" s="484" t="s">
        <v>11</v>
      </c>
      <c r="B8" s="568" t="s">
        <v>12</v>
      </c>
      <c r="C8" s="485">
        <f>94685883+21605889</f>
        <v>116291772</v>
      </c>
      <c r="D8" s="486">
        <f>SUM(B8:C8)</f>
        <v>116291772</v>
      </c>
      <c r="E8" s="568" t="s">
        <v>12</v>
      </c>
      <c r="F8" s="485">
        <v>489804.21000000671</v>
      </c>
      <c r="G8" s="486">
        <f>SUM(E8:F8)</f>
        <v>489804.21000000671</v>
      </c>
      <c r="H8" s="568" t="s">
        <v>12</v>
      </c>
      <c r="I8" s="485">
        <v>49611541.210000016</v>
      </c>
      <c r="J8" s="486">
        <f>SUM(H8:I8)</f>
        <v>49611541.210000016</v>
      </c>
      <c r="K8" s="568" t="s">
        <v>12</v>
      </c>
      <c r="L8" s="804">
        <f>I8/C8</f>
        <v>0.42661265158123152</v>
      </c>
      <c r="M8" s="805">
        <f>J8/D8</f>
        <v>0.42661265158123152</v>
      </c>
    </row>
    <row r="9" spans="1:13">
      <c r="A9" s="484" t="s">
        <v>13</v>
      </c>
      <c r="B9" s="569" t="s">
        <v>12</v>
      </c>
      <c r="C9" s="487">
        <v>10660000</v>
      </c>
      <c r="D9" s="488">
        <f>SUM(B9:C9)</f>
        <v>10660000</v>
      </c>
      <c r="E9" s="569" t="s">
        <v>12</v>
      </c>
      <c r="F9" s="487">
        <v>452941.13999999996</v>
      </c>
      <c r="G9" s="488">
        <f>SUM(E9:F9)</f>
        <v>452941.13999999996</v>
      </c>
      <c r="H9" s="569" t="s">
        <v>12</v>
      </c>
      <c r="I9" s="487">
        <v>1293882.52</v>
      </c>
      <c r="J9" s="488">
        <f>SUM(H9:I9)</f>
        <v>1293882.52</v>
      </c>
      <c r="K9" s="569" t="s">
        <v>12</v>
      </c>
      <c r="L9" s="1238">
        <f>I9/C9</f>
        <v>0.12137734709193246</v>
      </c>
      <c r="M9" s="1239">
        <f>J9/D9</f>
        <v>0.12137734709193246</v>
      </c>
    </row>
    <row r="10" spans="1:13">
      <c r="A10" s="484" t="s">
        <v>14</v>
      </c>
      <c r="B10" s="569" t="s">
        <v>12</v>
      </c>
      <c r="C10" s="487">
        <v>0</v>
      </c>
      <c r="D10" s="488">
        <v>0</v>
      </c>
      <c r="E10" s="569" t="s">
        <v>12</v>
      </c>
      <c r="F10" s="487">
        <v>0</v>
      </c>
      <c r="G10" s="488">
        <f t="shared" ref="G10:G16" si="0">SUM(E10:F10)</f>
        <v>0</v>
      </c>
      <c r="H10" s="569" t="s">
        <v>12</v>
      </c>
      <c r="I10" s="487">
        <v>0</v>
      </c>
      <c r="J10" s="488">
        <f t="shared" ref="J10:J16" si="1">SUM(H10:I10)</f>
        <v>0</v>
      </c>
      <c r="K10" s="569" t="s">
        <v>12</v>
      </c>
      <c r="L10" s="489">
        <v>0</v>
      </c>
      <c r="M10" s="490">
        <v>0</v>
      </c>
    </row>
    <row r="11" spans="1:13">
      <c r="A11" s="484" t="s">
        <v>15</v>
      </c>
      <c r="B11" s="569" t="s">
        <v>12</v>
      </c>
      <c r="C11" s="487">
        <v>6510545</v>
      </c>
      <c r="D11" s="488">
        <f t="shared" ref="D11:D12" si="2">SUM(B11:C11)</f>
        <v>6510545</v>
      </c>
      <c r="E11" s="569" t="s">
        <v>12</v>
      </c>
      <c r="F11" s="487">
        <v>0</v>
      </c>
      <c r="G11" s="488">
        <f t="shared" si="0"/>
        <v>0</v>
      </c>
      <c r="H11" s="569" t="s">
        <v>12</v>
      </c>
      <c r="I11" s="487">
        <v>0</v>
      </c>
      <c r="J11" s="488">
        <f t="shared" si="1"/>
        <v>0</v>
      </c>
      <c r="K11" s="569" t="s">
        <v>12</v>
      </c>
      <c r="L11" s="489">
        <f t="shared" ref="L11" si="3">F11/C11</f>
        <v>0</v>
      </c>
      <c r="M11" s="490">
        <f t="shared" ref="M11" si="4">G11/D11</f>
        <v>0</v>
      </c>
    </row>
    <row r="12" spans="1:13">
      <c r="A12" s="484" t="s">
        <v>16</v>
      </c>
      <c r="B12" s="569" t="s">
        <v>12</v>
      </c>
      <c r="C12" s="487">
        <v>0</v>
      </c>
      <c r="D12" s="488">
        <f t="shared" si="2"/>
        <v>0</v>
      </c>
      <c r="E12" s="569" t="s">
        <v>12</v>
      </c>
      <c r="F12" s="487">
        <v>0</v>
      </c>
      <c r="G12" s="488">
        <f t="shared" si="0"/>
        <v>0</v>
      </c>
      <c r="H12" s="569" t="s">
        <v>12</v>
      </c>
      <c r="I12" s="487">
        <v>0</v>
      </c>
      <c r="J12" s="488">
        <f t="shared" si="1"/>
        <v>0</v>
      </c>
      <c r="K12" s="569" t="s">
        <v>12</v>
      </c>
      <c r="L12" s="489">
        <v>0</v>
      </c>
      <c r="M12" s="490">
        <v>0</v>
      </c>
    </row>
    <row r="13" spans="1:13">
      <c r="A13" s="566" t="s">
        <v>17</v>
      </c>
      <c r="B13" s="570" t="s">
        <v>12</v>
      </c>
      <c r="C13" s="868" t="s">
        <v>12</v>
      </c>
      <c r="D13" s="869" t="s">
        <v>12</v>
      </c>
      <c r="E13" s="570" t="s">
        <v>12</v>
      </c>
      <c r="F13" s="868" t="s">
        <v>12</v>
      </c>
      <c r="G13" s="869" t="s">
        <v>12</v>
      </c>
      <c r="H13" s="570" t="s">
        <v>12</v>
      </c>
      <c r="I13" s="868" t="s">
        <v>12</v>
      </c>
      <c r="J13" s="869" t="s">
        <v>12</v>
      </c>
      <c r="K13" s="570" t="s">
        <v>12</v>
      </c>
      <c r="L13" s="870" t="s">
        <v>12</v>
      </c>
      <c r="M13" s="871" t="s">
        <v>12</v>
      </c>
    </row>
    <row r="14" spans="1:13">
      <c r="A14" s="567" t="s">
        <v>18</v>
      </c>
      <c r="B14" s="570" t="s">
        <v>12</v>
      </c>
      <c r="C14" s="868" t="s">
        <v>12</v>
      </c>
      <c r="D14" s="869" t="s">
        <v>12</v>
      </c>
      <c r="E14" s="570" t="s">
        <v>12</v>
      </c>
      <c r="F14" s="868" t="s">
        <v>12</v>
      </c>
      <c r="G14" s="869" t="s">
        <v>12</v>
      </c>
      <c r="H14" s="570" t="s">
        <v>12</v>
      </c>
      <c r="I14" s="868" t="s">
        <v>12</v>
      </c>
      <c r="J14" s="869" t="s">
        <v>12</v>
      </c>
      <c r="K14" s="570" t="s">
        <v>12</v>
      </c>
      <c r="L14" s="870" t="s">
        <v>12</v>
      </c>
      <c r="M14" s="871" t="s">
        <v>12</v>
      </c>
    </row>
    <row r="15" spans="1:13">
      <c r="A15" s="484"/>
      <c r="B15" s="569"/>
      <c r="C15" s="487"/>
      <c r="D15" s="488">
        <f t="shared" ref="D15:D16" si="5">B15+C15</f>
        <v>0</v>
      </c>
      <c r="E15" s="569"/>
      <c r="F15" s="487">
        <v>0</v>
      </c>
      <c r="G15" s="488">
        <f t="shared" si="0"/>
        <v>0</v>
      </c>
      <c r="H15" s="569"/>
      <c r="I15" s="487">
        <v>0</v>
      </c>
      <c r="J15" s="488">
        <f t="shared" si="1"/>
        <v>0</v>
      </c>
      <c r="K15" s="569"/>
      <c r="L15" s="489"/>
      <c r="M15" s="490"/>
    </row>
    <row r="16" spans="1:13">
      <c r="A16" s="491"/>
      <c r="B16" s="569"/>
      <c r="C16" s="487"/>
      <c r="D16" s="488">
        <f t="shared" si="5"/>
        <v>0</v>
      </c>
      <c r="E16" s="569"/>
      <c r="F16" s="487">
        <v>0</v>
      </c>
      <c r="G16" s="488">
        <f t="shared" si="0"/>
        <v>0</v>
      </c>
      <c r="H16" s="569"/>
      <c r="I16" s="487">
        <v>0</v>
      </c>
      <c r="J16" s="488">
        <f t="shared" si="1"/>
        <v>0</v>
      </c>
      <c r="K16" s="569"/>
      <c r="L16" s="489"/>
      <c r="M16" s="490"/>
    </row>
    <row r="17" spans="1:13" ht="13.5" thickBot="1">
      <c r="A17" s="492" t="s">
        <v>19</v>
      </c>
      <c r="B17" s="571" t="s">
        <v>12</v>
      </c>
      <c r="C17" s="247">
        <f>SUM(C7:C16)</f>
        <v>133462317</v>
      </c>
      <c r="D17" s="248">
        <f>SUM(B17:C17)</f>
        <v>133462317</v>
      </c>
      <c r="E17" s="571" t="s">
        <v>12</v>
      </c>
      <c r="F17" s="247">
        <f t="shared" ref="F17:J17" si="6">SUM(F8:F16)</f>
        <v>942745.35000000661</v>
      </c>
      <c r="G17" s="248">
        <f t="shared" si="6"/>
        <v>942745.35000000661</v>
      </c>
      <c r="H17" s="571" t="s">
        <v>12</v>
      </c>
      <c r="I17" s="247">
        <f t="shared" si="6"/>
        <v>50905423.730000019</v>
      </c>
      <c r="J17" s="248">
        <f t="shared" si="6"/>
        <v>50905423.730000019</v>
      </c>
      <c r="K17" s="571" t="s">
        <v>12</v>
      </c>
      <c r="L17" s="493">
        <f>I17/C17</f>
        <v>0.38142169920517727</v>
      </c>
      <c r="M17" s="494">
        <f>J17/D17</f>
        <v>0.38142169920517727</v>
      </c>
    </row>
    <row r="18" spans="1:13">
      <c r="A18" s="350"/>
      <c r="B18" s="350"/>
      <c r="C18" s="350"/>
      <c r="D18" s="350"/>
      <c r="E18" s="350"/>
      <c r="F18" s="350"/>
      <c r="G18" s="350"/>
      <c r="H18" s="350"/>
      <c r="I18" s="350"/>
      <c r="J18" s="350"/>
      <c r="K18" s="350"/>
      <c r="L18" s="350"/>
      <c r="M18" s="350"/>
    </row>
    <row r="19" spans="1:13">
      <c r="A19" s="1237" t="s">
        <v>20</v>
      </c>
      <c r="B19" s="1237"/>
      <c r="C19" s="1237"/>
      <c r="D19" s="1237"/>
      <c r="E19" s="1237"/>
      <c r="F19" s="1237"/>
      <c r="G19" s="1237"/>
      <c r="H19" s="1237"/>
      <c r="I19" s="1237"/>
      <c r="J19" s="1237"/>
      <c r="K19" s="1237"/>
      <c r="L19" s="1237"/>
      <c r="M19" s="1237"/>
    </row>
    <row r="20" spans="1:13">
      <c r="A20" s="1237" t="s">
        <v>21</v>
      </c>
      <c r="B20" s="1237"/>
      <c r="C20" s="1237"/>
      <c r="D20" s="1237"/>
      <c r="E20" s="1237"/>
      <c r="F20" s="1237"/>
      <c r="G20" s="1237"/>
      <c r="H20" s="1237"/>
      <c r="I20" s="1237"/>
      <c r="J20" s="1237"/>
      <c r="K20" s="1237"/>
      <c r="L20" s="1237"/>
      <c r="M20" s="1237"/>
    </row>
  </sheetData>
  <mergeCells count="9">
    <mergeCell ref="A19:M19"/>
    <mergeCell ref="A20:M20"/>
    <mergeCell ref="A1:M1"/>
    <mergeCell ref="A2:M2"/>
    <mergeCell ref="A3:M3"/>
    <mergeCell ref="B5:D5"/>
    <mergeCell ref="E5:G5"/>
    <mergeCell ref="H5:J5"/>
    <mergeCell ref="K5:M5"/>
  </mergeCells>
  <printOptions horizontalCentered="1" verticalCentered="1"/>
  <pageMargins left="0.5" right="0.5" top="0.25" bottom="0.25" header="0.3" footer="0.3"/>
  <pageSetup paperSize="5"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80"/>
  <sheetViews>
    <sheetView zoomScale="110" zoomScaleNormal="110" workbookViewId="0">
      <selection activeCell="D86" sqref="D86"/>
    </sheetView>
  </sheetViews>
  <sheetFormatPr defaultColWidth="8.5703125" defaultRowHeight="12.75"/>
  <cols>
    <col min="1" max="1" width="17.42578125" customWidth="1"/>
    <col min="2" max="2" width="12.140625" customWidth="1"/>
    <col min="3" max="3" width="12.5703125" customWidth="1"/>
    <col min="4" max="4" width="13.42578125" customWidth="1"/>
    <col min="5" max="5" width="12.42578125" customWidth="1"/>
    <col min="6" max="6" width="13.42578125" customWidth="1"/>
    <col min="7" max="7" width="15.42578125" customWidth="1"/>
  </cols>
  <sheetData>
    <row r="1" spans="1:7">
      <c r="A1" s="1066" t="s">
        <v>289</v>
      </c>
      <c r="B1" s="1067"/>
      <c r="C1" s="1067"/>
      <c r="D1" s="1067"/>
      <c r="E1" s="1067"/>
      <c r="F1" s="1067"/>
      <c r="G1" s="1068"/>
    </row>
    <row r="2" spans="1:7">
      <c r="A2" s="1069" t="s">
        <v>1</v>
      </c>
      <c r="B2" s="1070"/>
      <c r="C2" s="1070"/>
      <c r="D2" s="1070"/>
      <c r="E2" s="1070"/>
      <c r="F2" s="1070"/>
      <c r="G2" s="1071"/>
    </row>
    <row r="3" spans="1:7">
      <c r="A3" s="1072" t="s">
        <v>2</v>
      </c>
      <c r="B3" s="1070"/>
      <c r="C3" s="1070"/>
      <c r="D3" s="1070"/>
      <c r="E3" s="1070"/>
      <c r="F3" s="1070"/>
      <c r="G3" s="1071"/>
    </row>
    <row r="4" spans="1:7" ht="13.5" thickBot="1">
      <c r="A4" s="451"/>
      <c r="B4" s="4"/>
      <c r="C4" s="4"/>
      <c r="D4" s="4"/>
      <c r="E4" s="4"/>
      <c r="F4" s="4"/>
      <c r="G4" s="4"/>
    </row>
    <row r="5" spans="1:7">
      <c r="A5" s="1075" t="s">
        <v>290</v>
      </c>
      <c r="B5" s="1076"/>
      <c r="C5" s="1076"/>
      <c r="D5" s="1076"/>
      <c r="E5" s="1076"/>
      <c r="F5" s="1076"/>
      <c r="G5" s="1077"/>
    </row>
    <row r="6" spans="1:7" ht="13.5" thickBot="1">
      <c r="A6" s="55"/>
      <c r="B6" s="1073" t="s">
        <v>661</v>
      </c>
      <c r="C6" s="1073"/>
      <c r="D6" s="1073"/>
      <c r="E6" s="1073" t="s">
        <v>292</v>
      </c>
      <c r="F6" s="1073"/>
      <c r="G6" s="1074"/>
    </row>
    <row r="7" spans="1:7">
      <c r="A7" s="7" t="s">
        <v>293</v>
      </c>
      <c r="B7" s="563" t="s">
        <v>294</v>
      </c>
      <c r="C7" s="564" t="s">
        <v>295</v>
      </c>
      <c r="D7" s="565" t="s">
        <v>10</v>
      </c>
      <c r="E7" s="705" t="s">
        <v>296</v>
      </c>
      <c r="F7" s="450" t="s">
        <v>295</v>
      </c>
      <c r="G7" s="186" t="s">
        <v>10</v>
      </c>
    </row>
    <row r="8" spans="1:7">
      <c r="A8" s="578" t="s">
        <v>297</v>
      </c>
      <c r="B8" s="976">
        <v>10</v>
      </c>
      <c r="C8" s="977">
        <v>13398</v>
      </c>
      <c r="D8" s="978">
        <f>SUM(B8:C8)</f>
        <v>13408</v>
      </c>
      <c r="E8" s="264">
        <v>74</v>
      </c>
      <c r="F8" s="242">
        <v>1399</v>
      </c>
      <c r="G8" s="888">
        <f>SUM(E8:F8)</f>
        <v>1473</v>
      </c>
    </row>
    <row r="9" spans="1:7">
      <c r="A9" s="329" t="s">
        <v>298</v>
      </c>
      <c r="B9" s="979">
        <v>23906</v>
      </c>
      <c r="C9" s="980">
        <v>0</v>
      </c>
      <c r="D9" s="978">
        <f t="shared" ref="D9:D19" si="0">SUM(B9:C9)</f>
        <v>23906</v>
      </c>
      <c r="E9" s="587">
        <v>189</v>
      </c>
      <c r="F9" s="263">
        <v>24612</v>
      </c>
      <c r="G9" s="888">
        <f t="shared" ref="G9:G19" si="1">SUM(E9:F9)</f>
        <v>24801</v>
      </c>
    </row>
    <row r="10" spans="1:7">
      <c r="A10" s="329" t="s">
        <v>299</v>
      </c>
      <c r="B10" s="979">
        <v>38075</v>
      </c>
      <c r="C10" s="980">
        <v>18835</v>
      </c>
      <c r="D10" s="978">
        <f t="shared" si="0"/>
        <v>56910</v>
      </c>
      <c r="E10" s="587">
        <v>1022</v>
      </c>
      <c r="F10" s="263">
        <v>267</v>
      </c>
      <c r="G10" s="888">
        <f t="shared" si="1"/>
        <v>1289</v>
      </c>
    </row>
    <row r="11" spans="1:7">
      <c r="A11" s="329" t="s">
        <v>300</v>
      </c>
      <c r="B11" s="979">
        <v>16336</v>
      </c>
      <c r="C11" s="980">
        <v>13</v>
      </c>
      <c r="D11" s="978">
        <f t="shared" si="0"/>
        <v>16349</v>
      </c>
      <c r="E11" s="587">
        <v>2</v>
      </c>
      <c r="F11" s="263">
        <v>151</v>
      </c>
      <c r="G11" s="888">
        <f t="shared" si="1"/>
        <v>153</v>
      </c>
    </row>
    <row r="12" spans="1:7">
      <c r="A12" s="329" t="s">
        <v>301</v>
      </c>
      <c r="B12" s="979">
        <v>3268</v>
      </c>
      <c r="C12" s="980">
        <v>1206568</v>
      </c>
      <c r="D12" s="978">
        <f t="shared" si="0"/>
        <v>1209836</v>
      </c>
      <c r="E12" s="587">
        <v>1505</v>
      </c>
      <c r="F12" s="263">
        <v>135</v>
      </c>
      <c r="G12" s="888">
        <f t="shared" si="1"/>
        <v>1640</v>
      </c>
    </row>
    <row r="13" spans="1:7">
      <c r="A13" s="329" t="s">
        <v>302</v>
      </c>
      <c r="B13" s="979">
        <v>15</v>
      </c>
      <c r="C13" s="980">
        <v>297484</v>
      </c>
      <c r="D13" s="978">
        <f t="shared" si="0"/>
        <v>297499</v>
      </c>
      <c r="E13" s="587">
        <v>233</v>
      </c>
      <c r="F13" s="263">
        <v>1</v>
      </c>
      <c r="G13" s="888">
        <f t="shared" si="1"/>
        <v>234</v>
      </c>
    </row>
    <row r="14" spans="1:7">
      <c r="A14" s="329" t="s">
        <v>303</v>
      </c>
      <c r="B14" s="979">
        <v>157644</v>
      </c>
      <c r="C14" s="980">
        <v>126193</v>
      </c>
      <c r="D14" s="978">
        <f t="shared" si="0"/>
        <v>283837</v>
      </c>
      <c r="E14" s="587">
        <v>232</v>
      </c>
      <c r="F14" s="263">
        <v>0</v>
      </c>
      <c r="G14" s="888">
        <f t="shared" si="1"/>
        <v>232</v>
      </c>
    </row>
    <row r="15" spans="1:7">
      <c r="A15" s="329" t="s">
        <v>304</v>
      </c>
      <c r="B15" s="979">
        <v>1081</v>
      </c>
      <c r="C15" s="980">
        <v>214725</v>
      </c>
      <c r="D15" s="978">
        <f t="shared" si="0"/>
        <v>215806</v>
      </c>
      <c r="E15" s="587">
        <v>415</v>
      </c>
      <c r="F15" s="263">
        <v>0</v>
      </c>
      <c r="G15" s="888">
        <f t="shared" si="1"/>
        <v>415</v>
      </c>
    </row>
    <row r="16" spans="1:7">
      <c r="A16" s="329" t="s">
        <v>305</v>
      </c>
      <c r="B16" s="979">
        <v>18047</v>
      </c>
      <c r="C16" s="980">
        <v>11350</v>
      </c>
      <c r="D16" s="978">
        <f t="shared" si="0"/>
        <v>29397</v>
      </c>
      <c r="E16" s="587">
        <v>573</v>
      </c>
      <c r="F16" s="263">
        <v>212</v>
      </c>
      <c r="G16" s="888">
        <f t="shared" si="1"/>
        <v>785</v>
      </c>
    </row>
    <row r="17" spans="1:7">
      <c r="A17" s="329" t="s">
        <v>306</v>
      </c>
      <c r="B17" s="979">
        <v>1301</v>
      </c>
      <c r="C17" s="980">
        <v>45163</v>
      </c>
      <c r="D17" s="978">
        <f t="shared" si="0"/>
        <v>46464</v>
      </c>
      <c r="E17" s="587">
        <v>67</v>
      </c>
      <c r="F17" s="263">
        <v>7977</v>
      </c>
      <c r="G17" s="888">
        <f t="shared" si="1"/>
        <v>8044</v>
      </c>
    </row>
    <row r="18" spans="1:7">
      <c r="A18" s="329" t="s">
        <v>307</v>
      </c>
      <c r="B18" s="979">
        <v>49504</v>
      </c>
      <c r="C18" s="980">
        <v>13290</v>
      </c>
      <c r="D18" s="978">
        <f t="shared" si="0"/>
        <v>62794</v>
      </c>
      <c r="E18" s="587">
        <v>0</v>
      </c>
      <c r="F18" s="263">
        <v>3944</v>
      </c>
      <c r="G18" s="888">
        <f t="shared" si="1"/>
        <v>3944</v>
      </c>
    </row>
    <row r="19" spans="1:7" ht="13.5" thickBot="1">
      <c r="A19" s="329" t="s">
        <v>308</v>
      </c>
      <c r="B19" s="981">
        <v>3358</v>
      </c>
      <c r="C19" s="982">
        <v>77124</v>
      </c>
      <c r="D19" s="978">
        <f t="shared" si="0"/>
        <v>80482</v>
      </c>
      <c r="E19" s="587">
        <v>1029</v>
      </c>
      <c r="F19" s="263">
        <v>5626</v>
      </c>
      <c r="G19" s="888">
        <f t="shared" si="1"/>
        <v>6655</v>
      </c>
    </row>
    <row r="20" spans="1:7" ht="13.5" thickBot="1">
      <c r="A20" s="445" t="s">
        <v>10</v>
      </c>
      <c r="B20" s="983">
        <f>SUM(B8:B19)</f>
        <v>312545</v>
      </c>
      <c r="C20" s="984">
        <f>SUM(C8:C19)</f>
        <v>2024143</v>
      </c>
      <c r="D20" s="985">
        <f>SUM(B20:C20)</f>
        <v>2336688</v>
      </c>
      <c r="E20" s="917">
        <f>SUM(E8:E19)</f>
        <v>5341</v>
      </c>
      <c r="F20" s="218">
        <f>SUM(F8:F19)</f>
        <v>44324</v>
      </c>
      <c r="G20" s="915">
        <f t="shared" ref="G20" si="2">SUM(E20:F20)</f>
        <v>49665</v>
      </c>
    </row>
    <row r="21" spans="1:7">
      <c r="D21" s="40"/>
    </row>
    <row r="22" spans="1:7" ht="17.25" customHeight="1" thickBot="1">
      <c r="A22" s="1016"/>
      <c r="B22" s="1016"/>
      <c r="C22" s="1016"/>
      <c r="D22" s="1016"/>
      <c r="E22" s="1016"/>
      <c r="F22" s="1016"/>
      <c r="G22" s="1016"/>
    </row>
    <row r="23" spans="1:7">
      <c r="A23" s="1075" t="s">
        <v>309</v>
      </c>
      <c r="B23" s="1076"/>
      <c r="C23" s="1076"/>
      <c r="D23" s="1076"/>
      <c r="E23" s="1076"/>
      <c r="F23" s="1076"/>
      <c r="G23" s="1077"/>
    </row>
    <row r="24" spans="1:7" ht="13.5" thickBot="1">
      <c r="A24" s="56"/>
      <c r="B24" s="1073"/>
      <c r="C24" s="1073"/>
      <c r="D24" s="1073"/>
      <c r="E24" s="1073" t="s">
        <v>292</v>
      </c>
      <c r="F24" s="1073"/>
      <c r="G24" s="1074"/>
    </row>
    <row r="25" spans="1:7">
      <c r="A25" s="185" t="s">
        <v>293</v>
      </c>
      <c r="B25" s="450"/>
      <c r="C25" s="450"/>
      <c r="D25" s="706"/>
      <c r="E25" s="563" t="s">
        <v>296</v>
      </c>
      <c r="F25" s="564" t="s">
        <v>295</v>
      </c>
      <c r="G25" s="565" t="s">
        <v>10</v>
      </c>
    </row>
    <row r="26" spans="1:7">
      <c r="A26" s="105" t="s">
        <v>297</v>
      </c>
      <c r="B26" s="107"/>
      <c r="C26" s="107"/>
      <c r="D26" s="707"/>
      <c r="E26" s="711">
        <v>0</v>
      </c>
      <c r="F26" s="106">
        <v>0</v>
      </c>
      <c r="G26" s="188">
        <f>SUM(E26:F26)</f>
        <v>0</v>
      </c>
    </row>
    <row r="27" spans="1:7">
      <c r="A27" s="187" t="s">
        <v>298</v>
      </c>
      <c r="B27" s="588"/>
      <c r="C27" s="588"/>
      <c r="D27" s="708"/>
      <c r="E27" s="712"/>
      <c r="F27" s="589"/>
      <c r="G27" s="590"/>
    </row>
    <row r="28" spans="1:7">
      <c r="A28" s="187" t="s">
        <v>299</v>
      </c>
      <c r="B28" s="588"/>
      <c r="C28" s="588"/>
      <c r="D28" s="708"/>
      <c r="E28" s="712"/>
      <c r="F28" s="589"/>
      <c r="G28" s="590"/>
    </row>
    <row r="29" spans="1:7">
      <c r="A29" s="187" t="s">
        <v>300</v>
      </c>
      <c r="B29" s="588"/>
      <c r="C29" s="588"/>
      <c r="D29" s="708"/>
      <c r="E29" s="712"/>
      <c r="F29" s="589"/>
      <c r="G29" s="590"/>
    </row>
    <row r="30" spans="1:7">
      <c r="A30" s="187" t="s">
        <v>301</v>
      </c>
      <c r="B30" s="588"/>
      <c r="C30" s="588"/>
      <c r="D30" s="708"/>
      <c r="E30" s="712"/>
      <c r="F30" s="589"/>
      <c r="G30" s="590"/>
    </row>
    <row r="31" spans="1:7">
      <c r="A31" s="187" t="s">
        <v>302</v>
      </c>
      <c r="B31" s="588"/>
      <c r="C31" s="588"/>
      <c r="D31" s="708"/>
      <c r="E31" s="712"/>
      <c r="F31" s="589"/>
      <c r="G31" s="590"/>
    </row>
    <row r="32" spans="1:7">
      <c r="A32" s="187" t="s">
        <v>303</v>
      </c>
      <c r="B32" s="588"/>
      <c r="C32" s="588"/>
      <c r="D32" s="708"/>
      <c r="E32" s="712"/>
      <c r="F32" s="589"/>
      <c r="G32" s="590"/>
    </row>
    <row r="33" spans="1:7">
      <c r="A33" s="187" t="s">
        <v>304</v>
      </c>
      <c r="B33" s="588"/>
      <c r="C33" s="588"/>
      <c r="D33" s="708"/>
      <c r="E33" s="712"/>
      <c r="F33" s="589"/>
      <c r="G33" s="590"/>
    </row>
    <row r="34" spans="1:7">
      <c r="A34" s="187" t="s">
        <v>305</v>
      </c>
      <c r="B34" s="588"/>
      <c r="C34" s="588"/>
      <c r="D34" s="708"/>
      <c r="E34" s="712"/>
      <c r="F34" s="589"/>
      <c r="G34" s="590"/>
    </row>
    <row r="35" spans="1:7">
      <c r="A35" s="187" t="s">
        <v>306</v>
      </c>
      <c r="B35" s="588"/>
      <c r="C35" s="588"/>
      <c r="D35" s="708"/>
      <c r="E35" s="712"/>
      <c r="F35" s="589"/>
      <c r="G35" s="590"/>
    </row>
    <row r="36" spans="1:7">
      <c r="A36" s="187" t="s">
        <v>307</v>
      </c>
      <c r="B36" s="588"/>
      <c r="C36" s="588"/>
      <c r="D36" s="708"/>
      <c r="E36" s="712"/>
      <c r="F36" s="589"/>
      <c r="G36" s="590"/>
    </row>
    <row r="37" spans="1:7" ht="13.5" thickBot="1">
      <c r="A37" s="189" t="s">
        <v>308</v>
      </c>
      <c r="B37" s="54"/>
      <c r="C37" s="54"/>
      <c r="D37" s="709"/>
      <c r="E37" s="713">
        <v>0</v>
      </c>
      <c r="F37" s="10">
        <v>0</v>
      </c>
      <c r="G37" s="190">
        <f t="shared" ref="G37:G38" si="3">SUM(E37:F37)</f>
        <v>0</v>
      </c>
    </row>
    <row r="38" spans="1:7" ht="13.5" thickBot="1">
      <c r="A38" s="191" t="s">
        <v>10</v>
      </c>
      <c r="B38" s="192"/>
      <c r="C38" s="192"/>
      <c r="D38" s="710"/>
      <c r="E38" s="714">
        <f>SUM(E26:E37)</f>
        <v>0</v>
      </c>
      <c r="F38" s="183">
        <f>SUM(F26:F37)</f>
        <v>0</v>
      </c>
      <c r="G38" s="193">
        <f t="shared" si="3"/>
        <v>0</v>
      </c>
    </row>
    <row r="40" spans="1:7" ht="13.5" thickBot="1"/>
    <row r="41" spans="1:7">
      <c r="A41" s="1088" t="s">
        <v>310</v>
      </c>
      <c r="B41" s="1089"/>
      <c r="C41" s="1089"/>
      <c r="D41" s="1089"/>
      <c r="E41" s="1089"/>
      <c r="F41" s="1089"/>
      <c r="G41" s="1090"/>
    </row>
    <row r="42" spans="1:7" ht="13.5" thickBot="1">
      <c r="A42" s="55"/>
      <c r="B42" s="1085" t="s">
        <v>311</v>
      </c>
      <c r="C42" s="1086"/>
      <c r="D42" s="1087"/>
      <c r="E42" s="1073" t="s">
        <v>312</v>
      </c>
      <c r="F42" s="1073"/>
      <c r="G42" s="1074"/>
    </row>
    <row r="43" spans="1:7">
      <c r="A43" s="185" t="s">
        <v>200</v>
      </c>
      <c r="B43" s="450"/>
      <c r="C43" s="450"/>
      <c r="D43" s="706"/>
      <c r="E43" s="563" t="s">
        <v>296</v>
      </c>
      <c r="F43" s="718" t="s">
        <v>295</v>
      </c>
      <c r="G43" s="719" t="s">
        <v>10</v>
      </c>
    </row>
    <row r="44" spans="1:7">
      <c r="A44" s="105" t="s">
        <v>297</v>
      </c>
      <c r="B44" s="597" t="s">
        <v>200</v>
      </c>
      <c r="C44" s="597" t="s">
        <v>200</v>
      </c>
      <c r="D44" s="715" t="s">
        <v>200</v>
      </c>
      <c r="E44" s="720" t="s">
        <v>200</v>
      </c>
      <c r="F44" s="206" t="s">
        <v>200</v>
      </c>
      <c r="G44" s="592" t="s">
        <v>200</v>
      </c>
    </row>
    <row r="45" spans="1:7">
      <c r="A45" s="187" t="s">
        <v>298</v>
      </c>
      <c r="B45" s="598"/>
      <c r="C45" s="598"/>
      <c r="D45" s="716"/>
      <c r="E45" s="721"/>
      <c r="F45" s="591"/>
      <c r="G45" s="592"/>
    </row>
    <row r="46" spans="1:7">
      <c r="A46" s="187" t="s">
        <v>299</v>
      </c>
      <c r="B46" s="598"/>
      <c r="C46" s="598"/>
      <c r="D46" s="716"/>
      <c r="E46" s="721"/>
      <c r="F46" s="591"/>
      <c r="G46" s="592"/>
    </row>
    <row r="47" spans="1:7">
      <c r="A47" s="187" t="s">
        <v>300</v>
      </c>
      <c r="B47" s="598"/>
      <c r="C47" s="598"/>
      <c r="D47" s="716"/>
      <c r="E47" s="721"/>
      <c r="F47" s="591"/>
      <c r="G47" s="592"/>
    </row>
    <row r="48" spans="1:7">
      <c r="A48" s="187" t="s">
        <v>301</v>
      </c>
      <c r="B48" s="598"/>
      <c r="C48" s="598"/>
      <c r="D48" s="716"/>
      <c r="E48" s="721"/>
      <c r="F48" s="591"/>
      <c r="G48" s="592"/>
    </row>
    <row r="49" spans="1:7">
      <c r="A49" s="187" t="s">
        <v>302</v>
      </c>
      <c r="B49" s="598"/>
      <c r="C49" s="598"/>
      <c r="D49" s="716"/>
      <c r="E49" s="721"/>
      <c r="F49" s="591"/>
      <c r="G49" s="592"/>
    </row>
    <row r="50" spans="1:7">
      <c r="A50" s="187" t="s">
        <v>303</v>
      </c>
      <c r="B50" s="598"/>
      <c r="C50" s="598"/>
      <c r="D50" s="716"/>
      <c r="E50" s="721"/>
      <c r="F50" s="591"/>
      <c r="G50" s="592"/>
    </row>
    <row r="51" spans="1:7">
      <c r="A51" s="187" t="s">
        <v>304</v>
      </c>
      <c r="B51" s="598"/>
      <c r="C51" s="598"/>
      <c r="D51" s="716"/>
      <c r="E51" s="721"/>
      <c r="F51" s="591"/>
      <c r="G51" s="592"/>
    </row>
    <row r="52" spans="1:7">
      <c r="A52" s="187" t="s">
        <v>305</v>
      </c>
      <c r="B52" s="598"/>
      <c r="C52" s="598"/>
      <c r="D52" s="716"/>
      <c r="E52" s="721"/>
      <c r="F52" s="591"/>
      <c r="G52" s="592"/>
    </row>
    <row r="53" spans="1:7">
      <c r="A53" s="187" t="s">
        <v>306</v>
      </c>
      <c r="B53" s="598"/>
      <c r="C53" s="598"/>
      <c r="D53" s="716"/>
      <c r="E53" s="721"/>
      <c r="F53" s="591"/>
      <c r="G53" s="592"/>
    </row>
    <row r="54" spans="1:7">
      <c r="A54" s="187" t="s">
        <v>307</v>
      </c>
      <c r="B54" s="598"/>
      <c r="C54" s="598"/>
      <c r="D54" s="716"/>
      <c r="E54" s="721"/>
      <c r="F54" s="591"/>
      <c r="G54" s="592"/>
    </row>
    <row r="55" spans="1:7" ht="13.5" thickBot="1">
      <c r="A55" s="187" t="s">
        <v>308</v>
      </c>
      <c r="B55" s="598" t="s">
        <v>200</v>
      </c>
      <c r="C55" s="598" t="s">
        <v>200</v>
      </c>
      <c r="D55" s="716" t="s">
        <v>200</v>
      </c>
      <c r="E55" s="721" t="s">
        <v>200</v>
      </c>
      <c r="F55" s="207">
        <f>'ESA Table 2B'!B45</f>
        <v>14</v>
      </c>
      <c r="G55" s="723">
        <f>SUM(E55:F55)</f>
        <v>14</v>
      </c>
    </row>
    <row r="56" spans="1:7" ht="13.5" thickBot="1">
      <c r="A56" s="593" t="s">
        <v>10</v>
      </c>
      <c r="B56" s="594"/>
      <c r="C56" s="594"/>
      <c r="D56" s="717"/>
      <c r="E56" s="722"/>
      <c r="F56" s="595">
        <f>SUM(F44:F55)</f>
        <v>14</v>
      </c>
      <c r="G56" s="596">
        <f t="shared" ref="G56" si="4">SUM(E56:F56)</f>
        <v>14</v>
      </c>
    </row>
    <row r="57" spans="1:7">
      <c r="A57" s="411"/>
      <c r="B57" s="412"/>
      <c r="C57" s="412"/>
      <c r="D57" s="412"/>
      <c r="E57" s="412"/>
      <c r="F57" s="413"/>
      <c r="G57" s="413"/>
    </row>
    <row r="58" spans="1:7">
      <c r="A58" s="411"/>
      <c r="B58" s="412"/>
      <c r="C58" s="412"/>
      <c r="D58" s="412"/>
      <c r="E58" s="412"/>
      <c r="F58" s="413"/>
      <c r="G58" s="413"/>
    </row>
    <row r="59" spans="1:7" ht="13.5" thickBot="1">
      <c r="A59" s="1078" t="s">
        <v>313</v>
      </c>
      <c r="B59" s="1079"/>
      <c r="C59" s="1079"/>
      <c r="D59" s="1079"/>
      <c r="E59" s="1079"/>
      <c r="F59" s="1079"/>
      <c r="G59" s="1080"/>
    </row>
    <row r="60" spans="1:7" ht="13.5" thickBot="1">
      <c r="A60" s="414"/>
      <c r="B60" s="1081" t="s">
        <v>291</v>
      </c>
      <c r="C60" s="1082"/>
      <c r="D60" s="1083"/>
      <c r="E60" s="1073" t="s">
        <v>292</v>
      </c>
      <c r="F60" s="1073"/>
      <c r="G60" s="1074"/>
    </row>
    <row r="61" spans="1:7">
      <c r="A61" s="724"/>
      <c r="B61" s="726" t="s">
        <v>294</v>
      </c>
      <c r="C61" s="415" t="s">
        <v>295</v>
      </c>
      <c r="D61" s="727" t="s">
        <v>10</v>
      </c>
      <c r="E61" s="563" t="s">
        <v>296</v>
      </c>
      <c r="F61" s="564" t="s">
        <v>295</v>
      </c>
      <c r="G61" s="565" t="s">
        <v>10</v>
      </c>
    </row>
    <row r="62" spans="1:7">
      <c r="A62" s="578" t="s">
        <v>297</v>
      </c>
      <c r="B62" s="720" t="s">
        <v>200</v>
      </c>
      <c r="C62" s="148" t="s">
        <v>200</v>
      </c>
      <c r="D62" s="728" t="s">
        <v>200</v>
      </c>
      <c r="E62" s="720" t="s">
        <v>200</v>
      </c>
      <c r="F62" s="206" t="s">
        <v>200</v>
      </c>
      <c r="G62" s="592" t="s">
        <v>200</v>
      </c>
    </row>
    <row r="63" spans="1:7">
      <c r="A63" s="329" t="s">
        <v>298</v>
      </c>
      <c r="B63" s="721"/>
      <c r="C63" s="184"/>
      <c r="D63" s="729"/>
      <c r="E63" s="721"/>
      <c r="F63" s="591"/>
      <c r="G63" s="732"/>
    </row>
    <row r="64" spans="1:7">
      <c r="A64" s="329" t="s">
        <v>299</v>
      </c>
      <c r="B64" s="721"/>
      <c r="C64" s="184"/>
      <c r="D64" s="729"/>
      <c r="E64" s="721"/>
      <c r="F64" s="591"/>
      <c r="G64" s="732"/>
    </row>
    <row r="65" spans="1:7">
      <c r="A65" s="329" t="s">
        <v>300</v>
      </c>
      <c r="B65" s="721"/>
      <c r="C65" s="184"/>
      <c r="D65" s="729"/>
      <c r="E65" s="721"/>
      <c r="F65" s="591"/>
      <c r="G65" s="732"/>
    </row>
    <row r="66" spans="1:7">
      <c r="A66" s="329" t="s">
        <v>301</v>
      </c>
      <c r="B66" s="721"/>
      <c r="C66" s="184"/>
      <c r="D66" s="729"/>
      <c r="E66" s="721"/>
      <c r="F66" s="591"/>
      <c r="G66" s="732"/>
    </row>
    <row r="67" spans="1:7">
      <c r="A67" s="329" t="s">
        <v>302</v>
      </c>
      <c r="B67" s="721"/>
      <c r="C67" s="184"/>
      <c r="D67" s="729"/>
      <c r="E67" s="721"/>
      <c r="F67" s="591"/>
      <c r="G67" s="732"/>
    </row>
    <row r="68" spans="1:7">
      <c r="A68" s="329" t="s">
        <v>303</v>
      </c>
      <c r="B68" s="721"/>
      <c r="C68" s="184"/>
      <c r="D68" s="729"/>
      <c r="E68" s="721"/>
      <c r="F68" s="591"/>
      <c r="G68" s="732"/>
    </row>
    <row r="69" spans="1:7">
      <c r="A69" s="329" t="s">
        <v>304</v>
      </c>
      <c r="B69" s="721"/>
      <c r="C69" s="184"/>
      <c r="D69" s="729"/>
      <c r="E69" s="721"/>
      <c r="F69" s="591"/>
      <c r="G69" s="732"/>
    </row>
    <row r="70" spans="1:7">
      <c r="A70" s="329" t="s">
        <v>305</v>
      </c>
      <c r="B70" s="721"/>
      <c r="C70" s="184"/>
      <c r="D70" s="729"/>
      <c r="E70" s="721"/>
      <c r="F70" s="591"/>
      <c r="G70" s="732"/>
    </row>
    <row r="71" spans="1:7">
      <c r="A71" s="329" t="s">
        <v>306</v>
      </c>
      <c r="B71" s="721"/>
      <c r="C71" s="184"/>
      <c r="D71" s="729"/>
      <c r="E71" s="721"/>
      <c r="F71" s="591"/>
      <c r="G71" s="732"/>
    </row>
    <row r="72" spans="1:7">
      <c r="A72" s="329" t="s">
        <v>307</v>
      </c>
      <c r="B72" s="721"/>
      <c r="C72" s="184"/>
      <c r="D72" s="729"/>
      <c r="E72" s="721"/>
      <c r="F72" s="591"/>
      <c r="G72" s="732"/>
    </row>
    <row r="73" spans="1:7" ht="13.5" thickBot="1">
      <c r="A73" s="329" t="s">
        <v>308</v>
      </c>
      <c r="B73" s="721" t="s">
        <v>200</v>
      </c>
      <c r="C73" s="184" t="s">
        <v>200</v>
      </c>
      <c r="D73" s="729" t="s">
        <v>200</v>
      </c>
      <c r="E73" s="721" t="s">
        <v>200</v>
      </c>
      <c r="F73" s="184" t="s">
        <v>200</v>
      </c>
      <c r="G73" s="729" t="s">
        <v>200</v>
      </c>
    </row>
    <row r="74" spans="1:7" ht="13.5" thickBot="1">
      <c r="A74" s="725" t="s">
        <v>10</v>
      </c>
      <c r="B74" s="730"/>
      <c r="C74" s="594"/>
      <c r="D74" s="731"/>
      <c r="E74" s="722"/>
      <c r="F74" s="595">
        <f>SUM(F62:F73)</f>
        <v>0</v>
      </c>
      <c r="G74" s="733">
        <f t="shared" ref="G74" si="5">SUM(E74:F74)</f>
        <v>0</v>
      </c>
    </row>
    <row r="76" spans="1:7" ht="38.25" customHeight="1">
      <c r="A76" s="1263" t="s">
        <v>663</v>
      </c>
      <c r="B76" s="1263"/>
      <c r="C76" s="1263"/>
      <c r="D76" s="1263"/>
      <c r="E76" s="1263"/>
      <c r="F76" s="1263"/>
      <c r="G76" s="1263"/>
    </row>
    <row r="77" spans="1:7" ht="12.75" customHeight="1">
      <c r="A77" s="1084" t="s">
        <v>314</v>
      </c>
      <c r="B77" s="1084"/>
      <c r="C77" s="1084"/>
      <c r="D77" s="1084"/>
      <c r="E77" s="1084"/>
      <c r="F77" s="1084"/>
      <c r="G77" s="1084"/>
    </row>
    <row r="78" spans="1:7" ht="15.95" customHeight="1">
      <c r="A78" s="1084" t="s">
        <v>315</v>
      </c>
      <c r="B78" s="1084"/>
      <c r="C78" s="1084"/>
      <c r="D78" s="1084"/>
      <c r="E78" s="1084"/>
      <c r="F78" s="1084"/>
      <c r="G78" s="1084"/>
    </row>
    <row r="79" spans="1:7">
      <c r="A79" s="1264"/>
      <c r="B79" s="1264"/>
      <c r="C79" s="1264"/>
      <c r="D79" s="1264"/>
      <c r="E79" s="1264"/>
      <c r="F79" s="1264"/>
      <c r="G79" s="1264"/>
    </row>
    <row r="80" spans="1:7" ht="12.75" customHeight="1">
      <c r="A80" s="1084" t="s">
        <v>316</v>
      </c>
      <c r="B80" s="1084"/>
      <c r="C80" s="1084"/>
      <c r="D80" s="1084"/>
      <c r="E80" s="1084"/>
      <c r="F80" s="1084"/>
      <c r="G80" s="1084"/>
    </row>
  </sheetData>
  <mergeCells count="21">
    <mergeCell ref="A79:G79"/>
    <mergeCell ref="A59:G59"/>
    <mergeCell ref="B60:D60"/>
    <mergeCell ref="E60:G60"/>
    <mergeCell ref="A80:G80"/>
    <mergeCell ref="A22:G22"/>
    <mergeCell ref="A23:G23"/>
    <mergeCell ref="A77:G77"/>
    <mergeCell ref="A78:G78"/>
    <mergeCell ref="B24:D24"/>
    <mergeCell ref="E24:G24"/>
    <mergeCell ref="B42:D42"/>
    <mergeCell ref="E42:G42"/>
    <mergeCell ref="A41:G41"/>
    <mergeCell ref="A76:G76"/>
    <mergeCell ref="A1:G1"/>
    <mergeCell ref="A2:G2"/>
    <mergeCell ref="A3:G3"/>
    <mergeCell ref="B6:D6"/>
    <mergeCell ref="E6:G6"/>
    <mergeCell ref="A5:G5"/>
  </mergeCells>
  <printOptions horizontalCentered="1" verticalCentered="1"/>
  <pageMargins left="0.5" right="0.5" top="0.25" bottom="0.25" header="0.3" footer="0.3"/>
  <pageSetup scale="71"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91"/>
  <sheetViews>
    <sheetView zoomScale="90" zoomScaleNormal="90" workbookViewId="0">
      <selection activeCell="S115" sqref="S115"/>
    </sheetView>
  </sheetViews>
  <sheetFormatPr defaultColWidth="8.5703125" defaultRowHeight="12.75"/>
  <cols>
    <col min="1" max="1" width="10.5703125" customWidth="1"/>
    <col min="2" max="2" width="11.5703125" customWidth="1"/>
    <col min="3" max="3" width="7" bestFit="1" customWidth="1"/>
    <col min="4" max="5" width="5.28515625" bestFit="1" customWidth="1"/>
    <col min="6" max="6" width="11.42578125" customWidth="1"/>
    <col min="7" max="7" width="9.5703125" bestFit="1" customWidth="1"/>
    <col min="8" max="9" width="5.28515625" bestFit="1" customWidth="1"/>
    <col min="10" max="10" width="11.5703125" customWidth="1"/>
    <col min="11" max="11" width="6.5703125" customWidth="1"/>
    <col min="12" max="13" width="5.28515625" bestFit="1" customWidth="1"/>
    <col min="14" max="14" width="11.5703125" customWidth="1"/>
    <col min="15" max="15" width="10.5703125" customWidth="1"/>
    <col min="16" max="17" width="5.28515625" bestFit="1" customWidth="1"/>
  </cols>
  <sheetData>
    <row r="1" spans="1:17" ht="15.75">
      <c r="A1" s="1003" t="s">
        <v>317</v>
      </c>
      <c r="B1" s="1003"/>
      <c r="C1" s="1003"/>
      <c r="D1" s="1003"/>
      <c r="E1" s="1003"/>
      <c r="F1" s="1003"/>
      <c r="G1" s="1003"/>
      <c r="H1" s="1003"/>
      <c r="I1" s="1003"/>
      <c r="J1" s="1003"/>
      <c r="K1" s="1003"/>
      <c r="L1" s="1003"/>
      <c r="M1" s="1003"/>
      <c r="N1" s="1003"/>
      <c r="O1" s="1003"/>
      <c r="P1" s="1003"/>
      <c r="Q1" s="1003"/>
    </row>
    <row r="2" spans="1:17" ht="15.75">
      <c r="A2" s="1003" t="s">
        <v>1</v>
      </c>
      <c r="B2" s="1065"/>
      <c r="C2" s="1065"/>
      <c r="D2" s="1065"/>
      <c r="E2" s="1065"/>
      <c r="F2" s="1065"/>
      <c r="G2" s="1065"/>
      <c r="H2" s="1065"/>
      <c r="I2" s="1065"/>
      <c r="J2" s="1065"/>
      <c r="K2" s="1065"/>
      <c r="L2" s="1065"/>
      <c r="M2" s="1065"/>
      <c r="N2" s="1065"/>
      <c r="O2" s="1065"/>
      <c r="P2" s="1065"/>
      <c r="Q2" s="1065"/>
    </row>
    <row r="3" spans="1:17" ht="15.75">
      <c r="A3" s="1064" t="s">
        <v>2</v>
      </c>
      <c r="B3" s="1107"/>
      <c r="C3" s="1107"/>
      <c r="D3" s="1107"/>
      <c r="E3" s="1107"/>
      <c r="F3" s="1107"/>
      <c r="G3" s="1107"/>
      <c r="H3" s="1107"/>
      <c r="I3" s="1107"/>
      <c r="J3" s="1107"/>
      <c r="K3" s="1107"/>
      <c r="L3" s="1107"/>
      <c r="M3" s="1107"/>
      <c r="N3" s="1107"/>
      <c r="O3" s="1107"/>
      <c r="P3" s="1107"/>
      <c r="Q3" s="1107"/>
    </row>
    <row r="4" spans="1:17" ht="15.75">
      <c r="A4" s="368"/>
      <c r="B4" s="369"/>
      <c r="C4" s="369"/>
      <c r="D4" s="369"/>
      <c r="E4" s="369"/>
      <c r="F4" s="369"/>
      <c r="G4" s="369"/>
      <c r="H4" s="369"/>
      <c r="I4" s="369"/>
      <c r="J4" s="369"/>
      <c r="K4" s="369"/>
      <c r="L4" s="369"/>
      <c r="M4" s="369"/>
      <c r="N4" s="369"/>
      <c r="O4" s="369"/>
      <c r="P4" s="369"/>
      <c r="Q4" s="369"/>
    </row>
    <row r="5" spans="1:17" ht="15.75">
      <c r="A5" s="1091" t="s">
        <v>318</v>
      </c>
      <c r="B5" s="1092"/>
      <c r="C5" s="1092"/>
      <c r="D5" s="1092"/>
      <c r="E5" s="1092"/>
      <c r="F5" s="1092"/>
      <c r="G5" s="1092"/>
      <c r="H5" s="1092"/>
      <c r="I5" s="1093"/>
      <c r="J5" s="369"/>
      <c r="K5" s="369"/>
      <c r="L5" s="369"/>
      <c r="M5" s="369"/>
      <c r="N5" s="369"/>
      <c r="O5" s="369"/>
      <c r="P5" s="369"/>
      <c r="Q5" s="369"/>
    </row>
    <row r="6" spans="1:17">
      <c r="A6" s="1102" t="s">
        <v>319</v>
      </c>
      <c r="B6" s="1105" t="s">
        <v>320</v>
      </c>
      <c r="C6" s="1105"/>
      <c r="D6" s="1105"/>
      <c r="E6" s="1106"/>
      <c r="F6" s="1105" t="s">
        <v>321</v>
      </c>
      <c r="G6" s="1105"/>
      <c r="H6" s="1105"/>
      <c r="I6" s="1105"/>
      <c r="J6" s="1095" t="s">
        <v>322</v>
      </c>
      <c r="K6" s="1095"/>
      <c r="L6" s="1095"/>
      <c r="M6" s="1095"/>
      <c r="N6" s="1095" t="s">
        <v>10</v>
      </c>
      <c r="O6" s="1095"/>
      <c r="P6" s="1095"/>
      <c r="Q6" s="1095"/>
    </row>
    <row r="7" spans="1:17" ht="36" customHeight="1">
      <c r="A7" s="1103"/>
      <c r="B7" s="1094" t="s">
        <v>323</v>
      </c>
      <c r="C7" s="1095" t="s">
        <v>324</v>
      </c>
      <c r="D7" s="1095"/>
      <c r="E7" s="1095"/>
      <c r="F7" s="1094" t="s">
        <v>323</v>
      </c>
      <c r="G7" s="1095" t="s">
        <v>324</v>
      </c>
      <c r="H7" s="1095"/>
      <c r="I7" s="1095"/>
      <c r="J7" s="1094" t="s">
        <v>323</v>
      </c>
      <c r="K7" s="1095" t="s">
        <v>324</v>
      </c>
      <c r="L7" s="1095"/>
      <c r="M7" s="1095"/>
      <c r="N7" s="1094" t="s">
        <v>323</v>
      </c>
      <c r="O7" s="1108" t="s">
        <v>324</v>
      </c>
      <c r="P7" s="1109"/>
      <c r="Q7" s="1110"/>
    </row>
    <row r="8" spans="1:17" ht="27" customHeight="1">
      <c r="A8" s="1104"/>
      <c r="B8" s="1094"/>
      <c r="C8" s="366" t="s">
        <v>325</v>
      </c>
      <c r="D8" s="366" t="s">
        <v>326</v>
      </c>
      <c r="E8" s="366" t="s">
        <v>327</v>
      </c>
      <c r="F8" s="1094"/>
      <c r="G8" s="366" t="s">
        <v>325</v>
      </c>
      <c r="H8" s="366" t="s">
        <v>326</v>
      </c>
      <c r="I8" s="366" t="s">
        <v>327</v>
      </c>
      <c r="J8" s="1094"/>
      <c r="K8" s="366" t="s">
        <v>325</v>
      </c>
      <c r="L8" s="366" t="s">
        <v>326</v>
      </c>
      <c r="M8" s="366" t="s">
        <v>327</v>
      </c>
      <c r="N8" s="1094"/>
      <c r="O8" s="366" t="s">
        <v>325</v>
      </c>
      <c r="P8" s="366" t="s">
        <v>326</v>
      </c>
      <c r="Q8" s="366" t="s">
        <v>327</v>
      </c>
    </row>
    <row r="9" spans="1:17">
      <c r="A9" s="95" t="s">
        <v>328</v>
      </c>
      <c r="B9" s="599">
        <v>0</v>
      </c>
      <c r="C9" s="600">
        <v>0</v>
      </c>
      <c r="D9" s="601">
        <v>0</v>
      </c>
      <c r="E9" s="600">
        <v>0</v>
      </c>
      <c r="F9" s="514">
        <v>0</v>
      </c>
      <c r="G9" s="514">
        <v>0</v>
      </c>
      <c r="H9" s="514">
        <v>0</v>
      </c>
      <c r="I9" s="514">
        <v>0</v>
      </c>
      <c r="J9" s="599">
        <v>0</v>
      </c>
      <c r="K9" s="600">
        <v>0</v>
      </c>
      <c r="L9" s="601">
        <v>0</v>
      </c>
      <c r="M9" s="600">
        <v>0</v>
      </c>
      <c r="N9" s="161">
        <f>J9+B9</f>
        <v>0</v>
      </c>
      <c r="O9" s="866">
        <v>0</v>
      </c>
      <c r="P9" s="866">
        <v>0</v>
      </c>
      <c r="Q9" s="162">
        <f t="shared" ref="Q9:Q10" si="0">K9+C9</f>
        <v>0</v>
      </c>
    </row>
    <row r="10" spans="1:17">
      <c r="A10" s="95" t="s">
        <v>329</v>
      </c>
      <c r="B10" s="599">
        <v>0</v>
      </c>
      <c r="C10" s="600">
        <v>0</v>
      </c>
      <c r="D10" s="601">
        <v>0</v>
      </c>
      <c r="E10" s="600">
        <v>0</v>
      </c>
      <c r="F10" s="514">
        <v>7278</v>
      </c>
      <c r="G10" s="514">
        <v>42421</v>
      </c>
      <c r="H10" s="514">
        <v>0</v>
      </c>
      <c r="I10" s="514">
        <v>0</v>
      </c>
      <c r="J10" s="599">
        <v>0</v>
      </c>
      <c r="K10" s="600">
        <v>0</v>
      </c>
      <c r="L10" s="601">
        <v>0</v>
      </c>
      <c r="M10" s="600">
        <v>0</v>
      </c>
      <c r="N10" s="161">
        <f>F10</f>
        <v>7278</v>
      </c>
      <c r="O10" s="866">
        <f>G10</f>
        <v>42421</v>
      </c>
      <c r="P10" s="866">
        <v>0</v>
      </c>
      <c r="Q10" s="162">
        <f t="shared" si="0"/>
        <v>0</v>
      </c>
    </row>
    <row r="11" spans="1:17">
      <c r="A11" s="95" t="s">
        <v>330</v>
      </c>
      <c r="B11" s="602">
        <v>0</v>
      </c>
      <c r="C11" s="602">
        <v>0</v>
      </c>
      <c r="D11" s="602">
        <v>0</v>
      </c>
      <c r="E11" s="602">
        <v>0</v>
      </c>
      <c r="F11" s="514">
        <v>8011</v>
      </c>
      <c r="G11" s="514">
        <v>61209</v>
      </c>
      <c r="H11" s="514">
        <v>0</v>
      </c>
      <c r="I11" s="514">
        <v>0</v>
      </c>
      <c r="J11" s="602">
        <v>0</v>
      </c>
      <c r="K11" s="602">
        <v>0</v>
      </c>
      <c r="L11" s="602">
        <v>0</v>
      </c>
      <c r="M11" s="602">
        <v>0</v>
      </c>
      <c r="N11" s="161">
        <f t="shared" ref="N11:N20" si="1">F11</f>
        <v>8011</v>
      </c>
      <c r="O11" s="866">
        <f t="shared" ref="O11:O20" si="2">G11</f>
        <v>61209</v>
      </c>
      <c r="P11" s="867">
        <v>0</v>
      </c>
      <c r="Q11" s="162">
        <f t="shared" ref="Q11:Q13" si="3">K11+C11</f>
        <v>0</v>
      </c>
    </row>
    <row r="12" spans="1:17">
      <c r="A12" s="95" t="s">
        <v>331</v>
      </c>
      <c r="B12" s="602">
        <v>0</v>
      </c>
      <c r="C12" s="602">
        <v>0</v>
      </c>
      <c r="D12" s="602">
        <v>0</v>
      </c>
      <c r="E12" s="602">
        <v>0</v>
      </c>
      <c r="F12" s="514">
        <v>8167</v>
      </c>
      <c r="G12" s="514">
        <v>43580</v>
      </c>
      <c r="H12" s="514">
        <v>0</v>
      </c>
      <c r="I12" s="514">
        <v>0</v>
      </c>
      <c r="J12" s="602">
        <v>0</v>
      </c>
      <c r="K12" s="602">
        <v>0</v>
      </c>
      <c r="L12" s="602">
        <v>0</v>
      </c>
      <c r="M12" s="602">
        <v>0</v>
      </c>
      <c r="N12" s="161">
        <f t="shared" si="1"/>
        <v>8167</v>
      </c>
      <c r="O12" s="866">
        <f t="shared" si="2"/>
        <v>43580</v>
      </c>
      <c r="P12" s="867">
        <v>0</v>
      </c>
      <c r="Q12" s="162">
        <f t="shared" si="3"/>
        <v>0</v>
      </c>
    </row>
    <row r="13" spans="1:17">
      <c r="A13" s="95" t="s">
        <v>332</v>
      </c>
      <c r="B13" s="602">
        <v>0</v>
      </c>
      <c r="C13" s="602">
        <v>0</v>
      </c>
      <c r="D13" s="602">
        <v>0</v>
      </c>
      <c r="E13" s="602">
        <v>0</v>
      </c>
      <c r="F13" s="514">
        <v>9881</v>
      </c>
      <c r="G13" s="514">
        <v>57787</v>
      </c>
      <c r="H13" s="514">
        <v>0</v>
      </c>
      <c r="I13" s="514">
        <v>0</v>
      </c>
      <c r="J13" s="602">
        <v>0</v>
      </c>
      <c r="K13" s="602">
        <v>0</v>
      </c>
      <c r="L13" s="602">
        <v>0</v>
      </c>
      <c r="M13" s="602">
        <v>0</v>
      </c>
      <c r="N13" s="161">
        <f t="shared" si="1"/>
        <v>9881</v>
      </c>
      <c r="O13" s="866">
        <f t="shared" si="2"/>
        <v>57787</v>
      </c>
      <c r="P13" s="867">
        <v>0</v>
      </c>
      <c r="Q13" s="162">
        <f t="shared" si="3"/>
        <v>0</v>
      </c>
    </row>
    <row r="14" spans="1:17">
      <c r="A14" s="95" t="s">
        <v>333</v>
      </c>
      <c r="B14" s="602">
        <v>0</v>
      </c>
      <c r="C14" s="602">
        <v>0</v>
      </c>
      <c r="D14" s="602">
        <v>0</v>
      </c>
      <c r="E14" s="602">
        <v>0</v>
      </c>
      <c r="F14" s="514">
        <v>7419</v>
      </c>
      <c r="G14" s="514">
        <v>36750</v>
      </c>
      <c r="H14" s="514">
        <v>0</v>
      </c>
      <c r="I14" s="514">
        <v>0</v>
      </c>
      <c r="J14" s="602">
        <v>0</v>
      </c>
      <c r="K14" s="602">
        <v>0</v>
      </c>
      <c r="L14" s="602">
        <v>0</v>
      </c>
      <c r="M14" s="602">
        <v>0</v>
      </c>
      <c r="N14" s="161">
        <f t="shared" si="1"/>
        <v>7419</v>
      </c>
      <c r="O14" s="866">
        <f t="shared" si="2"/>
        <v>36750</v>
      </c>
      <c r="P14" s="867">
        <v>0</v>
      </c>
      <c r="Q14" s="162">
        <v>0</v>
      </c>
    </row>
    <row r="15" spans="1:17">
      <c r="A15" s="95" t="s">
        <v>334</v>
      </c>
      <c r="B15" s="602">
        <v>0</v>
      </c>
      <c r="C15" s="602">
        <v>0</v>
      </c>
      <c r="D15" s="602">
        <v>0</v>
      </c>
      <c r="E15" s="602">
        <v>0</v>
      </c>
      <c r="F15" s="514">
        <v>8909</v>
      </c>
      <c r="G15" s="514">
        <v>47241</v>
      </c>
      <c r="H15" s="514">
        <v>0</v>
      </c>
      <c r="I15" s="514">
        <v>0</v>
      </c>
      <c r="J15" s="602">
        <v>0</v>
      </c>
      <c r="K15" s="602">
        <v>0</v>
      </c>
      <c r="L15" s="602">
        <v>0</v>
      </c>
      <c r="M15" s="602">
        <v>0</v>
      </c>
      <c r="N15" s="161">
        <f t="shared" si="1"/>
        <v>8909</v>
      </c>
      <c r="O15" s="866">
        <f t="shared" si="2"/>
        <v>47241</v>
      </c>
      <c r="P15" s="867">
        <v>0</v>
      </c>
      <c r="Q15" s="162">
        <v>0</v>
      </c>
    </row>
    <row r="16" spans="1:17">
      <c r="A16" s="95" t="s">
        <v>335</v>
      </c>
      <c r="B16" s="602">
        <v>0</v>
      </c>
      <c r="C16" s="602">
        <v>0</v>
      </c>
      <c r="D16" s="602">
        <v>0</v>
      </c>
      <c r="E16" s="602">
        <v>0</v>
      </c>
      <c r="F16" s="514">
        <v>0</v>
      </c>
      <c r="G16" s="514">
        <v>0</v>
      </c>
      <c r="H16" s="514">
        <v>0</v>
      </c>
      <c r="I16" s="514">
        <v>0</v>
      </c>
      <c r="J16" s="602">
        <v>0</v>
      </c>
      <c r="K16" s="602">
        <v>0</v>
      </c>
      <c r="L16" s="602">
        <v>0</v>
      </c>
      <c r="M16" s="602">
        <v>0</v>
      </c>
      <c r="N16" s="161">
        <f t="shared" si="1"/>
        <v>0</v>
      </c>
      <c r="O16" s="866">
        <f t="shared" si="2"/>
        <v>0</v>
      </c>
      <c r="P16" s="867">
        <v>0</v>
      </c>
      <c r="Q16" s="162">
        <v>0</v>
      </c>
    </row>
    <row r="17" spans="1:18">
      <c r="A17" s="95" t="s">
        <v>336</v>
      </c>
      <c r="B17" s="602">
        <v>0</v>
      </c>
      <c r="C17" s="602">
        <v>0</v>
      </c>
      <c r="D17" s="602">
        <v>0</v>
      </c>
      <c r="E17" s="602">
        <v>0</v>
      </c>
      <c r="F17" s="514">
        <v>0</v>
      </c>
      <c r="G17" s="514">
        <v>0</v>
      </c>
      <c r="H17" s="514">
        <v>0</v>
      </c>
      <c r="I17" s="514">
        <v>0</v>
      </c>
      <c r="J17" s="602">
        <v>0</v>
      </c>
      <c r="K17" s="602">
        <v>0</v>
      </c>
      <c r="L17" s="602">
        <v>0</v>
      </c>
      <c r="M17" s="602">
        <v>0</v>
      </c>
      <c r="N17" s="161">
        <f t="shared" si="1"/>
        <v>0</v>
      </c>
      <c r="O17" s="866">
        <f t="shared" si="2"/>
        <v>0</v>
      </c>
      <c r="P17" s="867">
        <v>0</v>
      </c>
      <c r="Q17" s="162">
        <v>0</v>
      </c>
      <c r="R17" t="s">
        <v>155</v>
      </c>
    </row>
    <row r="18" spans="1:18">
      <c r="A18" s="95" t="s">
        <v>337</v>
      </c>
      <c r="B18" s="603">
        <v>0</v>
      </c>
      <c r="C18" s="602">
        <v>0</v>
      </c>
      <c r="D18" s="602">
        <v>0</v>
      </c>
      <c r="E18" s="602">
        <v>0</v>
      </c>
      <c r="F18" s="514">
        <v>0</v>
      </c>
      <c r="G18" s="514">
        <v>0</v>
      </c>
      <c r="H18" s="514">
        <v>0</v>
      </c>
      <c r="I18" s="514">
        <v>0</v>
      </c>
      <c r="J18" s="602">
        <v>0</v>
      </c>
      <c r="K18" s="602">
        <v>0</v>
      </c>
      <c r="L18" s="602">
        <v>0</v>
      </c>
      <c r="M18" s="602">
        <v>0</v>
      </c>
      <c r="N18" s="161">
        <f t="shared" si="1"/>
        <v>0</v>
      </c>
      <c r="O18" s="866">
        <f t="shared" si="2"/>
        <v>0</v>
      </c>
      <c r="P18" s="867">
        <v>0</v>
      </c>
      <c r="Q18" s="162">
        <v>0</v>
      </c>
    </row>
    <row r="19" spans="1:18">
      <c r="A19" s="95" t="s">
        <v>338</v>
      </c>
      <c r="B19" s="604">
        <v>0</v>
      </c>
      <c r="C19" s="604">
        <v>0</v>
      </c>
      <c r="D19" s="604">
        <v>0</v>
      </c>
      <c r="E19" s="604">
        <v>0</v>
      </c>
      <c r="F19" s="515"/>
      <c r="G19" s="515"/>
      <c r="H19" s="515"/>
      <c r="I19" s="515"/>
      <c r="J19" s="602">
        <v>0</v>
      </c>
      <c r="K19" s="602">
        <v>0</v>
      </c>
      <c r="L19" s="604">
        <v>0</v>
      </c>
      <c r="M19" s="604">
        <v>0</v>
      </c>
      <c r="N19" s="161">
        <f t="shared" si="1"/>
        <v>0</v>
      </c>
      <c r="O19" s="866">
        <f t="shared" si="2"/>
        <v>0</v>
      </c>
      <c r="P19" s="867">
        <v>0</v>
      </c>
      <c r="Q19" s="162">
        <f t="shared" ref="Q19" si="4">K19+C19</f>
        <v>0</v>
      </c>
    </row>
    <row r="20" spans="1:18">
      <c r="A20" s="12" t="s">
        <v>339</v>
      </c>
      <c r="B20" s="605">
        <v>0</v>
      </c>
      <c r="C20" s="605">
        <v>0</v>
      </c>
      <c r="D20" s="605">
        <v>0</v>
      </c>
      <c r="E20" s="605">
        <v>0</v>
      </c>
      <c r="F20" s="516"/>
      <c r="G20" s="516"/>
      <c r="H20" s="516"/>
      <c r="I20" s="516"/>
      <c r="J20" s="616">
        <v>0</v>
      </c>
      <c r="K20" s="616">
        <v>0</v>
      </c>
      <c r="L20" s="605">
        <v>0</v>
      </c>
      <c r="M20" s="605">
        <v>0</v>
      </c>
      <c r="N20" s="161">
        <f t="shared" si="1"/>
        <v>0</v>
      </c>
      <c r="O20" s="866">
        <f t="shared" si="2"/>
        <v>0</v>
      </c>
      <c r="P20" s="237">
        <v>0</v>
      </c>
      <c r="Q20" s="238">
        <f t="shared" ref="Q20" si="5">K20+C20</f>
        <v>0</v>
      </c>
    </row>
    <row r="21" spans="1:18">
      <c r="A21" s="9" t="s">
        <v>340</v>
      </c>
      <c r="B21" s="606">
        <f>SUM(B9:B20)</f>
        <v>0</v>
      </c>
      <c r="C21" s="606">
        <f t="shared" ref="C21:O21" si="6">SUM(C9:C20)</f>
        <v>0</v>
      </c>
      <c r="D21" s="606">
        <f t="shared" si="6"/>
        <v>0</v>
      </c>
      <c r="E21" s="606">
        <f t="shared" si="6"/>
        <v>0</v>
      </c>
      <c r="F21" s="11">
        <f t="shared" si="6"/>
        <v>49665</v>
      </c>
      <c r="G21" s="918">
        <f t="shared" si="6"/>
        <v>288988</v>
      </c>
      <c r="H21" s="11">
        <f t="shared" si="6"/>
        <v>0</v>
      </c>
      <c r="I21" s="11">
        <f t="shared" si="6"/>
        <v>0</v>
      </c>
      <c r="J21" s="606">
        <f t="shared" si="6"/>
        <v>0</v>
      </c>
      <c r="K21" s="606">
        <f t="shared" si="6"/>
        <v>0</v>
      </c>
      <c r="L21" s="606">
        <f>SUM(L9:L20)</f>
        <v>0</v>
      </c>
      <c r="M21" s="606">
        <f t="shared" si="6"/>
        <v>0</v>
      </c>
      <c r="N21" s="430">
        <f t="shared" si="6"/>
        <v>49665</v>
      </c>
      <c r="O21" s="919">
        <f t="shared" si="6"/>
        <v>288988</v>
      </c>
      <c r="P21" s="430">
        <v>0</v>
      </c>
      <c r="Q21" s="430">
        <f>SUM(Q9:Q20)</f>
        <v>0</v>
      </c>
    </row>
    <row r="23" spans="1:18" ht="12.75" customHeight="1">
      <c r="A23" s="1099" t="s">
        <v>341</v>
      </c>
      <c r="B23" s="1100"/>
      <c r="C23" s="1100"/>
      <c r="D23" s="1100"/>
      <c r="E23" s="1100"/>
      <c r="F23" s="1100"/>
      <c r="G23" s="1100"/>
      <c r="H23" s="1100"/>
      <c r="I23" s="1100"/>
      <c r="J23" s="1100"/>
      <c r="K23" s="1100"/>
      <c r="L23" s="1100"/>
      <c r="M23" s="1100"/>
      <c r="N23" s="1100"/>
      <c r="O23" s="1100"/>
      <c r="P23" s="1100"/>
      <c r="Q23" s="1101"/>
    </row>
    <row r="24" spans="1:18" ht="12.75" customHeight="1">
      <c r="A24" s="1084" t="s">
        <v>316</v>
      </c>
      <c r="B24" s="1084"/>
      <c r="C24" s="1084"/>
      <c r="D24" s="1084"/>
      <c r="E24" s="1084"/>
      <c r="F24" s="1084"/>
      <c r="G24" s="1084"/>
      <c r="H24" s="1084"/>
      <c r="I24" s="1084"/>
      <c r="J24" s="1084"/>
      <c r="K24" s="1084"/>
      <c r="L24" s="1084"/>
      <c r="M24" s="1084"/>
      <c r="N24" s="1084"/>
      <c r="O24" s="1084"/>
      <c r="P24" s="362"/>
      <c r="Q24" s="362"/>
    </row>
    <row r="25" spans="1:18" ht="31.5" customHeight="1">
      <c r="A25" s="1084"/>
      <c r="B25" s="1016"/>
      <c r="C25" s="1016"/>
      <c r="D25" s="1016"/>
      <c r="E25" s="1016"/>
      <c r="F25" s="1016"/>
      <c r="G25" s="1016"/>
      <c r="H25" s="1016"/>
      <c r="I25" s="1016"/>
      <c r="J25" s="1016"/>
      <c r="K25" s="1016"/>
      <c r="L25" s="1016"/>
      <c r="M25" s="1016"/>
      <c r="N25" s="1016"/>
      <c r="O25" s="1016"/>
      <c r="P25" s="362"/>
      <c r="Q25" s="362"/>
    </row>
    <row r="26" spans="1:18" ht="16.5" customHeight="1"/>
    <row r="27" spans="1:18" ht="15" customHeight="1">
      <c r="A27" s="1091" t="s">
        <v>342</v>
      </c>
      <c r="B27" s="1092"/>
      <c r="C27" s="1092"/>
      <c r="D27" s="1092"/>
      <c r="E27" s="1092"/>
      <c r="F27" s="1092"/>
      <c r="G27" s="1092"/>
      <c r="H27" s="1092"/>
      <c r="I27" s="1093"/>
      <c r="J27" s="369"/>
      <c r="K27" s="369"/>
      <c r="L27" s="369"/>
      <c r="M27" s="369"/>
      <c r="N27" s="369"/>
      <c r="O27" s="369"/>
      <c r="P27" s="369"/>
      <c r="Q27" s="369"/>
    </row>
    <row r="28" spans="1:18">
      <c r="A28" s="449"/>
      <c r="B28" s="1105" t="s">
        <v>320</v>
      </c>
      <c r="C28" s="1105"/>
      <c r="D28" s="1105"/>
      <c r="E28" s="1106"/>
      <c r="F28" s="1105" t="s">
        <v>321</v>
      </c>
      <c r="G28" s="1105"/>
      <c r="H28" s="1105"/>
      <c r="I28" s="1105"/>
      <c r="J28" s="1095" t="s">
        <v>322</v>
      </c>
      <c r="K28" s="1095"/>
      <c r="L28" s="1095"/>
      <c r="M28" s="1095"/>
      <c r="N28" s="1095" t="s">
        <v>10</v>
      </c>
      <c r="O28" s="1095"/>
      <c r="P28" s="1095"/>
      <c r="Q28" s="1095"/>
    </row>
    <row r="29" spans="1:18">
      <c r="A29" s="1111" t="s">
        <v>319</v>
      </c>
      <c r="B29" s="1096" t="s">
        <v>323</v>
      </c>
      <c r="C29" s="25"/>
      <c r="D29" s="26"/>
      <c r="E29" s="27"/>
      <c r="F29" s="1096" t="s">
        <v>323</v>
      </c>
      <c r="G29" s="25"/>
      <c r="H29" s="26"/>
      <c r="I29" s="27"/>
      <c r="J29" s="1096" t="s">
        <v>323</v>
      </c>
      <c r="K29" s="25"/>
      <c r="L29" s="26"/>
      <c r="M29" s="27"/>
      <c r="N29" s="1096" t="s">
        <v>323</v>
      </c>
      <c r="O29" s="25"/>
      <c r="P29" s="26"/>
      <c r="Q29" s="27"/>
    </row>
    <row r="30" spans="1:18" ht="13.5" customHeight="1">
      <c r="A30" s="1112"/>
      <c r="B30" s="1097"/>
      <c r="C30" s="1105" t="s">
        <v>324</v>
      </c>
      <c r="D30" s="1105"/>
      <c r="E30" s="1105"/>
      <c r="F30" s="1097"/>
      <c r="G30" s="1105" t="s">
        <v>324</v>
      </c>
      <c r="H30" s="1105"/>
      <c r="I30" s="1105"/>
      <c r="J30" s="1097"/>
      <c r="K30" s="1105" t="s">
        <v>324</v>
      </c>
      <c r="L30" s="1105"/>
      <c r="M30" s="1105"/>
      <c r="N30" s="1097"/>
      <c r="O30" s="1105" t="s">
        <v>324</v>
      </c>
      <c r="P30" s="1105"/>
      <c r="Q30" s="1105"/>
    </row>
    <row r="31" spans="1:18" ht="25.5" customHeight="1">
      <c r="A31" s="1113"/>
      <c r="B31" s="1098"/>
      <c r="C31" s="28" t="s">
        <v>325</v>
      </c>
      <c r="D31" s="366" t="s">
        <v>326</v>
      </c>
      <c r="E31" s="366" t="s">
        <v>327</v>
      </c>
      <c r="F31" s="1098"/>
      <c r="G31" s="28" t="s">
        <v>325</v>
      </c>
      <c r="H31" s="366" t="s">
        <v>326</v>
      </c>
      <c r="I31" s="366" t="s">
        <v>327</v>
      </c>
      <c r="J31" s="1098"/>
      <c r="K31" s="28" t="s">
        <v>325</v>
      </c>
      <c r="L31" s="366" t="s">
        <v>326</v>
      </c>
      <c r="M31" s="366" t="s">
        <v>327</v>
      </c>
      <c r="N31" s="1098"/>
      <c r="O31" s="28" t="s">
        <v>325</v>
      </c>
      <c r="P31" s="366" t="s">
        <v>326</v>
      </c>
      <c r="Q31" s="366" t="s">
        <v>327</v>
      </c>
    </row>
    <row r="32" spans="1:18">
      <c r="A32" s="95" t="s">
        <v>328</v>
      </c>
      <c r="B32" s="607"/>
      <c r="C32" s="608"/>
      <c r="D32" s="608"/>
      <c r="E32" s="608"/>
      <c r="F32" s="108"/>
      <c r="G32" s="108"/>
      <c r="H32" s="108"/>
      <c r="I32" s="108"/>
      <c r="J32" s="608"/>
      <c r="K32" s="608"/>
      <c r="L32" s="608"/>
      <c r="M32" s="608"/>
      <c r="N32" s="108"/>
      <c r="O32" s="108"/>
      <c r="P32" s="108"/>
      <c r="Q32" s="108"/>
    </row>
    <row r="33" spans="1:17">
      <c r="A33" s="95" t="s">
        <v>329</v>
      </c>
      <c r="B33" s="607"/>
      <c r="C33" s="608"/>
      <c r="D33" s="608"/>
      <c r="E33" s="608"/>
      <c r="F33" s="108"/>
      <c r="G33" s="108"/>
      <c r="H33" s="108"/>
      <c r="I33" s="108"/>
      <c r="J33" s="608"/>
      <c r="K33" s="608"/>
      <c r="L33" s="608"/>
      <c r="M33" s="608"/>
      <c r="N33" s="108"/>
      <c r="O33" s="108"/>
      <c r="P33" s="108"/>
      <c r="Q33" s="108"/>
    </row>
    <row r="34" spans="1:17">
      <c r="A34" s="95" t="s">
        <v>330</v>
      </c>
      <c r="B34" s="607"/>
      <c r="C34" s="608"/>
      <c r="D34" s="608"/>
      <c r="E34" s="608"/>
      <c r="F34" s="108"/>
      <c r="G34" s="108"/>
      <c r="H34" s="108"/>
      <c r="I34" s="108"/>
      <c r="J34" s="608"/>
      <c r="K34" s="608"/>
      <c r="L34" s="608"/>
      <c r="M34" s="608"/>
      <c r="N34" s="108"/>
      <c r="O34" s="108"/>
      <c r="P34" s="108"/>
      <c r="Q34" s="108"/>
    </row>
    <row r="35" spans="1:17">
      <c r="A35" s="95" t="s">
        <v>331</v>
      </c>
      <c r="B35" s="607"/>
      <c r="C35" s="608"/>
      <c r="D35" s="608"/>
      <c r="E35" s="608"/>
      <c r="F35" s="108"/>
      <c r="G35" s="108"/>
      <c r="H35" s="108"/>
      <c r="I35" s="108"/>
      <c r="J35" s="608"/>
      <c r="K35" s="608"/>
      <c r="L35" s="608"/>
      <c r="M35" s="608"/>
      <c r="N35" s="108"/>
      <c r="O35" s="108"/>
      <c r="P35" s="108"/>
      <c r="Q35" s="108"/>
    </row>
    <row r="36" spans="1:17">
      <c r="A36" s="95" t="s">
        <v>332</v>
      </c>
      <c r="B36" s="607"/>
      <c r="C36" s="608"/>
      <c r="D36" s="608"/>
      <c r="E36" s="608"/>
      <c r="F36" s="108"/>
      <c r="G36" s="108"/>
      <c r="H36" s="108"/>
      <c r="I36" s="108"/>
      <c r="J36" s="608"/>
      <c r="K36" s="608"/>
      <c r="L36" s="608"/>
      <c r="M36" s="608"/>
      <c r="N36" s="108"/>
      <c r="O36" s="108"/>
      <c r="P36" s="108"/>
      <c r="Q36" s="108"/>
    </row>
    <row r="37" spans="1:17">
      <c r="A37" s="95" t="s">
        <v>333</v>
      </c>
      <c r="B37" s="607"/>
      <c r="C37" s="608"/>
      <c r="D37" s="608"/>
      <c r="E37" s="608"/>
      <c r="F37" s="108"/>
      <c r="G37" s="108"/>
      <c r="H37" s="108"/>
      <c r="I37" s="108"/>
      <c r="J37" s="608"/>
      <c r="K37" s="608"/>
      <c r="L37" s="608"/>
      <c r="M37" s="608"/>
      <c r="N37" s="108"/>
      <c r="O37" s="108"/>
      <c r="P37" s="108"/>
      <c r="Q37" s="108"/>
    </row>
    <row r="38" spans="1:17">
      <c r="A38" s="95" t="s">
        <v>334</v>
      </c>
      <c r="B38" s="607"/>
      <c r="C38" s="608"/>
      <c r="D38" s="608"/>
      <c r="E38" s="608"/>
      <c r="F38" s="108"/>
      <c r="G38" s="108"/>
      <c r="H38" s="108"/>
      <c r="I38" s="108"/>
      <c r="J38" s="608"/>
      <c r="K38" s="608"/>
      <c r="L38" s="608"/>
      <c r="M38" s="608"/>
      <c r="N38" s="108"/>
      <c r="O38" s="108"/>
      <c r="P38" s="108"/>
      <c r="Q38" s="108"/>
    </row>
    <row r="39" spans="1:17">
      <c r="A39" s="95" t="s">
        <v>335</v>
      </c>
      <c r="B39" s="607"/>
      <c r="C39" s="608"/>
      <c r="D39" s="608"/>
      <c r="E39" s="608"/>
      <c r="F39" s="108"/>
      <c r="G39" s="108"/>
      <c r="H39" s="108"/>
      <c r="I39" s="108"/>
      <c r="J39" s="608"/>
      <c r="K39" s="608"/>
      <c r="L39" s="608"/>
      <c r="M39" s="608"/>
      <c r="N39" s="108"/>
      <c r="O39" s="108"/>
      <c r="P39" s="108"/>
      <c r="Q39" s="108"/>
    </row>
    <row r="40" spans="1:17">
      <c r="A40" s="95" t="s">
        <v>336</v>
      </c>
      <c r="B40" s="607"/>
      <c r="C40" s="608"/>
      <c r="D40" s="608"/>
      <c r="E40" s="608"/>
      <c r="F40" s="108"/>
      <c r="G40" s="108"/>
      <c r="H40" s="108"/>
      <c r="I40" s="108"/>
      <c r="J40" s="608"/>
      <c r="K40" s="608"/>
      <c r="L40" s="608"/>
      <c r="M40" s="608"/>
      <c r="N40" s="108"/>
      <c r="O40" s="108"/>
      <c r="P40" s="108"/>
      <c r="Q40" s="108"/>
    </row>
    <row r="41" spans="1:17">
      <c r="A41" s="95" t="s">
        <v>337</v>
      </c>
      <c r="B41" s="608"/>
      <c r="C41" s="608"/>
      <c r="D41" s="608"/>
      <c r="E41" s="608"/>
      <c r="F41" s="108"/>
      <c r="G41" s="108"/>
      <c r="H41" s="108"/>
      <c r="I41" s="108"/>
      <c r="J41" s="608"/>
      <c r="K41" s="608"/>
      <c r="L41" s="608"/>
      <c r="M41" s="608"/>
      <c r="N41" s="108"/>
      <c r="O41" s="108"/>
      <c r="P41" s="108"/>
      <c r="Q41" s="108"/>
    </row>
    <row r="42" spans="1:17">
      <c r="A42" s="95" t="s">
        <v>338</v>
      </c>
      <c r="B42" s="608"/>
      <c r="C42" s="608"/>
      <c r="D42" s="608"/>
      <c r="E42" s="608"/>
      <c r="F42" s="108"/>
      <c r="G42" s="108"/>
      <c r="H42" s="108"/>
      <c r="I42" s="108"/>
      <c r="J42" s="608"/>
      <c r="K42" s="608"/>
      <c r="L42" s="608"/>
      <c r="M42" s="608"/>
      <c r="N42" s="108"/>
      <c r="O42" s="108"/>
      <c r="P42" s="108"/>
      <c r="Q42" s="108"/>
    </row>
    <row r="43" spans="1:17" ht="13.5" thickBot="1">
      <c r="A43" s="12" t="s">
        <v>339</v>
      </c>
      <c r="B43" s="609"/>
      <c r="C43" s="609"/>
      <c r="D43" s="609"/>
      <c r="E43" s="609"/>
      <c r="F43" s="24"/>
      <c r="G43" s="24"/>
      <c r="H43" s="24"/>
      <c r="I43" s="24"/>
      <c r="J43" s="609"/>
      <c r="K43" s="609"/>
      <c r="L43" s="609"/>
      <c r="M43" s="609"/>
      <c r="N43" s="24"/>
      <c r="O43" s="24"/>
      <c r="P43" s="24"/>
      <c r="Q43" s="24"/>
    </row>
    <row r="44" spans="1:17">
      <c r="A44" s="9" t="s">
        <v>340</v>
      </c>
      <c r="B44" s="606">
        <f>SUM(B32:B43)</f>
        <v>0</v>
      </c>
      <c r="C44" s="606">
        <f t="shared" ref="C44:Q44" si="7">SUM(C32:C43)</f>
        <v>0</v>
      </c>
      <c r="D44" s="606">
        <f t="shared" si="7"/>
        <v>0</v>
      </c>
      <c r="E44" s="606">
        <f t="shared" si="7"/>
        <v>0</v>
      </c>
      <c r="F44" s="11">
        <f t="shared" si="7"/>
        <v>0</v>
      </c>
      <c r="G44" s="11">
        <f t="shared" si="7"/>
        <v>0</v>
      </c>
      <c r="H44" s="11">
        <f t="shared" si="7"/>
        <v>0</v>
      </c>
      <c r="I44" s="11">
        <f t="shared" si="7"/>
        <v>0</v>
      </c>
      <c r="J44" s="606">
        <f t="shared" si="7"/>
        <v>0</v>
      </c>
      <c r="K44" s="606">
        <f t="shared" si="7"/>
        <v>0</v>
      </c>
      <c r="L44" s="606">
        <f t="shared" si="7"/>
        <v>0</v>
      </c>
      <c r="M44" s="606">
        <f t="shared" si="7"/>
        <v>0</v>
      </c>
      <c r="N44" s="11">
        <f t="shared" si="7"/>
        <v>0</v>
      </c>
      <c r="O44" s="11">
        <f t="shared" si="7"/>
        <v>0</v>
      </c>
      <c r="P44" s="11">
        <f t="shared" si="7"/>
        <v>0</v>
      </c>
      <c r="Q44" s="11">
        <f t="shared" si="7"/>
        <v>0</v>
      </c>
    </row>
    <row r="45" spans="1:17">
      <c r="A45" s="8"/>
      <c r="B45" s="29"/>
      <c r="C45" s="29"/>
      <c r="D45" s="29"/>
      <c r="E45" s="29"/>
      <c r="F45" s="29"/>
      <c r="G45" s="29"/>
      <c r="H45" s="29"/>
      <c r="I45" s="29"/>
      <c r="J45" s="29"/>
      <c r="K45" s="29"/>
      <c r="L45" s="29"/>
      <c r="M45" s="29"/>
      <c r="N45" s="29"/>
      <c r="O45" s="29"/>
      <c r="P45" s="29"/>
      <c r="Q45" s="30"/>
    </row>
    <row r="46" spans="1:17">
      <c r="A46" s="1099" t="s">
        <v>343</v>
      </c>
      <c r="B46" s="1100"/>
      <c r="C46" s="1100"/>
      <c r="D46" s="1100"/>
      <c r="E46" s="1100"/>
      <c r="F46" s="1100"/>
      <c r="G46" s="1100"/>
      <c r="H46" s="1100"/>
      <c r="I46" s="1100"/>
      <c r="J46" s="1100"/>
      <c r="K46" s="1100"/>
      <c r="L46" s="1100"/>
      <c r="M46" s="1100"/>
      <c r="N46" s="1100"/>
      <c r="O46" s="1100"/>
      <c r="P46" s="1100"/>
      <c r="Q46" s="1101"/>
    </row>
    <row r="47" spans="1:17" ht="12.75" customHeight="1">
      <c r="A47" s="1084" t="s">
        <v>316</v>
      </c>
      <c r="B47" s="1084"/>
      <c r="C47" s="1084"/>
      <c r="D47" s="1084"/>
      <c r="E47" s="1084"/>
      <c r="F47" s="1084"/>
      <c r="G47" s="1084"/>
      <c r="H47" s="1084"/>
      <c r="I47" s="1084"/>
      <c r="J47" s="1084"/>
      <c r="K47" s="1084"/>
      <c r="L47" s="1084"/>
      <c r="M47" s="1084"/>
      <c r="N47" s="1084"/>
      <c r="O47" s="1084"/>
      <c r="P47" s="1084"/>
      <c r="Q47" s="1084"/>
    </row>
    <row r="48" spans="1:17">
      <c r="A48" s="448"/>
      <c r="B48" s="448"/>
      <c r="C48" s="448"/>
      <c r="D48" s="448"/>
      <c r="E48" s="448"/>
      <c r="F48" s="448"/>
      <c r="G48" s="448"/>
      <c r="H48" s="448"/>
      <c r="I48" s="448"/>
      <c r="J48" s="448"/>
      <c r="K48" s="448"/>
      <c r="L48" s="448"/>
      <c r="M48" s="448"/>
      <c r="N48" s="448"/>
      <c r="O48" s="448"/>
    </row>
    <row r="49" spans="1:17" ht="15.75">
      <c r="A49" s="1091" t="s">
        <v>344</v>
      </c>
      <c r="B49" s="1092"/>
      <c r="C49" s="1092"/>
      <c r="D49" s="1092"/>
      <c r="E49" s="1092"/>
      <c r="F49" s="1092"/>
      <c r="G49" s="1092"/>
      <c r="H49" s="1092"/>
      <c r="I49" s="1093"/>
      <c r="J49" s="369"/>
      <c r="K49" s="369"/>
      <c r="L49" s="369"/>
      <c r="M49" s="369"/>
      <c r="N49" s="369"/>
      <c r="O49" s="369"/>
      <c r="P49" s="369"/>
      <c r="Q49" s="369"/>
    </row>
    <row r="50" spans="1:17">
      <c r="A50" s="1102" t="s">
        <v>319</v>
      </c>
      <c r="B50" s="1105" t="s">
        <v>320</v>
      </c>
      <c r="C50" s="1105"/>
      <c r="D50" s="1105"/>
      <c r="E50" s="1106"/>
      <c r="F50" s="1105" t="s">
        <v>321</v>
      </c>
      <c r="G50" s="1105"/>
      <c r="H50" s="1105"/>
      <c r="I50" s="1105"/>
      <c r="J50" s="1095" t="s">
        <v>322</v>
      </c>
      <c r="K50" s="1095"/>
      <c r="L50" s="1095"/>
      <c r="M50" s="1095"/>
      <c r="N50" s="1095" t="s">
        <v>10</v>
      </c>
      <c r="O50" s="1095"/>
      <c r="P50" s="1095"/>
      <c r="Q50" s="1095"/>
    </row>
    <row r="51" spans="1:17" ht="13.5" customHeight="1">
      <c r="A51" s="1103"/>
      <c r="B51" s="1094" t="s">
        <v>345</v>
      </c>
      <c r="C51" s="1095" t="s">
        <v>324</v>
      </c>
      <c r="D51" s="1095"/>
      <c r="E51" s="1095"/>
      <c r="F51" s="1094" t="s">
        <v>345</v>
      </c>
      <c r="G51" s="1095" t="s">
        <v>324</v>
      </c>
      <c r="H51" s="1095"/>
      <c r="I51" s="1095"/>
      <c r="J51" s="1094" t="s">
        <v>345</v>
      </c>
      <c r="K51" s="1095" t="s">
        <v>324</v>
      </c>
      <c r="L51" s="1095"/>
      <c r="M51" s="1095"/>
      <c r="N51" s="1094" t="s">
        <v>345</v>
      </c>
      <c r="O51" s="1095" t="s">
        <v>324</v>
      </c>
      <c r="P51" s="1095"/>
      <c r="Q51" s="1095"/>
    </row>
    <row r="52" spans="1:17" ht="39.75" customHeight="1">
      <c r="A52" s="1104"/>
      <c r="B52" s="1094"/>
      <c r="C52" s="366" t="s">
        <v>325</v>
      </c>
      <c r="D52" s="366" t="s">
        <v>326</v>
      </c>
      <c r="E52" s="366" t="s">
        <v>327</v>
      </c>
      <c r="F52" s="1094"/>
      <c r="G52" s="366" t="s">
        <v>325</v>
      </c>
      <c r="H52" s="366" t="s">
        <v>326</v>
      </c>
      <c r="I52" s="366" t="s">
        <v>327</v>
      </c>
      <c r="J52" s="1094"/>
      <c r="K52" s="366" t="s">
        <v>325</v>
      </c>
      <c r="L52" s="366" t="s">
        <v>326</v>
      </c>
      <c r="M52" s="366" t="s">
        <v>327</v>
      </c>
      <c r="N52" s="1094"/>
      <c r="O52" s="366" t="s">
        <v>325</v>
      </c>
      <c r="P52" s="366" t="s">
        <v>326</v>
      </c>
      <c r="Q52" s="366" t="s">
        <v>327</v>
      </c>
    </row>
    <row r="53" spans="1:17">
      <c r="A53" s="95" t="s">
        <v>328</v>
      </c>
      <c r="B53" s="610"/>
      <c r="C53" s="608"/>
      <c r="D53" s="608"/>
      <c r="E53" s="608"/>
      <c r="F53" s="108">
        <v>0</v>
      </c>
      <c r="G53" s="108">
        <v>0</v>
      </c>
      <c r="H53" s="108"/>
      <c r="I53" s="108"/>
      <c r="J53" s="608"/>
      <c r="K53" s="608"/>
      <c r="L53" s="608"/>
      <c r="M53" s="608"/>
      <c r="N53" s="108">
        <f>F53</f>
        <v>0</v>
      </c>
      <c r="O53" s="108">
        <f>G53</f>
        <v>0</v>
      </c>
      <c r="P53" s="108"/>
      <c r="Q53" s="108"/>
    </row>
    <row r="54" spans="1:17">
      <c r="A54" s="95" t="s">
        <v>329</v>
      </c>
      <c r="B54" s="610"/>
      <c r="C54" s="608"/>
      <c r="D54" s="608"/>
      <c r="E54" s="608"/>
      <c r="F54" s="108">
        <v>1</v>
      </c>
      <c r="G54" s="108">
        <v>2987</v>
      </c>
      <c r="H54" s="108"/>
      <c r="I54" s="108"/>
      <c r="J54" s="608"/>
      <c r="K54" s="608"/>
      <c r="L54" s="608"/>
      <c r="M54" s="608"/>
      <c r="N54" s="108">
        <f t="shared" ref="N54:N59" si="8">F54</f>
        <v>1</v>
      </c>
      <c r="O54" s="108">
        <f t="shared" ref="O54:O59" si="9">G54</f>
        <v>2987</v>
      </c>
      <c r="P54" s="108"/>
      <c r="Q54" s="108"/>
    </row>
    <row r="55" spans="1:17">
      <c r="A55" s="95" t="s">
        <v>330</v>
      </c>
      <c r="B55" s="610"/>
      <c r="C55" s="608"/>
      <c r="D55" s="608"/>
      <c r="E55" s="608"/>
      <c r="F55" s="108">
        <v>2</v>
      </c>
      <c r="G55" s="108">
        <v>5974</v>
      </c>
      <c r="H55" s="108"/>
      <c r="I55" s="108"/>
      <c r="J55" s="608"/>
      <c r="K55" s="611"/>
      <c r="L55" s="612"/>
      <c r="M55" s="612"/>
      <c r="N55" s="108">
        <f t="shared" si="8"/>
        <v>2</v>
      </c>
      <c r="O55" s="108">
        <f t="shared" si="9"/>
        <v>5974</v>
      </c>
      <c r="P55" s="108"/>
      <c r="Q55" s="108"/>
    </row>
    <row r="56" spans="1:17">
      <c r="A56" s="95" t="s">
        <v>331</v>
      </c>
      <c r="B56" s="610"/>
      <c r="C56" s="608"/>
      <c r="D56" s="608"/>
      <c r="E56" s="608"/>
      <c r="F56" s="108">
        <v>5</v>
      </c>
      <c r="G56" s="108">
        <v>42159</v>
      </c>
      <c r="H56" s="108"/>
      <c r="I56" s="108"/>
      <c r="J56" s="608"/>
      <c r="K56" s="611"/>
      <c r="L56" s="611"/>
      <c r="M56" s="611"/>
      <c r="N56" s="108">
        <f t="shared" si="8"/>
        <v>5</v>
      </c>
      <c r="O56" s="108">
        <f t="shared" si="9"/>
        <v>42159</v>
      </c>
      <c r="P56" s="108"/>
      <c r="Q56" s="108"/>
    </row>
    <row r="57" spans="1:17">
      <c r="A57" s="95" t="s">
        <v>332</v>
      </c>
      <c r="B57" s="610"/>
      <c r="C57" s="608"/>
      <c r="D57" s="608"/>
      <c r="E57" s="608"/>
      <c r="F57" s="108">
        <v>3</v>
      </c>
      <c r="G57" s="108">
        <v>10479</v>
      </c>
      <c r="H57" s="108"/>
      <c r="I57" s="108"/>
      <c r="J57" s="610"/>
      <c r="K57" s="613"/>
      <c r="L57" s="613"/>
      <c r="M57" s="613"/>
      <c r="N57" s="108">
        <f t="shared" si="8"/>
        <v>3</v>
      </c>
      <c r="O57" s="108">
        <f t="shared" si="9"/>
        <v>10479</v>
      </c>
      <c r="P57" s="108"/>
      <c r="Q57" s="108"/>
    </row>
    <row r="58" spans="1:17">
      <c r="A58" s="95" t="s">
        <v>333</v>
      </c>
      <c r="B58" s="610"/>
      <c r="C58" s="608"/>
      <c r="D58" s="608"/>
      <c r="E58" s="608"/>
      <c r="F58" s="108">
        <v>1</v>
      </c>
      <c r="G58" s="108">
        <v>8961</v>
      </c>
      <c r="H58" s="108"/>
      <c r="I58" s="108"/>
      <c r="J58" s="608"/>
      <c r="K58" s="611"/>
      <c r="L58" s="611"/>
      <c r="M58" s="611"/>
      <c r="N58" s="108">
        <f t="shared" si="8"/>
        <v>1</v>
      </c>
      <c r="O58" s="108">
        <f t="shared" si="9"/>
        <v>8961</v>
      </c>
      <c r="P58" s="108"/>
      <c r="Q58" s="108"/>
    </row>
    <row r="59" spans="1:17">
      <c r="A59" s="95" t="s">
        <v>334</v>
      </c>
      <c r="B59" s="610"/>
      <c r="C59" s="608"/>
      <c r="D59" s="608"/>
      <c r="E59" s="608"/>
      <c r="F59" s="108">
        <v>1</v>
      </c>
      <c r="G59" s="108">
        <v>2987</v>
      </c>
      <c r="H59" s="108"/>
      <c r="I59" s="108"/>
      <c r="J59" s="608"/>
      <c r="K59" s="608"/>
      <c r="L59" s="608"/>
      <c r="M59" s="608"/>
      <c r="N59" s="108">
        <f t="shared" si="8"/>
        <v>1</v>
      </c>
      <c r="O59" s="108">
        <f t="shared" si="9"/>
        <v>2987</v>
      </c>
      <c r="P59" s="108"/>
      <c r="Q59" s="108"/>
    </row>
    <row r="60" spans="1:17">
      <c r="A60" s="95" t="s">
        <v>335</v>
      </c>
      <c r="B60" s="610"/>
      <c r="C60" s="608"/>
      <c r="D60" s="608"/>
      <c r="E60" s="608"/>
      <c r="F60" s="108"/>
      <c r="G60" s="108"/>
      <c r="H60" s="108"/>
      <c r="I60" s="108"/>
      <c r="J60" s="608"/>
      <c r="K60" s="608"/>
      <c r="L60" s="608"/>
      <c r="M60" s="608"/>
      <c r="N60" s="108"/>
      <c r="O60" s="108"/>
      <c r="P60" s="108"/>
      <c r="Q60" s="108"/>
    </row>
    <row r="61" spans="1:17">
      <c r="A61" s="95" t="s">
        <v>336</v>
      </c>
      <c r="B61" s="610"/>
      <c r="C61" s="608"/>
      <c r="D61" s="608"/>
      <c r="E61" s="608"/>
      <c r="F61" s="108"/>
      <c r="G61" s="108"/>
      <c r="H61" s="108"/>
      <c r="I61" s="108"/>
      <c r="J61" s="608"/>
      <c r="K61" s="608"/>
      <c r="L61" s="608"/>
      <c r="M61" s="608"/>
      <c r="N61" s="108"/>
      <c r="O61" s="108"/>
      <c r="P61" s="108"/>
      <c r="Q61" s="108"/>
    </row>
    <row r="62" spans="1:17">
      <c r="A62" s="95" t="s">
        <v>337</v>
      </c>
      <c r="B62" s="608"/>
      <c r="C62" s="608"/>
      <c r="D62" s="608"/>
      <c r="E62" s="608"/>
      <c r="F62" s="194"/>
      <c r="G62" s="194"/>
      <c r="H62" s="194"/>
      <c r="I62" s="194"/>
      <c r="J62" s="608"/>
      <c r="K62" s="608"/>
      <c r="L62" s="608"/>
      <c r="M62" s="608"/>
      <c r="N62" s="108"/>
      <c r="O62" s="108"/>
      <c r="P62" s="108"/>
      <c r="Q62" s="108"/>
    </row>
    <row r="63" spans="1:17">
      <c r="A63" s="95" t="s">
        <v>338</v>
      </c>
      <c r="B63" s="608"/>
      <c r="C63" s="608"/>
      <c r="D63" s="608"/>
      <c r="E63" s="608"/>
      <c r="F63" s="194"/>
      <c r="G63" s="194"/>
      <c r="H63" s="194"/>
      <c r="I63" s="194"/>
      <c r="J63" s="608"/>
      <c r="K63" s="608"/>
      <c r="L63" s="608"/>
      <c r="M63" s="608"/>
      <c r="N63" s="108"/>
      <c r="O63" s="108"/>
      <c r="P63" s="108"/>
      <c r="Q63" s="108"/>
    </row>
    <row r="64" spans="1:17" ht="13.5" thickBot="1">
      <c r="A64" s="12" t="s">
        <v>339</v>
      </c>
      <c r="B64" s="609"/>
      <c r="C64" s="609"/>
      <c r="D64" s="609"/>
      <c r="E64" s="609"/>
      <c r="F64" s="75"/>
      <c r="G64" s="75"/>
      <c r="H64" s="75"/>
      <c r="I64" s="75"/>
      <c r="J64" s="609"/>
      <c r="K64" s="609"/>
      <c r="L64" s="609"/>
      <c r="M64" s="614"/>
      <c r="N64" s="261"/>
      <c r="O64" s="261"/>
      <c r="P64" s="261"/>
      <c r="Q64" s="261"/>
    </row>
    <row r="65" spans="1:17">
      <c r="A65" s="9" t="s">
        <v>340</v>
      </c>
      <c r="B65" s="606">
        <f>SUM(B53:B64)</f>
        <v>0</v>
      </c>
      <c r="C65" s="606">
        <f t="shared" ref="C65:Q65" si="10">SUM(C53:C64)</f>
        <v>0</v>
      </c>
      <c r="D65" s="606">
        <f t="shared" si="10"/>
        <v>0</v>
      </c>
      <c r="E65" s="606">
        <f t="shared" si="10"/>
        <v>0</v>
      </c>
      <c r="F65" s="11">
        <f t="shared" si="10"/>
        <v>13</v>
      </c>
      <c r="G65" s="11">
        <f t="shared" si="10"/>
        <v>73547</v>
      </c>
      <c r="H65" s="11">
        <f t="shared" si="10"/>
        <v>0</v>
      </c>
      <c r="I65" s="11">
        <f t="shared" si="10"/>
        <v>0</v>
      </c>
      <c r="J65" s="606">
        <f t="shared" si="10"/>
        <v>0</v>
      </c>
      <c r="K65" s="606">
        <f t="shared" si="10"/>
        <v>0</v>
      </c>
      <c r="L65" s="606">
        <f t="shared" si="10"/>
        <v>0</v>
      </c>
      <c r="M65" s="615">
        <f t="shared" si="10"/>
        <v>0</v>
      </c>
      <c r="N65" s="430">
        <f>SUM(N53:N64)</f>
        <v>13</v>
      </c>
      <c r="O65" s="430">
        <f t="shared" si="10"/>
        <v>73547</v>
      </c>
      <c r="P65" s="430">
        <f t="shared" si="10"/>
        <v>0</v>
      </c>
      <c r="Q65" s="430">
        <f t="shared" si="10"/>
        <v>0</v>
      </c>
    </row>
    <row r="66" spans="1:17">
      <c r="A66" s="8"/>
      <c r="B66" s="29"/>
      <c r="C66" s="29"/>
      <c r="D66" s="29"/>
      <c r="E66" s="29"/>
      <c r="F66" s="29"/>
      <c r="G66" s="29"/>
      <c r="H66" s="29"/>
      <c r="I66" s="29"/>
      <c r="J66" s="29"/>
      <c r="K66" s="29"/>
      <c r="L66" s="29"/>
      <c r="M66" s="29"/>
      <c r="N66" s="29"/>
      <c r="O66" s="29"/>
      <c r="P66" s="29"/>
      <c r="Q66" s="30"/>
    </row>
    <row r="67" spans="1:17">
      <c r="A67" s="8"/>
      <c r="B67" s="29"/>
      <c r="C67" s="29"/>
      <c r="D67" s="29"/>
      <c r="E67" s="29"/>
      <c r="F67" s="29"/>
      <c r="G67" s="29"/>
      <c r="H67" s="29"/>
      <c r="I67" s="29"/>
      <c r="J67" s="29"/>
      <c r="K67" s="29"/>
      <c r="L67" s="29"/>
      <c r="M67" s="29"/>
      <c r="N67" s="29"/>
      <c r="O67" s="29"/>
      <c r="P67" s="29"/>
      <c r="Q67" s="30"/>
    </row>
    <row r="68" spans="1:17" ht="15.75">
      <c r="A68" s="1091" t="s">
        <v>346</v>
      </c>
      <c r="B68" s="1092"/>
      <c r="C68" s="1092"/>
      <c r="D68" s="1092"/>
      <c r="E68" s="1092"/>
      <c r="F68" s="1092"/>
      <c r="G68" s="1092"/>
      <c r="H68" s="1092"/>
      <c r="I68" s="1093"/>
      <c r="J68" s="369"/>
      <c r="K68" s="369"/>
      <c r="L68" s="369"/>
      <c r="M68" s="369"/>
      <c r="N68" s="369"/>
      <c r="O68" s="369"/>
      <c r="P68" s="369"/>
      <c r="Q68" s="369"/>
    </row>
    <row r="69" spans="1:17">
      <c r="A69" s="449"/>
      <c r="B69" s="1105" t="s">
        <v>320</v>
      </c>
      <c r="C69" s="1105"/>
      <c r="D69" s="1105"/>
      <c r="E69" s="1106"/>
      <c r="F69" s="1105" t="s">
        <v>321</v>
      </c>
      <c r="G69" s="1105"/>
      <c r="H69" s="1105"/>
      <c r="I69" s="1105"/>
      <c r="J69" s="1095" t="s">
        <v>322</v>
      </c>
      <c r="K69" s="1095"/>
      <c r="L69" s="1095"/>
      <c r="M69" s="1095"/>
      <c r="N69" s="1095" t="s">
        <v>10</v>
      </c>
      <c r="O69" s="1095"/>
      <c r="P69" s="1095"/>
      <c r="Q69" s="1095"/>
    </row>
    <row r="70" spans="1:17">
      <c r="A70" s="1111" t="s">
        <v>319</v>
      </c>
      <c r="B70" s="1096" t="s">
        <v>323</v>
      </c>
      <c r="C70" s="25"/>
      <c r="D70" s="26"/>
      <c r="E70" s="27"/>
      <c r="F70" s="1096" t="s">
        <v>323</v>
      </c>
      <c r="G70" s="25"/>
      <c r="H70" s="26"/>
      <c r="I70" s="27"/>
      <c r="J70" s="1096" t="s">
        <v>323</v>
      </c>
      <c r="K70" s="25"/>
      <c r="L70" s="26"/>
      <c r="M70" s="27"/>
      <c r="N70" s="1096" t="s">
        <v>323</v>
      </c>
      <c r="O70" s="25"/>
      <c r="P70" s="26"/>
      <c r="Q70" s="27"/>
    </row>
    <row r="71" spans="1:17">
      <c r="A71" s="1112"/>
      <c r="B71" s="1097"/>
      <c r="C71" s="1105" t="s">
        <v>324</v>
      </c>
      <c r="D71" s="1105"/>
      <c r="E71" s="1105"/>
      <c r="F71" s="1097"/>
      <c r="G71" s="1105" t="s">
        <v>324</v>
      </c>
      <c r="H71" s="1105"/>
      <c r="I71" s="1105"/>
      <c r="J71" s="1097"/>
      <c r="K71" s="1105" t="s">
        <v>324</v>
      </c>
      <c r="L71" s="1105"/>
      <c r="M71" s="1105"/>
      <c r="N71" s="1097"/>
      <c r="O71" s="1105" t="s">
        <v>324</v>
      </c>
      <c r="P71" s="1105"/>
      <c r="Q71" s="1105"/>
    </row>
    <row r="72" spans="1:17">
      <c r="A72" s="1113"/>
      <c r="B72" s="1098"/>
      <c r="C72" s="28" t="s">
        <v>325</v>
      </c>
      <c r="D72" s="366" t="s">
        <v>326</v>
      </c>
      <c r="E72" s="366" t="s">
        <v>327</v>
      </c>
      <c r="F72" s="1098"/>
      <c r="G72" s="28" t="s">
        <v>325</v>
      </c>
      <c r="H72" s="366" t="s">
        <v>326</v>
      </c>
      <c r="I72" s="366" t="s">
        <v>327</v>
      </c>
      <c r="J72" s="1098"/>
      <c r="K72" s="28" t="s">
        <v>325</v>
      </c>
      <c r="L72" s="366" t="s">
        <v>326</v>
      </c>
      <c r="M72" s="366" t="s">
        <v>327</v>
      </c>
      <c r="N72" s="1098"/>
      <c r="O72" s="28" t="s">
        <v>325</v>
      </c>
      <c r="P72" s="366" t="s">
        <v>326</v>
      </c>
      <c r="Q72" s="366" t="s">
        <v>327</v>
      </c>
    </row>
    <row r="73" spans="1:17">
      <c r="A73" s="95" t="s">
        <v>328</v>
      </c>
      <c r="B73" s="607"/>
      <c r="C73" s="608"/>
      <c r="D73" s="608"/>
      <c r="E73" s="608"/>
      <c r="F73" s="108"/>
      <c r="G73" s="108"/>
      <c r="H73" s="108"/>
      <c r="I73" s="108"/>
      <c r="J73" s="608"/>
      <c r="K73" s="608"/>
      <c r="L73" s="608"/>
      <c r="M73" s="608"/>
      <c r="N73" s="108"/>
      <c r="O73" s="108"/>
      <c r="P73" s="108"/>
      <c r="Q73" s="108"/>
    </row>
    <row r="74" spans="1:17">
      <c r="A74" s="95" t="s">
        <v>329</v>
      </c>
      <c r="B74" s="607"/>
      <c r="C74" s="608"/>
      <c r="D74" s="608"/>
      <c r="E74" s="608"/>
      <c r="F74" s="108"/>
      <c r="G74" s="108"/>
      <c r="H74" s="108"/>
      <c r="I74" s="108"/>
      <c r="J74" s="608"/>
      <c r="K74" s="608"/>
      <c r="L74" s="608"/>
      <c r="M74" s="608"/>
      <c r="N74" s="108"/>
      <c r="O74" s="108"/>
      <c r="P74" s="108"/>
      <c r="Q74" s="108"/>
    </row>
    <row r="75" spans="1:17">
      <c r="A75" s="95" t="s">
        <v>330</v>
      </c>
      <c r="B75" s="607"/>
      <c r="C75" s="608"/>
      <c r="D75" s="608"/>
      <c r="E75" s="608"/>
      <c r="F75" s="108"/>
      <c r="G75" s="108"/>
      <c r="H75" s="108"/>
      <c r="I75" s="108"/>
      <c r="J75" s="608"/>
      <c r="K75" s="608"/>
      <c r="L75" s="608"/>
      <c r="M75" s="608"/>
      <c r="N75" s="108"/>
      <c r="O75" s="108"/>
      <c r="P75" s="108"/>
      <c r="Q75" s="108"/>
    </row>
    <row r="76" spans="1:17">
      <c r="A76" s="95" t="s">
        <v>331</v>
      </c>
      <c r="B76" s="607"/>
      <c r="C76" s="608"/>
      <c r="D76" s="608"/>
      <c r="E76" s="608"/>
      <c r="F76" s="108"/>
      <c r="G76" s="108"/>
      <c r="H76" s="108"/>
      <c r="I76" s="108"/>
      <c r="J76" s="608"/>
      <c r="K76" s="608"/>
      <c r="L76" s="608"/>
      <c r="M76" s="608"/>
      <c r="N76" s="108"/>
      <c r="O76" s="108"/>
      <c r="P76" s="108"/>
      <c r="Q76" s="108"/>
    </row>
    <row r="77" spans="1:17">
      <c r="A77" s="95" t="s">
        <v>332</v>
      </c>
      <c r="B77" s="607"/>
      <c r="C77" s="608"/>
      <c r="D77" s="608"/>
      <c r="E77" s="608"/>
      <c r="F77" s="108"/>
      <c r="G77" s="108"/>
      <c r="H77" s="108"/>
      <c r="I77" s="108"/>
      <c r="J77" s="608"/>
      <c r="K77" s="608"/>
      <c r="L77" s="608"/>
      <c r="M77" s="608"/>
      <c r="N77" s="108"/>
      <c r="O77" s="108"/>
      <c r="P77" s="108"/>
      <c r="Q77" s="108"/>
    </row>
    <row r="78" spans="1:17">
      <c r="A78" s="95" t="s">
        <v>333</v>
      </c>
      <c r="B78" s="607"/>
      <c r="C78" s="608"/>
      <c r="D78" s="608"/>
      <c r="E78" s="608"/>
      <c r="F78" s="108"/>
      <c r="G78" s="108"/>
      <c r="H78" s="108"/>
      <c r="I78" s="108"/>
      <c r="J78" s="608"/>
      <c r="K78" s="608"/>
      <c r="L78" s="608"/>
      <c r="M78" s="608"/>
      <c r="N78" s="108"/>
      <c r="O78" s="108"/>
      <c r="P78" s="108"/>
      <c r="Q78" s="108"/>
    </row>
    <row r="79" spans="1:17">
      <c r="A79" s="95" t="s">
        <v>334</v>
      </c>
      <c r="B79" s="607"/>
      <c r="C79" s="608"/>
      <c r="D79" s="608"/>
      <c r="E79" s="608"/>
      <c r="F79" s="108"/>
      <c r="G79" s="108"/>
      <c r="H79" s="108"/>
      <c r="I79" s="108"/>
      <c r="J79" s="608"/>
      <c r="K79" s="608"/>
      <c r="L79" s="608"/>
      <c r="M79" s="608"/>
      <c r="N79" s="108"/>
      <c r="O79" s="108"/>
      <c r="P79" s="108"/>
      <c r="Q79" s="108"/>
    </row>
    <row r="80" spans="1:17">
      <c r="A80" s="95" t="s">
        <v>335</v>
      </c>
      <c r="B80" s="607"/>
      <c r="C80" s="608"/>
      <c r="D80" s="608"/>
      <c r="E80" s="608"/>
      <c r="F80" s="108"/>
      <c r="G80" s="108"/>
      <c r="H80" s="108"/>
      <c r="I80" s="108"/>
      <c r="J80" s="608"/>
      <c r="K80" s="608"/>
      <c r="L80" s="608"/>
      <c r="M80" s="608"/>
      <c r="N80" s="108"/>
      <c r="O80" s="108"/>
      <c r="P80" s="108"/>
      <c r="Q80" s="108"/>
    </row>
    <row r="81" spans="1:17">
      <c r="A81" s="95" t="s">
        <v>336</v>
      </c>
      <c r="B81" s="607"/>
      <c r="C81" s="608"/>
      <c r="D81" s="608"/>
      <c r="E81" s="608"/>
      <c r="F81" s="108"/>
      <c r="G81" s="108"/>
      <c r="H81" s="108"/>
      <c r="I81" s="108"/>
      <c r="J81" s="608"/>
      <c r="K81" s="608"/>
      <c r="L81" s="608"/>
      <c r="M81" s="608"/>
      <c r="N81" s="108"/>
      <c r="O81" s="108"/>
      <c r="P81" s="108"/>
      <c r="Q81" s="108"/>
    </row>
    <row r="82" spans="1:17">
      <c r="A82" s="95" t="s">
        <v>337</v>
      </c>
      <c r="B82" s="608"/>
      <c r="C82" s="608"/>
      <c r="D82" s="608"/>
      <c r="E82" s="608"/>
      <c r="F82" s="108"/>
      <c r="G82" s="108"/>
      <c r="H82" s="108"/>
      <c r="I82" s="108"/>
      <c r="J82" s="608"/>
      <c r="K82" s="608"/>
      <c r="L82" s="608"/>
      <c r="M82" s="608"/>
      <c r="N82" s="108"/>
      <c r="O82" s="108"/>
      <c r="P82" s="108"/>
      <c r="Q82" s="108"/>
    </row>
    <row r="83" spans="1:17">
      <c r="A83" s="95" t="s">
        <v>338</v>
      </c>
      <c r="B83" s="608"/>
      <c r="C83" s="608"/>
      <c r="D83" s="608"/>
      <c r="E83" s="608"/>
      <c r="F83" s="108"/>
      <c r="G83" s="108"/>
      <c r="H83" s="108"/>
      <c r="I83" s="108"/>
      <c r="J83" s="608"/>
      <c r="K83" s="608"/>
      <c r="L83" s="608"/>
      <c r="M83" s="608"/>
      <c r="N83" s="108"/>
      <c r="O83" s="108"/>
      <c r="P83" s="108"/>
      <c r="Q83" s="108"/>
    </row>
    <row r="84" spans="1:17" ht="13.5" thickBot="1">
      <c r="A84" s="12" t="s">
        <v>339</v>
      </c>
      <c r="B84" s="609"/>
      <c r="C84" s="609"/>
      <c r="D84" s="609"/>
      <c r="E84" s="609"/>
      <c r="F84" s="24"/>
      <c r="G84" s="24"/>
      <c r="H84" s="24"/>
      <c r="I84" s="24"/>
      <c r="J84" s="609"/>
      <c r="K84" s="609"/>
      <c r="L84" s="609"/>
      <c r="M84" s="609"/>
      <c r="N84" s="24"/>
      <c r="O84" s="24"/>
      <c r="P84" s="24"/>
      <c r="Q84" s="24"/>
    </row>
    <row r="85" spans="1:17">
      <c r="A85" s="9" t="s">
        <v>340</v>
      </c>
      <c r="B85" s="606">
        <f>SUM(B73:B84)</f>
        <v>0</v>
      </c>
      <c r="C85" s="606">
        <f t="shared" ref="C85:Q85" si="11">SUM(C73:C84)</f>
        <v>0</v>
      </c>
      <c r="D85" s="606">
        <f t="shared" si="11"/>
        <v>0</v>
      </c>
      <c r="E85" s="606">
        <f t="shared" si="11"/>
        <v>0</v>
      </c>
      <c r="F85" s="11">
        <f t="shared" si="11"/>
        <v>0</v>
      </c>
      <c r="G85" s="11">
        <f t="shared" si="11"/>
        <v>0</v>
      </c>
      <c r="H85" s="11">
        <f t="shared" si="11"/>
        <v>0</v>
      </c>
      <c r="I85" s="11">
        <f t="shared" si="11"/>
        <v>0</v>
      </c>
      <c r="J85" s="606">
        <f t="shared" si="11"/>
        <v>0</v>
      </c>
      <c r="K85" s="606">
        <f t="shared" si="11"/>
        <v>0</v>
      </c>
      <c r="L85" s="606">
        <f t="shared" si="11"/>
        <v>0</v>
      </c>
      <c r="M85" s="606">
        <f t="shared" si="11"/>
        <v>0</v>
      </c>
      <c r="N85" s="11">
        <f t="shared" si="11"/>
        <v>0</v>
      </c>
      <c r="O85" s="11">
        <f t="shared" si="11"/>
        <v>0</v>
      </c>
      <c r="P85" s="11">
        <f t="shared" si="11"/>
        <v>0</v>
      </c>
      <c r="Q85" s="11">
        <f t="shared" si="11"/>
        <v>0</v>
      </c>
    </row>
    <row r="86" spans="1:17">
      <c r="A86" s="8"/>
      <c r="B86" s="29"/>
      <c r="C86" s="29"/>
      <c r="D86" s="29"/>
      <c r="E86" s="29"/>
      <c r="F86" s="29"/>
      <c r="G86" s="29"/>
      <c r="H86" s="29"/>
      <c r="I86" s="29"/>
      <c r="J86" s="29"/>
      <c r="K86" s="29"/>
      <c r="L86" s="29"/>
      <c r="M86" s="29"/>
      <c r="N86" s="29"/>
      <c r="O86" s="29"/>
      <c r="P86" s="29"/>
      <c r="Q86" s="30"/>
    </row>
    <row r="87" spans="1:17">
      <c r="A87" s="70"/>
      <c r="B87" s="29"/>
      <c r="C87" s="29"/>
      <c r="D87" s="29"/>
      <c r="E87" s="29"/>
      <c r="F87" s="29"/>
      <c r="G87" s="29"/>
      <c r="H87" s="29"/>
      <c r="I87" s="29"/>
      <c r="J87" s="29"/>
      <c r="K87" s="29"/>
      <c r="L87" s="29"/>
      <c r="M87" s="29"/>
      <c r="N87" s="29"/>
      <c r="O87" s="29"/>
      <c r="P87" s="29"/>
      <c r="Q87" s="30"/>
    </row>
    <row r="88" spans="1:17">
      <c r="A88" s="1099" t="s">
        <v>347</v>
      </c>
      <c r="B88" s="1100"/>
      <c r="C88" s="1100"/>
      <c r="D88" s="1100"/>
      <c r="E88" s="1100"/>
      <c r="F88" s="1100"/>
      <c r="G88" s="1100"/>
      <c r="H88" s="1100"/>
      <c r="I88" s="1100"/>
      <c r="J88" s="1100"/>
      <c r="K88" s="1100"/>
      <c r="L88" s="1100"/>
      <c r="M88" s="1100"/>
      <c r="N88" s="1100"/>
      <c r="O88" s="1100"/>
      <c r="P88" s="1100"/>
      <c r="Q88" s="1101"/>
    </row>
    <row r="89" spans="1:17">
      <c r="A89" s="1099"/>
      <c r="B89" s="1100"/>
      <c r="C89" s="1100"/>
      <c r="D89" s="1100"/>
      <c r="E89" s="1100"/>
      <c r="F89" s="1100"/>
      <c r="G89" s="1100"/>
      <c r="H89" s="1100"/>
      <c r="I89" s="1100"/>
      <c r="J89" s="1100"/>
      <c r="K89" s="1100"/>
      <c r="L89" s="1100"/>
      <c r="M89" s="1100"/>
      <c r="N89" s="1100"/>
      <c r="O89" s="1100"/>
      <c r="P89" s="1100"/>
      <c r="Q89" s="1101"/>
    </row>
    <row r="90" spans="1:17">
      <c r="A90" s="1099" t="s">
        <v>348</v>
      </c>
      <c r="B90" s="1100"/>
      <c r="C90" s="1100"/>
      <c r="D90" s="1100"/>
      <c r="E90" s="1100"/>
      <c r="F90" s="1100"/>
      <c r="G90" s="1100"/>
      <c r="H90" s="1100"/>
      <c r="I90" s="1100"/>
      <c r="J90" s="1100"/>
      <c r="K90" s="1100"/>
      <c r="L90" s="1100"/>
      <c r="M90" s="1100"/>
      <c r="N90" s="1100"/>
      <c r="O90" s="1100"/>
      <c r="P90" s="1100"/>
      <c r="Q90" s="1101"/>
    </row>
    <row r="91" spans="1:17" ht="12.75" customHeight="1">
      <c r="A91" s="1084" t="s">
        <v>316</v>
      </c>
      <c r="B91" s="1084"/>
      <c r="C91" s="1084"/>
      <c r="D91" s="1084"/>
      <c r="E91" s="1084"/>
      <c r="F91" s="1084"/>
      <c r="G91" s="1084"/>
      <c r="H91" s="1084"/>
      <c r="I91" s="1084"/>
      <c r="J91" s="1084"/>
      <c r="K91" s="1084"/>
      <c r="L91" s="1084"/>
      <c r="M91" s="1084"/>
      <c r="N91" s="1084"/>
      <c r="O91" s="1084"/>
      <c r="P91" s="1084"/>
      <c r="Q91" s="1084"/>
    </row>
  </sheetData>
  <mergeCells count="68">
    <mergeCell ref="A47:Q47"/>
    <mergeCell ref="A91:Q91"/>
    <mergeCell ref="O71:Q71"/>
    <mergeCell ref="A70:A72"/>
    <mergeCell ref="B70:B72"/>
    <mergeCell ref="F70:F72"/>
    <mergeCell ref="J70:J72"/>
    <mergeCell ref="N70:N72"/>
    <mergeCell ref="C71:E71"/>
    <mergeCell ref="G71:I71"/>
    <mergeCell ref="K71:M71"/>
    <mergeCell ref="A68:I68"/>
    <mergeCell ref="B69:E69"/>
    <mergeCell ref="F69:I69"/>
    <mergeCell ref="J69:M69"/>
    <mergeCell ref="N69:Q69"/>
    <mergeCell ref="A24:O24"/>
    <mergeCell ref="A25:O25"/>
    <mergeCell ref="A27:I27"/>
    <mergeCell ref="B28:E28"/>
    <mergeCell ref="F28:I28"/>
    <mergeCell ref="J28:M28"/>
    <mergeCell ref="A90:Q90"/>
    <mergeCell ref="C30:E30"/>
    <mergeCell ref="G30:I30"/>
    <mergeCell ref="K30:M30"/>
    <mergeCell ref="O30:Q30"/>
    <mergeCell ref="A29:A31"/>
    <mergeCell ref="A46:Q46"/>
    <mergeCell ref="A50:A52"/>
    <mergeCell ref="B50:E50"/>
    <mergeCell ref="F50:I50"/>
    <mergeCell ref="J50:M50"/>
    <mergeCell ref="N50:Q50"/>
    <mergeCell ref="A89:Q89"/>
    <mergeCell ref="A88:Q88"/>
    <mergeCell ref="B51:B52"/>
    <mergeCell ref="A1:Q1"/>
    <mergeCell ref="A6:A8"/>
    <mergeCell ref="J7:J8"/>
    <mergeCell ref="N7:N8"/>
    <mergeCell ref="G7:I7"/>
    <mergeCell ref="K7:M7"/>
    <mergeCell ref="C7:E7"/>
    <mergeCell ref="F7:F8"/>
    <mergeCell ref="B6:E6"/>
    <mergeCell ref="J6:M6"/>
    <mergeCell ref="F6:I6"/>
    <mergeCell ref="A2:Q2"/>
    <mergeCell ref="A3:Q3"/>
    <mergeCell ref="N6:Q6"/>
    <mergeCell ref="B7:B8"/>
    <mergeCell ref="O7:Q7"/>
    <mergeCell ref="A5:I5"/>
    <mergeCell ref="N51:N52"/>
    <mergeCell ref="A49:I49"/>
    <mergeCell ref="F51:F52"/>
    <mergeCell ref="G51:I51"/>
    <mergeCell ref="J51:J52"/>
    <mergeCell ref="K51:M51"/>
    <mergeCell ref="B29:B31"/>
    <mergeCell ref="F29:F31"/>
    <mergeCell ref="J29:J31"/>
    <mergeCell ref="N29:N31"/>
    <mergeCell ref="A23:Q23"/>
    <mergeCell ref="C51:E51"/>
    <mergeCell ref="O51:Q51"/>
    <mergeCell ref="N28:Q28"/>
  </mergeCells>
  <printOptions horizontalCentered="1" verticalCentered="1"/>
  <pageMargins left="0.5" right="0.5" top="0.25" bottom="0.25" header="0.3" footer="0.3"/>
  <pageSetup scale="58"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40"/>
  <sheetViews>
    <sheetView zoomScale="85" zoomScaleNormal="85" workbookViewId="0">
      <selection sqref="A1:P36"/>
    </sheetView>
  </sheetViews>
  <sheetFormatPr defaultColWidth="9.42578125" defaultRowHeight="12.75"/>
  <cols>
    <col min="1" max="1" width="56.42578125" customWidth="1"/>
    <col min="2" max="2" width="7.85546875" bestFit="1" customWidth="1"/>
    <col min="3" max="4" width="12.5703125" bestFit="1" customWidth="1"/>
    <col min="5" max="5" width="7.85546875" bestFit="1" customWidth="1"/>
    <col min="6" max="7" width="9.7109375" bestFit="1" customWidth="1"/>
    <col min="8" max="8" width="7.85546875" bestFit="1" customWidth="1"/>
    <col min="9" max="9" width="8.7109375" bestFit="1" customWidth="1"/>
    <col min="10" max="10" width="9" bestFit="1" customWidth="1"/>
    <col min="11" max="11" width="7.85546875" bestFit="1" customWidth="1"/>
    <col min="12" max="13" width="9" bestFit="1" customWidth="1"/>
    <col min="14" max="14" width="7.85546875" bestFit="1" customWidth="1"/>
    <col min="15" max="15" width="8" customWidth="1"/>
    <col min="16" max="16" width="7.85546875" customWidth="1"/>
  </cols>
  <sheetData>
    <row r="1" spans="1:16">
      <c r="A1" s="1119" t="s">
        <v>349</v>
      </c>
      <c r="B1" s="1119"/>
      <c r="C1" s="1119"/>
      <c r="D1" s="1119"/>
      <c r="E1" s="1119"/>
      <c r="F1" s="1119"/>
      <c r="G1" s="1119"/>
      <c r="H1" s="1119"/>
      <c r="I1" s="1119"/>
      <c r="J1" s="1119"/>
      <c r="K1" s="1119"/>
      <c r="L1" s="1119"/>
      <c r="M1" s="1119"/>
      <c r="N1" s="1119"/>
      <c r="O1" s="1119"/>
      <c r="P1" s="1119"/>
    </row>
    <row r="2" spans="1:16">
      <c r="A2" s="1119" t="s">
        <v>1</v>
      </c>
      <c r="B2" s="1065"/>
      <c r="C2" s="1065"/>
      <c r="D2" s="1065"/>
      <c r="E2" s="1065"/>
      <c r="F2" s="1065"/>
      <c r="G2" s="1065"/>
      <c r="H2" s="1065"/>
      <c r="I2" s="1065"/>
      <c r="J2" s="1065"/>
      <c r="K2" s="1065"/>
      <c r="L2" s="1065"/>
      <c r="M2" s="1065"/>
      <c r="N2" s="1065"/>
      <c r="O2" s="1065"/>
      <c r="P2" s="1065"/>
    </row>
    <row r="3" spans="1:16">
      <c r="A3" s="1120" t="s">
        <v>2</v>
      </c>
      <c r="B3" s="1107"/>
      <c r="C3" s="1107"/>
      <c r="D3" s="1107"/>
      <c r="E3" s="1107"/>
      <c r="F3" s="1107"/>
      <c r="G3" s="1107"/>
      <c r="H3" s="1107"/>
      <c r="I3" s="1107"/>
      <c r="J3" s="1107"/>
      <c r="K3" s="1107"/>
      <c r="L3" s="1107"/>
      <c r="M3" s="1107"/>
      <c r="N3" s="1107"/>
      <c r="O3" s="1107"/>
      <c r="P3" s="1107"/>
    </row>
    <row r="4" spans="1:16" ht="13.5" thickBot="1">
      <c r="A4" s="451"/>
      <c r="B4" s="369"/>
      <c r="C4" s="369"/>
      <c r="D4" s="369"/>
      <c r="E4" s="369"/>
      <c r="F4" s="369"/>
      <c r="G4" s="369"/>
      <c r="H4" s="369"/>
      <c r="I4" s="369"/>
      <c r="J4" s="369"/>
      <c r="K4" s="369"/>
      <c r="L4" s="369"/>
      <c r="M4" s="369"/>
      <c r="N4" s="369"/>
      <c r="O4" s="369"/>
      <c r="P4" s="369"/>
    </row>
    <row r="5" spans="1:16">
      <c r="A5" s="232"/>
      <c r="B5" s="1121" t="s">
        <v>350</v>
      </c>
      <c r="C5" s="1021"/>
      <c r="D5" s="1022"/>
      <c r="E5" s="1020" t="s">
        <v>4</v>
      </c>
      <c r="F5" s="1021"/>
      <c r="G5" s="1022"/>
      <c r="H5" s="995" t="s">
        <v>5</v>
      </c>
      <c r="I5" s="996"/>
      <c r="J5" s="997"/>
      <c r="K5" s="1116" t="s">
        <v>351</v>
      </c>
      <c r="L5" s="1117"/>
      <c r="M5" s="1118"/>
      <c r="N5" s="1122" t="s">
        <v>352</v>
      </c>
      <c r="O5" s="1123"/>
      <c r="P5" s="1124"/>
    </row>
    <row r="6" spans="1:16">
      <c r="A6" s="7"/>
      <c r="B6" s="109" t="s">
        <v>8</v>
      </c>
      <c r="C6" s="366" t="s">
        <v>9</v>
      </c>
      <c r="D6" s="447" t="s">
        <v>10</v>
      </c>
      <c r="E6" s="109" t="s">
        <v>8</v>
      </c>
      <c r="F6" s="366" t="s">
        <v>9</v>
      </c>
      <c r="G6" s="447" t="s">
        <v>10</v>
      </c>
      <c r="H6" s="109" t="s">
        <v>8</v>
      </c>
      <c r="I6" s="366" t="s">
        <v>9</v>
      </c>
      <c r="J6" s="447" t="s">
        <v>10</v>
      </c>
      <c r="K6" s="109" t="s">
        <v>8</v>
      </c>
      <c r="L6" s="366" t="s">
        <v>9</v>
      </c>
      <c r="M6" s="447" t="s">
        <v>10</v>
      </c>
      <c r="N6" s="109" t="s">
        <v>8</v>
      </c>
      <c r="O6" s="366" t="s">
        <v>9</v>
      </c>
      <c r="P6" s="447" t="s">
        <v>10</v>
      </c>
    </row>
    <row r="7" spans="1:16">
      <c r="A7" s="110" t="s">
        <v>123</v>
      </c>
      <c r="B7" s="86"/>
      <c r="C7" s="87"/>
      <c r="D7" s="88"/>
      <c r="E7" s="86"/>
      <c r="F7" s="87"/>
      <c r="G7" s="88"/>
      <c r="H7" s="86"/>
      <c r="I7" s="87"/>
      <c r="J7" s="88"/>
      <c r="K7" s="517"/>
      <c r="L7" s="517"/>
      <c r="M7" s="517"/>
      <c r="N7" s="86"/>
      <c r="O7" s="87"/>
      <c r="P7" s="88"/>
    </row>
    <row r="8" spans="1:16">
      <c r="A8" s="17" t="s">
        <v>353</v>
      </c>
      <c r="B8" s="767" t="s">
        <v>12</v>
      </c>
      <c r="C8" s="236">
        <v>32552726</v>
      </c>
      <c r="D8" s="195">
        <f>SUM(B8:C8)</f>
        <v>32552726</v>
      </c>
      <c r="E8" s="768" t="s">
        <v>12</v>
      </c>
      <c r="F8" s="151">
        <v>0</v>
      </c>
      <c r="G8" s="152">
        <f>SUM(E8:F8)</f>
        <v>0</v>
      </c>
      <c r="H8" s="776" t="s">
        <v>12</v>
      </c>
      <c r="I8" s="149">
        <v>0</v>
      </c>
      <c r="J8" s="153">
        <f>SUM(H8:I8)</f>
        <v>0</v>
      </c>
      <c r="K8" s="921" t="s">
        <v>12</v>
      </c>
      <c r="L8" s="454">
        <v>0</v>
      </c>
      <c r="M8" s="454">
        <f>SUM(K8:L8)</f>
        <v>0</v>
      </c>
      <c r="N8" s="778" t="s">
        <v>12</v>
      </c>
      <c r="O8" s="112">
        <v>0</v>
      </c>
      <c r="P8" s="113">
        <v>0</v>
      </c>
    </row>
    <row r="9" spans="1:16">
      <c r="A9" s="479"/>
      <c r="B9" s="768"/>
      <c r="C9" s="151"/>
      <c r="D9" s="195"/>
      <c r="E9" s="768"/>
      <c r="F9" s="151"/>
      <c r="G9" s="195"/>
      <c r="H9" s="768"/>
      <c r="I9" s="151"/>
      <c r="J9" s="195"/>
      <c r="K9" s="922"/>
      <c r="L9" s="150"/>
      <c r="M9" s="150"/>
      <c r="N9" s="778"/>
      <c r="O9" s="112"/>
      <c r="P9" s="113"/>
    </row>
    <row r="10" spans="1:16" ht="13.5" thickBot="1">
      <c r="A10" s="377"/>
      <c r="B10" s="769"/>
      <c r="C10" s="197"/>
      <c r="D10" s="198"/>
      <c r="E10" s="769"/>
      <c r="F10" s="197"/>
      <c r="G10" s="198"/>
      <c r="H10" s="769"/>
      <c r="I10" s="197"/>
      <c r="J10" s="198"/>
      <c r="K10" s="923"/>
      <c r="L10" s="455"/>
      <c r="M10" s="455"/>
      <c r="N10" s="779"/>
      <c r="O10" s="199"/>
      <c r="P10" s="200"/>
    </row>
    <row r="11" spans="1:16" ht="13.5" thickBot="1">
      <c r="A11" s="445" t="s">
        <v>354</v>
      </c>
      <c r="B11" s="770" t="s">
        <v>12</v>
      </c>
      <c r="C11" s="219">
        <f t="shared" ref="C11:D11" si="0">SUM(C8:C10)</f>
        <v>32552726</v>
      </c>
      <c r="D11" s="220">
        <f t="shared" si="0"/>
        <v>32552726</v>
      </c>
      <c r="E11" s="770" t="s">
        <v>12</v>
      </c>
      <c r="F11" s="219"/>
      <c r="G11" s="220">
        <f t="shared" ref="G11" si="1">SUM(G8:G10)</f>
        <v>0</v>
      </c>
      <c r="H11" s="770" t="s">
        <v>12</v>
      </c>
      <c r="I11" s="219"/>
      <c r="J11" s="220">
        <f t="shared" ref="J11" si="2">SUM(J8:J10)</f>
        <v>0</v>
      </c>
      <c r="K11" s="924" t="s">
        <v>12</v>
      </c>
      <c r="L11" s="456">
        <f>SUM(L8:L10)</f>
        <v>0</v>
      </c>
      <c r="M11" s="456">
        <f>SUM(K11:L11)</f>
        <v>0</v>
      </c>
      <c r="N11" s="780" t="s">
        <v>12</v>
      </c>
      <c r="O11" s="221">
        <v>0</v>
      </c>
      <c r="P11" s="222">
        <v>0</v>
      </c>
    </row>
    <row r="12" spans="1:16">
      <c r="A12" s="378"/>
      <c r="B12" s="154"/>
      <c r="C12" s="155"/>
      <c r="D12" s="156"/>
      <c r="E12" s="154"/>
      <c r="F12" s="155"/>
      <c r="G12" s="156"/>
      <c r="H12" s="154"/>
      <c r="I12" s="155"/>
      <c r="J12" s="156"/>
      <c r="K12" s="457"/>
      <c r="L12" s="457"/>
      <c r="M12" s="457"/>
      <c r="N12" s="111"/>
      <c r="O12" s="112"/>
      <c r="P12" s="113"/>
    </row>
    <row r="13" spans="1:16">
      <c r="A13" s="376"/>
      <c r="B13" s="154"/>
      <c r="C13" s="155"/>
      <c r="D13" s="156"/>
      <c r="E13" s="154"/>
      <c r="F13" s="155"/>
      <c r="G13" s="156"/>
      <c r="H13" s="154"/>
      <c r="I13" s="155"/>
      <c r="J13" s="156"/>
      <c r="K13" s="457"/>
      <c r="L13" s="457"/>
      <c r="M13" s="457"/>
      <c r="N13" s="111"/>
      <c r="O13" s="112"/>
      <c r="P13" s="113"/>
    </row>
    <row r="14" spans="1:16" ht="18" customHeight="1">
      <c r="A14" s="110" t="s">
        <v>355</v>
      </c>
      <c r="B14" s="157"/>
      <c r="C14" s="158"/>
      <c r="D14" s="159"/>
      <c r="E14" s="196"/>
      <c r="F14" s="158"/>
      <c r="G14" s="159"/>
      <c r="H14" s="157"/>
      <c r="I14" s="158"/>
      <c r="J14" s="159"/>
      <c r="K14" s="458"/>
      <c r="L14" s="458"/>
      <c r="M14" s="458"/>
      <c r="N14" s="115"/>
      <c r="O14" s="116"/>
      <c r="P14" s="117"/>
    </row>
    <row r="15" spans="1:16" s="4" customFormat="1" ht="14.25">
      <c r="A15" s="890" t="s">
        <v>356</v>
      </c>
      <c r="B15" s="767" t="s">
        <v>12</v>
      </c>
      <c r="C15" s="438">
        <f>125000/2</f>
        <v>62500</v>
      </c>
      <c r="D15" s="439">
        <f>SUM(B15:C15)</f>
        <v>62500</v>
      </c>
      <c r="E15" s="891" t="s">
        <v>12</v>
      </c>
      <c r="F15" s="438">
        <v>11934.05</v>
      </c>
      <c r="G15" s="440">
        <f>SUM(E15:F15)</f>
        <v>11934.05</v>
      </c>
      <c r="H15" s="767" t="s">
        <v>12</v>
      </c>
      <c r="I15" s="151">
        <v>42803.53</v>
      </c>
      <c r="J15" s="441">
        <f>SUM(H15:I15)</f>
        <v>42803.53</v>
      </c>
      <c r="K15" s="925" t="s">
        <v>12</v>
      </c>
      <c r="L15" s="459">
        <v>78216.239999999991</v>
      </c>
      <c r="M15" s="440">
        <f>SUM(K15:L15)</f>
        <v>78216.239999999991</v>
      </c>
      <c r="N15" s="778" t="s">
        <v>12</v>
      </c>
      <c r="O15" s="442">
        <f>L15/C15</f>
        <v>1.2514598399999999</v>
      </c>
      <c r="P15" s="443">
        <f>M15/D15</f>
        <v>1.2514598399999999</v>
      </c>
    </row>
    <row r="16" spans="1:16" s="4" customFormat="1" ht="14.25">
      <c r="A16" s="410" t="s">
        <v>357</v>
      </c>
      <c r="B16" s="767" t="s">
        <v>12</v>
      </c>
      <c r="C16" s="236">
        <v>75000</v>
      </c>
      <c r="D16" s="439">
        <f t="shared" ref="D16:D17" si="3">SUM(B16:C16)</f>
        <v>75000</v>
      </c>
      <c r="E16" s="774" t="s">
        <v>12</v>
      </c>
      <c r="F16" s="149">
        <v>-27800</v>
      </c>
      <c r="G16" s="440">
        <f t="shared" ref="G16:G17" si="4">SUM(E16:F16)</f>
        <v>-27800</v>
      </c>
      <c r="H16" s="767" t="s">
        <v>12</v>
      </c>
      <c r="I16" s="151">
        <v>-639.36999999999898</v>
      </c>
      <c r="J16" s="441">
        <f t="shared" ref="J16:J17" si="5">SUM(H16:I16)</f>
        <v>-639.36999999999898</v>
      </c>
      <c r="K16" s="925" t="s">
        <v>12</v>
      </c>
      <c r="L16" s="459">
        <v>23760.63</v>
      </c>
      <c r="M16" s="440">
        <f t="shared" ref="M16:M17" si="6">SUM(K16:L16)</f>
        <v>23760.63</v>
      </c>
      <c r="N16" s="778" t="s">
        <v>12</v>
      </c>
      <c r="O16" s="112">
        <v>0</v>
      </c>
      <c r="P16" s="113">
        <v>0</v>
      </c>
    </row>
    <row r="17" spans="1:20" s="4" customFormat="1" ht="14.25">
      <c r="A17" s="903" t="s">
        <v>358</v>
      </c>
      <c r="B17" s="767" t="s">
        <v>12</v>
      </c>
      <c r="C17" s="236"/>
      <c r="D17" s="439">
        <f t="shared" si="3"/>
        <v>0</v>
      </c>
      <c r="E17" s="891" t="s">
        <v>12</v>
      </c>
      <c r="F17" s="236">
        <v>0</v>
      </c>
      <c r="G17" s="440">
        <f t="shared" si="4"/>
        <v>0</v>
      </c>
      <c r="H17" s="767" t="s">
        <v>12</v>
      </c>
      <c r="I17" s="151">
        <v>0</v>
      </c>
      <c r="J17" s="441">
        <f t="shared" si="5"/>
        <v>0</v>
      </c>
      <c r="K17" s="925" t="s">
        <v>12</v>
      </c>
      <c r="L17" s="459">
        <v>1337.87</v>
      </c>
      <c r="M17" s="440">
        <f t="shared" si="6"/>
        <v>1337.87</v>
      </c>
      <c r="N17" s="778" t="s">
        <v>12</v>
      </c>
      <c r="O17" s="112">
        <v>0</v>
      </c>
      <c r="P17" s="113">
        <v>0</v>
      </c>
    </row>
    <row r="18" spans="1:20" s="4" customFormat="1">
      <c r="A18" s="892"/>
      <c r="B18" s="893"/>
      <c r="C18" s="894"/>
      <c r="D18" s="895"/>
      <c r="E18" s="896"/>
      <c r="F18" s="894"/>
      <c r="G18" s="897"/>
      <c r="H18" s="893"/>
      <c r="I18" s="898"/>
      <c r="J18" s="899"/>
      <c r="K18" s="926"/>
      <c r="L18" s="900"/>
      <c r="M18" s="897"/>
      <c r="N18" s="901"/>
      <c r="O18" s="864"/>
      <c r="P18" s="902"/>
    </row>
    <row r="19" spans="1:20">
      <c r="A19" s="437" t="s">
        <v>359</v>
      </c>
      <c r="B19" s="767" t="s">
        <v>12</v>
      </c>
      <c r="C19" s="438">
        <v>62500</v>
      </c>
      <c r="D19" s="439">
        <f>SUM(B19:C19)</f>
        <v>62500</v>
      </c>
      <c r="E19" s="891" t="s">
        <v>12</v>
      </c>
      <c r="F19" s="438">
        <v>0</v>
      </c>
      <c r="G19" s="440">
        <f>SUM(E19:F19)</f>
        <v>0</v>
      </c>
      <c r="H19" s="767" t="s">
        <v>12</v>
      </c>
      <c r="I19" s="151">
        <v>0</v>
      </c>
      <c r="J19" s="441">
        <f>SUM(H19:I19)</f>
        <v>0</v>
      </c>
      <c r="K19" s="925" t="s">
        <v>12</v>
      </c>
      <c r="L19" s="459"/>
      <c r="M19" s="440">
        <f>SUM(K19:L19)</f>
        <v>0</v>
      </c>
      <c r="N19" s="778" t="s">
        <v>12</v>
      </c>
      <c r="O19" s="442">
        <f>L19/C19</f>
        <v>0</v>
      </c>
      <c r="P19" s="443">
        <f>M19/D19</f>
        <v>0</v>
      </c>
    </row>
    <row r="20" spans="1:20">
      <c r="A20" s="416" t="s">
        <v>360</v>
      </c>
      <c r="B20" s="767" t="s">
        <v>12</v>
      </c>
      <c r="C20" s="236">
        <v>62500</v>
      </c>
      <c r="D20" s="439">
        <f t="shared" ref="D20:D27" si="7">SUM(B20:C20)</f>
        <v>62500</v>
      </c>
      <c r="E20" s="774" t="s">
        <v>12</v>
      </c>
      <c r="F20" s="149">
        <v>0</v>
      </c>
      <c r="G20" s="440">
        <f t="shared" ref="G20:G27" si="8">SUM(E20:F20)</f>
        <v>0</v>
      </c>
      <c r="H20" s="767" t="s">
        <v>12</v>
      </c>
      <c r="I20" s="151">
        <v>0</v>
      </c>
      <c r="J20" s="441">
        <f t="shared" ref="J20:J27" si="9">SUM(H20:I20)</f>
        <v>0</v>
      </c>
      <c r="K20" s="925" t="s">
        <v>12</v>
      </c>
      <c r="L20" s="459">
        <v>0</v>
      </c>
      <c r="M20" s="440">
        <f t="shared" ref="M20:M27" si="10">SUM(K20:L20)</f>
        <v>0</v>
      </c>
      <c r="N20" s="778" t="s">
        <v>12</v>
      </c>
      <c r="O20" s="112">
        <v>0</v>
      </c>
      <c r="P20" s="113">
        <v>0</v>
      </c>
    </row>
    <row r="21" spans="1:20">
      <c r="A21" s="416" t="s">
        <v>361</v>
      </c>
      <c r="B21" s="767" t="s">
        <v>12</v>
      </c>
      <c r="C21" s="236">
        <v>0</v>
      </c>
      <c r="D21" s="439">
        <f t="shared" si="7"/>
        <v>0</v>
      </c>
      <c r="E21" s="774" t="s">
        <v>12</v>
      </c>
      <c r="F21" s="149">
        <v>0</v>
      </c>
      <c r="G21" s="440">
        <f t="shared" si="8"/>
        <v>0</v>
      </c>
      <c r="H21" s="767" t="s">
        <v>12</v>
      </c>
      <c r="I21" s="151">
        <v>0</v>
      </c>
      <c r="J21" s="441">
        <f t="shared" si="9"/>
        <v>0</v>
      </c>
      <c r="K21" s="925" t="s">
        <v>12</v>
      </c>
      <c r="L21" s="459">
        <v>0</v>
      </c>
      <c r="M21" s="440">
        <f t="shared" si="10"/>
        <v>0</v>
      </c>
      <c r="N21" s="778" t="s">
        <v>12</v>
      </c>
      <c r="O21" s="112">
        <v>0</v>
      </c>
      <c r="P21" s="113">
        <v>0</v>
      </c>
    </row>
    <row r="22" spans="1:20">
      <c r="A22" s="417" t="s">
        <v>362</v>
      </c>
      <c r="B22" s="767" t="s">
        <v>12</v>
      </c>
      <c r="C22" s="236">
        <v>18750</v>
      </c>
      <c r="D22" s="439">
        <f t="shared" si="7"/>
        <v>18750</v>
      </c>
      <c r="E22" s="774" t="s">
        <v>12</v>
      </c>
      <c r="F22" s="149">
        <v>0</v>
      </c>
      <c r="G22" s="440">
        <f t="shared" si="8"/>
        <v>0</v>
      </c>
      <c r="H22" s="767" t="s">
        <v>12</v>
      </c>
      <c r="I22" s="151">
        <v>0</v>
      </c>
      <c r="J22" s="441">
        <f t="shared" si="9"/>
        <v>0</v>
      </c>
      <c r="K22" s="925" t="s">
        <v>12</v>
      </c>
      <c r="L22" s="459">
        <v>0</v>
      </c>
      <c r="M22" s="440">
        <f t="shared" si="10"/>
        <v>0</v>
      </c>
      <c r="N22" s="778" t="s">
        <v>12</v>
      </c>
      <c r="O22" s="112">
        <v>0</v>
      </c>
      <c r="P22" s="113">
        <v>0</v>
      </c>
    </row>
    <row r="23" spans="1:20">
      <c r="A23" s="418" t="s">
        <v>363</v>
      </c>
      <c r="B23" s="767" t="s">
        <v>12</v>
      </c>
      <c r="C23" s="236">
        <v>375000</v>
      </c>
      <c r="D23" s="439">
        <f t="shared" si="7"/>
        <v>375000</v>
      </c>
      <c r="E23" s="774" t="s">
        <v>12</v>
      </c>
      <c r="F23" s="149">
        <v>0</v>
      </c>
      <c r="G23" s="440">
        <f t="shared" si="8"/>
        <v>0</v>
      </c>
      <c r="H23" s="767" t="s">
        <v>12</v>
      </c>
      <c r="I23" s="151">
        <v>0</v>
      </c>
      <c r="J23" s="441">
        <f t="shared" si="9"/>
        <v>0</v>
      </c>
      <c r="K23" s="925" t="s">
        <v>12</v>
      </c>
      <c r="L23" s="459">
        <v>0</v>
      </c>
      <c r="M23" s="440">
        <f t="shared" si="10"/>
        <v>0</v>
      </c>
      <c r="N23" s="778" t="s">
        <v>12</v>
      </c>
      <c r="O23" s="112">
        <v>0</v>
      </c>
      <c r="P23" s="113">
        <v>0</v>
      </c>
    </row>
    <row r="24" spans="1:20">
      <c r="A24" s="418" t="s">
        <v>364</v>
      </c>
      <c r="B24" s="767" t="s">
        <v>12</v>
      </c>
      <c r="C24" s="236">
        <v>125000</v>
      </c>
      <c r="D24" s="439">
        <f t="shared" si="7"/>
        <v>125000</v>
      </c>
      <c r="E24" s="774" t="s">
        <v>12</v>
      </c>
      <c r="F24" s="149">
        <v>0</v>
      </c>
      <c r="G24" s="440">
        <f t="shared" si="8"/>
        <v>0</v>
      </c>
      <c r="H24" s="767" t="s">
        <v>12</v>
      </c>
      <c r="I24" s="151">
        <v>0</v>
      </c>
      <c r="J24" s="441">
        <f t="shared" si="9"/>
        <v>0</v>
      </c>
      <c r="K24" s="925" t="s">
        <v>12</v>
      </c>
      <c r="L24" s="459">
        <v>0</v>
      </c>
      <c r="M24" s="440">
        <f t="shared" si="10"/>
        <v>0</v>
      </c>
      <c r="N24" s="778" t="s">
        <v>12</v>
      </c>
      <c r="O24" s="112">
        <f>L24/C24</f>
        <v>0</v>
      </c>
      <c r="P24" s="113">
        <f>M24/D24</f>
        <v>0</v>
      </c>
    </row>
    <row r="25" spans="1:20">
      <c r="A25" s="418" t="s">
        <v>365</v>
      </c>
      <c r="B25" s="767" t="s">
        <v>12</v>
      </c>
      <c r="C25" s="236">
        <v>0</v>
      </c>
      <c r="D25" s="439">
        <f t="shared" si="7"/>
        <v>0</v>
      </c>
      <c r="E25" s="774" t="s">
        <v>12</v>
      </c>
      <c r="F25" s="149">
        <v>0</v>
      </c>
      <c r="G25" s="440">
        <f t="shared" si="8"/>
        <v>0</v>
      </c>
      <c r="H25" s="767" t="s">
        <v>12</v>
      </c>
      <c r="I25" s="151">
        <v>0</v>
      </c>
      <c r="J25" s="441">
        <f t="shared" si="9"/>
        <v>0</v>
      </c>
      <c r="K25" s="925" t="s">
        <v>12</v>
      </c>
      <c r="L25" s="459">
        <v>0</v>
      </c>
      <c r="M25" s="440">
        <f t="shared" si="10"/>
        <v>0</v>
      </c>
      <c r="N25" s="778" t="s">
        <v>12</v>
      </c>
      <c r="O25" s="112">
        <v>0</v>
      </c>
      <c r="P25" s="113">
        <v>0</v>
      </c>
    </row>
    <row r="26" spans="1:20">
      <c r="A26" s="410" t="s">
        <v>366</v>
      </c>
      <c r="B26" s="771" t="s">
        <v>12</v>
      </c>
      <c r="C26" s="236">
        <v>125000</v>
      </c>
      <c r="D26" s="439">
        <f t="shared" si="7"/>
        <v>125000</v>
      </c>
      <c r="E26" s="774" t="s">
        <v>12</v>
      </c>
      <c r="F26" s="149">
        <v>0</v>
      </c>
      <c r="G26" s="440">
        <f t="shared" si="8"/>
        <v>0</v>
      </c>
      <c r="H26" s="767" t="s">
        <v>12</v>
      </c>
      <c r="I26" s="151">
        <v>0</v>
      </c>
      <c r="J26" s="441">
        <f t="shared" si="9"/>
        <v>0</v>
      </c>
      <c r="K26" s="925" t="s">
        <v>12</v>
      </c>
      <c r="L26" s="459">
        <v>0</v>
      </c>
      <c r="M26" s="440">
        <f t="shared" si="10"/>
        <v>0</v>
      </c>
      <c r="N26" s="778" t="s">
        <v>12</v>
      </c>
      <c r="O26" s="112">
        <v>0</v>
      </c>
      <c r="P26" s="113">
        <v>0</v>
      </c>
    </row>
    <row r="27" spans="1:20">
      <c r="A27" s="31" t="s">
        <v>367</v>
      </c>
      <c r="B27" s="771" t="s">
        <v>12</v>
      </c>
      <c r="C27" s="236">
        <v>300000</v>
      </c>
      <c r="D27" s="439">
        <f t="shared" si="7"/>
        <v>300000</v>
      </c>
      <c r="E27" s="774" t="s">
        <v>12</v>
      </c>
      <c r="F27" s="149">
        <v>0</v>
      </c>
      <c r="G27" s="440">
        <f t="shared" si="8"/>
        <v>0</v>
      </c>
      <c r="H27" s="767" t="s">
        <v>12</v>
      </c>
      <c r="I27" s="151">
        <v>0</v>
      </c>
      <c r="J27" s="441">
        <f t="shared" si="9"/>
        <v>0</v>
      </c>
      <c r="K27" s="925" t="s">
        <v>12</v>
      </c>
      <c r="L27" s="459">
        <v>0</v>
      </c>
      <c r="M27" s="440">
        <f t="shared" si="10"/>
        <v>0</v>
      </c>
      <c r="N27" s="778" t="s">
        <v>12</v>
      </c>
      <c r="O27" s="112">
        <v>0</v>
      </c>
      <c r="P27" s="113">
        <v>0</v>
      </c>
    </row>
    <row r="28" spans="1:20" ht="13.5" thickBot="1">
      <c r="A28" s="31"/>
      <c r="B28" s="772"/>
      <c r="C28" s="201"/>
      <c r="D28" s="202"/>
      <c r="E28" s="775"/>
      <c r="F28" s="201"/>
      <c r="G28" s="202"/>
      <c r="H28" s="777"/>
      <c r="I28" s="34"/>
      <c r="J28" s="35"/>
      <c r="K28" s="33"/>
      <c r="L28" s="33"/>
      <c r="M28" s="33"/>
      <c r="N28" s="779"/>
      <c r="O28" s="199"/>
      <c r="P28" s="200"/>
    </row>
    <row r="29" spans="1:20" ht="15" thickBot="1">
      <c r="A29" s="223" t="s">
        <v>368</v>
      </c>
      <c r="B29" s="773" t="s">
        <v>12</v>
      </c>
      <c r="C29" s="224">
        <f>SUM(C19:C28)</f>
        <v>1068750</v>
      </c>
      <c r="D29" s="225">
        <f>SUM(D19:D28)</f>
        <v>1068750</v>
      </c>
      <c r="E29" s="773" t="s">
        <v>12</v>
      </c>
      <c r="F29" s="224">
        <f t="shared" ref="F29:G29" si="11">SUM(F19:F28)</f>
        <v>0</v>
      </c>
      <c r="G29" s="225">
        <f t="shared" si="11"/>
        <v>0</v>
      </c>
      <c r="H29" s="773" t="s">
        <v>12</v>
      </c>
      <c r="I29" s="224">
        <f t="shared" ref="I29:J29" si="12">SUM(I19:I28)</f>
        <v>0</v>
      </c>
      <c r="J29" s="225">
        <f t="shared" si="12"/>
        <v>0</v>
      </c>
      <c r="K29" s="904" t="s">
        <v>12</v>
      </c>
      <c r="L29" s="460">
        <f t="shared" ref="L29:M29" si="13">SUM(L19:L28)</f>
        <v>0</v>
      </c>
      <c r="M29" s="460">
        <f t="shared" si="13"/>
        <v>0</v>
      </c>
      <c r="N29" s="781" t="s">
        <v>12</v>
      </c>
      <c r="O29" s="210">
        <f>L29/C29</f>
        <v>0</v>
      </c>
      <c r="P29" s="211">
        <f>M29/D29</f>
        <v>0</v>
      </c>
    </row>
    <row r="30" spans="1:20">
      <c r="A30" s="8"/>
    </row>
    <row r="31" spans="1:20" ht="14.25" customHeight="1">
      <c r="A31" s="1114"/>
      <c r="B31" s="1115"/>
      <c r="C31" s="1115"/>
      <c r="D31" s="1115"/>
      <c r="E31" s="1115"/>
      <c r="F31" s="1115"/>
      <c r="G31" s="1115"/>
      <c r="H31" s="1115"/>
      <c r="I31" s="1115"/>
      <c r="J31" s="1115"/>
      <c r="K31" s="1115"/>
      <c r="L31" s="1115"/>
      <c r="M31" s="1115"/>
      <c r="N31" s="1115"/>
      <c r="O31" s="1115"/>
      <c r="P31" s="1115"/>
      <c r="Q31" s="52"/>
      <c r="R31" s="52"/>
      <c r="S31" s="52"/>
      <c r="T31" s="52"/>
    </row>
    <row r="32" spans="1:20" ht="14.25">
      <c r="A32" s="1237" t="s">
        <v>369</v>
      </c>
      <c r="B32" s="1237"/>
      <c r="C32" s="1237"/>
      <c r="D32" s="1237"/>
      <c r="E32" s="1237"/>
      <c r="F32" s="1237"/>
      <c r="G32" s="1237"/>
      <c r="H32" s="1237"/>
      <c r="I32" s="1237"/>
      <c r="J32" s="1237"/>
      <c r="K32" s="1237"/>
      <c r="L32" s="1237"/>
      <c r="M32" s="1237"/>
      <c r="N32" s="1237"/>
      <c r="O32" s="1237"/>
      <c r="P32" s="1237"/>
    </row>
    <row r="33" spans="1:17" ht="14.25" customHeight="1">
      <c r="A33" s="1237" t="s">
        <v>370</v>
      </c>
      <c r="B33" s="1237"/>
      <c r="C33" s="1237"/>
      <c r="D33" s="1237"/>
      <c r="E33" s="1237"/>
      <c r="F33" s="1237"/>
      <c r="G33" s="1237"/>
      <c r="H33" s="1237"/>
      <c r="I33" s="1237"/>
      <c r="J33" s="1237"/>
      <c r="K33" s="1237"/>
      <c r="L33" s="1237"/>
      <c r="M33" s="1237"/>
      <c r="N33" s="1237"/>
      <c r="O33" s="1237"/>
      <c r="P33" s="1237"/>
    </row>
    <row r="34" spans="1:17" ht="14.25">
      <c r="A34" s="1237" t="s">
        <v>371</v>
      </c>
      <c r="B34" s="1237"/>
      <c r="C34" s="1237"/>
      <c r="D34" s="1237"/>
      <c r="E34" s="1237"/>
      <c r="F34" s="1237"/>
      <c r="G34" s="1237"/>
      <c r="H34" s="1237"/>
      <c r="I34" s="1237"/>
      <c r="J34" s="1237"/>
      <c r="K34" s="1237"/>
      <c r="L34" s="1237"/>
      <c r="M34" s="1237"/>
      <c r="N34" s="1237"/>
      <c r="O34" s="1237"/>
      <c r="P34" s="1237"/>
    </row>
    <row r="35" spans="1:17" ht="14.25">
      <c r="A35" s="1237" t="s">
        <v>372</v>
      </c>
      <c r="B35" s="1237"/>
      <c r="C35" s="1237"/>
      <c r="D35" s="1237"/>
      <c r="E35" s="1237"/>
      <c r="F35" s="1237"/>
      <c r="G35" s="1237"/>
      <c r="H35" s="1237"/>
      <c r="I35" s="1237"/>
      <c r="J35" s="1237"/>
      <c r="K35" s="1237"/>
      <c r="L35" s="1237"/>
      <c r="M35" s="1237"/>
      <c r="N35" s="1237"/>
      <c r="O35" s="1237"/>
      <c r="P35" s="1237"/>
    </row>
    <row r="36" spans="1:17">
      <c r="A36" s="1265" t="s">
        <v>316</v>
      </c>
      <c r="B36" s="1265"/>
      <c r="C36" s="1265"/>
      <c r="D36" s="1265"/>
      <c r="E36" s="1265"/>
      <c r="F36" s="1265"/>
      <c r="G36" s="1265"/>
      <c r="H36" s="1265"/>
      <c r="I36" s="1265"/>
      <c r="J36" s="1265"/>
      <c r="K36" s="1265"/>
      <c r="L36" s="1265"/>
      <c r="M36" s="1265"/>
      <c r="N36" s="1265"/>
      <c r="O36" s="1265"/>
      <c r="P36" s="1265"/>
      <c r="Q36" s="2"/>
    </row>
    <row r="37" spans="1:17">
      <c r="B37" s="53"/>
      <c r="C37" s="53"/>
      <c r="D37" s="53"/>
      <c r="E37" s="53"/>
      <c r="F37" s="53"/>
      <c r="G37" s="53"/>
      <c r="H37" s="53"/>
      <c r="I37" s="53"/>
      <c r="J37" s="53"/>
      <c r="K37" s="53"/>
      <c r="L37" s="53"/>
      <c r="M37" s="53"/>
      <c r="N37" s="53"/>
      <c r="O37" s="53"/>
      <c r="P37" s="53"/>
      <c r="Q37" s="2"/>
    </row>
    <row r="38" spans="1:17">
      <c r="B38" s="2"/>
      <c r="C38" s="2"/>
      <c r="D38" s="2"/>
      <c r="E38" s="2"/>
      <c r="F38" s="2"/>
      <c r="G38" s="2"/>
      <c r="H38" s="2"/>
      <c r="I38" s="2"/>
      <c r="J38" s="2"/>
      <c r="K38" s="2"/>
      <c r="L38" s="2"/>
      <c r="M38" s="2"/>
      <c r="N38" s="2"/>
      <c r="O38" s="2"/>
      <c r="P38" s="2"/>
    </row>
    <row r="39" spans="1:17">
      <c r="B39" s="2"/>
      <c r="C39" s="2"/>
      <c r="D39" s="2"/>
      <c r="E39" s="2"/>
      <c r="F39" s="2"/>
      <c r="G39" s="2"/>
      <c r="H39" s="2"/>
      <c r="I39" s="2"/>
      <c r="J39" s="2"/>
      <c r="K39" s="2"/>
      <c r="L39" s="2"/>
      <c r="M39" s="2"/>
      <c r="N39" s="2"/>
      <c r="O39" s="2"/>
      <c r="P39" s="2"/>
    </row>
    <row r="40" spans="1:17">
      <c r="A40" s="2"/>
    </row>
  </sheetData>
  <mergeCells count="14">
    <mergeCell ref="A32:P32"/>
    <mergeCell ref="A33:P33"/>
    <mergeCell ref="A34:P34"/>
    <mergeCell ref="A35:P35"/>
    <mergeCell ref="A36:P36"/>
    <mergeCell ref="A31:P31"/>
    <mergeCell ref="K5:M5"/>
    <mergeCell ref="A1:P1"/>
    <mergeCell ref="A3:P3"/>
    <mergeCell ref="A2:P2"/>
    <mergeCell ref="B5:D5"/>
    <mergeCell ref="E5:G5"/>
    <mergeCell ref="H5:J5"/>
    <mergeCell ref="N5:P5"/>
  </mergeCells>
  <printOptions horizontalCentered="1" verticalCentered="1"/>
  <pageMargins left="0.5" right="0.5" top="0.25" bottom="0.25" header="0.3" footer="0.3"/>
  <pageSetup scale="67"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7BC-176F-4086-9F92-9144D1645FCD}">
  <dimension ref="A1:L110"/>
  <sheetViews>
    <sheetView topLeftCell="A88" zoomScale="80" zoomScaleNormal="80" workbookViewId="0">
      <pane xSplit="1" topLeftCell="B1" activePane="topRight" state="frozen"/>
      <selection activeCell="A28" sqref="A28"/>
      <selection pane="topRight" activeCell="A70" sqref="A70:XFD70"/>
    </sheetView>
  </sheetViews>
  <sheetFormatPr defaultRowHeight="12.75"/>
  <cols>
    <col min="1" max="1" width="22.28515625" customWidth="1"/>
    <col min="2" max="2" width="15.140625" customWidth="1"/>
    <col min="3" max="5" width="14.85546875" customWidth="1"/>
    <col min="6" max="6" width="12.5703125" customWidth="1"/>
    <col min="7" max="9" width="18.140625" customWidth="1"/>
    <col min="10" max="11" width="20.28515625" customWidth="1"/>
    <col min="12" max="12" width="18.140625" customWidth="1"/>
    <col min="13" max="13" width="14.42578125" customWidth="1"/>
    <col min="14" max="14" width="10.5703125" customWidth="1"/>
    <col min="15" max="15" width="14.85546875" customWidth="1"/>
    <col min="16" max="16" width="14.5703125" customWidth="1"/>
    <col min="17" max="17" width="15.140625" customWidth="1"/>
    <col min="18" max="18" width="14.5703125" customWidth="1"/>
    <col min="19" max="19" width="16.140625" customWidth="1"/>
    <col min="20" max="20" width="14.140625" customWidth="1"/>
    <col min="21" max="21" width="14.42578125" customWidth="1"/>
    <col min="23" max="23" width="13.5703125" customWidth="1"/>
    <col min="24" max="24" width="14.42578125" customWidth="1"/>
    <col min="25" max="25" width="12.42578125" customWidth="1"/>
    <col min="26" max="26" width="11.85546875" customWidth="1"/>
    <col min="27" max="27" width="13.85546875" customWidth="1"/>
    <col min="28" max="28" width="12.85546875" customWidth="1"/>
    <col min="29" max="29" width="11.5703125" customWidth="1"/>
    <col min="31" max="31" width="12.140625" customWidth="1"/>
    <col min="32" max="32" width="13" customWidth="1"/>
    <col min="33" max="33" width="12.140625" customWidth="1"/>
    <col min="34" max="34" width="16.28515625" customWidth="1"/>
    <col min="35" max="36" width="12.42578125" customWidth="1"/>
    <col min="37" max="37" width="13" customWidth="1"/>
    <col min="38" max="38" width="11.5703125" customWidth="1"/>
    <col min="39" max="39" width="13.5703125" customWidth="1"/>
    <col min="40" max="40" width="12.42578125" customWidth="1"/>
    <col min="41" max="41" width="12.140625" customWidth="1"/>
    <col min="42" max="42" width="14.5703125" customWidth="1"/>
    <col min="43" max="43" width="12.42578125" customWidth="1"/>
    <col min="44" max="44" width="15.140625" customWidth="1"/>
    <col min="45" max="45" width="12.85546875" customWidth="1"/>
    <col min="46" max="46" width="9.5703125" customWidth="1"/>
    <col min="47" max="47" width="12.28515625" customWidth="1"/>
    <col min="48" max="49" width="12.5703125" customWidth="1"/>
    <col min="50" max="50" width="13.5703125" customWidth="1"/>
    <col min="51" max="51" width="13" customWidth="1"/>
    <col min="52" max="52" width="15.42578125" customWidth="1"/>
    <col min="53" max="53" width="12.5703125" customWidth="1"/>
    <col min="54" max="54" width="10" customWidth="1"/>
  </cols>
  <sheetData>
    <row r="1" spans="1:12" ht="30.75" customHeight="1">
      <c r="A1" s="1125" t="s">
        <v>373</v>
      </c>
      <c r="B1" s="1125"/>
      <c r="C1" s="1125"/>
      <c r="D1" s="1125"/>
      <c r="E1" s="1125"/>
      <c r="F1" s="1125"/>
      <c r="G1" s="1125"/>
      <c r="H1" s="1125"/>
      <c r="I1" s="1125"/>
      <c r="J1" s="1125"/>
      <c r="K1" s="1125"/>
      <c r="L1" s="1125"/>
    </row>
    <row r="2" spans="1:12" ht="15.75">
      <c r="A2" s="1126" t="s">
        <v>1</v>
      </c>
      <c r="B2" s="1126"/>
      <c r="C2" s="1126"/>
      <c r="D2" s="1126"/>
      <c r="E2" s="1126"/>
      <c r="F2" s="1126"/>
      <c r="G2" s="1126"/>
      <c r="H2" s="1126"/>
      <c r="I2" s="1126"/>
      <c r="J2" s="1126"/>
      <c r="K2" s="1126"/>
      <c r="L2" s="1126"/>
    </row>
    <row r="3" spans="1:12" ht="15.75">
      <c r="A3" s="1127" t="s">
        <v>2</v>
      </c>
      <c r="B3" s="1127"/>
      <c r="C3" s="1127"/>
      <c r="D3" s="1127"/>
      <c r="E3" s="1127"/>
      <c r="F3" s="1127"/>
      <c r="G3" s="1127"/>
      <c r="H3" s="1127"/>
      <c r="I3" s="1127"/>
      <c r="J3" s="1127"/>
      <c r="K3" s="1127"/>
      <c r="L3" s="1127"/>
    </row>
    <row r="5" spans="1:12" ht="13.5" thickBot="1">
      <c r="A5" s="8" t="s">
        <v>374</v>
      </c>
    </row>
    <row r="6" spans="1:12" ht="90" thickBot="1">
      <c r="A6" s="519" t="s">
        <v>375</v>
      </c>
      <c r="B6" s="518" t="s">
        <v>660</v>
      </c>
      <c r="C6" s="518" t="s">
        <v>377</v>
      </c>
      <c r="D6" s="518" t="s">
        <v>378</v>
      </c>
      <c r="E6" s="518" t="s">
        <v>379</v>
      </c>
      <c r="F6" s="518" t="s">
        <v>380</v>
      </c>
      <c r="G6" s="518" t="s">
        <v>381</v>
      </c>
      <c r="H6" s="518" t="s">
        <v>382</v>
      </c>
      <c r="I6" s="518" t="s">
        <v>383</v>
      </c>
      <c r="J6" s="518" t="s">
        <v>384</v>
      </c>
      <c r="K6" s="518" t="s">
        <v>385</v>
      </c>
      <c r="L6" s="518" t="s">
        <v>386</v>
      </c>
    </row>
    <row r="7" spans="1:12">
      <c r="A7" s="520" t="s">
        <v>387</v>
      </c>
      <c r="B7" s="521"/>
      <c r="C7" s="521"/>
      <c r="D7" s="521"/>
      <c r="E7" s="521"/>
      <c r="F7" s="521"/>
      <c r="G7" s="521"/>
      <c r="H7" s="521"/>
      <c r="I7" s="521"/>
      <c r="J7" s="971"/>
      <c r="K7" s="521"/>
      <c r="L7" s="521"/>
    </row>
    <row r="8" spans="1:12">
      <c r="A8" s="522" t="s">
        <v>388</v>
      </c>
      <c r="B8" s="17"/>
      <c r="C8" s="885"/>
      <c r="D8" s="523"/>
      <c r="E8" s="17"/>
      <c r="F8" s="523"/>
      <c r="G8" s="752"/>
      <c r="H8" s="752"/>
      <c r="I8" s="752"/>
      <c r="J8" s="972"/>
      <c r="K8" s="967"/>
      <c r="L8" s="524"/>
    </row>
    <row r="9" spans="1:12">
      <c r="A9" s="522" t="s">
        <v>389</v>
      </c>
      <c r="B9" s="986">
        <v>1144281.4169999999</v>
      </c>
      <c r="C9" s="885">
        <v>32971</v>
      </c>
      <c r="D9" s="989">
        <f>C9/B9</f>
        <v>2.8813716197927212E-2</v>
      </c>
      <c r="E9" s="17"/>
      <c r="F9" s="523"/>
      <c r="G9" s="752"/>
      <c r="H9" s="752"/>
      <c r="I9" s="752"/>
      <c r="J9" s="972">
        <v>6.8051699978769227</v>
      </c>
      <c r="K9" s="967"/>
      <c r="L9" s="524"/>
    </row>
    <row r="10" spans="1:12">
      <c r="A10" s="522" t="s">
        <v>390</v>
      </c>
      <c r="B10" s="986">
        <v>127607.8403</v>
      </c>
      <c r="C10" s="886">
        <v>2203</v>
      </c>
      <c r="D10" s="990">
        <f t="shared" ref="D10:D20" si="0">C10/B10</f>
        <v>1.7263829517221288E-2</v>
      </c>
      <c r="E10" s="528"/>
      <c r="F10" s="537"/>
      <c r="G10" s="752"/>
      <c r="H10" s="752"/>
      <c r="I10" s="752"/>
      <c r="J10" s="972">
        <v>24.255477807535179</v>
      </c>
      <c r="K10" s="967"/>
      <c r="L10" s="524"/>
    </row>
    <row r="11" spans="1:12">
      <c r="A11" s="522" t="s">
        <v>391</v>
      </c>
      <c r="B11" s="986">
        <v>802673.28200000001</v>
      </c>
      <c r="C11" s="886">
        <v>14491</v>
      </c>
      <c r="D11" s="990">
        <f t="shared" si="0"/>
        <v>1.8053422637780037E-2</v>
      </c>
      <c r="E11" s="528"/>
      <c r="F11" s="537"/>
      <c r="G11" s="752"/>
      <c r="H11" s="752"/>
      <c r="I11" s="752"/>
      <c r="J11" s="972">
        <v>0.77136291491270437</v>
      </c>
      <c r="K11" s="967"/>
      <c r="L11" s="524"/>
    </row>
    <row r="12" spans="1:12">
      <c r="A12" s="522" t="s">
        <v>392</v>
      </c>
      <c r="B12" s="528"/>
      <c r="C12" s="886"/>
      <c r="D12" s="523"/>
      <c r="E12" s="524"/>
      <c r="F12" s="524"/>
      <c r="G12" s="752"/>
      <c r="H12" s="752"/>
      <c r="I12" s="752"/>
      <c r="J12" s="972"/>
      <c r="K12" s="967"/>
      <c r="L12" s="524"/>
    </row>
    <row r="13" spans="1:12">
      <c r="A13" s="522" t="s">
        <v>393</v>
      </c>
      <c r="B13" s="986">
        <v>868031.54599999997</v>
      </c>
      <c r="C13" s="886">
        <v>24253</v>
      </c>
      <c r="D13" s="989">
        <f t="shared" si="0"/>
        <v>2.7940228799011875E-2</v>
      </c>
      <c r="E13" s="524"/>
      <c r="F13" s="524"/>
      <c r="G13" s="752"/>
      <c r="H13" s="752"/>
      <c r="I13" s="752"/>
      <c r="J13" s="972">
        <v>6.469544720240795</v>
      </c>
      <c r="K13" s="967"/>
      <c r="L13" s="524"/>
    </row>
    <row r="14" spans="1:12">
      <c r="A14" s="522" t="s">
        <v>394</v>
      </c>
      <c r="B14" s="986">
        <v>1452047.821</v>
      </c>
      <c r="C14" s="886">
        <v>25407</v>
      </c>
      <c r="D14" s="990">
        <f t="shared" si="0"/>
        <v>1.7497357616295752E-2</v>
      </c>
      <c r="E14" s="524"/>
      <c r="F14" s="524"/>
      <c r="G14" s="752"/>
      <c r="H14" s="752"/>
      <c r="I14" s="752"/>
      <c r="J14" s="972">
        <v>5.197438481520841</v>
      </c>
      <c r="K14" s="967"/>
      <c r="L14" s="524"/>
    </row>
    <row r="15" spans="1:12" s="908" customFormat="1">
      <c r="A15" s="905" t="s">
        <v>395</v>
      </c>
      <c r="B15" s="528"/>
      <c r="C15" s="886">
        <v>5</v>
      </c>
      <c r="D15" s="523"/>
      <c r="E15" s="906"/>
      <c r="F15" s="906"/>
      <c r="G15" s="907"/>
      <c r="H15" s="907"/>
      <c r="I15" s="907"/>
      <c r="J15" s="972">
        <v>5.742</v>
      </c>
      <c r="K15" s="967"/>
      <c r="L15" s="906"/>
    </row>
    <row r="16" spans="1:12" ht="25.5">
      <c r="A16" s="522" t="s">
        <v>396</v>
      </c>
      <c r="B16" s="528"/>
      <c r="C16" s="886"/>
      <c r="D16" s="523"/>
      <c r="E16" s="524"/>
      <c r="F16" s="524"/>
      <c r="G16" s="752"/>
      <c r="H16" s="752"/>
      <c r="I16" s="752"/>
      <c r="J16" s="972"/>
      <c r="K16" s="967"/>
      <c r="L16" s="524"/>
    </row>
    <row r="17" spans="1:12">
      <c r="A17" s="905" t="s">
        <v>397</v>
      </c>
      <c r="B17" s="528"/>
      <c r="C17" s="886">
        <v>23696</v>
      </c>
      <c r="D17" s="523"/>
      <c r="E17" s="524"/>
      <c r="F17" s="524"/>
      <c r="G17" s="752"/>
      <c r="H17" s="752"/>
      <c r="I17" s="752"/>
      <c r="J17" s="972">
        <v>6.2747276038149895</v>
      </c>
      <c r="K17" s="967"/>
      <c r="L17" s="524"/>
    </row>
    <row r="18" spans="1:12">
      <c r="A18" s="905" t="s">
        <v>398</v>
      </c>
      <c r="B18" s="528"/>
      <c r="C18" s="886">
        <v>25969</v>
      </c>
      <c r="D18" s="523"/>
      <c r="E18" s="524"/>
      <c r="F18" s="524"/>
      <c r="G18" s="752"/>
      <c r="H18" s="752"/>
      <c r="I18" s="752"/>
      <c r="J18" s="972">
        <v>5.4025935654049064</v>
      </c>
      <c r="K18" s="967"/>
      <c r="L18" s="524"/>
    </row>
    <row r="19" spans="1:12">
      <c r="A19" s="522" t="s">
        <v>399</v>
      </c>
      <c r="B19" s="986">
        <v>956433.27370000002</v>
      </c>
      <c r="C19" s="886">
        <v>1559</v>
      </c>
      <c r="D19" s="523">
        <f t="shared" si="0"/>
        <v>1.6300143908303678E-3</v>
      </c>
      <c r="E19" s="524"/>
      <c r="F19" s="524"/>
      <c r="G19" s="752"/>
      <c r="H19" s="752"/>
      <c r="I19" s="752"/>
      <c r="J19" s="972">
        <v>5.2899101988454129</v>
      </c>
      <c r="K19" s="967"/>
      <c r="L19" s="524"/>
    </row>
    <row r="20" spans="1:12">
      <c r="A20" s="522" t="s">
        <v>400</v>
      </c>
      <c r="B20" s="986">
        <v>148976.90919999999</v>
      </c>
      <c r="C20" s="886">
        <v>45</v>
      </c>
      <c r="D20" s="523">
        <f t="shared" si="0"/>
        <v>3.0206023364055671E-4</v>
      </c>
      <c r="E20" s="524"/>
      <c r="F20" s="524"/>
      <c r="G20" s="752"/>
      <c r="H20" s="752"/>
      <c r="I20" s="752"/>
      <c r="J20" s="972">
        <v>6.6773333333333333</v>
      </c>
      <c r="K20" s="967"/>
      <c r="L20" s="524"/>
    </row>
    <row r="21" spans="1:12">
      <c r="A21" s="522" t="s">
        <v>401</v>
      </c>
      <c r="B21" s="528"/>
      <c r="C21" s="886"/>
      <c r="D21" s="524"/>
      <c r="E21" s="524"/>
      <c r="F21" s="524"/>
      <c r="G21" s="752"/>
      <c r="H21" s="752"/>
      <c r="I21" s="752"/>
      <c r="J21" s="972"/>
      <c r="K21" s="967"/>
      <c r="L21" s="524"/>
    </row>
    <row r="22" spans="1:12">
      <c r="A22" s="522" t="s">
        <v>402</v>
      </c>
      <c r="B22" s="528"/>
      <c r="C22" s="886"/>
      <c r="D22" s="524"/>
      <c r="E22" s="524"/>
      <c r="F22" s="524"/>
      <c r="G22" s="752"/>
      <c r="H22" s="752"/>
      <c r="I22" s="752"/>
      <c r="J22" s="972"/>
      <c r="K22" s="967"/>
      <c r="L22" s="524"/>
    </row>
    <row r="23" spans="1:12">
      <c r="A23" s="525" t="s">
        <v>403</v>
      </c>
      <c r="B23" s="526"/>
      <c r="C23" s="526"/>
      <c r="D23" s="526"/>
      <c r="E23" s="526"/>
      <c r="F23" s="526"/>
      <c r="G23" s="526"/>
      <c r="H23" s="526"/>
      <c r="I23" s="526"/>
      <c r="J23" s="973"/>
      <c r="K23" s="968"/>
      <c r="L23" s="526"/>
    </row>
    <row r="24" spans="1:12">
      <c r="A24" s="527" t="s">
        <v>404</v>
      </c>
      <c r="B24" s="528"/>
      <c r="C24" s="886">
        <v>43886</v>
      </c>
      <c r="D24" s="528"/>
      <c r="E24" s="528"/>
      <c r="F24" s="528"/>
      <c r="G24" s="753"/>
      <c r="H24" s="753"/>
      <c r="I24" s="753"/>
      <c r="J24" s="972">
        <v>5.4782578521624208</v>
      </c>
      <c r="K24" s="528"/>
      <c r="L24" s="528"/>
    </row>
    <row r="25" spans="1:12">
      <c r="A25" s="529" t="s">
        <v>296</v>
      </c>
      <c r="B25" s="987">
        <v>312545</v>
      </c>
      <c r="C25" s="916">
        <v>5341</v>
      </c>
      <c r="D25" s="523">
        <f>C25/B25</f>
        <v>1.7088739221552098E-2</v>
      </c>
      <c r="E25" s="17"/>
      <c r="F25" s="523"/>
      <c r="G25" s="754"/>
      <c r="H25" s="754"/>
      <c r="I25" s="754"/>
      <c r="J25" s="972">
        <v>9.8217976708481558</v>
      </c>
      <c r="K25" s="17"/>
      <c r="L25" s="17"/>
    </row>
    <row r="26" spans="1:12">
      <c r="A26" s="529" t="s">
        <v>405</v>
      </c>
      <c r="B26" s="17"/>
      <c r="C26" s="885">
        <v>8</v>
      </c>
      <c r="D26" s="17"/>
      <c r="E26" s="17"/>
      <c r="F26" s="17"/>
      <c r="G26" s="754"/>
      <c r="H26" s="754"/>
      <c r="I26" s="754"/>
      <c r="J26" s="972">
        <v>6.4412500000000001</v>
      </c>
      <c r="K26" s="17"/>
      <c r="L26" s="17"/>
    </row>
    <row r="27" spans="1:12">
      <c r="A27" s="529" t="s">
        <v>406</v>
      </c>
      <c r="B27" s="17"/>
      <c r="C27" s="913"/>
      <c r="D27" s="17"/>
      <c r="E27" s="17"/>
      <c r="F27" s="17"/>
      <c r="G27" s="754"/>
      <c r="H27" s="754"/>
      <c r="I27" s="754"/>
      <c r="J27" s="974"/>
      <c r="K27" s="17"/>
      <c r="L27" s="17"/>
    </row>
    <row r="28" spans="1:12">
      <c r="A28" s="529" t="s">
        <v>407</v>
      </c>
      <c r="B28" s="17"/>
      <c r="C28" s="885">
        <v>20873</v>
      </c>
      <c r="D28" s="17"/>
      <c r="E28" s="17"/>
      <c r="F28" s="17"/>
      <c r="G28" s="754"/>
      <c r="H28" s="754"/>
      <c r="I28" s="754"/>
      <c r="J28" s="972">
        <v>6.8985761270540884</v>
      </c>
      <c r="K28" s="17"/>
      <c r="L28" s="17"/>
    </row>
    <row r="29" spans="1:12">
      <c r="A29" s="529" t="s">
        <v>408</v>
      </c>
      <c r="B29" s="17"/>
      <c r="C29" s="885"/>
      <c r="D29" s="17"/>
      <c r="E29" s="17"/>
      <c r="F29" s="17"/>
      <c r="G29" s="754"/>
      <c r="H29" s="754"/>
      <c r="I29" s="754"/>
      <c r="J29" s="974"/>
      <c r="K29" s="17"/>
      <c r="L29" s="17"/>
    </row>
    <row r="30" spans="1:12">
      <c r="A30" s="909">
        <v>4</v>
      </c>
      <c r="B30" s="17"/>
      <c r="C30" s="885">
        <v>119</v>
      </c>
      <c r="D30" s="17"/>
      <c r="E30" s="17"/>
      <c r="F30" s="17"/>
      <c r="G30" s="754"/>
      <c r="H30" s="754"/>
      <c r="I30" s="754"/>
      <c r="J30" s="972">
        <v>6.3915240336134458</v>
      </c>
      <c r="K30" s="17"/>
      <c r="L30" s="17"/>
    </row>
    <row r="31" spans="1:12">
      <c r="A31" s="909">
        <v>5</v>
      </c>
      <c r="B31" s="17"/>
      <c r="C31" s="885">
        <v>885</v>
      </c>
      <c r="D31" s="17"/>
      <c r="E31" s="17"/>
      <c r="F31" s="17"/>
      <c r="G31" s="754"/>
      <c r="H31" s="754"/>
      <c r="I31" s="754"/>
      <c r="J31" s="972">
        <v>7.8960903954802255</v>
      </c>
      <c r="K31" s="17"/>
      <c r="L31" s="17"/>
    </row>
    <row r="32" spans="1:12">
      <c r="A32" s="909">
        <v>6</v>
      </c>
      <c r="B32" s="17"/>
      <c r="C32" s="885">
        <v>3055</v>
      </c>
      <c r="D32" s="17"/>
      <c r="E32" s="17"/>
      <c r="F32" s="17"/>
      <c r="G32" s="754"/>
      <c r="H32" s="754"/>
      <c r="I32" s="754"/>
      <c r="J32" s="972">
        <v>4.093220949263503</v>
      </c>
      <c r="K32" s="17"/>
      <c r="L32" s="17"/>
    </row>
    <row r="33" spans="1:12">
      <c r="A33" s="909">
        <v>8</v>
      </c>
      <c r="B33" s="17"/>
      <c r="C33" s="885">
        <v>15600</v>
      </c>
      <c r="D33" s="17"/>
      <c r="E33" s="17"/>
      <c r="F33" s="17"/>
      <c r="G33" s="754"/>
      <c r="H33" s="754"/>
      <c r="I33" s="754"/>
      <c r="J33" s="972">
        <v>2.9817641025641022</v>
      </c>
      <c r="K33" s="17"/>
      <c r="L33" s="17"/>
    </row>
    <row r="34" spans="1:12">
      <c r="A34" s="909">
        <v>9</v>
      </c>
      <c r="B34" s="17"/>
      <c r="C34" s="885">
        <v>10396</v>
      </c>
      <c r="D34" s="17"/>
      <c r="E34" s="17"/>
      <c r="F34" s="17"/>
      <c r="G34" s="754"/>
      <c r="H34" s="754"/>
      <c r="I34" s="754"/>
      <c r="J34" s="972">
        <v>6.1289178530203925</v>
      </c>
      <c r="K34" s="17"/>
      <c r="L34" s="17"/>
    </row>
    <row r="35" spans="1:12">
      <c r="A35" s="909">
        <v>10</v>
      </c>
      <c r="B35" s="17"/>
      <c r="C35" s="885">
        <v>12178</v>
      </c>
      <c r="D35" s="17"/>
      <c r="E35" s="17"/>
      <c r="F35" s="17"/>
      <c r="G35" s="754"/>
      <c r="H35" s="754"/>
      <c r="I35" s="754"/>
      <c r="J35" s="972">
        <v>7.2777426506815575</v>
      </c>
      <c r="K35" s="17"/>
      <c r="L35" s="17"/>
    </row>
    <row r="36" spans="1:12">
      <c r="A36" s="910">
        <v>13</v>
      </c>
      <c r="B36" s="17"/>
      <c r="C36" s="885">
        <v>3424</v>
      </c>
      <c r="D36" s="17"/>
      <c r="E36" s="17"/>
      <c r="F36" s="17"/>
      <c r="G36" s="754"/>
      <c r="H36" s="754"/>
      <c r="I36" s="754"/>
      <c r="J36" s="972">
        <v>11.312456191588785</v>
      </c>
      <c r="K36" s="17"/>
      <c r="L36" s="17"/>
    </row>
    <row r="37" spans="1:12">
      <c r="A37" s="910">
        <v>14</v>
      </c>
      <c r="B37" s="17"/>
      <c r="C37" s="885">
        <v>1159</v>
      </c>
      <c r="D37" s="17"/>
      <c r="E37" s="17"/>
      <c r="F37" s="17"/>
      <c r="G37" s="754"/>
      <c r="H37" s="754"/>
      <c r="I37" s="754"/>
      <c r="J37" s="972">
        <v>12.617354702329594</v>
      </c>
      <c r="K37" s="17"/>
      <c r="L37" s="17"/>
    </row>
    <row r="38" spans="1:12">
      <c r="A38" s="910">
        <v>15</v>
      </c>
      <c r="B38" s="17"/>
      <c r="C38" s="885">
        <v>1599</v>
      </c>
      <c r="D38" s="17"/>
      <c r="E38" s="17"/>
      <c r="F38" s="17"/>
      <c r="G38" s="754"/>
      <c r="H38" s="754"/>
      <c r="I38" s="754"/>
      <c r="J38" s="972">
        <v>6.7058925265791114</v>
      </c>
      <c r="K38" s="17"/>
      <c r="L38" s="17"/>
    </row>
    <row r="39" spans="1:12">
      <c r="A39" s="910">
        <v>16</v>
      </c>
      <c r="B39" s="17"/>
      <c r="C39" s="885">
        <v>1250</v>
      </c>
      <c r="D39" s="17"/>
      <c r="E39" s="17"/>
      <c r="F39" s="17"/>
      <c r="G39" s="754"/>
      <c r="H39" s="754"/>
      <c r="I39" s="754"/>
      <c r="J39" s="972">
        <v>4.633832</v>
      </c>
      <c r="K39" s="17"/>
      <c r="L39" s="17"/>
    </row>
    <row r="40" spans="1:12">
      <c r="A40" s="530" t="s">
        <v>409</v>
      </c>
      <c r="B40" s="17"/>
      <c r="C40" s="885">
        <v>49665</v>
      </c>
      <c r="D40" s="17"/>
      <c r="E40" s="17"/>
      <c r="F40" s="17"/>
      <c r="G40" s="754"/>
      <c r="H40" s="754"/>
      <c r="I40" s="754"/>
      <c r="J40" s="972">
        <v>5.8187032638679153</v>
      </c>
      <c r="K40" s="17"/>
      <c r="L40" s="17"/>
    </row>
    <row r="41" spans="1:12">
      <c r="A41" s="520" t="s">
        <v>410</v>
      </c>
      <c r="B41" s="531"/>
      <c r="C41" s="532"/>
      <c r="D41" s="532"/>
      <c r="E41" s="532"/>
      <c r="F41" s="532"/>
      <c r="G41" s="532"/>
      <c r="H41" s="532"/>
      <c r="I41" s="532"/>
      <c r="J41" s="975"/>
      <c r="K41" s="969"/>
      <c r="L41" s="532"/>
    </row>
    <row r="42" spans="1:12">
      <c r="A42" s="529" t="s">
        <v>411</v>
      </c>
      <c r="B42" s="885">
        <v>1605166</v>
      </c>
      <c r="C42" s="885">
        <v>33000</v>
      </c>
      <c r="D42" s="17"/>
      <c r="E42" s="17"/>
      <c r="F42" s="17"/>
      <c r="G42" s="754"/>
      <c r="H42" s="754"/>
      <c r="I42" s="754"/>
      <c r="J42" s="972">
        <v>6.1433164818181822</v>
      </c>
      <c r="K42" s="17"/>
      <c r="L42" s="17"/>
    </row>
    <row r="43" spans="1:12">
      <c r="A43" s="529" t="s">
        <v>412</v>
      </c>
      <c r="B43" s="17"/>
      <c r="C43" s="885">
        <v>0</v>
      </c>
      <c r="D43" s="17"/>
      <c r="E43" s="17"/>
      <c r="F43" s="17"/>
      <c r="G43" s="754"/>
      <c r="H43" s="754"/>
      <c r="I43" s="754"/>
      <c r="J43" s="974">
        <v>0</v>
      </c>
      <c r="K43" s="17"/>
      <c r="L43" s="17"/>
    </row>
    <row r="44" spans="1:12">
      <c r="A44" s="529" t="s">
        <v>413</v>
      </c>
      <c r="B44" s="17"/>
      <c r="C44" s="885"/>
      <c r="D44" s="17"/>
      <c r="E44" s="17"/>
      <c r="F44" s="17"/>
      <c r="G44" s="754"/>
      <c r="H44" s="754"/>
      <c r="I44" s="754"/>
      <c r="J44" s="974"/>
      <c r="K44" s="17"/>
      <c r="L44" s="17"/>
    </row>
    <row r="45" spans="1:12">
      <c r="A45" s="529" t="s">
        <v>414</v>
      </c>
      <c r="B45" s="17"/>
      <c r="C45" s="885">
        <v>0</v>
      </c>
      <c r="D45" s="17"/>
      <c r="E45" s="17"/>
      <c r="F45" s="17"/>
      <c r="G45" s="754"/>
      <c r="H45" s="754"/>
      <c r="I45" s="754"/>
      <c r="J45" s="974">
        <v>0</v>
      </c>
      <c r="K45" s="17"/>
      <c r="L45" s="17"/>
    </row>
    <row r="46" spans="1:12">
      <c r="A46" s="529" t="s">
        <v>415</v>
      </c>
      <c r="B46" s="17"/>
      <c r="C46" s="885">
        <v>0</v>
      </c>
      <c r="D46" s="17"/>
      <c r="E46" s="17"/>
      <c r="F46" s="17"/>
      <c r="G46" s="754"/>
      <c r="H46" s="754"/>
      <c r="I46" s="754"/>
      <c r="J46" s="974">
        <v>0</v>
      </c>
      <c r="K46" s="17"/>
      <c r="L46" s="17"/>
    </row>
    <row r="47" spans="1:12">
      <c r="A47" s="529" t="s">
        <v>416</v>
      </c>
      <c r="B47" s="17"/>
      <c r="C47" s="885"/>
      <c r="D47" s="17"/>
      <c r="E47" s="17"/>
      <c r="F47" s="17"/>
      <c r="G47" s="754"/>
      <c r="H47" s="754"/>
      <c r="I47" s="754"/>
      <c r="J47" s="974"/>
      <c r="K47" s="17"/>
      <c r="L47" s="17"/>
    </row>
    <row r="48" spans="1:12">
      <c r="A48" s="965" t="s">
        <v>417</v>
      </c>
      <c r="B48" s="17"/>
      <c r="C48" s="885">
        <v>0</v>
      </c>
      <c r="D48" s="17"/>
      <c r="E48" s="17"/>
      <c r="F48" s="17"/>
      <c r="G48" s="754"/>
      <c r="H48" s="754"/>
      <c r="I48" s="754"/>
      <c r="J48" s="974">
        <v>0</v>
      </c>
      <c r="K48" s="17"/>
      <c r="L48" s="17"/>
    </row>
    <row r="49" spans="1:12">
      <c r="A49" s="965" t="s">
        <v>418</v>
      </c>
      <c r="B49" s="17"/>
      <c r="C49" s="885">
        <v>0</v>
      </c>
      <c r="D49" s="17"/>
      <c r="E49" s="17"/>
      <c r="F49" s="17"/>
      <c r="G49" s="754"/>
      <c r="H49" s="754"/>
      <c r="I49" s="754"/>
      <c r="J49" s="974">
        <v>0</v>
      </c>
      <c r="K49" s="17"/>
      <c r="L49" s="17"/>
    </row>
    <row r="50" spans="1:12">
      <c r="A50" s="965" t="s">
        <v>419</v>
      </c>
      <c r="B50" s="17"/>
      <c r="C50" s="885">
        <v>20455</v>
      </c>
      <c r="D50" s="17"/>
      <c r="E50" s="17"/>
      <c r="F50" s="17"/>
      <c r="G50" s="754"/>
      <c r="H50" s="754"/>
      <c r="I50" s="754"/>
      <c r="J50" s="972">
        <v>6.5481918112930826</v>
      </c>
      <c r="K50" s="17"/>
      <c r="L50" s="17"/>
    </row>
    <row r="51" spans="1:12">
      <c r="A51" s="965" t="s">
        <v>420</v>
      </c>
      <c r="B51" s="17"/>
      <c r="C51" s="885">
        <v>20698</v>
      </c>
      <c r="D51" s="17"/>
      <c r="E51" s="17"/>
      <c r="F51" s="17"/>
      <c r="G51" s="754"/>
      <c r="H51" s="754"/>
      <c r="I51" s="754"/>
      <c r="J51" s="972">
        <v>4.701807135955165</v>
      </c>
      <c r="K51" s="17"/>
      <c r="L51" s="17"/>
    </row>
    <row r="52" spans="1:12">
      <c r="A52" s="529" t="s">
        <v>421</v>
      </c>
      <c r="B52" s="17"/>
      <c r="C52" s="17"/>
      <c r="D52" s="17"/>
      <c r="E52" s="17"/>
      <c r="F52" s="17"/>
      <c r="G52" s="754"/>
      <c r="H52" s="754"/>
      <c r="I52" s="754"/>
      <c r="J52" s="974"/>
      <c r="K52" s="17"/>
      <c r="L52" s="17"/>
    </row>
    <row r="53" spans="1:12">
      <c r="A53" s="966" t="s">
        <v>417</v>
      </c>
      <c r="B53" s="17"/>
      <c r="C53" s="885">
        <v>36495</v>
      </c>
      <c r="D53" s="17"/>
      <c r="E53" s="17"/>
      <c r="F53" s="17"/>
      <c r="G53" s="754"/>
      <c r="H53" s="754"/>
      <c r="I53" s="754"/>
      <c r="J53" s="972">
        <v>5.9461366652966161</v>
      </c>
      <c r="K53" s="17"/>
      <c r="L53" s="17"/>
    </row>
    <row r="54" spans="1:12">
      <c r="A54" s="966" t="s">
        <v>418</v>
      </c>
      <c r="B54" s="17"/>
      <c r="C54" s="885">
        <v>1073</v>
      </c>
      <c r="D54" s="17"/>
      <c r="E54" s="17"/>
      <c r="F54" s="17"/>
      <c r="G54" s="754"/>
      <c r="H54" s="754"/>
      <c r="I54" s="754"/>
      <c r="J54" s="972">
        <v>3.3925163094128612</v>
      </c>
      <c r="K54" s="17"/>
      <c r="L54" s="17"/>
    </row>
    <row r="55" spans="1:12">
      <c r="A55" s="966" t="s">
        <v>419</v>
      </c>
      <c r="B55" s="17"/>
      <c r="C55" s="885">
        <v>40</v>
      </c>
      <c r="D55" s="17"/>
      <c r="E55" s="17"/>
      <c r="F55" s="17"/>
      <c r="G55" s="754"/>
      <c r="H55" s="754"/>
      <c r="I55" s="754"/>
      <c r="J55" s="972">
        <v>7.5004999999999997</v>
      </c>
      <c r="K55" s="17"/>
      <c r="L55" s="17"/>
    </row>
    <row r="56" spans="1:12">
      <c r="A56" s="966" t="s">
        <v>420</v>
      </c>
      <c r="B56" s="17"/>
      <c r="C56" s="885">
        <v>3545</v>
      </c>
      <c r="D56" s="17"/>
      <c r="E56" s="17"/>
      <c r="F56" s="17"/>
      <c r="G56" s="754"/>
      <c r="H56" s="754"/>
      <c r="I56" s="754"/>
      <c r="J56" s="972">
        <v>2.9102454160789843</v>
      </c>
      <c r="K56" s="17"/>
      <c r="L56" s="17"/>
    </row>
    <row r="57" spans="1:12">
      <c r="A57" s="520" t="s">
        <v>422</v>
      </c>
      <c r="B57" s="531"/>
      <c r="C57" s="532"/>
      <c r="D57" s="532"/>
      <c r="E57" s="532"/>
      <c r="F57" s="532"/>
      <c r="G57" s="532"/>
      <c r="H57" s="532"/>
      <c r="I57" s="532"/>
      <c r="J57" s="975"/>
      <c r="K57" s="969"/>
      <c r="L57" s="532"/>
    </row>
    <row r="58" spans="1:12">
      <c r="A58" s="529" t="s">
        <v>423</v>
      </c>
      <c r="B58" s="17"/>
      <c r="C58" s="885"/>
      <c r="D58" s="17"/>
      <c r="E58" s="17"/>
      <c r="F58" s="17"/>
      <c r="G58" s="754"/>
      <c r="H58" s="754"/>
      <c r="I58" s="754"/>
      <c r="J58" s="974"/>
      <c r="K58" s="17"/>
      <c r="L58" s="17"/>
    </row>
    <row r="59" spans="1:12">
      <c r="A59" s="529" t="s">
        <v>424</v>
      </c>
      <c r="B59" s="17"/>
      <c r="C59" s="885"/>
      <c r="D59" s="17"/>
      <c r="E59" s="17"/>
      <c r="F59" s="17"/>
      <c r="G59" s="754"/>
      <c r="H59" s="754"/>
      <c r="I59" s="754"/>
      <c r="J59" s="974"/>
      <c r="K59" s="17"/>
      <c r="L59" s="17"/>
    </row>
    <row r="60" spans="1:12" ht="13.5" thickBot="1">
      <c r="A60" s="533" t="s">
        <v>425</v>
      </c>
      <c r="B60" s="988">
        <v>684789.56850000005</v>
      </c>
      <c r="C60" s="887">
        <v>4026</v>
      </c>
      <c r="D60" s="930">
        <f>C60/B60</f>
        <v>5.8791783420690351E-3</v>
      </c>
      <c r="E60" s="97"/>
      <c r="F60" s="97"/>
      <c r="G60" s="755"/>
      <c r="H60" s="755"/>
      <c r="I60" s="755"/>
      <c r="J60" s="970">
        <v>6.2608569299552901</v>
      </c>
      <c r="K60" s="97"/>
      <c r="L60" s="97"/>
    </row>
    <row r="61" spans="1:12">
      <c r="A61" s="534"/>
    </row>
    <row r="62" spans="1:12" ht="27" customHeight="1">
      <c r="A62" s="1263" t="s">
        <v>664</v>
      </c>
      <c r="B62" s="1263"/>
      <c r="C62" s="1263"/>
      <c r="D62" s="1263"/>
      <c r="E62" s="1263"/>
      <c r="F62" s="1263"/>
      <c r="G62" s="1263"/>
      <c r="H62" s="1263"/>
      <c r="I62" s="1263"/>
      <c r="J62" s="1263"/>
      <c r="K62" s="1263"/>
      <c r="L62" s="1263"/>
    </row>
    <row r="63" spans="1:12">
      <c r="A63" s="1266" t="s">
        <v>426</v>
      </c>
      <c r="B63" s="1266"/>
      <c r="C63" s="1266"/>
      <c r="D63" s="1266"/>
      <c r="E63" s="1266"/>
      <c r="F63" s="1266"/>
      <c r="G63" s="1266"/>
      <c r="H63" s="1266"/>
      <c r="I63" s="1266"/>
      <c r="J63" s="1266"/>
      <c r="K63" s="1266"/>
      <c r="L63" s="1266"/>
    </row>
    <row r="64" spans="1:12">
      <c r="A64" s="1266" t="s">
        <v>427</v>
      </c>
      <c r="B64" s="1266"/>
      <c r="C64" s="1266"/>
      <c r="D64" s="1266"/>
      <c r="E64" s="1266"/>
      <c r="F64" s="1266"/>
      <c r="G64" s="1266"/>
      <c r="H64" s="1266"/>
      <c r="I64" s="1266"/>
      <c r="J64" s="1266"/>
      <c r="K64" s="1266"/>
      <c r="L64" s="1266"/>
    </row>
    <row r="65" spans="1:12">
      <c r="A65" s="1266" t="s">
        <v>428</v>
      </c>
      <c r="B65" s="1266"/>
      <c r="C65" s="1266"/>
      <c r="D65" s="1266"/>
      <c r="E65" s="1266"/>
      <c r="F65" s="1266"/>
      <c r="G65" s="1266"/>
      <c r="H65" s="1266"/>
      <c r="I65" s="1266"/>
      <c r="J65" s="1266"/>
      <c r="K65" s="1266"/>
      <c r="L65" s="1266"/>
    </row>
    <row r="66" spans="1:12">
      <c r="A66" s="1266" t="s">
        <v>429</v>
      </c>
      <c r="B66" s="1266"/>
      <c r="C66" s="1266"/>
      <c r="D66" s="1266"/>
      <c r="E66" s="1266"/>
      <c r="F66" s="1266"/>
      <c r="G66" s="1266"/>
      <c r="H66" s="1266"/>
      <c r="I66" s="1266"/>
      <c r="J66" s="1266"/>
      <c r="K66" s="1266"/>
      <c r="L66" s="1266"/>
    </row>
    <row r="67" spans="1:12">
      <c r="A67" s="1266" t="s">
        <v>430</v>
      </c>
      <c r="B67" s="1266"/>
      <c r="C67" s="1266"/>
      <c r="D67" s="1266"/>
      <c r="E67" s="1266"/>
      <c r="F67" s="1266"/>
      <c r="G67" s="1266"/>
      <c r="H67" s="1266"/>
      <c r="I67" s="1266"/>
      <c r="J67" s="1266"/>
      <c r="K67" s="1266"/>
      <c r="L67" s="1266"/>
    </row>
    <row r="68" spans="1:12">
      <c r="A68" s="1266" t="s">
        <v>431</v>
      </c>
      <c r="B68" s="1266"/>
      <c r="C68" s="1266"/>
      <c r="D68" s="1266"/>
      <c r="E68" s="1266"/>
      <c r="F68" s="1266"/>
      <c r="G68" s="1266"/>
      <c r="H68" s="1266"/>
      <c r="I68" s="1266"/>
      <c r="J68" s="1266"/>
      <c r="K68" s="1266"/>
      <c r="L68" s="1266"/>
    </row>
    <row r="69" spans="1:12">
      <c r="A69" s="534"/>
    </row>
    <row r="71" spans="1:12" ht="13.5" thickBot="1">
      <c r="A71" s="535" t="s">
        <v>432</v>
      </c>
    </row>
    <row r="72" spans="1:12" ht="92.25" customHeight="1" thickBot="1">
      <c r="A72" s="519" t="s">
        <v>375</v>
      </c>
      <c r="B72" s="518" t="s">
        <v>376</v>
      </c>
      <c r="C72" s="518" t="s">
        <v>377</v>
      </c>
      <c r="D72" s="518" t="s">
        <v>378</v>
      </c>
      <c r="E72" s="518" t="s">
        <v>379</v>
      </c>
      <c r="F72" s="518" t="s">
        <v>380</v>
      </c>
      <c r="G72" s="518" t="s">
        <v>381</v>
      </c>
      <c r="H72" s="518" t="s">
        <v>382</v>
      </c>
      <c r="I72" s="518" t="s">
        <v>433</v>
      </c>
      <c r="J72" s="518" t="s">
        <v>384</v>
      </c>
      <c r="K72" s="518" t="s">
        <v>434</v>
      </c>
      <c r="L72" s="518" t="s">
        <v>386</v>
      </c>
    </row>
    <row r="73" spans="1:12">
      <c r="A73" s="520" t="s">
        <v>387</v>
      </c>
      <c r="B73" s="521"/>
      <c r="C73" s="521"/>
      <c r="D73" s="521"/>
      <c r="E73" s="521"/>
      <c r="F73" s="760"/>
      <c r="G73" s="759"/>
      <c r="H73" s="759"/>
      <c r="I73" s="759"/>
      <c r="J73" s="759"/>
      <c r="K73" s="759"/>
      <c r="L73" s="759"/>
    </row>
    <row r="74" spans="1:12">
      <c r="A74" s="522" t="s">
        <v>388</v>
      </c>
      <c r="B74" s="17"/>
      <c r="C74" s="17"/>
      <c r="D74" s="523"/>
      <c r="E74" s="17"/>
      <c r="F74" s="756"/>
      <c r="G74" s="766"/>
      <c r="H74" s="766"/>
      <c r="I74" s="766"/>
      <c r="J74" s="764"/>
      <c r="K74" s="764"/>
      <c r="L74" s="764"/>
    </row>
    <row r="75" spans="1:12">
      <c r="A75" s="522" t="s">
        <v>389</v>
      </c>
      <c r="B75" s="17"/>
      <c r="C75" s="17"/>
      <c r="D75" s="523"/>
      <c r="E75" s="17"/>
      <c r="F75" s="756"/>
      <c r="G75" s="766"/>
      <c r="H75" s="766"/>
      <c r="I75" s="766"/>
      <c r="J75" s="764"/>
      <c r="K75" s="764"/>
      <c r="L75" s="764"/>
    </row>
    <row r="76" spans="1:12">
      <c r="A76" s="522" t="s">
        <v>390</v>
      </c>
      <c r="B76" s="528"/>
      <c r="C76" s="528"/>
      <c r="D76" s="537"/>
      <c r="E76" s="528"/>
      <c r="F76" s="757"/>
      <c r="G76" s="766"/>
      <c r="H76" s="766"/>
      <c r="I76" s="766"/>
      <c r="J76" s="764"/>
      <c r="K76" s="764"/>
      <c r="L76" s="764"/>
    </row>
    <row r="77" spans="1:12">
      <c r="A77" s="522" t="s">
        <v>391</v>
      </c>
      <c r="B77" s="528"/>
      <c r="C77" s="528"/>
      <c r="D77" s="537"/>
      <c r="E77" s="528"/>
      <c r="F77" s="757"/>
      <c r="G77" s="766"/>
      <c r="H77" s="766"/>
      <c r="I77" s="766"/>
      <c r="J77" s="764"/>
      <c r="K77" s="764"/>
      <c r="L77" s="764"/>
    </row>
    <row r="78" spans="1:12">
      <c r="A78" s="522" t="s">
        <v>392</v>
      </c>
      <c r="B78" s="528"/>
      <c r="C78" s="528"/>
      <c r="D78" s="537"/>
      <c r="E78" s="528"/>
      <c r="F78" s="757"/>
      <c r="G78" s="766"/>
      <c r="H78" s="766"/>
      <c r="I78" s="766"/>
      <c r="J78" s="764"/>
      <c r="K78" s="764"/>
      <c r="L78" s="764"/>
    </row>
    <row r="79" spans="1:12">
      <c r="A79" s="522" t="s">
        <v>393</v>
      </c>
      <c r="B79" s="528"/>
      <c r="C79" s="528"/>
      <c r="D79" s="537"/>
      <c r="E79" s="528"/>
      <c r="F79" s="757"/>
      <c r="G79" s="766"/>
      <c r="H79" s="766"/>
      <c r="I79" s="766"/>
      <c r="J79" s="764"/>
      <c r="K79" s="764"/>
      <c r="L79" s="764"/>
    </row>
    <row r="80" spans="1:12">
      <c r="A80" s="522" t="s">
        <v>394</v>
      </c>
      <c r="B80" s="524"/>
      <c r="C80" s="524"/>
      <c r="D80" s="524"/>
      <c r="E80" s="524"/>
      <c r="F80" s="758"/>
      <c r="G80" s="766"/>
      <c r="H80" s="766"/>
      <c r="I80" s="766"/>
      <c r="J80" s="764"/>
      <c r="K80" s="764"/>
      <c r="L80" s="764"/>
    </row>
    <row r="81" spans="1:12" ht="25.5">
      <c r="A81" s="522" t="s">
        <v>396</v>
      </c>
      <c r="B81" s="524"/>
      <c r="C81" s="524"/>
      <c r="D81" s="524"/>
      <c r="E81" s="524"/>
      <c r="F81" s="758"/>
      <c r="G81" s="766"/>
      <c r="H81" s="766"/>
      <c r="I81" s="766"/>
      <c r="J81" s="764"/>
      <c r="K81" s="764"/>
      <c r="L81" s="764"/>
    </row>
    <row r="82" spans="1:12">
      <c r="A82" s="522" t="s">
        <v>435</v>
      </c>
      <c r="B82" s="524"/>
      <c r="C82" s="524"/>
      <c r="D82" s="524"/>
      <c r="E82" s="524"/>
      <c r="F82" s="758"/>
      <c r="G82" s="766"/>
      <c r="H82" s="766"/>
      <c r="I82" s="766"/>
      <c r="J82" s="764"/>
      <c r="K82" s="764"/>
      <c r="L82" s="764"/>
    </row>
    <row r="83" spans="1:12">
      <c r="A83" s="522" t="s">
        <v>436</v>
      </c>
      <c r="B83" s="524"/>
      <c r="C83" s="524"/>
      <c r="D83" s="524"/>
      <c r="E83" s="524"/>
      <c r="F83" s="758"/>
      <c r="G83" s="766"/>
      <c r="H83" s="766"/>
      <c r="I83" s="766"/>
      <c r="J83" s="764"/>
      <c r="K83" s="764"/>
      <c r="L83" s="764"/>
    </row>
    <row r="84" spans="1:12">
      <c r="A84" s="522" t="s">
        <v>437</v>
      </c>
      <c r="B84" s="524"/>
      <c r="C84" s="524"/>
      <c r="D84" s="524"/>
      <c r="E84" s="524"/>
      <c r="F84" s="758"/>
      <c r="G84" s="766"/>
      <c r="H84" s="766"/>
      <c r="I84" s="766"/>
      <c r="J84" s="764"/>
      <c r="K84" s="764"/>
      <c r="L84" s="764"/>
    </row>
    <row r="85" spans="1:12">
      <c r="A85" s="522" t="s">
        <v>438</v>
      </c>
      <c r="B85" s="524"/>
      <c r="C85" s="524"/>
      <c r="D85" s="524"/>
      <c r="E85" s="524"/>
      <c r="F85" s="758"/>
      <c r="G85" s="766"/>
      <c r="H85" s="766"/>
      <c r="I85" s="766"/>
      <c r="J85" s="764"/>
      <c r="K85" s="764"/>
      <c r="L85" s="764"/>
    </row>
    <row r="86" spans="1:12">
      <c r="A86" s="520" t="s">
        <v>403</v>
      </c>
      <c r="B86" s="520"/>
      <c r="C86" s="520"/>
      <c r="D86" s="520"/>
      <c r="E86" s="520"/>
      <c r="F86" s="520"/>
      <c r="G86" s="765"/>
      <c r="H86" s="765"/>
      <c r="I86" s="765"/>
      <c r="J86" s="765"/>
      <c r="K86" s="765"/>
      <c r="L86" s="765"/>
    </row>
    <row r="87" spans="1:12">
      <c r="A87" s="527" t="s">
        <v>439</v>
      </c>
      <c r="B87" s="528"/>
      <c r="C87" s="528"/>
      <c r="D87" s="528"/>
      <c r="E87" s="528"/>
      <c r="F87" s="761"/>
      <c r="G87" s="753"/>
      <c r="H87" s="753"/>
      <c r="I87" s="753"/>
      <c r="J87" s="528"/>
      <c r="K87" s="528"/>
      <c r="L87" s="528"/>
    </row>
    <row r="88" spans="1:12">
      <c r="A88" s="529" t="s">
        <v>296</v>
      </c>
      <c r="B88" s="528"/>
      <c r="C88" s="528"/>
      <c r="D88" s="536"/>
      <c r="E88" s="528"/>
      <c r="F88" s="762"/>
      <c r="G88" s="753"/>
      <c r="H88" s="753"/>
      <c r="I88" s="753"/>
      <c r="J88" s="17"/>
      <c r="K88" s="17"/>
      <c r="L88" s="17"/>
    </row>
    <row r="89" spans="1:12">
      <c r="A89" s="529" t="s">
        <v>440</v>
      </c>
      <c r="B89" s="17"/>
      <c r="C89" s="17"/>
      <c r="D89" s="17"/>
      <c r="E89" s="17"/>
      <c r="F89" s="114"/>
      <c r="G89" s="754"/>
      <c r="H89" s="754"/>
      <c r="I89" s="754"/>
      <c r="J89" s="17"/>
      <c r="K89" s="17"/>
      <c r="L89" s="17"/>
    </row>
    <row r="90" spans="1:12">
      <c r="A90" s="529" t="s">
        <v>406</v>
      </c>
      <c r="B90" s="17"/>
      <c r="C90" s="17"/>
      <c r="D90" s="17"/>
      <c r="E90" s="17"/>
      <c r="F90" s="114"/>
      <c r="G90" s="754"/>
      <c r="H90" s="754"/>
      <c r="I90" s="754"/>
      <c r="J90" s="17"/>
      <c r="K90" s="17"/>
      <c r="L90" s="17"/>
    </row>
    <row r="91" spans="1:12">
      <c r="A91" s="529" t="s">
        <v>407</v>
      </c>
      <c r="B91" s="17"/>
      <c r="C91" s="17"/>
      <c r="D91" s="17"/>
      <c r="E91" s="17"/>
      <c r="F91" s="114"/>
      <c r="G91" s="754"/>
      <c r="H91" s="754"/>
      <c r="I91" s="754"/>
      <c r="J91" s="17"/>
      <c r="K91" s="17"/>
      <c r="L91" s="17"/>
    </row>
    <row r="92" spans="1:12" ht="25.5">
      <c r="A92" s="530" t="s">
        <v>441</v>
      </c>
      <c r="B92" s="17"/>
      <c r="C92" s="17"/>
      <c r="D92" s="17"/>
      <c r="E92" s="17"/>
      <c r="F92" s="114"/>
      <c r="G92" s="754"/>
      <c r="H92" s="754"/>
      <c r="I92" s="754"/>
      <c r="J92" s="17"/>
      <c r="K92" s="17"/>
      <c r="L92" s="17"/>
    </row>
    <row r="93" spans="1:12" ht="25.5">
      <c r="A93" s="530" t="s">
        <v>442</v>
      </c>
      <c r="B93" s="17"/>
      <c r="C93" s="17"/>
      <c r="D93" s="17"/>
      <c r="E93" s="17"/>
      <c r="F93" s="114"/>
      <c r="G93" s="754"/>
      <c r="H93" s="754"/>
      <c r="I93" s="754"/>
      <c r="J93" s="17"/>
      <c r="K93" s="17"/>
      <c r="L93" s="17"/>
    </row>
    <row r="94" spans="1:12" ht="25.5">
      <c r="A94" s="530" t="s">
        <v>443</v>
      </c>
      <c r="B94" s="17"/>
      <c r="C94" s="17"/>
      <c r="D94" s="17"/>
      <c r="E94" s="17"/>
      <c r="F94" s="114"/>
      <c r="G94" s="754"/>
      <c r="H94" s="754"/>
      <c r="I94" s="754"/>
      <c r="J94" s="17"/>
      <c r="K94" s="17"/>
      <c r="L94" s="17"/>
    </row>
    <row r="95" spans="1:12" ht="25.5">
      <c r="A95" s="530" t="s">
        <v>444</v>
      </c>
      <c r="B95" s="17"/>
      <c r="C95" s="17"/>
      <c r="D95" s="17"/>
      <c r="E95" s="17"/>
      <c r="F95" s="114"/>
      <c r="G95" s="754"/>
      <c r="H95" s="754"/>
      <c r="I95" s="754"/>
      <c r="J95" s="17"/>
      <c r="K95" s="17"/>
      <c r="L95" s="17"/>
    </row>
    <row r="96" spans="1:12">
      <c r="A96" s="530" t="s">
        <v>445</v>
      </c>
      <c r="B96" s="17"/>
      <c r="C96" s="17"/>
      <c r="D96" s="17"/>
      <c r="E96" s="17"/>
      <c r="F96" s="114"/>
      <c r="G96" s="754"/>
      <c r="H96" s="754"/>
      <c r="I96" s="754"/>
      <c r="J96" s="17"/>
      <c r="K96" s="17"/>
      <c r="L96" s="17"/>
    </row>
    <row r="97" spans="1:12">
      <c r="A97" s="520" t="s">
        <v>410</v>
      </c>
      <c r="B97" s="520"/>
      <c r="C97" s="520"/>
      <c r="D97" s="520"/>
      <c r="E97" s="520"/>
      <c r="F97" s="520"/>
      <c r="G97" s="765"/>
      <c r="H97" s="765"/>
      <c r="I97" s="765"/>
      <c r="J97" s="765"/>
      <c r="K97" s="765"/>
      <c r="L97" s="765"/>
    </row>
    <row r="98" spans="1:12">
      <c r="A98" s="529" t="s">
        <v>411</v>
      </c>
      <c r="B98" s="17"/>
      <c r="C98" s="17"/>
      <c r="D98" s="17"/>
      <c r="E98" s="17"/>
      <c r="F98" s="114"/>
      <c r="G98" s="754"/>
      <c r="H98" s="754"/>
      <c r="I98" s="754"/>
      <c r="J98" s="17"/>
      <c r="K98" s="17"/>
      <c r="L98" s="17"/>
    </row>
    <row r="99" spans="1:12">
      <c r="A99" s="529" t="s">
        <v>446</v>
      </c>
      <c r="B99" s="17"/>
      <c r="C99" s="17"/>
      <c r="D99" s="17"/>
      <c r="E99" s="17"/>
      <c r="F99" s="114"/>
      <c r="G99" s="754"/>
      <c r="H99" s="754"/>
      <c r="I99" s="754"/>
      <c r="J99" s="17"/>
      <c r="K99" s="17"/>
      <c r="L99" s="17"/>
    </row>
    <row r="100" spans="1:12">
      <c r="A100" s="529" t="s">
        <v>447</v>
      </c>
      <c r="B100" s="17"/>
      <c r="C100" s="17"/>
      <c r="D100" s="17"/>
      <c r="E100" s="17"/>
      <c r="F100" s="114"/>
      <c r="G100" s="754"/>
      <c r="H100" s="754"/>
      <c r="I100" s="754"/>
      <c r="J100" s="17"/>
      <c r="K100" s="17"/>
      <c r="L100" s="17"/>
    </row>
    <row r="101" spans="1:12">
      <c r="A101" s="529" t="s">
        <v>448</v>
      </c>
      <c r="B101" s="17"/>
      <c r="C101" s="17"/>
      <c r="D101" s="17"/>
      <c r="E101" s="17"/>
      <c r="F101" s="114"/>
      <c r="G101" s="754"/>
      <c r="H101" s="754"/>
      <c r="I101" s="754"/>
      <c r="J101" s="17"/>
      <c r="K101" s="17"/>
      <c r="L101" s="17"/>
    </row>
    <row r="102" spans="1:12">
      <c r="A102" s="529" t="s">
        <v>449</v>
      </c>
      <c r="B102" s="17"/>
      <c r="C102" s="17"/>
      <c r="D102" s="17"/>
      <c r="E102" s="17"/>
      <c r="F102" s="114"/>
      <c r="G102" s="754"/>
      <c r="H102" s="754"/>
      <c r="I102" s="754"/>
      <c r="J102" s="17"/>
      <c r="K102" s="17"/>
      <c r="L102" s="17"/>
    </row>
    <row r="103" spans="1:12">
      <c r="A103" s="529" t="s">
        <v>450</v>
      </c>
      <c r="B103" s="17"/>
      <c r="C103" s="17"/>
      <c r="D103" s="17"/>
      <c r="E103" s="17"/>
      <c r="F103" s="114"/>
      <c r="G103" s="754"/>
      <c r="H103" s="754"/>
      <c r="I103" s="754"/>
      <c r="J103" s="17"/>
      <c r="K103" s="17"/>
      <c r="L103" s="17"/>
    </row>
    <row r="104" spans="1:12">
      <c r="A104" s="529" t="s">
        <v>421</v>
      </c>
      <c r="B104" s="17"/>
      <c r="C104" s="17"/>
      <c r="D104" s="17"/>
      <c r="E104" s="17"/>
      <c r="F104" s="114"/>
      <c r="G104" s="754"/>
      <c r="H104" s="754"/>
      <c r="I104" s="754"/>
      <c r="J104" s="17"/>
      <c r="K104" s="17"/>
      <c r="L104" s="17"/>
    </row>
    <row r="105" spans="1:12">
      <c r="A105" s="520" t="s">
        <v>422</v>
      </c>
      <c r="B105" s="520"/>
      <c r="C105" s="520"/>
      <c r="D105" s="520"/>
      <c r="E105" s="520"/>
      <c r="F105" s="520"/>
      <c r="G105" s="765"/>
      <c r="H105" s="765"/>
      <c r="I105" s="765"/>
      <c r="J105" s="765"/>
      <c r="K105" s="765"/>
      <c r="L105" s="765"/>
    </row>
    <row r="106" spans="1:12">
      <c r="A106" s="529" t="s">
        <v>451</v>
      </c>
      <c r="B106" s="17"/>
      <c r="C106" s="17"/>
      <c r="D106" s="17"/>
      <c r="E106" s="17"/>
      <c r="F106" s="114"/>
      <c r="G106" s="754"/>
      <c r="H106" s="754"/>
      <c r="I106" s="754"/>
      <c r="J106" s="17"/>
      <c r="K106" s="17"/>
      <c r="L106" s="17"/>
    </row>
    <row r="107" spans="1:12">
      <c r="A107" s="529" t="s">
        <v>452</v>
      </c>
      <c r="B107" s="17"/>
      <c r="C107" s="17"/>
      <c r="D107" s="17"/>
      <c r="E107" s="17"/>
      <c r="F107" s="114"/>
      <c r="G107" s="754"/>
      <c r="H107" s="754"/>
      <c r="I107" s="754"/>
      <c r="J107" s="17"/>
      <c r="K107" s="17"/>
      <c r="L107" s="17"/>
    </row>
    <row r="108" spans="1:12" ht="13.5" thickBot="1">
      <c r="A108" s="533" t="s">
        <v>453</v>
      </c>
      <c r="B108" s="97"/>
      <c r="C108" s="97"/>
      <c r="D108" s="97"/>
      <c r="E108" s="97"/>
      <c r="F108" s="763"/>
      <c r="G108" s="755"/>
      <c r="H108" s="755"/>
      <c r="I108" s="755"/>
      <c r="J108" s="97"/>
      <c r="K108" s="97"/>
      <c r="L108" s="97"/>
    </row>
    <row r="110" spans="1:12">
      <c r="A110" s="70"/>
    </row>
  </sheetData>
  <mergeCells count="10">
    <mergeCell ref="A68:L68"/>
    <mergeCell ref="A63:L63"/>
    <mergeCell ref="A64:L64"/>
    <mergeCell ref="A65:L65"/>
    <mergeCell ref="A66:L66"/>
    <mergeCell ref="A67:L67"/>
    <mergeCell ref="A1:L1"/>
    <mergeCell ref="A2:L2"/>
    <mergeCell ref="A3:L3"/>
    <mergeCell ref="A62:L62"/>
  </mergeCells>
  <printOptions horizontalCentered="1" verticalCentered="1"/>
  <pageMargins left="0.5" right="0.5" top="0.25" bottom="0.25" header="0.3" footer="0.3"/>
  <pageSetup paperSize="17" scale="60"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L24"/>
  <sheetViews>
    <sheetView zoomScaleNormal="100" workbookViewId="0">
      <selection activeCell="E14" sqref="E14"/>
    </sheetView>
  </sheetViews>
  <sheetFormatPr defaultColWidth="17.5703125" defaultRowHeight="14.25"/>
  <cols>
    <col min="1" max="1" width="20.140625" style="381" customWidth="1"/>
    <col min="2" max="2" width="48.28515625" style="381" customWidth="1"/>
    <col min="3" max="3" width="9.42578125" style="381" customWidth="1"/>
    <col min="4" max="4" width="11.5703125" style="381" customWidth="1"/>
    <col min="5" max="5" width="13.42578125" style="381" customWidth="1"/>
    <col min="6" max="6" width="8.42578125" style="381" customWidth="1"/>
    <col min="7" max="7" width="12" style="381" customWidth="1"/>
    <col min="8" max="16384" width="17.5703125" style="381"/>
  </cols>
  <sheetData>
    <row r="1" spans="1:11" ht="15.75">
      <c r="A1" s="1125" t="s">
        <v>454</v>
      </c>
      <c r="B1" s="1125"/>
      <c r="C1" s="1125"/>
      <c r="D1" s="1125"/>
      <c r="E1" s="1125"/>
      <c r="F1" s="1125"/>
      <c r="G1" s="1125"/>
    </row>
    <row r="2" spans="1:11" ht="15.75">
      <c r="A2" s="1125" t="s">
        <v>1</v>
      </c>
      <c r="B2" s="1125"/>
      <c r="C2" s="1125"/>
      <c r="D2" s="1125"/>
      <c r="E2" s="1125"/>
      <c r="F2" s="1125"/>
    </row>
    <row r="3" spans="1:11" ht="15.75">
      <c r="A3" s="1131" t="s">
        <v>254</v>
      </c>
      <c r="B3" s="1131"/>
      <c r="C3" s="1131"/>
      <c r="D3" s="1131"/>
      <c r="E3" s="1131"/>
      <c r="F3" s="1131"/>
    </row>
    <row r="4" spans="1:11" ht="21" thickBot="1">
      <c r="A4" s="539"/>
      <c r="B4"/>
      <c r="C4" s="380"/>
      <c r="D4" s="538"/>
    </row>
    <row r="5" spans="1:11" ht="41.25" customHeight="1" thickBot="1">
      <c r="A5" s="833" t="s">
        <v>455</v>
      </c>
      <c r="B5" s="834" t="s">
        <v>456</v>
      </c>
      <c r="C5" s="834" t="s">
        <v>457</v>
      </c>
      <c r="D5" s="834" t="s">
        <v>458</v>
      </c>
      <c r="E5" s="834" t="s">
        <v>459</v>
      </c>
      <c r="F5" s="834" t="s">
        <v>460</v>
      </c>
      <c r="G5" s="835" t="s">
        <v>461</v>
      </c>
      <c r="H5"/>
    </row>
    <row r="6" spans="1:11" ht="20.25">
      <c r="A6" s="829" t="s">
        <v>462</v>
      </c>
      <c r="B6" s="830"/>
      <c r="C6" s="831"/>
      <c r="D6" s="542"/>
      <c r="E6" s="542"/>
      <c r="F6" s="542"/>
      <c r="G6" s="832"/>
      <c r="H6" s="382"/>
      <c r="I6" s="382"/>
      <c r="J6" s="382"/>
      <c r="K6" s="382"/>
    </row>
    <row r="7" spans="1:11" ht="20.25">
      <c r="A7" s="821" t="s">
        <v>463</v>
      </c>
      <c r="B7" s="540"/>
      <c r="C7" s="469"/>
      <c r="D7" s="467"/>
      <c r="E7" s="466"/>
      <c r="F7" s="466"/>
      <c r="G7" s="822"/>
      <c r="H7" s="382"/>
      <c r="I7" s="382"/>
      <c r="J7" s="382"/>
      <c r="K7" s="382"/>
    </row>
    <row r="8" spans="1:11" ht="20.25">
      <c r="A8" s="821" t="s">
        <v>464</v>
      </c>
      <c r="B8" s="540"/>
      <c r="C8" s="469"/>
      <c r="D8" s="467"/>
      <c r="E8" s="468"/>
      <c r="F8" s="468"/>
      <c r="G8" s="823"/>
      <c r="H8" s="383"/>
      <c r="I8" s="383"/>
      <c r="J8" s="383"/>
      <c r="K8" s="383"/>
    </row>
    <row r="9" spans="1:11" ht="20.25">
      <c r="A9" s="821" t="s">
        <v>465</v>
      </c>
      <c r="B9" s="540"/>
      <c r="C9" s="469"/>
      <c r="D9" s="467"/>
      <c r="E9" s="466"/>
      <c r="F9" s="466"/>
      <c r="G9" s="822"/>
      <c r="H9" s="382"/>
      <c r="I9" s="382"/>
      <c r="J9" s="382"/>
      <c r="K9" s="382"/>
    </row>
    <row r="10" spans="1:11" ht="25.5">
      <c r="A10" s="821" t="s">
        <v>466</v>
      </c>
      <c r="B10" s="540"/>
      <c r="C10" s="469"/>
      <c r="D10" s="467"/>
      <c r="E10" s="468"/>
      <c r="F10" s="468"/>
      <c r="G10" s="823"/>
      <c r="H10" s="383"/>
      <c r="I10" s="383"/>
      <c r="J10" s="383"/>
      <c r="K10" s="383"/>
    </row>
    <row r="11" spans="1:11" ht="15">
      <c r="A11" s="821" t="s">
        <v>467</v>
      </c>
      <c r="B11" s="540"/>
      <c r="C11" s="469"/>
      <c r="D11" s="469"/>
      <c r="E11" s="469"/>
      <c r="F11" s="469"/>
      <c r="G11" s="824"/>
    </row>
    <row r="12" spans="1:11" ht="15.75" thickBot="1">
      <c r="A12" s="825" t="s">
        <v>468</v>
      </c>
      <c r="B12" s="826"/>
      <c r="C12" s="827"/>
      <c r="D12" s="827"/>
      <c r="E12" s="827"/>
      <c r="F12" s="827"/>
      <c r="G12" s="828"/>
    </row>
    <row r="13" spans="1:11" ht="15">
      <c r="A13" s="384"/>
      <c r="B13" s="384"/>
    </row>
    <row r="14" spans="1:11" ht="15">
      <c r="A14" s="70"/>
      <c r="B14" s="384"/>
    </row>
    <row r="15" spans="1:11">
      <c r="A15" s="1210" t="s">
        <v>469</v>
      </c>
      <c r="B15" s="1210"/>
      <c r="C15" s="1210"/>
      <c r="D15" s="1210"/>
      <c r="E15" s="1210"/>
      <c r="F15" s="1210"/>
      <c r="G15" s="1210"/>
    </row>
    <row r="16" spans="1:11">
      <c r="A16" s="1237" t="s">
        <v>470</v>
      </c>
      <c r="B16" s="1237"/>
      <c r="C16" s="1237"/>
      <c r="D16" s="1237"/>
      <c r="E16" s="1237"/>
      <c r="F16" s="1237"/>
      <c r="G16" s="1237"/>
      <c r="H16" s="391"/>
    </row>
    <row r="17" spans="1:12" ht="15.75" customHeight="1">
      <c r="A17" s="1237" t="s">
        <v>471</v>
      </c>
      <c r="B17" s="1237"/>
      <c r="C17" s="1237"/>
      <c r="D17" s="1237"/>
      <c r="E17" s="1237"/>
      <c r="F17" s="1237"/>
      <c r="G17" s="1237"/>
      <c r="H17" s="465"/>
      <c r="I17" s="465"/>
      <c r="J17" s="465"/>
      <c r="K17" s="465"/>
      <c r="L17" s="465"/>
    </row>
    <row r="18" spans="1:12" ht="15.75" customHeight="1">
      <c r="A18" s="1130"/>
      <c r="B18" s="1130"/>
      <c r="C18" s="1130"/>
      <c r="D18" s="1130"/>
      <c r="E18" s="1130"/>
      <c r="F18" s="1130"/>
      <c r="G18" s="1130"/>
      <c r="H18" s="1130"/>
      <c r="I18" s="1130"/>
      <c r="J18" s="1130"/>
      <c r="K18" s="1130"/>
    </row>
    <row r="19" spans="1:12" ht="15.75">
      <c r="A19" s="389"/>
      <c r="B19" s="389"/>
      <c r="C19" s="390"/>
      <c r="D19" s="391"/>
      <c r="E19" s="391"/>
      <c r="F19" s="391"/>
      <c r="G19" s="391"/>
      <c r="H19" s="391"/>
    </row>
    <row r="20" spans="1:12" ht="15.75">
      <c r="A20" s="389"/>
      <c r="B20" s="389"/>
      <c r="C20" s="390"/>
      <c r="D20" s="391"/>
      <c r="E20" s="391"/>
      <c r="F20" s="391"/>
      <c r="G20" s="391"/>
      <c r="H20" s="391"/>
    </row>
    <row r="21" spans="1:12" ht="15.75" customHeight="1">
      <c r="A21" s="388"/>
      <c r="B21" s="388"/>
      <c r="C21" s="390"/>
      <c r="D21" s="391"/>
      <c r="E21" s="391"/>
      <c r="F21" s="391"/>
      <c r="G21" s="391"/>
      <c r="H21" s="391"/>
    </row>
    <row r="22" spans="1:12" ht="15">
      <c r="A22" s="1128"/>
      <c r="B22" s="1128"/>
      <c r="C22" s="385"/>
    </row>
    <row r="23" spans="1:12" ht="15.75">
      <c r="A23" s="1129"/>
      <c r="B23" s="1129"/>
      <c r="C23" s="385"/>
    </row>
    <row r="24" spans="1:12" ht="15">
      <c r="A24" s="386"/>
      <c r="B24" s="386"/>
      <c r="C24" s="387"/>
    </row>
  </sheetData>
  <mergeCells count="9">
    <mergeCell ref="A1:G1"/>
    <mergeCell ref="A22:B22"/>
    <mergeCell ref="A23:B23"/>
    <mergeCell ref="A18:K18"/>
    <mergeCell ref="A2:F2"/>
    <mergeCell ref="A3:F3"/>
    <mergeCell ref="A15:G15"/>
    <mergeCell ref="A16:G16"/>
    <mergeCell ref="A17:G17"/>
  </mergeCells>
  <printOptions horizontalCentered="1" verticalCentered="1"/>
  <pageMargins left="0.5" right="0.5" top="0.25" bottom="0.25" header="0.3" footer="0.3"/>
  <pageSetup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5"/>
  <sheetViews>
    <sheetView zoomScale="85" zoomScaleNormal="85" workbookViewId="0">
      <selection activeCell="C19" sqref="C19"/>
    </sheetView>
  </sheetViews>
  <sheetFormatPr defaultColWidth="9.140625" defaultRowHeight="12.75"/>
  <cols>
    <col min="1" max="1" width="65.5703125" bestFit="1" customWidth="1"/>
    <col min="2" max="2" width="10.140625" customWidth="1"/>
    <col min="3" max="3" width="48" customWidth="1"/>
  </cols>
  <sheetData>
    <row r="1" spans="1:10" ht="30" customHeight="1">
      <c r="A1" s="1125" t="s">
        <v>472</v>
      </c>
      <c r="B1" s="1125"/>
      <c r="C1" s="1125"/>
      <c r="D1" s="541"/>
      <c r="E1" s="541"/>
      <c r="F1" s="541"/>
      <c r="G1" s="541"/>
      <c r="H1" s="541"/>
      <c r="I1" s="541"/>
      <c r="J1" s="541"/>
    </row>
    <row r="2" spans="1:10" ht="15.75">
      <c r="A2" s="1132" t="s">
        <v>1</v>
      </c>
      <c r="B2" s="1132"/>
      <c r="C2" s="1132"/>
      <c r="D2" s="452"/>
      <c r="E2" s="452"/>
      <c r="F2" s="452"/>
      <c r="G2" s="452"/>
      <c r="H2" s="452"/>
      <c r="I2" s="452"/>
      <c r="J2" s="452"/>
    </row>
    <row r="3" spans="1:10" ht="15.75">
      <c r="A3" s="1133" t="s">
        <v>254</v>
      </c>
      <c r="B3" s="1133"/>
      <c r="C3" s="1133"/>
      <c r="D3" s="452"/>
      <c r="E3" s="452"/>
      <c r="F3" s="452"/>
      <c r="G3" s="452"/>
      <c r="H3" s="452"/>
      <c r="I3" s="452"/>
      <c r="J3" s="452"/>
    </row>
    <row r="4" spans="1:10" ht="17.25" customHeight="1" thickBot="1"/>
    <row r="5" spans="1:10" ht="64.5" thickBot="1">
      <c r="A5" s="619" t="s">
        <v>473</v>
      </c>
      <c r="B5" s="620" t="s">
        <v>474</v>
      </c>
      <c r="C5" s="621" t="s">
        <v>475</v>
      </c>
    </row>
    <row r="6" spans="1:10">
      <c r="A6" s="542"/>
      <c r="B6" s="542"/>
      <c r="C6" s="542"/>
    </row>
    <row r="7" spans="1:10">
      <c r="A7" s="617" t="s">
        <v>476</v>
      </c>
      <c r="B7" s="912">
        <v>0</v>
      </c>
      <c r="C7" s="617" t="s">
        <v>477</v>
      </c>
    </row>
    <row r="8" spans="1:10">
      <c r="A8" s="617" t="s">
        <v>478</v>
      </c>
      <c r="B8" s="912">
        <v>0</v>
      </c>
      <c r="C8" s="617" t="s">
        <v>477</v>
      </c>
    </row>
    <row r="9" spans="1:10">
      <c r="A9" s="617" t="s">
        <v>479</v>
      </c>
      <c r="B9" s="912">
        <v>0</v>
      </c>
      <c r="C9" s="617" t="s">
        <v>477</v>
      </c>
    </row>
    <row r="10" spans="1:10">
      <c r="A10" s="617" t="s">
        <v>480</v>
      </c>
      <c r="B10" s="912">
        <v>0</v>
      </c>
      <c r="C10" s="617" t="s">
        <v>477</v>
      </c>
    </row>
    <row r="11" spans="1:10" ht="25.5">
      <c r="A11" s="618" t="s">
        <v>481</v>
      </c>
      <c r="B11" s="912">
        <v>0</v>
      </c>
      <c r="C11" s="618" t="s">
        <v>482</v>
      </c>
    </row>
    <row r="12" spans="1:10" ht="102">
      <c r="A12" s="911" t="s">
        <v>483</v>
      </c>
      <c r="B12" s="912">
        <v>12</v>
      </c>
      <c r="C12" s="911" t="s">
        <v>484</v>
      </c>
    </row>
    <row r="13" spans="1:10">
      <c r="A13" s="617" t="s">
        <v>485</v>
      </c>
      <c r="B13" s="912">
        <v>0</v>
      </c>
      <c r="C13" s="617" t="s">
        <v>477</v>
      </c>
    </row>
    <row r="15" spans="1:10">
      <c r="A15" s="70" t="s">
        <v>469</v>
      </c>
    </row>
  </sheetData>
  <mergeCells count="3">
    <mergeCell ref="A1:C1"/>
    <mergeCell ref="A2:C2"/>
    <mergeCell ref="A3:C3"/>
  </mergeCells>
  <printOptions horizontalCentered="1" verticalCentered="1"/>
  <pageMargins left="0.5" right="0.5" top="0.25" bottom="0.25" header="0.3" footer="0.3"/>
  <pageSetup orientation="landscape" horizontalDpi="360" verticalDpi="360"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2"/>
  <sheetViews>
    <sheetView zoomScale="90" zoomScaleNormal="90" workbookViewId="0">
      <selection activeCell="A36" sqref="A36:M36"/>
    </sheetView>
  </sheetViews>
  <sheetFormatPr defaultColWidth="8.5703125" defaultRowHeight="12.75"/>
  <cols>
    <col min="1" max="1" width="38.140625" customWidth="1"/>
    <col min="2" max="2" width="7.85546875" bestFit="1" customWidth="1"/>
    <col min="3" max="4" width="14.5703125" bestFit="1" customWidth="1"/>
    <col min="5" max="5" width="7.85546875" bestFit="1" customWidth="1"/>
    <col min="6" max="7" width="13.28515625" bestFit="1" customWidth="1"/>
    <col min="8" max="8" width="7.85546875" bestFit="1" customWidth="1"/>
    <col min="9" max="10" width="14.5703125" bestFit="1" customWidth="1"/>
    <col min="11" max="11" width="7.85546875" bestFit="1" customWidth="1"/>
    <col min="12" max="12" width="6.7109375" customWidth="1"/>
    <col min="13" max="13" width="7.28515625" customWidth="1"/>
    <col min="14" max="14" width="12.5703125" customWidth="1"/>
    <col min="15" max="15" width="10.5703125" bestFit="1" customWidth="1"/>
    <col min="16" max="16" width="9.85546875" bestFit="1" customWidth="1"/>
  </cols>
  <sheetData>
    <row r="1" spans="1:14" ht="15.75">
      <c r="A1" s="1003" t="s">
        <v>486</v>
      </c>
      <c r="B1" s="1003"/>
      <c r="C1" s="1003"/>
      <c r="D1" s="1003"/>
      <c r="E1" s="1003"/>
      <c r="F1" s="1003"/>
      <c r="G1" s="1003"/>
      <c r="H1" s="1003"/>
      <c r="I1" s="1003"/>
      <c r="J1" s="1003"/>
      <c r="K1" s="1003"/>
      <c r="L1" s="1003"/>
      <c r="M1" s="1003"/>
    </row>
    <row r="2" spans="1:14" ht="15.75">
      <c r="A2" s="1003" t="s">
        <v>1</v>
      </c>
      <c r="B2" s="1003"/>
      <c r="C2" s="1003"/>
      <c r="D2" s="1003"/>
      <c r="E2" s="1003"/>
      <c r="F2" s="1003"/>
      <c r="G2" s="1003"/>
      <c r="H2" s="1003"/>
      <c r="I2" s="1003"/>
      <c r="J2" s="1003"/>
      <c r="K2" s="1003"/>
      <c r="L2" s="1003"/>
      <c r="M2" s="1003"/>
    </row>
    <row r="3" spans="1:14" ht="15.75">
      <c r="A3" s="1135" t="s">
        <v>2</v>
      </c>
      <c r="B3" s="1136"/>
      <c r="C3" s="1136"/>
      <c r="D3" s="1136"/>
      <c r="E3" s="1136"/>
      <c r="F3" s="1136"/>
      <c r="G3" s="1136"/>
      <c r="H3" s="1136"/>
      <c r="I3" s="1136"/>
      <c r="J3" s="1136"/>
      <c r="K3" s="1136"/>
      <c r="L3" s="1136"/>
      <c r="M3" s="1137"/>
    </row>
    <row r="4" spans="1:14" ht="15.75">
      <c r="A4" s="634"/>
      <c r="B4" s="368"/>
      <c r="C4" s="368"/>
      <c r="D4" s="368"/>
      <c r="E4" s="368"/>
      <c r="F4" s="368"/>
      <c r="G4" s="368"/>
      <c r="H4" s="368"/>
      <c r="I4" s="368"/>
      <c r="J4" s="368"/>
      <c r="K4" s="368"/>
      <c r="L4" s="368"/>
      <c r="M4" s="368"/>
    </row>
    <row r="5" spans="1:14">
      <c r="A5" s="268"/>
      <c r="B5" s="1138" t="s">
        <v>3</v>
      </c>
      <c r="C5" s="1095"/>
      <c r="D5" s="1095"/>
      <c r="E5" s="1095" t="s">
        <v>4</v>
      </c>
      <c r="F5" s="1095"/>
      <c r="G5" s="1095"/>
      <c r="H5" s="1095" t="s">
        <v>5</v>
      </c>
      <c r="I5" s="1095"/>
      <c r="J5" s="1095"/>
      <c r="K5" s="1095" t="s">
        <v>6</v>
      </c>
      <c r="L5" s="1095"/>
      <c r="M5" s="1095"/>
    </row>
    <row r="6" spans="1:14">
      <c r="A6" s="269" t="s">
        <v>487</v>
      </c>
      <c r="B6" s="366" t="s">
        <v>8</v>
      </c>
      <c r="C6" s="366" t="s">
        <v>9</v>
      </c>
      <c r="D6" s="366" t="s">
        <v>10</v>
      </c>
      <c r="E6" s="366" t="s">
        <v>8</v>
      </c>
      <c r="F6" s="366" t="s">
        <v>9</v>
      </c>
      <c r="G6" s="366" t="s">
        <v>10</v>
      </c>
      <c r="H6" s="370" t="s">
        <v>8</v>
      </c>
      <c r="I6" s="366" t="s">
        <v>9</v>
      </c>
      <c r="J6" s="366" t="s">
        <v>10</v>
      </c>
      <c r="K6" s="366" t="s">
        <v>8</v>
      </c>
      <c r="L6" s="366" t="s">
        <v>9</v>
      </c>
      <c r="M6" s="366" t="s">
        <v>10</v>
      </c>
    </row>
    <row r="7" spans="1:14">
      <c r="A7" s="270" t="s">
        <v>488</v>
      </c>
      <c r="B7" s="627" t="s">
        <v>12</v>
      </c>
      <c r="C7" s="118">
        <f>4296431-80000</f>
        <v>4216431</v>
      </c>
      <c r="D7" s="118">
        <f>SUM(B7:C7)</f>
        <v>4216431</v>
      </c>
      <c r="E7" s="627" t="s">
        <v>12</v>
      </c>
      <c r="F7" s="118">
        <v>752901.5</v>
      </c>
      <c r="G7" s="118">
        <f>SUM(E7:F7)</f>
        <v>752901.5</v>
      </c>
      <c r="H7" s="627" t="s">
        <v>12</v>
      </c>
      <c r="I7" s="118">
        <v>2237799.5099999998</v>
      </c>
      <c r="J7" s="118">
        <f>SUM(H7:I7)</f>
        <v>2237799.5099999998</v>
      </c>
      <c r="K7" s="632" t="s">
        <v>12</v>
      </c>
      <c r="L7" s="112">
        <f>I7/C7</f>
        <v>0.53073310342325053</v>
      </c>
      <c r="M7" s="112">
        <f>J7/D7</f>
        <v>0.53073310342325053</v>
      </c>
      <c r="N7" s="271"/>
    </row>
    <row r="8" spans="1:14">
      <c r="A8" s="270" t="s">
        <v>489</v>
      </c>
      <c r="B8" s="627" t="s">
        <v>12</v>
      </c>
      <c r="C8" s="118">
        <v>2184615</v>
      </c>
      <c r="D8" s="118">
        <f t="shared" ref="D8:D16" si="0">SUM(B8:C8)</f>
        <v>2184615</v>
      </c>
      <c r="E8" s="627" t="s">
        <v>12</v>
      </c>
      <c r="F8" s="118">
        <v>108221.02000000002</v>
      </c>
      <c r="G8" s="118">
        <f t="shared" ref="G8:G16" si="1">SUM(E8:F8)</f>
        <v>108221.02000000002</v>
      </c>
      <c r="H8" s="627" t="s">
        <v>12</v>
      </c>
      <c r="I8" s="118">
        <v>856831.68</v>
      </c>
      <c r="J8" s="118">
        <f t="shared" ref="J8:J16" si="2">SUM(H8:I8)</f>
        <v>856831.68</v>
      </c>
      <c r="K8" s="632" t="s">
        <v>12</v>
      </c>
      <c r="L8" s="112">
        <f t="shared" ref="L8:M11" si="3">I8/C8</f>
        <v>0.39221175355840732</v>
      </c>
      <c r="M8" s="112">
        <f t="shared" si="3"/>
        <v>0.39221175355840732</v>
      </c>
      <c r="N8" s="271"/>
    </row>
    <row r="9" spans="1:14">
      <c r="A9" s="270" t="s">
        <v>490</v>
      </c>
      <c r="B9" s="627" t="s">
        <v>12</v>
      </c>
      <c r="C9" s="118">
        <v>241043</v>
      </c>
      <c r="D9" s="118">
        <f t="shared" si="0"/>
        <v>241043</v>
      </c>
      <c r="E9" s="627" t="s">
        <v>12</v>
      </c>
      <c r="F9" s="118">
        <v>9586.6999999999989</v>
      </c>
      <c r="G9" s="118">
        <f t="shared" si="1"/>
        <v>9586.6999999999989</v>
      </c>
      <c r="H9" s="627" t="s">
        <v>12</v>
      </c>
      <c r="I9" s="118">
        <v>110880.7</v>
      </c>
      <c r="J9" s="118">
        <f t="shared" si="2"/>
        <v>110880.7</v>
      </c>
      <c r="K9" s="632" t="s">
        <v>12</v>
      </c>
      <c r="L9" s="112">
        <f t="shared" si="3"/>
        <v>0.46000381674638963</v>
      </c>
      <c r="M9" s="112">
        <f t="shared" si="3"/>
        <v>0.46000381674638963</v>
      </c>
      <c r="N9" s="271"/>
    </row>
    <row r="10" spans="1:14">
      <c r="A10" s="543" t="s">
        <v>491</v>
      </c>
      <c r="B10" s="627" t="s">
        <v>12</v>
      </c>
      <c r="C10" s="118">
        <v>1063935</v>
      </c>
      <c r="D10" s="118">
        <f t="shared" si="0"/>
        <v>1063935</v>
      </c>
      <c r="E10" s="627" t="s">
        <v>12</v>
      </c>
      <c r="F10" s="118">
        <v>32407.560000000005</v>
      </c>
      <c r="G10" s="118">
        <f t="shared" si="1"/>
        <v>32407.560000000005</v>
      </c>
      <c r="H10" s="627" t="s">
        <v>12</v>
      </c>
      <c r="I10" s="118">
        <v>394732.52</v>
      </c>
      <c r="J10" s="118">
        <f t="shared" si="2"/>
        <v>394732.52</v>
      </c>
      <c r="K10" s="632" t="s">
        <v>12</v>
      </c>
      <c r="L10" s="112">
        <f t="shared" si="3"/>
        <v>0.37101187572549077</v>
      </c>
      <c r="M10" s="112">
        <f t="shared" si="3"/>
        <v>0.37101187572549077</v>
      </c>
      <c r="N10" s="271"/>
    </row>
    <row r="11" spans="1:14">
      <c r="A11" s="270" t="s">
        <v>123</v>
      </c>
      <c r="B11" s="627" t="s">
        <v>12</v>
      </c>
      <c r="C11" s="118">
        <v>80000</v>
      </c>
      <c r="D11" s="118">
        <f t="shared" si="0"/>
        <v>80000</v>
      </c>
      <c r="E11" s="627" t="s">
        <v>12</v>
      </c>
      <c r="F11" s="118">
        <v>3369.66</v>
      </c>
      <c r="G11" s="118">
        <f t="shared" si="1"/>
        <v>3369.66</v>
      </c>
      <c r="H11" s="627" t="s">
        <v>12</v>
      </c>
      <c r="I11" s="118">
        <v>3369.66</v>
      </c>
      <c r="J11" s="118">
        <f t="shared" si="2"/>
        <v>3369.66</v>
      </c>
      <c r="K11" s="632" t="s">
        <v>12</v>
      </c>
      <c r="L11" s="112">
        <f t="shared" si="3"/>
        <v>4.2120749999999998E-2</v>
      </c>
      <c r="M11" s="112">
        <f t="shared" si="3"/>
        <v>4.2120749999999998E-2</v>
      </c>
      <c r="N11" s="271"/>
    </row>
    <row r="12" spans="1:14">
      <c r="A12" s="270" t="s">
        <v>492</v>
      </c>
      <c r="B12" s="627" t="s">
        <v>12</v>
      </c>
      <c r="C12" s="118">
        <v>437502</v>
      </c>
      <c r="D12" s="118">
        <f t="shared" si="0"/>
        <v>437502</v>
      </c>
      <c r="E12" s="627" t="s">
        <v>12</v>
      </c>
      <c r="F12" s="118">
        <v>58120.56</v>
      </c>
      <c r="G12" s="118">
        <f t="shared" si="1"/>
        <v>58120.56</v>
      </c>
      <c r="H12" s="627" t="s">
        <v>12</v>
      </c>
      <c r="I12" s="118">
        <v>205545.58999999997</v>
      </c>
      <c r="J12" s="118">
        <f t="shared" si="2"/>
        <v>205545.58999999997</v>
      </c>
      <c r="K12" s="632" t="s">
        <v>12</v>
      </c>
      <c r="L12" s="112">
        <f t="shared" ref="L12:L13" si="4">I12/C12</f>
        <v>0.46981634369671443</v>
      </c>
      <c r="M12" s="112">
        <f t="shared" ref="M12:M13" si="5">J12/D12</f>
        <v>0.46981634369671443</v>
      </c>
      <c r="N12" s="271"/>
    </row>
    <row r="13" spans="1:14">
      <c r="A13" s="270" t="s">
        <v>493</v>
      </c>
      <c r="B13" s="627" t="s">
        <v>12</v>
      </c>
      <c r="C13" s="118">
        <v>62500</v>
      </c>
      <c r="D13" s="118">
        <f t="shared" si="0"/>
        <v>62500</v>
      </c>
      <c r="E13" s="627" t="s">
        <v>12</v>
      </c>
      <c r="F13" s="118">
        <v>0</v>
      </c>
      <c r="G13" s="118">
        <f t="shared" si="1"/>
        <v>0</v>
      </c>
      <c r="H13" s="627" t="s">
        <v>12</v>
      </c>
      <c r="I13" s="118">
        <v>0</v>
      </c>
      <c r="J13" s="118">
        <f t="shared" si="2"/>
        <v>0</v>
      </c>
      <c r="K13" s="632" t="s">
        <v>12</v>
      </c>
      <c r="L13" s="112">
        <f t="shared" si="4"/>
        <v>0</v>
      </c>
      <c r="M13" s="112">
        <f t="shared" si="5"/>
        <v>0</v>
      </c>
      <c r="N13" s="271"/>
    </row>
    <row r="14" spans="1:14">
      <c r="A14" s="270" t="s">
        <v>43</v>
      </c>
      <c r="B14" s="627" t="s">
        <v>12</v>
      </c>
      <c r="C14" s="118">
        <v>610336.80000000005</v>
      </c>
      <c r="D14" s="118">
        <f t="shared" si="0"/>
        <v>610336.80000000005</v>
      </c>
      <c r="E14" s="627" t="s">
        <v>12</v>
      </c>
      <c r="F14" s="118">
        <v>30548.100000000002</v>
      </c>
      <c r="G14" s="118">
        <f t="shared" si="1"/>
        <v>30548.100000000002</v>
      </c>
      <c r="H14" s="627" t="s">
        <v>12</v>
      </c>
      <c r="I14" s="118">
        <v>231763.68000000002</v>
      </c>
      <c r="J14" s="118">
        <f t="shared" si="2"/>
        <v>231763.68000000002</v>
      </c>
      <c r="K14" s="632" t="s">
        <v>12</v>
      </c>
      <c r="L14" s="112">
        <f t="shared" ref="L14:M16" si="6">I14/C14</f>
        <v>0.37973079781523905</v>
      </c>
      <c r="M14" s="112">
        <f t="shared" si="6"/>
        <v>0.37973079781523905</v>
      </c>
      <c r="N14" s="271"/>
    </row>
    <row r="15" spans="1:14">
      <c r="A15" s="270" t="s">
        <v>44</v>
      </c>
      <c r="B15" s="627" t="s">
        <v>12</v>
      </c>
      <c r="C15" s="118">
        <v>1111979.5</v>
      </c>
      <c r="D15" s="118">
        <f t="shared" si="0"/>
        <v>1111979.5</v>
      </c>
      <c r="E15" s="627" t="s">
        <v>12</v>
      </c>
      <c r="F15" s="118">
        <v>105834.22</v>
      </c>
      <c r="G15" s="118">
        <f t="shared" si="1"/>
        <v>105834.22</v>
      </c>
      <c r="H15" s="627" t="s">
        <v>12</v>
      </c>
      <c r="I15" s="118">
        <v>619697.09</v>
      </c>
      <c r="J15" s="118">
        <f t="shared" si="2"/>
        <v>619697.09</v>
      </c>
      <c r="K15" s="632" t="s">
        <v>12</v>
      </c>
      <c r="L15" s="112">
        <f t="shared" si="6"/>
        <v>0.55729182957059908</v>
      </c>
      <c r="M15" s="112">
        <f t="shared" si="6"/>
        <v>0.55729182957059908</v>
      </c>
      <c r="N15" s="271"/>
    </row>
    <row r="16" spans="1:14">
      <c r="A16" s="270" t="s">
        <v>45</v>
      </c>
      <c r="B16" s="627" t="s">
        <v>12</v>
      </c>
      <c r="C16" s="118">
        <v>77250</v>
      </c>
      <c r="D16" s="118">
        <f t="shared" si="0"/>
        <v>77250</v>
      </c>
      <c r="E16" s="627" t="s">
        <v>12</v>
      </c>
      <c r="F16" s="118">
        <v>0</v>
      </c>
      <c r="G16" s="118">
        <f t="shared" si="1"/>
        <v>0</v>
      </c>
      <c r="H16" s="627" t="s">
        <v>12</v>
      </c>
      <c r="I16" s="118">
        <v>37656.01</v>
      </c>
      <c r="J16" s="118">
        <f t="shared" si="2"/>
        <v>37656.01</v>
      </c>
      <c r="K16" s="632" t="s">
        <v>12</v>
      </c>
      <c r="L16" s="112">
        <f t="shared" si="6"/>
        <v>0.48745644012944989</v>
      </c>
      <c r="M16" s="112">
        <f t="shared" si="6"/>
        <v>0.48745644012944989</v>
      </c>
      <c r="N16" s="271"/>
    </row>
    <row r="17" spans="1:16">
      <c r="A17" s="543"/>
      <c r="B17" s="515"/>
      <c r="C17" s="95"/>
      <c r="D17" s="95"/>
      <c r="E17" s="515"/>
      <c r="F17" s="95"/>
      <c r="G17" s="95"/>
      <c r="H17" s="515"/>
      <c r="I17" s="95"/>
      <c r="J17" s="95"/>
      <c r="K17" s="515"/>
      <c r="L17" s="95"/>
      <c r="M17" s="95"/>
      <c r="N17" s="271"/>
    </row>
    <row r="18" spans="1:16">
      <c r="A18" s="272" t="s">
        <v>494</v>
      </c>
      <c r="B18" s="628" t="s">
        <v>12</v>
      </c>
      <c r="C18" s="273">
        <f>SUM(C7:C10,C11:C16)</f>
        <v>10085592.300000001</v>
      </c>
      <c r="D18" s="273">
        <f t="shared" ref="D18" si="7">SUM(B18:C18)</f>
        <v>10085592.300000001</v>
      </c>
      <c r="E18" s="628" t="s">
        <v>12</v>
      </c>
      <c r="F18" s="273">
        <f>SUM(F7:F10,F11:F16)</f>
        <v>1100989.32</v>
      </c>
      <c r="G18" s="273">
        <f t="shared" ref="G18" si="8">SUM(E18:F18)</f>
        <v>1100989.32</v>
      </c>
      <c r="H18" s="628" t="s">
        <v>12</v>
      </c>
      <c r="I18" s="273">
        <f>SUM(I7:I10,I11:I16)</f>
        <v>4698276.4400000004</v>
      </c>
      <c r="J18" s="273">
        <f t="shared" ref="J18" si="9">SUM(H18:I18)</f>
        <v>4698276.4400000004</v>
      </c>
      <c r="K18" s="633" t="s">
        <v>12</v>
      </c>
      <c r="L18" s="274">
        <f>I18/C18</f>
        <v>0.46584040879780558</v>
      </c>
      <c r="M18" s="274">
        <f>J18/D18</f>
        <v>0.46584040879780558</v>
      </c>
      <c r="N18" s="271"/>
    </row>
    <row r="19" spans="1:16">
      <c r="A19" s="543"/>
      <c r="B19" s="515"/>
      <c r="C19" s="95"/>
      <c r="D19" s="95"/>
      <c r="E19" s="515"/>
      <c r="F19" s="95"/>
      <c r="G19" s="95"/>
      <c r="H19" s="515"/>
      <c r="I19" s="95"/>
      <c r="J19" s="95"/>
      <c r="K19" s="515"/>
      <c r="L19" s="95"/>
      <c r="M19" s="95"/>
      <c r="N19" s="271"/>
    </row>
    <row r="20" spans="1:16">
      <c r="A20" s="270" t="s">
        <v>495</v>
      </c>
      <c r="B20" s="627" t="s">
        <v>12</v>
      </c>
      <c r="C20" s="118">
        <v>139583569</v>
      </c>
      <c r="D20" s="118">
        <f>SUM(B20:C20)</f>
        <v>139583569</v>
      </c>
      <c r="E20" s="627" t="s">
        <v>12</v>
      </c>
      <c r="F20" s="118">
        <v>11128058</v>
      </c>
      <c r="G20" s="118">
        <f>SUM(E20:F20)</f>
        <v>11128058</v>
      </c>
      <c r="H20" s="627" t="s">
        <v>12</v>
      </c>
      <c r="I20" s="118">
        <v>124929206</v>
      </c>
      <c r="J20" s="118">
        <f>SUM(H20:I20)</f>
        <v>124929206</v>
      </c>
      <c r="K20" s="632" t="s">
        <v>12</v>
      </c>
      <c r="L20" s="112">
        <f>I20/C20</f>
        <v>0.89501369606045822</v>
      </c>
      <c r="M20" s="112">
        <f>J20/D20</f>
        <v>0.89501369606045822</v>
      </c>
      <c r="N20" s="271"/>
    </row>
    <row r="21" spans="1:16">
      <c r="A21" s="543"/>
      <c r="B21" s="515"/>
      <c r="C21" s="95"/>
      <c r="D21" s="95"/>
      <c r="E21" s="515"/>
      <c r="F21" s="95"/>
      <c r="G21" s="95"/>
      <c r="H21" s="515"/>
      <c r="I21" s="95"/>
      <c r="J21" s="95"/>
      <c r="K21" s="515"/>
      <c r="L21" s="95"/>
      <c r="M21" s="95"/>
      <c r="N21" s="271"/>
    </row>
    <row r="22" spans="1:16" s="8" customFormat="1" ht="27.75" customHeight="1">
      <c r="A22" s="103" t="s">
        <v>496</v>
      </c>
      <c r="B22" s="628" t="s">
        <v>12</v>
      </c>
      <c r="C22" s="273">
        <f>SUM(C18,C20)</f>
        <v>149669161.30000001</v>
      </c>
      <c r="D22" s="273">
        <f>SUM(D18,D20)</f>
        <v>149669161.30000001</v>
      </c>
      <c r="E22" s="628" t="s">
        <v>12</v>
      </c>
      <c r="F22" s="273">
        <f t="shared" ref="F22:J22" si="10">SUM(F18,F20)</f>
        <v>12229047.32</v>
      </c>
      <c r="G22" s="273">
        <f t="shared" si="10"/>
        <v>12229047.32</v>
      </c>
      <c r="H22" s="628" t="s">
        <v>12</v>
      </c>
      <c r="I22" s="273">
        <f t="shared" si="10"/>
        <v>129627482.44</v>
      </c>
      <c r="J22" s="273">
        <f t="shared" si="10"/>
        <v>129627482.44</v>
      </c>
      <c r="K22" s="633" t="s">
        <v>12</v>
      </c>
      <c r="L22" s="274">
        <f>I22/C22</f>
        <v>0.86609346450583735</v>
      </c>
      <c r="M22" s="274">
        <f>J22/D22</f>
        <v>0.86609346450583735</v>
      </c>
      <c r="N22" s="271"/>
    </row>
    <row r="23" spans="1:16" s="278" customFormat="1" ht="11.25">
      <c r="A23" s="275"/>
      <c r="B23" s="276"/>
      <c r="C23" s="276"/>
      <c r="D23" s="276"/>
      <c r="E23" s="277"/>
      <c r="F23" s="276"/>
      <c r="G23" s="276"/>
      <c r="H23" s="276"/>
      <c r="I23" s="276"/>
      <c r="J23" s="276"/>
      <c r="K23" s="276"/>
      <c r="L23" s="276"/>
      <c r="M23" s="276"/>
    </row>
    <row r="24" spans="1:16" s="278" customFormat="1">
      <c r="A24" s="279" t="s">
        <v>497</v>
      </c>
      <c r="B24" s="280"/>
      <c r="C24" s="280"/>
      <c r="D24" s="280"/>
      <c r="E24" s="280"/>
      <c r="F24" s="280"/>
      <c r="G24" s="280"/>
      <c r="H24" s="280"/>
      <c r="I24" s="280"/>
      <c r="J24" s="280"/>
      <c r="K24" s="280"/>
      <c r="L24" s="280"/>
      <c r="M24" s="280"/>
    </row>
    <row r="25" spans="1:16" s="278" customFormat="1" ht="12.75" customHeight="1">
      <c r="A25" s="544" t="s">
        <v>498</v>
      </c>
      <c r="B25" s="281" t="s">
        <v>499</v>
      </c>
      <c r="C25" s="281"/>
      <c r="D25" s="281"/>
      <c r="E25" s="629"/>
      <c r="F25" s="357"/>
      <c r="G25" s="629"/>
      <c r="H25" s="629"/>
      <c r="I25" s="282"/>
      <c r="J25" s="629"/>
      <c r="K25" s="283"/>
      <c r="L25" s="281"/>
      <c r="M25" s="283"/>
      <c r="O25" s="284"/>
    </row>
    <row r="26" spans="1:16" s="278" customFormat="1">
      <c r="A26" s="279" t="s">
        <v>500</v>
      </c>
      <c r="B26" s="281"/>
      <c r="C26" s="281"/>
      <c r="D26" s="281"/>
      <c r="E26" s="627" t="s">
        <v>12</v>
      </c>
      <c r="F26" s="118">
        <v>1518297.8827800003</v>
      </c>
      <c r="G26" s="118">
        <f>SUM(E26:F26)</f>
        <v>1518297.8827800003</v>
      </c>
      <c r="H26" s="627" t="s">
        <v>12</v>
      </c>
      <c r="I26" s="118">
        <v>19750246.888030004</v>
      </c>
      <c r="J26" s="118">
        <f>SUM(H26:I26)</f>
        <v>19750246.888030004</v>
      </c>
      <c r="K26" s="283"/>
      <c r="L26" s="281"/>
      <c r="M26" s="283"/>
      <c r="O26" s="284"/>
      <c r="P26" s="284"/>
    </row>
    <row r="27" spans="1:16" s="278" customFormat="1">
      <c r="A27" s="279" t="s">
        <v>501</v>
      </c>
      <c r="B27" s="281"/>
      <c r="C27" s="281"/>
      <c r="D27" s="281"/>
      <c r="E27" s="629"/>
      <c r="F27" s="357"/>
      <c r="G27" s="629"/>
      <c r="H27" s="629"/>
      <c r="I27" s="282"/>
      <c r="J27" s="629"/>
      <c r="K27" s="283"/>
      <c r="L27" s="285"/>
      <c r="M27" s="283"/>
      <c r="O27" s="284"/>
    </row>
    <row r="28" spans="1:16" s="278" customFormat="1" ht="15.75" customHeight="1">
      <c r="A28" s="545" t="s">
        <v>502</v>
      </c>
      <c r="B28" s="281"/>
      <c r="C28" s="281"/>
      <c r="D28" s="281"/>
      <c r="E28" s="629"/>
      <c r="F28" s="357"/>
      <c r="G28" s="629"/>
      <c r="H28" s="629"/>
      <c r="I28" s="282"/>
      <c r="J28" s="629"/>
      <c r="K28" s="283"/>
      <c r="L28" s="281"/>
      <c r="M28" s="283"/>
      <c r="O28" s="284"/>
    </row>
    <row r="29" spans="1:16" s="278" customFormat="1">
      <c r="A29" s="286" t="s">
        <v>503</v>
      </c>
      <c r="B29" s="281"/>
      <c r="C29" s="281"/>
      <c r="D29" s="281"/>
      <c r="E29" s="629"/>
      <c r="F29" s="357"/>
      <c r="G29" s="629"/>
      <c r="H29" s="629"/>
      <c r="I29" s="282"/>
      <c r="J29" s="629"/>
      <c r="K29" s="283"/>
      <c r="L29" s="281"/>
      <c r="M29" s="283"/>
      <c r="O29" s="284"/>
    </row>
    <row r="30" spans="1:16" s="278" customFormat="1">
      <c r="A30" s="286" t="s">
        <v>504</v>
      </c>
      <c r="B30" s="281"/>
      <c r="C30" s="281"/>
      <c r="D30" s="281"/>
      <c r="E30" s="628" t="s">
        <v>12</v>
      </c>
      <c r="F30" s="273">
        <f t="shared" ref="F30:J30" si="11">SUM(F25:F29)</f>
        <v>1518297.8827800003</v>
      </c>
      <c r="G30" s="273">
        <f t="shared" si="11"/>
        <v>1518297.8827800003</v>
      </c>
      <c r="H30" s="628" t="s">
        <v>12</v>
      </c>
      <c r="I30" s="273">
        <f t="shared" si="11"/>
        <v>19750246.888030004</v>
      </c>
      <c r="J30" s="273">
        <f t="shared" si="11"/>
        <v>19750246.888030004</v>
      </c>
      <c r="K30" s="283"/>
      <c r="L30" s="281"/>
      <c r="M30" s="283"/>
      <c r="O30" s="284"/>
    </row>
    <row r="31" spans="1:16" s="278" customFormat="1">
      <c r="A31" s="630"/>
      <c r="B31" s="630"/>
      <c r="C31" s="630"/>
      <c r="D31" s="630"/>
      <c r="E31" s="631"/>
      <c r="F31" s="630"/>
      <c r="G31" s="630"/>
      <c r="H31" s="630"/>
      <c r="I31" s="630"/>
      <c r="J31" s="630"/>
      <c r="K31" s="630"/>
      <c r="L31" s="630"/>
      <c r="M31" s="630"/>
    </row>
    <row r="32" spans="1:16" s="278" customFormat="1" ht="12.75" customHeight="1">
      <c r="A32" s="287" t="s">
        <v>49</v>
      </c>
      <c r="B32" s="281"/>
      <c r="C32" s="281"/>
      <c r="D32" s="281"/>
      <c r="E32" s="627" t="s">
        <v>12</v>
      </c>
      <c r="F32" s="118">
        <v>176696.34</v>
      </c>
      <c r="G32" s="273">
        <f>SUM(E32:F32)</f>
        <v>176696.34</v>
      </c>
      <c r="H32" s="627" t="s">
        <v>12</v>
      </c>
      <c r="I32" s="118">
        <v>1147489.03</v>
      </c>
      <c r="J32" s="273">
        <f>SUM(H32:I32)</f>
        <v>1147489.03</v>
      </c>
      <c r="K32" s="283"/>
      <c r="L32" s="283"/>
      <c r="M32" s="283"/>
      <c r="N32" s="288"/>
      <c r="O32" s="284"/>
    </row>
    <row r="34" spans="1:13" ht="12" customHeight="1">
      <c r="A34" s="920"/>
      <c r="B34" s="920"/>
      <c r="C34" s="920"/>
      <c r="D34" s="920"/>
      <c r="E34" s="920"/>
      <c r="F34" s="920"/>
      <c r="G34" s="920"/>
      <c r="H34" s="920"/>
      <c r="I34" s="920"/>
      <c r="J34" s="920"/>
      <c r="K34" s="920"/>
      <c r="L34" s="920"/>
      <c r="M34" s="920"/>
    </row>
    <row r="35" spans="1:13" ht="12.75" customHeight="1">
      <c r="A35" s="1264" t="s">
        <v>20</v>
      </c>
      <c r="B35" s="1264"/>
      <c r="C35" s="1264"/>
      <c r="D35" s="1264"/>
      <c r="E35" s="1264"/>
      <c r="F35" s="1264"/>
      <c r="G35" s="1264"/>
      <c r="H35" s="1264"/>
      <c r="I35" s="1264"/>
      <c r="J35" s="1264"/>
      <c r="K35" s="1264"/>
      <c r="L35" s="1264"/>
      <c r="M35" s="1264"/>
    </row>
    <row r="36" spans="1:13" ht="12.75" customHeight="1">
      <c r="A36" s="1134" t="s">
        <v>505</v>
      </c>
      <c r="B36" s="1134"/>
      <c r="C36" s="1134"/>
      <c r="D36" s="1134"/>
      <c r="E36" s="1134"/>
      <c r="F36" s="1134"/>
      <c r="G36" s="1134"/>
      <c r="H36" s="1134"/>
      <c r="I36" s="1134"/>
      <c r="J36" s="1134"/>
      <c r="K36" s="1134"/>
      <c r="L36" s="1134"/>
      <c r="M36" s="1134"/>
    </row>
    <row r="37" spans="1:13" ht="12.75" customHeight="1">
      <c r="A37" s="1134"/>
      <c r="B37" s="1005"/>
      <c r="K37" s="546"/>
    </row>
    <row r="38" spans="1:13" ht="12.75" customHeight="1">
      <c r="A38" s="513"/>
      <c r="K38" s="546"/>
    </row>
    <row r="39" spans="1:13">
      <c r="A39" s="547"/>
      <c r="C39" s="363"/>
      <c r="D39" s="363"/>
      <c r="E39" s="363"/>
      <c r="F39" s="363"/>
      <c r="G39" s="363"/>
      <c r="H39" s="363"/>
      <c r="L39" s="547"/>
    </row>
    <row r="41" spans="1:13" hidden="1"/>
    <row r="42" spans="1:13">
      <c r="B42" s="289"/>
      <c r="C42" s="289"/>
    </row>
  </sheetData>
  <mergeCells count="10">
    <mergeCell ref="A37:B37"/>
    <mergeCell ref="A1:M1"/>
    <mergeCell ref="A2:M2"/>
    <mergeCell ref="A3:M3"/>
    <mergeCell ref="B5:D5"/>
    <mergeCell ref="E5:G5"/>
    <mergeCell ref="H5:J5"/>
    <mergeCell ref="K5:M5"/>
    <mergeCell ref="A35:M35"/>
    <mergeCell ref="A36:M36"/>
  </mergeCells>
  <printOptions horizontalCentered="1" verticalCentered="1"/>
  <pageMargins left="0.5" right="0.5" top="0.25" bottom="0.25" header="0.3" footer="0.3"/>
  <pageSetup scale="77" orientation="landscape" r:id="rId1"/>
  <customProperties>
    <customPr name="_pios_id" r:id="rId2"/>
  </customProperties>
  <ignoredErrors>
    <ignoredError sqref="G1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B27"/>
  <sheetViews>
    <sheetView zoomScale="90" zoomScaleNormal="90" workbookViewId="0">
      <selection sqref="A1:AB26"/>
    </sheetView>
  </sheetViews>
  <sheetFormatPr defaultColWidth="9.42578125" defaultRowHeight="12.75"/>
  <cols>
    <col min="1" max="1" width="14.42578125" customWidth="1"/>
    <col min="2" max="3" width="11.5703125" bestFit="1" customWidth="1"/>
    <col min="4" max="4" width="12" bestFit="1" customWidth="1"/>
    <col min="5" max="5" width="10.28515625" bestFit="1" customWidth="1"/>
    <col min="6" max="8" width="7.140625" bestFit="1" customWidth="1"/>
    <col min="9" max="9" width="10.28515625" bestFit="1" customWidth="1"/>
    <col min="10" max="10" width="10.28515625" style="4" bestFit="1" customWidth="1"/>
    <col min="11" max="11" width="10.85546875" bestFit="1" customWidth="1"/>
    <col min="12" max="12" width="10.7109375" bestFit="1" customWidth="1"/>
    <col min="13" max="13" width="14.5703125" customWidth="1"/>
    <col min="14" max="14" width="10.28515625" bestFit="1" customWidth="1"/>
    <col min="15" max="15" width="14.28515625" bestFit="1" customWidth="1"/>
    <col min="16" max="16" width="10.140625" customWidth="1"/>
    <col min="17" max="17" width="6.7109375" bestFit="1" customWidth="1"/>
    <col min="18" max="18" width="14.28515625" customWidth="1"/>
    <col min="19" max="19" width="7.140625" bestFit="1" customWidth="1"/>
    <col min="20" max="20" width="11" bestFit="1" customWidth="1"/>
    <col min="21" max="21" width="8.28515625" bestFit="1" customWidth="1"/>
    <col min="22" max="22" width="9" bestFit="1" customWidth="1"/>
    <col min="23" max="23" width="12" bestFit="1" customWidth="1"/>
    <col min="24" max="24" width="10.42578125" customWidth="1"/>
    <col min="25" max="25" width="10.85546875" bestFit="1" customWidth="1"/>
    <col min="26" max="26" width="11.5703125" customWidth="1"/>
    <col min="27" max="27" width="11.140625" bestFit="1" customWidth="1"/>
    <col min="28" max="28" width="8.28515625" customWidth="1"/>
  </cols>
  <sheetData>
    <row r="1" spans="1:28" ht="15.75">
      <c r="A1" s="1162" t="s">
        <v>506</v>
      </c>
      <c r="B1" s="1162"/>
      <c r="C1" s="1162"/>
      <c r="D1" s="1162"/>
      <c r="E1" s="1162"/>
      <c r="F1" s="1162"/>
      <c r="G1" s="1162"/>
      <c r="H1" s="1162"/>
      <c r="I1" s="1162"/>
      <c r="J1" s="1162"/>
      <c r="K1" s="1162"/>
      <c r="L1" s="1162"/>
      <c r="M1" s="1162"/>
      <c r="N1" s="1162"/>
      <c r="O1" s="1162"/>
      <c r="P1" s="1162"/>
      <c r="Q1" s="1162"/>
      <c r="R1" s="1162"/>
      <c r="S1" s="1162"/>
      <c r="T1" s="1162"/>
      <c r="U1" s="1162"/>
      <c r="V1" s="1162"/>
      <c r="W1" s="1162"/>
      <c r="X1" s="1162"/>
      <c r="Y1" s="1162"/>
      <c r="Z1" s="1162"/>
      <c r="AA1" s="1162"/>
      <c r="AB1" s="1162"/>
    </row>
    <row r="2" spans="1:28" ht="15.75">
      <c r="A2" s="1163" t="s">
        <v>1</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row>
    <row r="3" spans="1:28" ht="15.75">
      <c r="A3" s="1163" t="s">
        <v>2</v>
      </c>
      <c r="B3" s="1163"/>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row>
    <row r="4" spans="1:28" ht="16.5" thickBot="1">
      <c r="A4" s="1164"/>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446"/>
    </row>
    <row r="5" spans="1:28" ht="15.75" customHeight="1" thickBot="1">
      <c r="A5" s="1165">
        <v>2022</v>
      </c>
      <c r="B5" s="1168" t="s">
        <v>507</v>
      </c>
      <c r="C5" s="1169"/>
      <c r="D5" s="1169"/>
      <c r="E5" s="1169"/>
      <c r="F5" s="1169"/>
      <c r="G5" s="1169"/>
      <c r="H5" s="1169"/>
      <c r="I5" s="1169"/>
      <c r="J5" s="1169"/>
      <c r="K5" s="1170"/>
      <c r="L5" s="1171" t="s">
        <v>508</v>
      </c>
      <c r="M5" s="1172"/>
      <c r="N5" s="1172"/>
      <c r="O5" s="1173"/>
      <c r="P5" s="1174" t="s">
        <v>509</v>
      </c>
      <c r="Q5" s="1156"/>
      <c r="R5" s="1156"/>
      <c r="S5" s="1156"/>
      <c r="T5" s="1156"/>
      <c r="U5" s="1175" t="s">
        <v>510</v>
      </c>
      <c r="V5" s="1176"/>
      <c r="W5" s="1177" t="s">
        <v>511</v>
      </c>
      <c r="X5" s="1159" t="s">
        <v>512</v>
      </c>
      <c r="Y5" s="1159" t="s">
        <v>513</v>
      </c>
      <c r="Z5" s="1139" t="s">
        <v>514</v>
      </c>
      <c r="AA5" s="1139" t="s">
        <v>515</v>
      </c>
      <c r="AB5" s="1142" t="s">
        <v>322</v>
      </c>
    </row>
    <row r="6" spans="1:28" ht="15" customHeight="1">
      <c r="A6" s="1166"/>
      <c r="B6" s="1152" t="s">
        <v>516</v>
      </c>
      <c r="C6" s="1148"/>
      <c r="D6" s="1148"/>
      <c r="E6" s="1150"/>
      <c r="F6" s="1174" t="s">
        <v>517</v>
      </c>
      <c r="G6" s="1156"/>
      <c r="H6" s="1156"/>
      <c r="I6" s="1156"/>
      <c r="J6" s="1182"/>
      <c r="K6" s="1156" t="s">
        <v>518</v>
      </c>
      <c r="L6" s="1152" t="s">
        <v>519</v>
      </c>
      <c r="M6" s="1148" t="s">
        <v>520</v>
      </c>
      <c r="N6" s="1148" t="s">
        <v>521</v>
      </c>
      <c r="O6" s="1154" t="s">
        <v>522</v>
      </c>
      <c r="P6" s="1152" t="s">
        <v>523</v>
      </c>
      <c r="Q6" s="1148" t="s">
        <v>524</v>
      </c>
      <c r="R6" s="1148" t="s">
        <v>525</v>
      </c>
      <c r="S6" s="1159" t="s">
        <v>526</v>
      </c>
      <c r="T6" s="1150" t="s">
        <v>527</v>
      </c>
      <c r="U6" s="1152" t="s">
        <v>528</v>
      </c>
      <c r="V6" s="1146" t="s">
        <v>529</v>
      </c>
      <c r="W6" s="1178"/>
      <c r="X6" s="1180"/>
      <c r="Y6" s="1180"/>
      <c r="Z6" s="1140"/>
      <c r="AA6" s="1140"/>
      <c r="AB6" s="1143"/>
    </row>
    <row r="7" spans="1:28" ht="47.25" customHeight="1" thickBot="1">
      <c r="A7" s="1167"/>
      <c r="B7" s="635" t="s">
        <v>530</v>
      </c>
      <c r="C7" s="636" t="s">
        <v>531</v>
      </c>
      <c r="D7" s="636" t="s">
        <v>532</v>
      </c>
      <c r="E7" s="637" t="s">
        <v>533</v>
      </c>
      <c r="F7" s="635" t="s">
        <v>534</v>
      </c>
      <c r="G7" s="636" t="s">
        <v>535</v>
      </c>
      <c r="H7" s="636" t="s">
        <v>536</v>
      </c>
      <c r="I7" s="638" t="s">
        <v>537</v>
      </c>
      <c r="J7" s="637" t="s">
        <v>538</v>
      </c>
      <c r="K7" s="1157"/>
      <c r="L7" s="1153"/>
      <c r="M7" s="1149"/>
      <c r="N7" s="1149"/>
      <c r="O7" s="1155"/>
      <c r="P7" s="1153"/>
      <c r="Q7" s="1149"/>
      <c r="R7" s="1149"/>
      <c r="S7" s="1160"/>
      <c r="T7" s="1151"/>
      <c r="U7" s="1153"/>
      <c r="V7" s="1147"/>
      <c r="W7" s="1179"/>
      <c r="X7" s="1181"/>
      <c r="Y7" s="1181"/>
      <c r="Z7" s="1141"/>
      <c r="AA7" s="1141"/>
      <c r="AB7" s="1144"/>
    </row>
    <row r="8" spans="1:28">
      <c r="A8" s="639" t="s">
        <v>328</v>
      </c>
      <c r="B8" s="642">
        <v>7552</v>
      </c>
      <c r="C8" s="319">
        <v>1363</v>
      </c>
      <c r="D8" s="319">
        <v>185</v>
      </c>
      <c r="E8" s="643">
        <f>SUM(B8:D8)</f>
        <v>9100</v>
      </c>
      <c r="F8" s="642">
        <v>6845</v>
      </c>
      <c r="G8" s="319">
        <v>5150</v>
      </c>
      <c r="H8" s="319">
        <v>6986</v>
      </c>
      <c r="I8" s="644">
        <v>2</v>
      </c>
      <c r="J8" s="645">
        <f>SUM(F8:I8)</f>
        <v>18983</v>
      </c>
      <c r="K8" s="646">
        <f>E8+J8</f>
        <v>28083</v>
      </c>
      <c r="L8" s="642">
        <v>10309</v>
      </c>
      <c r="M8" s="319">
        <v>46228</v>
      </c>
      <c r="N8" s="647">
        <v>37599</v>
      </c>
      <c r="O8" s="648">
        <f>SUM(L8:N8)</f>
        <v>94136</v>
      </c>
      <c r="P8" s="649">
        <v>19044</v>
      </c>
      <c r="Q8" s="647">
        <v>94</v>
      </c>
      <c r="R8" s="647">
        <v>805</v>
      </c>
      <c r="S8" s="648">
        <v>10142</v>
      </c>
      <c r="T8" s="650">
        <f>SUM(P8:S8)</f>
        <v>30085</v>
      </c>
      <c r="U8" s="649">
        <f>K8+O8</f>
        <v>122219</v>
      </c>
      <c r="V8" s="648">
        <f>K8-T8</f>
        <v>-2002</v>
      </c>
      <c r="W8" s="651">
        <v>1813709</v>
      </c>
      <c r="X8" s="319">
        <v>1601758.0260533444</v>
      </c>
      <c r="Y8" s="652">
        <f>W8/X8</f>
        <v>1.1323239656047754</v>
      </c>
      <c r="Z8" s="838">
        <v>5694444</v>
      </c>
      <c r="AA8" s="838">
        <v>1813709</v>
      </c>
      <c r="AB8" s="841" t="s">
        <v>12</v>
      </c>
    </row>
    <row r="9" spans="1:28">
      <c r="A9" s="640" t="s">
        <v>329</v>
      </c>
      <c r="B9" s="653">
        <v>5886</v>
      </c>
      <c r="C9" s="557">
        <v>1275</v>
      </c>
      <c r="D9" s="557">
        <v>160</v>
      </c>
      <c r="E9" s="643">
        <f>SUM(B9:D9)</f>
        <v>7321</v>
      </c>
      <c r="F9" s="653">
        <v>11073</v>
      </c>
      <c r="G9" s="557">
        <v>6116</v>
      </c>
      <c r="H9" s="557">
        <v>8082</v>
      </c>
      <c r="I9" s="654">
        <v>8</v>
      </c>
      <c r="J9" s="645">
        <v>25279</v>
      </c>
      <c r="K9" s="646">
        <f>E9+J9</f>
        <v>32600</v>
      </c>
      <c r="L9" s="653">
        <v>9225</v>
      </c>
      <c r="M9" s="557">
        <v>42820</v>
      </c>
      <c r="N9" s="655">
        <v>34563</v>
      </c>
      <c r="O9" s="648">
        <f>SUM(L9:N9)</f>
        <v>86608</v>
      </c>
      <c r="P9" s="656">
        <v>19501</v>
      </c>
      <c r="Q9" s="655">
        <v>93</v>
      </c>
      <c r="R9" s="655">
        <v>906</v>
      </c>
      <c r="S9" s="648">
        <v>12073</v>
      </c>
      <c r="T9" s="650">
        <f>SUM(P9:S9)</f>
        <v>32573</v>
      </c>
      <c r="U9" s="649">
        <f>K9+O9</f>
        <v>119208</v>
      </c>
      <c r="V9" s="648">
        <f>K9-T9</f>
        <v>27</v>
      </c>
      <c r="W9" s="653">
        <v>1813736</v>
      </c>
      <c r="X9" s="319">
        <v>1601758.0260533444</v>
      </c>
      <c r="Y9" s="652">
        <f>W9/X9</f>
        <v>1.132340822083445</v>
      </c>
      <c r="Z9" s="838">
        <v>5699822</v>
      </c>
      <c r="AA9" s="838">
        <v>1813736</v>
      </c>
      <c r="AB9" s="842" t="s">
        <v>12</v>
      </c>
    </row>
    <row r="10" spans="1:28">
      <c r="A10" s="640" t="s">
        <v>330</v>
      </c>
      <c r="B10" s="653">
        <v>5731</v>
      </c>
      <c r="C10" s="557">
        <v>1601</v>
      </c>
      <c r="D10" s="557">
        <v>153</v>
      </c>
      <c r="E10" s="643">
        <v>7485</v>
      </c>
      <c r="F10" s="653">
        <v>7798</v>
      </c>
      <c r="G10" s="557">
        <v>6111</v>
      </c>
      <c r="H10" s="557">
        <v>8457</v>
      </c>
      <c r="I10" s="654">
        <v>4</v>
      </c>
      <c r="J10" s="645">
        <v>22370</v>
      </c>
      <c r="K10" s="646">
        <v>29855</v>
      </c>
      <c r="L10" s="653">
        <v>9664</v>
      </c>
      <c r="M10" s="557">
        <v>36992</v>
      </c>
      <c r="N10" s="655">
        <v>46587</v>
      </c>
      <c r="O10" s="648">
        <v>93243</v>
      </c>
      <c r="P10" s="656">
        <v>18084</v>
      </c>
      <c r="Q10" s="655">
        <v>108</v>
      </c>
      <c r="R10" s="655">
        <v>760</v>
      </c>
      <c r="S10" s="648">
        <v>12722</v>
      </c>
      <c r="T10" s="650">
        <v>31674</v>
      </c>
      <c r="U10" s="656">
        <v>123098</v>
      </c>
      <c r="V10" s="839">
        <v>-1819</v>
      </c>
      <c r="W10" s="653">
        <v>1811917</v>
      </c>
      <c r="X10" s="319">
        <v>1601758.0260533444</v>
      </c>
      <c r="Y10" s="652">
        <v>1.131205194872335</v>
      </c>
      <c r="Z10" s="838">
        <v>5703786</v>
      </c>
      <c r="AA10" s="838">
        <v>1811917</v>
      </c>
      <c r="AB10" s="842" t="s">
        <v>12</v>
      </c>
    </row>
    <row r="11" spans="1:28">
      <c r="A11" s="640" t="s">
        <v>331</v>
      </c>
      <c r="B11" s="653">
        <v>4992</v>
      </c>
      <c r="C11" s="557">
        <v>1582</v>
      </c>
      <c r="D11" s="557">
        <v>224</v>
      </c>
      <c r="E11" s="643">
        <v>6798</v>
      </c>
      <c r="F11" s="653">
        <v>7038</v>
      </c>
      <c r="G11" s="557">
        <v>5101</v>
      </c>
      <c r="H11" s="557">
        <v>7625</v>
      </c>
      <c r="I11" s="654">
        <v>6</v>
      </c>
      <c r="J11" s="645">
        <v>19770</v>
      </c>
      <c r="K11" s="646">
        <v>26568</v>
      </c>
      <c r="L11" s="653">
        <v>10975</v>
      </c>
      <c r="M11" s="557">
        <v>39791</v>
      </c>
      <c r="N11" s="655">
        <v>44619</v>
      </c>
      <c r="O11" s="648">
        <v>95385</v>
      </c>
      <c r="P11" s="657">
        <v>17168</v>
      </c>
      <c r="Q11" s="655">
        <v>75</v>
      </c>
      <c r="R11" s="655">
        <v>748</v>
      </c>
      <c r="S11" s="648">
        <v>12704</v>
      </c>
      <c r="T11" s="650">
        <v>30695</v>
      </c>
      <c r="U11" s="649">
        <v>121953</v>
      </c>
      <c r="V11" s="648">
        <v>-4127</v>
      </c>
      <c r="W11" s="642">
        <v>1807790</v>
      </c>
      <c r="X11" s="319">
        <v>1605165.913954285</v>
      </c>
      <c r="Y11" s="652">
        <v>1.1262324874234064</v>
      </c>
      <c r="Z11" s="838">
        <v>5706000</v>
      </c>
      <c r="AA11" s="838">
        <v>1807790</v>
      </c>
      <c r="AB11" s="842" t="s">
        <v>12</v>
      </c>
    </row>
    <row r="12" spans="1:28">
      <c r="A12" s="640" t="s">
        <v>332</v>
      </c>
      <c r="B12" s="653">
        <v>3570</v>
      </c>
      <c r="C12" s="557">
        <v>1405</v>
      </c>
      <c r="D12" s="557">
        <v>235</v>
      </c>
      <c r="E12" s="643">
        <v>5210</v>
      </c>
      <c r="F12" s="653">
        <v>4937</v>
      </c>
      <c r="G12" s="557">
        <v>4881</v>
      </c>
      <c r="H12" s="557">
        <v>7038</v>
      </c>
      <c r="I12" s="654">
        <v>2</v>
      </c>
      <c r="J12" s="645">
        <v>16858</v>
      </c>
      <c r="K12" s="646">
        <v>22068</v>
      </c>
      <c r="L12" s="653">
        <v>12341</v>
      </c>
      <c r="M12" s="557">
        <v>20231</v>
      </c>
      <c r="N12" s="655">
        <v>37261</v>
      </c>
      <c r="O12" s="648">
        <v>69833</v>
      </c>
      <c r="P12" s="656">
        <v>17254</v>
      </c>
      <c r="Q12" s="655">
        <v>108</v>
      </c>
      <c r="R12" s="655">
        <v>961</v>
      </c>
      <c r="S12" s="648">
        <v>10879</v>
      </c>
      <c r="T12" s="650">
        <v>29202</v>
      </c>
      <c r="U12" s="649">
        <v>91901</v>
      </c>
      <c r="V12" s="648">
        <v>-7134</v>
      </c>
      <c r="W12" s="642">
        <v>1800656</v>
      </c>
      <c r="X12" s="319">
        <v>1605165.913954285</v>
      </c>
      <c r="Y12" s="652">
        <v>1.121788087042124</v>
      </c>
      <c r="Z12" s="838">
        <v>5708988</v>
      </c>
      <c r="AA12" s="838">
        <v>1800656</v>
      </c>
      <c r="AB12" s="842" t="s">
        <v>12</v>
      </c>
    </row>
    <row r="13" spans="1:28">
      <c r="A13" s="640" t="s">
        <v>333</v>
      </c>
      <c r="B13" s="653">
        <v>5111</v>
      </c>
      <c r="C13" s="557">
        <v>1486</v>
      </c>
      <c r="D13" s="557">
        <v>268</v>
      </c>
      <c r="E13" s="643">
        <v>6865</v>
      </c>
      <c r="F13" s="653">
        <v>4616</v>
      </c>
      <c r="G13" s="557">
        <v>4014</v>
      </c>
      <c r="H13" s="557">
        <v>6891</v>
      </c>
      <c r="I13" s="654">
        <v>1</v>
      </c>
      <c r="J13" s="645">
        <v>15522</v>
      </c>
      <c r="K13" s="646">
        <v>22387</v>
      </c>
      <c r="L13" s="653">
        <v>14687</v>
      </c>
      <c r="M13" s="557">
        <v>33861</v>
      </c>
      <c r="N13" s="655">
        <v>30294</v>
      </c>
      <c r="O13" s="648">
        <v>78842</v>
      </c>
      <c r="P13" s="656">
        <v>20177</v>
      </c>
      <c r="Q13" s="655">
        <v>60</v>
      </c>
      <c r="R13" s="655">
        <v>773</v>
      </c>
      <c r="S13" s="648">
        <v>11625</v>
      </c>
      <c r="T13" s="650">
        <v>32635</v>
      </c>
      <c r="U13" s="649">
        <v>101229</v>
      </c>
      <c r="V13" s="648">
        <v>-10248</v>
      </c>
      <c r="W13" s="642">
        <v>1790408</v>
      </c>
      <c r="X13" s="319">
        <v>1605165.913954285</v>
      </c>
      <c r="Y13" s="652">
        <v>1.1154037002875148</v>
      </c>
      <c r="Z13" s="838">
        <v>5710421</v>
      </c>
      <c r="AA13" s="838">
        <v>1790408</v>
      </c>
      <c r="AB13" s="842" t="s">
        <v>12</v>
      </c>
    </row>
    <row r="14" spans="1:28">
      <c r="A14" s="640" t="s">
        <v>334</v>
      </c>
      <c r="B14" s="653">
        <v>6518</v>
      </c>
      <c r="C14" s="557">
        <v>1291</v>
      </c>
      <c r="D14" s="557">
        <v>299</v>
      </c>
      <c r="E14" s="643">
        <v>8108</v>
      </c>
      <c r="F14" s="653">
        <v>5710</v>
      </c>
      <c r="G14" s="557">
        <v>4721</v>
      </c>
      <c r="H14" s="557">
        <v>7424</v>
      </c>
      <c r="I14" s="654">
        <v>5</v>
      </c>
      <c r="J14" s="645">
        <v>17860</v>
      </c>
      <c r="K14" s="646">
        <v>25968</v>
      </c>
      <c r="L14" s="653">
        <v>12356</v>
      </c>
      <c r="M14" s="557">
        <v>48457</v>
      </c>
      <c r="N14" s="655">
        <v>15926</v>
      </c>
      <c r="O14" s="648">
        <v>76739</v>
      </c>
      <c r="P14" s="656">
        <v>20023</v>
      </c>
      <c r="Q14" s="655">
        <v>33</v>
      </c>
      <c r="R14" s="655">
        <v>881</v>
      </c>
      <c r="S14" s="648">
        <v>12628</v>
      </c>
      <c r="T14" s="650">
        <v>33565</v>
      </c>
      <c r="U14" s="649">
        <v>102707</v>
      </c>
      <c r="V14" s="648">
        <v>-7597</v>
      </c>
      <c r="W14" s="642">
        <v>1782811</v>
      </c>
      <c r="X14" s="319">
        <v>1606752.6229541176</v>
      </c>
      <c r="Y14" s="652">
        <v>1.1095740405403465</v>
      </c>
      <c r="Z14" s="838">
        <v>5711246</v>
      </c>
      <c r="AA14" s="838">
        <v>1782811</v>
      </c>
      <c r="AB14" s="842" t="s">
        <v>12</v>
      </c>
    </row>
    <row r="15" spans="1:28">
      <c r="A15" s="640" t="s">
        <v>335</v>
      </c>
      <c r="B15" s="653"/>
      <c r="C15" s="557"/>
      <c r="D15" s="557"/>
      <c r="E15" s="643"/>
      <c r="F15" s="653"/>
      <c r="G15" s="557"/>
      <c r="H15" s="557"/>
      <c r="I15" s="654"/>
      <c r="J15" s="645"/>
      <c r="K15" s="646"/>
      <c r="L15" s="653"/>
      <c r="M15" s="557"/>
      <c r="N15" s="655"/>
      <c r="O15" s="648"/>
      <c r="P15" s="656"/>
      <c r="Q15" s="655"/>
      <c r="R15" s="655"/>
      <c r="S15" s="648"/>
      <c r="T15" s="650"/>
      <c r="U15" s="649"/>
      <c r="V15" s="648"/>
      <c r="W15" s="653"/>
      <c r="X15" s="319"/>
      <c r="Y15" s="652"/>
      <c r="Z15" s="838"/>
      <c r="AA15" s="838"/>
      <c r="AB15" s="842" t="s">
        <v>12</v>
      </c>
    </row>
    <row r="16" spans="1:28">
      <c r="A16" s="640" t="s">
        <v>336</v>
      </c>
      <c r="B16" s="653"/>
      <c r="C16" s="557"/>
      <c r="D16" s="557"/>
      <c r="E16" s="643"/>
      <c r="F16" s="653"/>
      <c r="G16" s="557"/>
      <c r="H16" s="557"/>
      <c r="I16" s="654"/>
      <c r="J16" s="645"/>
      <c r="K16" s="646"/>
      <c r="L16" s="653"/>
      <c r="M16" s="557"/>
      <c r="N16" s="655"/>
      <c r="O16" s="648"/>
      <c r="P16" s="656"/>
      <c r="Q16" s="655"/>
      <c r="R16" s="655"/>
      <c r="S16" s="648"/>
      <c r="T16" s="650"/>
      <c r="U16" s="649"/>
      <c r="V16" s="648"/>
      <c r="W16" s="653"/>
      <c r="X16" s="319"/>
      <c r="Y16" s="652"/>
      <c r="Z16" s="838"/>
      <c r="AA16" s="838"/>
      <c r="AB16" s="842" t="s">
        <v>12</v>
      </c>
    </row>
    <row r="17" spans="1:28">
      <c r="A17" s="640" t="s">
        <v>337</v>
      </c>
      <c r="B17" s="653"/>
      <c r="C17" s="557"/>
      <c r="D17" s="557"/>
      <c r="E17" s="643"/>
      <c r="F17" s="653"/>
      <c r="G17" s="557"/>
      <c r="H17" s="557"/>
      <c r="I17" s="654"/>
      <c r="J17" s="645"/>
      <c r="K17" s="646"/>
      <c r="L17" s="653"/>
      <c r="M17" s="557"/>
      <c r="N17" s="655"/>
      <c r="O17" s="648"/>
      <c r="P17" s="656"/>
      <c r="Q17" s="655"/>
      <c r="R17" s="655"/>
      <c r="S17" s="648"/>
      <c r="T17" s="650"/>
      <c r="U17" s="649"/>
      <c r="V17" s="648"/>
      <c r="W17" s="653"/>
      <c r="X17" s="319"/>
      <c r="Y17" s="652"/>
      <c r="Z17" s="838"/>
      <c r="AA17" s="838"/>
      <c r="AB17" s="842" t="s">
        <v>12</v>
      </c>
    </row>
    <row r="18" spans="1:28">
      <c r="A18" s="640" t="s">
        <v>338</v>
      </c>
      <c r="B18" s="653"/>
      <c r="C18" s="557"/>
      <c r="D18" s="557"/>
      <c r="E18" s="643"/>
      <c r="F18" s="653"/>
      <c r="G18" s="557"/>
      <c r="H18" s="557"/>
      <c r="I18" s="654"/>
      <c r="J18" s="645"/>
      <c r="K18" s="646"/>
      <c r="L18" s="653"/>
      <c r="M18" s="557"/>
      <c r="N18" s="655"/>
      <c r="O18" s="648"/>
      <c r="P18" s="656"/>
      <c r="Q18" s="655"/>
      <c r="R18" s="655"/>
      <c r="S18" s="648"/>
      <c r="T18" s="650"/>
      <c r="U18" s="649"/>
      <c r="V18" s="648"/>
      <c r="W18" s="653"/>
      <c r="X18" s="319"/>
      <c r="Y18" s="652"/>
      <c r="Z18" s="838"/>
      <c r="AA18" s="838"/>
      <c r="AB18" s="842" t="s">
        <v>12</v>
      </c>
    </row>
    <row r="19" spans="1:28" ht="13.5" thickBot="1">
      <c r="A19" s="640" t="s">
        <v>339</v>
      </c>
      <c r="B19" s="658"/>
      <c r="C19" s="558"/>
      <c r="D19" s="558"/>
      <c r="E19" s="643"/>
      <c r="F19" s="658"/>
      <c r="G19" s="558"/>
      <c r="H19" s="558"/>
      <c r="I19" s="659"/>
      <c r="J19" s="660"/>
      <c r="K19" s="646"/>
      <c r="L19" s="658"/>
      <c r="M19" s="558"/>
      <c r="N19" s="661"/>
      <c r="O19" s="648"/>
      <c r="P19" s="662"/>
      <c r="Q19" s="661"/>
      <c r="R19" s="661"/>
      <c r="S19" s="663"/>
      <c r="T19" s="650"/>
      <c r="U19" s="649"/>
      <c r="V19" s="648"/>
      <c r="W19" s="658"/>
      <c r="X19" s="319"/>
      <c r="Y19" s="652"/>
      <c r="Z19" s="838"/>
      <c r="AA19" s="838"/>
      <c r="AB19" s="843" t="s">
        <v>12</v>
      </c>
    </row>
    <row r="20" spans="1:28" ht="13.5" thickBot="1">
      <c r="A20" s="641" t="s">
        <v>539</v>
      </c>
      <c r="B20" s="664">
        <f t="shared" ref="B20:V20" si="0">SUM(B8:B19)</f>
        <v>39360</v>
      </c>
      <c r="C20" s="308">
        <f t="shared" si="0"/>
        <v>10003</v>
      </c>
      <c r="D20" s="308">
        <f t="shared" si="0"/>
        <v>1524</v>
      </c>
      <c r="E20" s="665">
        <f t="shared" si="0"/>
        <v>50887</v>
      </c>
      <c r="F20" s="664">
        <f t="shared" si="0"/>
        <v>48017</v>
      </c>
      <c r="G20" s="308">
        <f t="shared" si="0"/>
        <v>36094</v>
      </c>
      <c r="H20" s="308">
        <f t="shared" si="0"/>
        <v>52503</v>
      </c>
      <c r="I20" s="308">
        <f t="shared" si="0"/>
        <v>28</v>
      </c>
      <c r="J20" s="665">
        <f t="shared" si="0"/>
        <v>136642</v>
      </c>
      <c r="K20" s="664">
        <f t="shared" si="0"/>
        <v>187529</v>
      </c>
      <c r="L20" s="664">
        <f t="shared" si="0"/>
        <v>79557</v>
      </c>
      <c r="M20" s="308">
        <f t="shared" si="0"/>
        <v>268380</v>
      </c>
      <c r="N20" s="308">
        <f t="shared" si="0"/>
        <v>246849</v>
      </c>
      <c r="O20" s="665">
        <f t="shared" si="0"/>
        <v>594786</v>
      </c>
      <c r="P20" s="664">
        <f t="shared" si="0"/>
        <v>131251</v>
      </c>
      <c r="Q20" s="308">
        <f t="shared" si="0"/>
        <v>571</v>
      </c>
      <c r="R20" s="308">
        <f t="shared" si="0"/>
        <v>5834</v>
      </c>
      <c r="S20" s="308">
        <f t="shared" si="0"/>
        <v>82773</v>
      </c>
      <c r="T20" s="665">
        <f t="shared" si="0"/>
        <v>220429</v>
      </c>
      <c r="U20" s="664">
        <f t="shared" si="0"/>
        <v>782315</v>
      </c>
      <c r="V20" s="840">
        <f t="shared" si="0"/>
        <v>-32900</v>
      </c>
      <c r="W20" s="844">
        <f>W14</f>
        <v>1782811</v>
      </c>
      <c r="X20" s="666">
        <f>X14</f>
        <v>1606752.6229541176</v>
      </c>
      <c r="Y20" s="667">
        <f>Y14</f>
        <v>1.1095740405403465</v>
      </c>
      <c r="Z20" s="836">
        <f>Z14</f>
        <v>5711246</v>
      </c>
      <c r="AA20" s="837">
        <f>AA14</f>
        <v>1782811</v>
      </c>
      <c r="AB20" s="845" t="s">
        <v>12</v>
      </c>
    </row>
    <row r="21" spans="1:28" ht="15">
      <c r="A21" s="290"/>
      <c r="B21" s="291"/>
      <c r="C21" s="291"/>
      <c r="D21" s="291"/>
      <c r="E21" s="291"/>
      <c r="F21" s="291"/>
      <c r="G21" s="291"/>
      <c r="H21" s="291"/>
      <c r="I21" s="291"/>
      <c r="J21" s="292"/>
      <c r="K21" s="291"/>
      <c r="L21" s="291"/>
      <c r="M21" s="291"/>
      <c r="N21" s="291"/>
      <c r="O21" s="291"/>
      <c r="P21" s="345"/>
      <c r="Q21" s="345"/>
      <c r="R21" s="345"/>
      <c r="S21" s="345"/>
      <c r="T21" s="345"/>
      <c r="U21" s="345"/>
      <c r="W21" s="345"/>
    </row>
    <row r="22" spans="1:28" ht="16.5">
      <c r="A22" s="1145" t="s">
        <v>540</v>
      </c>
      <c r="B22" s="1145"/>
      <c r="C22" s="1145"/>
      <c r="D22" s="1145"/>
      <c r="E22" s="1145"/>
      <c r="F22" s="1145"/>
      <c r="G22" s="1145"/>
      <c r="H22" s="1145"/>
      <c r="I22" s="1145"/>
      <c r="J22" s="1145"/>
      <c r="K22" s="1145"/>
      <c r="L22" s="1145"/>
      <c r="M22" s="1145"/>
      <c r="N22" s="1145"/>
      <c r="O22" s="1145"/>
      <c r="P22" s="346"/>
      <c r="Q22" s="346"/>
      <c r="R22" s="346"/>
      <c r="S22" s="346"/>
      <c r="T22" s="346"/>
      <c r="U22" s="346"/>
      <c r="V22" s="1"/>
    </row>
    <row r="23" spans="1:28" ht="16.5">
      <c r="A23" s="1145" t="s">
        <v>541</v>
      </c>
      <c r="B23" s="1145"/>
      <c r="C23" s="1145"/>
      <c r="D23" s="1145"/>
      <c r="E23" s="1145"/>
      <c r="F23" s="1145"/>
      <c r="G23" s="1145"/>
      <c r="H23" s="1145"/>
      <c r="I23" s="1145"/>
      <c r="J23" s="1145"/>
      <c r="K23" s="1145"/>
      <c r="L23" s="1145"/>
      <c r="M23" s="1145"/>
      <c r="N23" s="1145"/>
      <c r="O23" s="1145"/>
      <c r="P23" s="346"/>
      <c r="Q23" s="346"/>
      <c r="R23" s="346"/>
      <c r="S23" s="346"/>
      <c r="T23" s="346"/>
      <c r="U23" s="346"/>
      <c r="W23" s="293"/>
    </row>
    <row r="24" spans="1:28" ht="16.5">
      <c r="A24" s="1145" t="s">
        <v>542</v>
      </c>
      <c r="B24" s="1145"/>
      <c r="C24" s="1145"/>
      <c r="D24" s="1145"/>
      <c r="E24" s="1145"/>
      <c r="F24" s="1145"/>
      <c r="G24" s="1145"/>
      <c r="H24" s="1145"/>
      <c r="I24" s="1145"/>
      <c r="J24" s="1145"/>
      <c r="K24" s="1145"/>
      <c r="L24" s="1145"/>
      <c r="M24" s="1145"/>
      <c r="N24" s="1145"/>
      <c r="O24" s="1145"/>
      <c r="P24" s="346"/>
      <c r="Q24" s="346"/>
      <c r="R24" s="346"/>
      <c r="S24" s="346"/>
      <c r="T24" s="346"/>
      <c r="U24" s="346"/>
    </row>
    <row r="25" spans="1:28">
      <c r="A25" s="1161"/>
      <c r="B25" s="1161"/>
      <c r="C25" s="1161"/>
      <c r="D25" s="1161"/>
      <c r="E25" s="1161"/>
      <c r="F25" s="1161"/>
      <c r="G25" s="1161"/>
      <c r="H25" s="1161"/>
      <c r="I25" s="1161"/>
      <c r="J25" s="1161"/>
      <c r="K25" s="1161"/>
      <c r="L25" s="1161"/>
      <c r="M25" s="1161"/>
      <c r="N25" s="1161"/>
      <c r="O25" s="1161"/>
    </row>
    <row r="26" spans="1:28" ht="15">
      <c r="A26" s="1158" t="s">
        <v>543</v>
      </c>
      <c r="B26" s="1158"/>
      <c r="C26" s="1158"/>
      <c r="D26" s="1158"/>
      <c r="E26" s="1158"/>
      <c r="F26" s="1158"/>
      <c r="G26" s="1158"/>
      <c r="H26" s="1158"/>
      <c r="I26" s="1158"/>
      <c r="J26" s="1158"/>
      <c r="K26" s="1158"/>
      <c r="L26" s="1158"/>
      <c r="M26" s="1158"/>
      <c r="N26" s="1158"/>
      <c r="O26" s="1158"/>
    </row>
    <row r="27" spans="1:28">
      <c r="T27" s="160"/>
    </row>
  </sheetData>
  <mergeCells count="34">
    <mergeCell ref="A3:AB3"/>
    <mergeCell ref="A4:Y4"/>
    <mergeCell ref="A5:A7"/>
    <mergeCell ref="B5:K5"/>
    <mergeCell ref="L5:O5"/>
    <mergeCell ref="P5:T5"/>
    <mergeCell ref="U5:V5"/>
    <mergeCell ref="W5:W7"/>
    <mergeCell ref="X5:X7"/>
    <mergeCell ref="Y5:Y7"/>
    <mergeCell ref="B6:E6"/>
    <mergeCell ref="F6:J6"/>
    <mergeCell ref="A1:AB1"/>
    <mergeCell ref="A2:AB2"/>
    <mergeCell ref="A26:O26"/>
    <mergeCell ref="Z5:Z7"/>
    <mergeCell ref="Q6:Q7"/>
    <mergeCell ref="S6:S7"/>
    <mergeCell ref="A25:O25"/>
    <mergeCell ref="AA5:AA7"/>
    <mergeCell ref="AB5:AB7"/>
    <mergeCell ref="A24:O24"/>
    <mergeCell ref="V6:V7"/>
    <mergeCell ref="R6:R7"/>
    <mergeCell ref="T6:T7"/>
    <mergeCell ref="M6:M7"/>
    <mergeCell ref="U6:U7"/>
    <mergeCell ref="A22:O22"/>
    <mergeCell ref="A23:O23"/>
    <mergeCell ref="N6:N7"/>
    <mergeCell ref="O6:O7"/>
    <mergeCell ref="K6:K7"/>
    <mergeCell ref="L6:L7"/>
    <mergeCell ref="P6:P7"/>
  </mergeCells>
  <printOptions horizontalCentered="1" verticalCentered="1"/>
  <pageMargins left="0.5" right="0.5" top="0.25" bottom="0.25" header="0.3" footer="0.3"/>
  <pageSetup paperSize="5" scale="57"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P45"/>
  <sheetViews>
    <sheetView zoomScaleNormal="100" workbookViewId="0">
      <selection activeCell="M13" sqref="M12:M13"/>
    </sheetView>
  </sheetViews>
  <sheetFormatPr defaultColWidth="9.42578125" defaultRowHeight="12.75"/>
  <cols>
    <col min="1" max="1" width="12.42578125" bestFit="1" customWidth="1"/>
    <col min="2" max="2" width="11.5703125" customWidth="1"/>
    <col min="3" max="4" width="12.5703125" customWidth="1"/>
    <col min="5" max="5" width="13.5703125" customWidth="1"/>
    <col min="6" max="6" width="13.7109375" customWidth="1"/>
    <col min="7" max="7" width="12.85546875" customWidth="1"/>
    <col min="8" max="8" width="14.28515625" customWidth="1"/>
    <col min="9" max="9" width="12.7109375" customWidth="1"/>
  </cols>
  <sheetData>
    <row r="1" spans="1:9" ht="15.75">
      <c r="A1" s="1186" t="s">
        <v>544</v>
      </c>
      <c r="B1" s="1162"/>
      <c r="C1" s="1162"/>
      <c r="D1" s="1162"/>
      <c r="E1" s="1162"/>
      <c r="F1" s="1162"/>
      <c r="G1" s="1162"/>
      <c r="H1" s="1162"/>
      <c r="I1" s="1162"/>
    </row>
    <row r="2" spans="1:9" ht="15.75">
      <c r="A2" s="1163" t="s">
        <v>1</v>
      </c>
      <c r="B2" s="1107"/>
      <c r="C2" s="1107"/>
      <c r="D2" s="1107"/>
      <c r="E2" s="1107"/>
      <c r="F2" s="1107"/>
      <c r="G2" s="1107"/>
      <c r="H2" s="1107"/>
      <c r="I2" s="1107"/>
    </row>
    <row r="3" spans="1:9" ht="15.75">
      <c r="A3" s="1163" t="s">
        <v>2</v>
      </c>
      <c r="B3" s="1107"/>
      <c r="C3" s="1107"/>
      <c r="D3" s="1107"/>
      <c r="E3" s="1107"/>
      <c r="F3" s="1107"/>
      <c r="G3" s="1107"/>
      <c r="H3" s="1107"/>
      <c r="I3" s="1107"/>
    </row>
    <row r="4" spans="1:9" ht="16.5" customHeight="1" thickBot="1">
      <c r="A4" s="1187"/>
      <c r="B4" s="1163"/>
      <c r="C4" s="1163"/>
      <c r="D4" s="1163"/>
      <c r="E4" s="1163"/>
      <c r="F4" s="1163"/>
      <c r="G4" s="1163"/>
      <c r="H4" s="1163"/>
      <c r="I4" s="1163"/>
    </row>
    <row r="5" spans="1:9" ht="75" customHeight="1" thickBot="1">
      <c r="A5" s="295" t="s">
        <v>319</v>
      </c>
      <c r="B5" s="296" t="s">
        <v>545</v>
      </c>
      <c r="C5" s="296" t="s">
        <v>546</v>
      </c>
      <c r="D5" s="297" t="s">
        <v>547</v>
      </c>
      <c r="E5" s="296" t="s">
        <v>548</v>
      </c>
      <c r="F5" s="296" t="s">
        <v>549</v>
      </c>
      <c r="G5" s="296" t="s">
        <v>550</v>
      </c>
      <c r="H5" s="297" t="s">
        <v>551</v>
      </c>
      <c r="I5" s="298" t="s">
        <v>552</v>
      </c>
    </row>
    <row r="6" spans="1:9">
      <c r="A6" s="299" t="s">
        <v>328</v>
      </c>
      <c r="B6" s="319">
        <v>1813709</v>
      </c>
      <c r="C6" s="668">
        <v>1781</v>
      </c>
      <c r="D6" s="347">
        <v>9.8196568468260337E-4</v>
      </c>
      <c r="E6" s="669">
        <v>1057</v>
      </c>
      <c r="F6" s="668">
        <v>106</v>
      </c>
      <c r="G6" s="319">
        <v>1163</v>
      </c>
      <c r="H6" s="347">
        <v>0.6530039303761932</v>
      </c>
      <c r="I6" s="348">
        <v>6.4122745159228957E-4</v>
      </c>
    </row>
    <row r="7" spans="1:9">
      <c r="A7" s="303" t="s">
        <v>329</v>
      </c>
      <c r="B7" s="319">
        <v>1813736</v>
      </c>
      <c r="C7" s="668">
        <v>2894</v>
      </c>
      <c r="D7" s="347">
        <v>1.5956015649466074E-3</v>
      </c>
      <c r="E7" s="669">
        <v>1827</v>
      </c>
      <c r="F7" s="668">
        <v>130</v>
      </c>
      <c r="G7" s="319">
        <v>1957</v>
      </c>
      <c r="H7" s="347">
        <v>0.67622667588113339</v>
      </c>
      <c r="I7" s="348">
        <v>1.0789883422945787E-3</v>
      </c>
    </row>
    <row r="8" spans="1:9">
      <c r="A8" s="303" t="s">
        <v>330</v>
      </c>
      <c r="B8" s="319">
        <v>1811917</v>
      </c>
      <c r="C8" s="668">
        <v>3264</v>
      </c>
      <c r="D8" s="347">
        <v>1.8014070180918883E-3</v>
      </c>
      <c r="E8" s="669">
        <v>2017</v>
      </c>
      <c r="F8" s="668">
        <v>158</v>
      </c>
      <c r="G8" s="319">
        <v>2175</v>
      </c>
      <c r="H8" s="347">
        <v>0.66636029411764708</v>
      </c>
      <c r="I8" s="348">
        <v>1.2003861104013043E-3</v>
      </c>
    </row>
    <row r="9" spans="1:9">
      <c r="A9" s="303" t="s">
        <v>331</v>
      </c>
      <c r="B9" s="319">
        <v>1807790</v>
      </c>
      <c r="C9" s="668">
        <v>1085</v>
      </c>
      <c r="D9" s="347">
        <v>6.0018033068000157E-4</v>
      </c>
      <c r="E9" s="669">
        <v>389</v>
      </c>
      <c r="F9" s="668">
        <v>40</v>
      </c>
      <c r="G9" s="319">
        <v>429</v>
      </c>
      <c r="H9" s="347">
        <v>0.39539170506912441</v>
      </c>
      <c r="I9" s="348">
        <v>2.3730632429651673E-4</v>
      </c>
    </row>
    <row r="10" spans="1:9">
      <c r="A10" s="303" t="s">
        <v>332</v>
      </c>
      <c r="B10" s="319">
        <v>1800656</v>
      </c>
      <c r="C10" s="668">
        <v>1049</v>
      </c>
      <c r="D10" s="347">
        <v>5.8256546503052218E-4</v>
      </c>
      <c r="E10" s="669">
        <v>0</v>
      </c>
      <c r="F10" s="668">
        <v>22</v>
      </c>
      <c r="G10" s="319">
        <v>22</v>
      </c>
      <c r="H10" s="347">
        <v>2.0972354623450904E-2</v>
      </c>
      <c r="I10" s="348">
        <v>1.22177695239957E-5</v>
      </c>
    </row>
    <row r="11" spans="1:9">
      <c r="A11" s="303" t="s">
        <v>333</v>
      </c>
      <c r="B11" s="319">
        <v>1790408</v>
      </c>
      <c r="C11" s="668">
        <v>1147</v>
      </c>
      <c r="D11" s="347">
        <v>6.4063610082171218E-4</v>
      </c>
      <c r="E11" s="669">
        <v>2</v>
      </c>
      <c r="F11" s="668">
        <v>18</v>
      </c>
      <c r="G11" s="319">
        <v>20</v>
      </c>
      <c r="H11" s="347">
        <v>1.7436791630340016E-2</v>
      </c>
      <c r="I11" s="348">
        <v>1.1170638200901694E-5</v>
      </c>
    </row>
    <row r="12" spans="1:9">
      <c r="A12" s="303" t="s">
        <v>334</v>
      </c>
      <c r="B12" s="319">
        <v>1782811</v>
      </c>
      <c r="C12" s="668">
        <v>1025</v>
      </c>
      <c r="D12" s="347">
        <v>5.7493475191705687E-4</v>
      </c>
      <c r="E12" s="669">
        <v>1</v>
      </c>
      <c r="F12" s="668">
        <v>4</v>
      </c>
      <c r="G12" s="319">
        <v>5</v>
      </c>
      <c r="H12" s="347">
        <v>4.8780487804878049E-3</v>
      </c>
      <c r="I12" s="348">
        <v>2.8045597654490578E-6</v>
      </c>
    </row>
    <row r="13" spans="1:9">
      <c r="A13" s="303" t="s">
        <v>335</v>
      </c>
      <c r="B13" s="319"/>
      <c r="C13" s="668"/>
      <c r="D13" s="347"/>
      <c r="E13" s="669"/>
      <c r="F13" s="668"/>
      <c r="G13" s="319"/>
      <c r="H13" s="347"/>
      <c r="I13" s="348"/>
    </row>
    <row r="14" spans="1:9">
      <c r="A14" s="303" t="s">
        <v>336</v>
      </c>
      <c r="B14" s="319"/>
      <c r="C14" s="668"/>
      <c r="D14" s="347"/>
      <c r="E14" s="669"/>
      <c r="F14" s="668"/>
      <c r="G14" s="319"/>
      <c r="H14" s="347"/>
      <c r="I14" s="348"/>
    </row>
    <row r="15" spans="1:9">
      <c r="A15" s="303" t="s">
        <v>337</v>
      </c>
      <c r="B15" s="319"/>
      <c r="C15" s="668"/>
      <c r="D15" s="347"/>
      <c r="E15" s="669"/>
      <c r="F15" s="668"/>
      <c r="G15" s="319"/>
      <c r="H15" s="347"/>
      <c r="I15" s="348"/>
    </row>
    <row r="16" spans="1:9">
      <c r="A16" s="303" t="s">
        <v>338</v>
      </c>
      <c r="B16" s="319"/>
      <c r="C16" s="668"/>
      <c r="D16" s="347"/>
      <c r="E16" s="669"/>
      <c r="F16" s="668"/>
      <c r="G16" s="319"/>
      <c r="H16" s="347"/>
      <c r="I16" s="348"/>
    </row>
    <row r="17" spans="1:16" ht="13.5" thickBot="1">
      <c r="A17" s="305" t="s">
        <v>339</v>
      </c>
      <c r="B17" s="349"/>
      <c r="C17" s="668"/>
      <c r="D17" s="347"/>
      <c r="E17" s="669"/>
      <c r="F17" s="668"/>
      <c r="G17" s="319"/>
      <c r="H17" s="347"/>
      <c r="I17" s="348"/>
    </row>
    <row r="18" spans="1:16" ht="13.5" thickBot="1">
      <c r="A18" s="307" t="s">
        <v>539</v>
      </c>
      <c r="B18" s="308">
        <f>B12</f>
        <v>1782811</v>
      </c>
      <c r="C18" s="308">
        <f>SUM(C6:C17)</f>
        <v>12245</v>
      </c>
      <c r="D18" s="309">
        <f>C18/B18</f>
        <v>6.8683668655847427E-3</v>
      </c>
      <c r="E18" s="308">
        <f>SUM(E6:E17)</f>
        <v>5293</v>
      </c>
      <c r="F18" s="308">
        <f>SUM(F6:F17)</f>
        <v>478</v>
      </c>
      <c r="G18" s="308">
        <f>SUM(G6:G17)</f>
        <v>5771</v>
      </c>
      <c r="H18" s="309">
        <f>IF(C18=0,0,G18/C18)</f>
        <v>0.47129440587995097</v>
      </c>
      <c r="I18" s="310">
        <f>IF(B18&gt;0,G18/B18,0)</f>
        <v>3.2370228812813023E-3</v>
      </c>
    </row>
    <row r="19" spans="1:16" ht="15" customHeight="1">
      <c r="A19" s="311"/>
      <c r="B19" s="312"/>
      <c r="C19" s="312"/>
      <c r="D19" s="313"/>
      <c r="E19" s="312"/>
      <c r="F19" s="312"/>
      <c r="G19" s="312"/>
      <c r="H19" s="313"/>
      <c r="I19" s="313"/>
    </row>
    <row r="20" spans="1:16" ht="12.75" customHeight="1">
      <c r="A20" s="1183" t="s">
        <v>553</v>
      </c>
      <c r="B20" s="1188"/>
      <c r="C20" s="1188"/>
      <c r="D20" s="1188"/>
      <c r="E20" s="1188"/>
      <c r="F20" s="1188"/>
      <c r="G20" s="1188"/>
      <c r="H20" s="1188"/>
      <c r="I20" s="1189"/>
      <c r="J20" s="314"/>
      <c r="K20" s="314"/>
      <c r="L20" s="314"/>
    </row>
    <row r="21" spans="1:16">
      <c r="A21" s="1199" t="s">
        <v>554</v>
      </c>
      <c r="B21" s="1200"/>
      <c r="C21" s="1200"/>
      <c r="D21" s="1200"/>
      <c r="E21" s="1200"/>
      <c r="F21" s="1200"/>
      <c r="G21" s="1200"/>
      <c r="H21" s="1200"/>
      <c r="I21" s="1200"/>
      <c r="J21" s="315"/>
      <c r="K21" s="315"/>
      <c r="L21" s="315"/>
      <c r="M21" s="316"/>
      <c r="N21" s="316"/>
      <c r="O21" s="316"/>
      <c r="P21" s="316"/>
    </row>
    <row r="22" spans="1:16" ht="25.5" customHeight="1">
      <c r="A22" s="1190" t="s">
        <v>555</v>
      </c>
      <c r="B22" s="1189"/>
      <c r="C22" s="1189"/>
      <c r="D22" s="1189"/>
      <c r="E22" s="1189"/>
      <c r="F22" s="1189"/>
      <c r="G22" s="1189"/>
      <c r="H22" s="1189"/>
      <c r="I22" s="1189"/>
      <c r="J22" s="315"/>
      <c r="K22" s="315"/>
      <c r="L22" s="315"/>
      <c r="M22" s="316"/>
      <c r="N22" s="316"/>
      <c r="O22" s="316"/>
      <c r="P22" s="316"/>
    </row>
    <row r="23" spans="1:16" ht="12.75" customHeight="1">
      <c r="A23" s="1185"/>
      <c r="B23" s="1004"/>
      <c r="C23" s="1004"/>
      <c r="D23" s="1004"/>
      <c r="E23" s="1004"/>
      <c r="F23" s="1004"/>
      <c r="G23" s="1004"/>
      <c r="H23" s="1004"/>
      <c r="I23" s="363"/>
      <c r="J23" s="314"/>
      <c r="K23" s="314"/>
      <c r="L23" s="314"/>
    </row>
    <row r="24" spans="1:16">
      <c r="A24" s="1185" t="s">
        <v>556</v>
      </c>
      <c r="B24" s="1004"/>
      <c r="C24" s="1004"/>
      <c r="D24" s="1004"/>
      <c r="E24" s="1004"/>
      <c r="F24" s="1004"/>
      <c r="G24" s="1004"/>
      <c r="H24" s="1004"/>
      <c r="I24" s="1004"/>
      <c r="J24" s="314"/>
      <c r="K24" s="314"/>
      <c r="L24" s="314"/>
    </row>
    <row r="25" spans="1:16" ht="13.5" thickBot="1">
      <c r="A25" s="317"/>
      <c r="B25" s="318"/>
      <c r="C25" s="318"/>
      <c r="D25" s="346"/>
      <c r="E25" s="318"/>
      <c r="F25" s="318"/>
      <c r="G25" s="318"/>
      <c r="H25" s="346"/>
      <c r="I25" s="346"/>
    </row>
    <row r="26" spans="1:16" ht="15.75">
      <c r="A26" s="1191" t="s">
        <v>557</v>
      </c>
      <c r="B26" s="1192"/>
      <c r="C26" s="1192"/>
      <c r="D26" s="1192"/>
      <c r="E26" s="1192"/>
      <c r="F26" s="1192"/>
      <c r="G26" s="1192"/>
      <c r="H26" s="1192"/>
      <c r="I26" s="1193"/>
    </row>
    <row r="27" spans="1:16" ht="16.5" customHeight="1">
      <c r="A27" s="1194" t="s">
        <v>1</v>
      </c>
      <c r="B27" s="1107"/>
      <c r="C27" s="1107"/>
      <c r="D27" s="1107"/>
      <c r="E27" s="1107"/>
      <c r="F27" s="1107"/>
      <c r="G27" s="1107"/>
      <c r="H27" s="1107"/>
      <c r="I27" s="1195"/>
    </row>
    <row r="28" spans="1:16" ht="16.5" customHeight="1" thickBot="1">
      <c r="A28" s="1196" t="s">
        <v>558</v>
      </c>
      <c r="B28" s="1197"/>
      <c r="C28" s="1197"/>
      <c r="D28" s="1197"/>
      <c r="E28" s="1197"/>
      <c r="F28" s="1197"/>
      <c r="G28" s="1197"/>
      <c r="H28" s="1197"/>
      <c r="I28" s="1198"/>
    </row>
    <row r="29" spans="1:16" ht="75" customHeight="1" thickBot="1">
      <c r="A29" s="295" t="s">
        <v>319</v>
      </c>
      <c r="B29" s="296" t="s">
        <v>545</v>
      </c>
      <c r="C29" s="296" t="s">
        <v>559</v>
      </c>
      <c r="D29" s="297" t="s">
        <v>547</v>
      </c>
      <c r="E29" s="296" t="s">
        <v>548</v>
      </c>
      <c r="F29" s="296" t="s">
        <v>549</v>
      </c>
      <c r="G29" s="296" t="s">
        <v>560</v>
      </c>
      <c r="H29" s="297" t="s">
        <v>561</v>
      </c>
      <c r="I29" s="298" t="s">
        <v>562</v>
      </c>
    </row>
    <row r="30" spans="1:16">
      <c r="A30" s="299" t="s">
        <v>328</v>
      </c>
      <c r="B30" s="319"/>
      <c r="C30" s="358"/>
      <c r="D30" s="301"/>
      <c r="E30" s="359"/>
      <c r="F30" s="358"/>
      <c r="G30" s="300"/>
      <c r="H30" s="301"/>
      <c r="I30" s="302"/>
    </row>
    <row r="31" spans="1:16">
      <c r="A31" s="303" t="s">
        <v>329</v>
      </c>
      <c r="B31" s="319"/>
      <c r="C31" s="358"/>
      <c r="D31" s="301"/>
      <c r="E31" s="359"/>
      <c r="F31" s="358"/>
      <c r="G31" s="300"/>
      <c r="H31" s="301"/>
      <c r="I31" s="302"/>
    </row>
    <row r="32" spans="1:16">
      <c r="A32" s="303" t="s">
        <v>330</v>
      </c>
      <c r="B32" s="319"/>
      <c r="C32" s="358"/>
      <c r="D32" s="301"/>
      <c r="E32" s="359"/>
      <c r="F32" s="358"/>
      <c r="G32" s="300"/>
      <c r="H32" s="301"/>
      <c r="I32" s="302"/>
    </row>
    <row r="33" spans="1:12">
      <c r="A33" s="303" t="s">
        <v>331</v>
      </c>
      <c r="B33" s="319"/>
      <c r="C33" s="320"/>
      <c r="D33" s="301"/>
      <c r="E33" s="320"/>
      <c r="F33" s="320"/>
      <c r="G33" s="300"/>
      <c r="H33" s="301"/>
      <c r="I33" s="302"/>
    </row>
    <row r="34" spans="1:12">
      <c r="A34" s="303" t="s">
        <v>332</v>
      </c>
      <c r="B34" s="300"/>
      <c r="C34" s="320"/>
      <c r="D34" s="301"/>
      <c r="E34" s="320"/>
      <c r="F34" s="320"/>
      <c r="G34" s="300"/>
      <c r="H34" s="301"/>
      <c r="I34" s="302"/>
    </row>
    <row r="35" spans="1:12">
      <c r="A35" s="303" t="s">
        <v>333</v>
      </c>
      <c r="B35" s="300"/>
      <c r="C35" s="320"/>
      <c r="D35" s="301"/>
      <c r="E35" s="320"/>
      <c r="F35" s="320"/>
      <c r="G35" s="300"/>
      <c r="H35" s="301"/>
      <c r="I35" s="302"/>
    </row>
    <row r="36" spans="1:12">
      <c r="A36" s="303" t="s">
        <v>334</v>
      </c>
      <c r="B36" s="300"/>
      <c r="C36" s="304"/>
      <c r="D36" s="301"/>
      <c r="E36" s="304"/>
      <c r="F36" s="304"/>
      <c r="G36" s="300"/>
      <c r="H36" s="301"/>
      <c r="I36" s="302"/>
    </row>
    <row r="37" spans="1:12">
      <c r="A37" s="303" t="s">
        <v>335</v>
      </c>
      <c r="B37" s="300"/>
      <c r="C37" s="304"/>
      <c r="D37" s="301"/>
      <c r="E37" s="304"/>
      <c r="F37" s="304"/>
      <c r="G37" s="300"/>
      <c r="H37" s="301"/>
      <c r="I37" s="302"/>
    </row>
    <row r="38" spans="1:12">
      <c r="A38" s="303" t="s">
        <v>336</v>
      </c>
      <c r="B38" s="321"/>
      <c r="C38" s="304"/>
      <c r="D38" s="301"/>
      <c r="E38" s="304"/>
      <c r="F38" s="304"/>
      <c r="G38" s="300"/>
      <c r="H38" s="301"/>
      <c r="I38" s="302"/>
      <c r="J38" s="40"/>
    </row>
    <row r="39" spans="1:12">
      <c r="A39" s="303" t="s">
        <v>337</v>
      </c>
      <c r="B39" s="321"/>
      <c r="C39" s="304"/>
      <c r="D39" s="301"/>
      <c r="E39" s="304"/>
      <c r="F39" s="304"/>
      <c r="G39" s="300"/>
      <c r="H39" s="301"/>
      <c r="I39" s="302"/>
    </row>
    <row r="40" spans="1:12">
      <c r="A40" s="303" t="s">
        <v>338</v>
      </c>
      <c r="B40" s="321"/>
      <c r="C40" s="304"/>
      <c r="D40" s="301"/>
      <c r="E40" s="304"/>
      <c r="F40" s="304"/>
      <c r="G40" s="300"/>
      <c r="H40" s="301"/>
      <c r="I40" s="302"/>
    </row>
    <row r="41" spans="1:12" ht="13.5" thickBot="1">
      <c r="A41" s="305" t="s">
        <v>339</v>
      </c>
      <c r="B41" s="321"/>
      <c r="C41" s="306"/>
      <c r="D41" s="301"/>
      <c r="E41" s="306"/>
      <c r="F41" s="306"/>
      <c r="G41" s="300"/>
      <c r="H41" s="301"/>
      <c r="I41" s="302"/>
    </row>
    <row r="42" spans="1:12" ht="13.5" thickBot="1">
      <c r="A42" s="307" t="s">
        <v>539</v>
      </c>
      <c r="B42" s="308" t="e">
        <f>_xlfn.IFS(B41&lt;&gt;"",B41,B40&lt;&gt;"",B40,B39&lt;&gt;"",B39,B38&lt;&gt;"",B38,B37&lt;&gt;"",B37,B36&lt;&gt;"",B36,B35&lt;&gt;"",B35,B34&lt;&gt;"",B34,B33&lt;&gt;"",B33,B32&lt;&gt;"",B32,B31&lt;&gt;"",B31,B30&lt;&gt;"",B30)</f>
        <v>#N/A</v>
      </c>
      <c r="C42" s="308">
        <f>SUM(C30:C41)</f>
        <v>0</v>
      </c>
      <c r="D42" s="309" t="e">
        <f t="shared" ref="D42" si="0">IF(B42&gt;0,(C42/B42),0)</f>
        <v>#N/A</v>
      </c>
      <c r="E42" s="308">
        <f>SUM(E30:E41)</f>
        <v>0</v>
      </c>
      <c r="F42" s="308">
        <f>SUM(F30:F41)</f>
        <v>0</v>
      </c>
      <c r="G42" s="308">
        <f>SUM(G30:G41)</f>
        <v>0</v>
      </c>
      <c r="H42" s="309">
        <f>IF(C42=0,0,G42/C42)</f>
        <v>0</v>
      </c>
      <c r="I42" s="310" t="e">
        <f>IF(B42&gt;0,G42/B42,0)</f>
        <v>#N/A</v>
      </c>
      <c r="L42" s="40"/>
    </row>
    <row r="43" spans="1:12" s="314" customFormat="1">
      <c r="A43" s="322"/>
      <c r="B43" s="322"/>
      <c r="C43" s="322"/>
      <c r="D43" s="322"/>
      <c r="E43" s="322"/>
      <c r="F43" s="322"/>
      <c r="G43" s="322"/>
      <c r="H43" s="322"/>
      <c r="I43" s="322"/>
      <c r="J43"/>
      <c r="K43"/>
      <c r="L43"/>
    </row>
    <row r="44" spans="1:12" ht="25.5" customHeight="1">
      <c r="A44" s="1185" t="s">
        <v>563</v>
      </c>
      <c r="B44" s="1185"/>
      <c r="C44" s="1185"/>
      <c r="D44" s="1185"/>
      <c r="E44" s="1185"/>
      <c r="F44" s="1185"/>
      <c r="G44" s="1185"/>
      <c r="H44" s="1185"/>
      <c r="I44" s="1185"/>
      <c r="J44" s="314"/>
      <c r="K44" s="314"/>
      <c r="L44" s="314"/>
    </row>
    <row r="45" spans="1:12">
      <c r="B45" s="323"/>
    </row>
  </sheetData>
  <mergeCells count="13">
    <mergeCell ref="A1:I1"/>
    <mergeCell ref="A4:I4"/>
    <mergeCell ref="A20:I20"/>
    <mergeCell ref="A22:I22"/>
    <mergeCell ref="A23:H23"/>
    <mergeCell ref="A24:I24"/>
    <mergeCell ref="A26:I26"/>
    <mergeCell ref="A27:I27"/>
    <mergeCell ref="A28:I28"/>
    <mergeCell ref="A2:I2"/>
    <mergeCell ref="A3:I3"/>
    <mergeCell ref="A21:I21"/>
    <mergeCell ref="A44:I44"/>
  </mergeCells>
  <printOptions horizontalCentered="1" verticalCentered="1"/>
  <pageMargins left="0.5" right="0.5" top="0.25" bottom="0.25" header="0.3" footer="0.3"/>
  <pageSetup scale="83"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31"/>
  <sheetViews>
    <sheetView zoomScaleNormal="100" workbookViewId="0">
      <selection activeCell="L19" sqref="L19"/>
    </sheetView>
  </sheetViews>
  <sheetFormatPr defaultColWidth="8.5703125" defaultRowHeight="12.75"/>
  <cols>
    <col min="1" max="1" width="17.85546875" customWidth="1"/>
    <col min="2" max="10" width="10.5703125" customWidth="1"/>
  </cols>
  <sheetData>
    <row r="1" spans="1:10" ht="15.75">
      <c r="A1" s="1003" t="s">
        <v>564</v>
      </c>
      <c r="B1" s="1003"/>
      <c r="C1" s="1003"/>
      <c r="D1" s="1003"/>
      <c r="E1" s="1003"/>
      <c r="F1" s="1003"/>
      <c r="G1" s="1003"/>
      <c r="H1" s="1003"/>
      <c r="I1" s="1003"/>
      <c r="J1" s="1003"/>
    </row>
    <row r="2" spans="1:10" ht="15.75">
      <c r="A2" s="1064" t="s">
        <v>1</v>
      </c>
      <c r="B2" s="1107"/>
      <c r="C2" s="1107"/>
      <c r="D2" s="1107"/>
      <c r="E2" s="1107"/>
      <c r="F2" s="1107"/>
      <c r="G2" s="1107"/>
      <c r="H2" s="1107"/>
      <c r="I2" s="1107"/>
      <c r="J2" s="1107"/>
    </row>
    <row r="3" spans="1:10" ht="15.75">
      <c r="A3" s="1064" t="s">
        <v>2</v>
      </c>
      <c r="B3" s="1107"/>
      <c r="C3" s="1107"/>
      <c r="D3" s="1107"/>
      <c r="E3" s="1107"/>
      <c r="F3" s="1107"/>
      <c r="G3" s="1107"/>
      <c r="H3" s="1107"/>
      <c r="I3" s="1107"/>
      <c r="J3" s="1107"/>
    </row>
    <row r="4" spans="1:10" ht="16.5" thickBot="1">
      <c r="A4" s="1064"/>
      <c r="B4" s="1107"/>
      <c r="C4" s="1107"/>
      <c r="D4" s="1107"/>
      <c r="E4" s="1107"/>
      <c r="F4" s="1107"/>
      <c r="G4" s="1107"/>
      <c r="H4" s="1107"/>
      <c r="I4" s="1107"/>
      <c r="J4" s="1107"/>
    </row>
    <row r="5" spans="1:10" ht="36" customHeight="1" thickBot="1">
      <c r="A5" s="1204" t="s">
        <v>293</v>
      </c>
      <c r="B5" s="1206" t="s">
        <v>565</v>
      </c>
      <c r="C5" s="1207"/>
      <c r="D5" s="1208"/>
      <c r="E5" s="1206" t="s">
        <v>566</v>
      </c>
      <c r="F5" s="1207"/>
      <c r="G5" s="1208"/>
      <c r="H5" s="1206" t="s">
        <v>567</v>
      </c>
      <c r="I5" s="1207"/>
      <c r="J5" s="1208"/>
    </row>
    <row r="6" spans="1:10" ht="16.5" thickBot="1">
      <c r="A6" s="1205"/>
      <c r="B6" s="324" t="s">
        <v>295</v>
      </c>
      <c r="C6" s="325" t="s">
        <v>568</v>
      </c>
      <c r="D6" s="327" t="s">
        <v>10</v>
      </c>
      <c r="E6" s="324" t="s">
        <v>295</v>
      </c>
      <c r="F6" s="326" t="s">
        <v>296</v>
      </c>
      <c r="G6" s="327" t="s">
        <v>10</v>
      </c>
      <c r="H6" s="324" t="s">
        <v>295</v>
      </c>
      <c r="I6" s="325" t="s">
        <v>296</v>
      </c>
      <c r="J6" s="327" t="s">
        <v>10</v>
      </c>
    </row>
    <row r="7" spans="1:10" ht="15" thickBot="1">
      <c r="A7" s="328" t="s">
        <v>297</v>
      </c>
      <c r="B7" s="933">
        <v>11208.410496058406</v>
      </c>
      <c r="C7" s="934">
        <v>7.5644952012287998</v>
      </c>
      <c r="D7" s="935">
        <v>11215.974991259634</v>
      </c>
      <c r="E7" s="936">
        <v>13389</v>
      </c>
      <c r="F7" s="937">
        <v>21</v>
      </c>
      <c r="G7" s="938">
        <v>13410</v>
      </c>
      <c r="H7" s="939">
        <v>1.1945493970539738</v>
      </c>
      <c r="I7" s="940">
        <v>2.7761270833496856</v>
      </c>
      <c r="J7" s="941">
        <v>1.1956160753256067</v>
      </c>
    </row>
    <row r="8" spans="1:10" ht="14.25">
      <c r="A8" s="672" t="s">
        <v>298</v>
      </c>
      <c r="B8" s="942">
        <v>0</v>
      </c>
      <c r="C8" s="943">
        <v>17855.127219999998</v>
      </c>
      <c r="D8" s="944">
        <v>17855.127219999998</v>
      </c>
      <c r="E8" s="945">
        <v>0</v>
      </c>
      <c r="F8" s="943">
        <v>15341</v>
      </c>
      <c r="G8" s="946">
        <v>15341</v>
      </c>
      <c r="H8" s="947" t="s">
        <v>569</v>
      </c>
      <c r="I8" s="948">
        <v>0.85919298199209371</v>
      </c>
      <c r="J8" s="949">
        <v>0.85919298199209371</v>
      </c>
    </row>
    <row r="9" spans="1:10" ht="14.25">
      <c r="A9" s="672" t="s">
        <v>299</v>
      </c>
      <c r="B9" s="942">
        <v>13486.483757360535</v>
      </c>
      <c r="C9" s="943">
        <v>30293.961451140087</v>
      </c>
      <c r="D9" s="944">
        <v>43780.44520850062</v>
      </c>
      <c r="E9" s="945">
        <v>17909</v>
      </c>
      <c r="F9" s="943">
        <v>34551</v>
      </c>
      <c r="G9" s="946">
        <v>52460</v>
      </c>
      <c r="H9" s="950">
        <v>1.3279221124057472</v>
      </c>
      <c r="I9" s="948">
        <v>1.1405243271245962</v>
      </c>
      <c r="J9" s="949">
        <v>1.1982518622221348</v>
      </c>
    </row>
    <row r="10" spans="1:10" ht="14.25">
      <c r="A10" s="672" t="s">
        <v>300</v>
      </c>
      <c r="B10" s="942">
        <v>10.23180163806783</v>
      </c>
      <c r="C10" s="943">
        <v>12389.53723601759</v>
      </c>
      <c r="D10" s="944">
        <v>12399.769037655658</v>
      </c>
      <c r="E10" s="945">
        <v>11</v>
      </c>
      <c r="F10" s="943">
        <v>17092</v>
      </c>
      <c r="G10" s="946">
        <v>17103</v>
      </c>
      <c r="H10" s="950">
        <v>1.0750794815132123</v>
      </c>
      <c r="I10" s="948">
        <v>1.3795511224028525</v>
      </c>
      <c r="J10" s="949">
        <v>1.3792998843818425</v>
      </c>
    </row>
    <row r="11" spans="1:10" ht="14.25">
      <c r="A11" s="672" t="s">
        <v>301</v>
      </c>
      <c r="B11" s="942">
        <v>810411.144407438</v>
      </c>
      <c r="C11" s="943">
        <v>2361.4850005192034</v>
      </c>
      <c r="D11" s="944">
        <v>812772.6294079572</v>
      </c>
      <c r="E11" s="945">
        <v>886951</v>
      </c>
      <c r="F11" s="943">
        <v>1805</v>
      </c>
      <c r="G11" s="946">
        <v>888756</v>
      </c>
      <c r="H11" s="950">
        <v>1.0944457095892073</v>
      </c>
      <c r="I11" s="948">
        <v>0.76434955106771674</v>
      </c>
      <c r="J11" s="949">
        <v>1.0934866257090754</v>
      </c>
    </row>
    <row r="12" spans="1:10" ht="14.25">
      <c r="A12" s="672" t="s">
        <v>302</v>
      </c>
      <c r="B12" s="942">
        <v>191391.19855006994</v>
      </c>
      <c r="C12" s="943">
        <v>12.180759232854196</v>
      </c>
      <c r="D12" s="944">
        <v>191403.37930930278</v>
      </c>
      <c r="E12" s="945">
        <v>185371</v>
      </c>
      <c r="F12" s="943">
        <v>23</v>
      </c>
      <c r="G12" s="946">
        <v>185394</v>
      </c>
      <c r="H12" s="950">
        <v>0.9685450606105328</v>
      </c>
      <c r="I12" s="948">
        <v>1.888223842235049</v>
      </c>
      <c r="J12" s="949">
        <v>0.96860358823868109</v>
      </c>
    </row>
    <row r="13" spans="1:10" ht="14.25">
      <c r="A13" s="672" t="s">
        <v>303</v>
      </c>
      <c r="B13" s="942">
        <v>91574.311020112276</v>
      </c>
      <c r="C13" s="943">
        <v>114993.86489911159</v>
      </c>
      <c r="D13" s="944">
        <v>206568.17591922387</v>
      </c>
      <c r="E13" s="945">
        <v>107912</v>
      </c>
      <c r="F13" s="943">
        <v>137291</v>
      </c>
      <c r="G13" s="946">
        <v>245203</v>
      </c>
      <c r="H13" s="950">
        <v>1.1784090843588166</v>
      </c>
      <c r="I13" s="948">
        <v>1.1938984755443303</v>
      </c>
      <c r="J13" s="949">
        <v>1.1870318305753149</v>
      </c>
    </row>
    <row r="14" spans="1:10" ht="14.25">
      <c r="A14" s="672" t="s">
        <v>304</v>
      </c>
      <c r="B14" s="942">
        <v>154556.78482156899</v>
      </c>
      <c r="C14" s="943">
        <v>841.11440653818977</v>
      </c>
      <c r="D14" s="944">
        <v>155397.89922810718</v>
      </c>
      <c r="E14" s="945">
        <v>189510</v>
      </c>
      <c r="F14" s="943">
        <v>757</v>
      </c>
      <c r="G14" s="946">
        <v>190267</v>
      </c>
      <c r="H14" s="950">
        <v>1.2261512829655676</v>
      </c>
      <c r="I14" s="948">
        <v>0.89999647386330828</v>
      </c>
      <c r="J14" s="949">
        <v>1.2243859212067518</v>
      </c>
    </row>
    <row r="15" spans="1:10" ht="14.25">
      <c r="A15" s="672" t="s">
        <v>305</v>
      </c>
      <c r="B15" s="942">
        <v>7676.42344540268</v>
      </c>
      <c r="C15" s="943">
        <v>12822.492432825242</v>
      </c>
      <c r="D15" s="944">
        <v>20498.915878227923</v>
      </c>
      <c r="E15" s="945">
        <v>4096</v>
      </c>
      <c r="F15" s="943">
        <v>12841</v>
      </c>
      <c r="G15" s="946">
        <v>16937</v>
      </c>
      <c r="H15" s="950">
        <v>0.5335818209003369</v>
      </c>
      <c r="I15" s="948">
        <v>1.0014433673696215</v>
      </c>
      <c r="J15" s="949">
        <v>0.8262388167556185</v>
      </c>
    </row>
    <row r="16" spans="1:10" ht="14.25">
      <c r="A16" s="672" t="s">
        <v>306</v>
      </c>
      <c r="B16" s="942">
        <v>29665.339273271347</v>
      </c>
      <c r="C16" s="943">
        <v>975.82310550829925</v>
      </c>
      <c r="D16" s="944">
        <v>30641.162378779645</v>
      </c>
      <c r="E16" s="945">
        <v>33414</v>
      </c>
      <c r="F16" s="943">
        <v>751</v>
      </c>
      <c r="G16" s="946">
        <v>34165</v>
      </c>
      <c r="H16" s="950">
        <v>1.1263650043640734</v>
      </c>
      <c r="I16" s="948">
        <v>0.76960669998565923</v>
      </c>
      <c r="J16" s="949">
        <v>1.1150033924189759</v>
      </c>
    </row>
    <row r="17" spans="1:19" ht="14.25">
      <c r="A17" s="672" t="s">
        <v>307</v>
      </c>
      <c r="B17" s="942">
        <v>10274.06755236579</v>
      </c>
      <c r="C17" s="943">
        <v>38682.355202594241</v>
      </c>
      <c r="D17" s="944">
        <v>48956.422754960033</v>
      </c>
      <c r="E17" s="945">
        <v>13005</v>
      </c>
      <c r="F17" s="943">
        <v>54652</v>
      </c>
      <c r="G17" s="946">
        <v>67657</v>
      </c>
      <c r="H17" s="950">
        <v>1.2658083016989083</v>
      </c>
      <c r="I17" s="948">
        <v>1.4128405500070158</v>
      </c>
      <c r="J17" s="949">
        <v>1.3819841441161123</v>
      </c>
    </row>
    <row r="18" spans="1:19" ht="15" thickBot="1">
      <c r="A18" s="671" t="s">
        <v>308</v>
      </c>
      <c r="B18" s="942">
        <v>53103.399451001365</v>
      </c>
      <c r="C18" s="943">
        <v>2159.322169141732</v>
      </c>
      <c r="D18" s="951">
        <v>55262.7216201431</v>
      </c>
      <c r="E18" s="952">
        <v>54159</v>
      </c>
      <c r="F18" s="953">
        <v>1959</v>
      </c>
      <c r="G18" s="954">
        <v>56118</v>
      </c>
      <c r="H18" s="955">
        <v>1.0198782104330748</v>
      </c>
      <c r="I18" s="956">
        <v>0.90722914255015763</v>
      </c>
      <c r="J18" s="957">
        <v>1.015476588101031</v>
      </c>
    </row>
    <row r="19" spans="1:19" ht="13.5" thickBot="1">
      <c r="A19" s="670" t="s">
        <v>10</v>
      </c>
      <c r="B19" s="846">
        <f>SUM(B7:B18)</f>
        <v>1373357.7945762875</v>
      </c>
      <c r="C19" s="847">
        <f>SUM(C7:C18)</f>
        <v>233394.82837783024</v>
      </c>
      <c r="D19" s="848">
        <f t="shared" ref="D19:G19" si="0">SUM(D7:D18)</f>
        <v>1606752.6229541176</v>
      </c>
      <c r="E19" s="849">
        <f t="shared" si="0"/>
        <v>1505727</v>
      </c>
      <c r="F19" s="850">
        <f t="shared" si="0"/>
        <v>277084</v>
      </c>
      <c r="G19" s="848">
        <f t="shared" si="0"/>
        <v>1782811</v>
      </c>
      <c r="H19" s="851">
        <f>E19/B19</f>
        <v>1.0963836270099967</v>
      </c>
      <c r="I19" s="852">
        <f>F19/C19</f>
        <v>1.1871899729990749</v>
      </c>
      <c r="J19" s="853">
        <f>G19/D19</f>
        <v>1.1095740405403465</v>
      </c>
    </row>
    <row r="21" spans="1:19" ht="14.25">
      <c r="A21" s="1201" t="s">
        <v>570</v>
      </c>
      <c r="B21" s="1267"/>
      <c r="C21" s="1267"/>
      <c r="D21" s="1267"/>
      <c r="E21" s="1267"/>
      <c r="F21" s="1267"/>
      <c r="G21" s="1267"/>
      <c r="H21" s="1267"/>
      <c r="I21" s="1267"/>
      <c r="J21" s="1267"/>
      <c r="K21" s="346"/>
      <c r="L21" s="346"/>
      <c r="M21" s="346"/>
      <c r="N21" s="346"/>
      <c r="O21" s="346"/>
      <c r="P21" s="346"/>
      <c r="Q21" s="346"/>
      <c r="R21" s="346"/>
      <c r="S21" s="346"/>
    </row>
    <row r="22" spans="1:19" ht="14.25">
      <c r="A22" s="1202" t="s">
        <v>571</v>
      </c>
      <c r="B22" s="1202"/>
      <c r="C22" s="1202"/>
      <c r="D22" s="1202"/>
      <c r="E22" s="1202"/>
      <c r="F22" s="1202"/>
      <c r="G22" s="1202"/>
      <c r="H22" s="1202"/>
      <c r="I22" s="1202"/>
      <c r="J22" s="1202"/>
      <c r="K22" s="346"/>
      <c r="L22" s="346"/>
      <c r="M22" s="346"/>
      <c r="N22" s="346"/>
      <c r="O22" s="346"/>
      <c r="P22" s="346"/>
      <c r="Q22" s="346"/>
      <c r="R22" s="346"/>
      <c r="S22" s="346"/>
    </row>
    <row r="23" spans="1:19" ht="14.25">
      <c r="A23" s="1237" t="s">
        <v>572</v>
      </c>
      <c r="B23" s="1237"/>
      <c r="C23" s="1237"/>
      <c r="D23" s="1237"/>
      <c r="E23" s="1237"/>
      <c r="F23" s="1237"/>
      <c r="G23" s="1237"/>
      <c r="H23" s="1237"/>
      <c r="I23" s="1237"/>
      <c r="J23" s="1237"/>
    </row>
    <row r="24" spans="1:19">
      <c r="A24" s="1237"/>
      <c r="B24" s="1237"/>
      <c r="C24" s="1237"/>
      <c r="D24" s="1237"/>
      <c r="E24" s="1237"/>
      <c r="F24" s="1237"/>
      <c r="G24" s="1237"/>
      <c r="H24" s="1237"/>
      <c r="I24" s="1237"/>
      <c r="J24" s="1237"/>
    </row>
    <row r="25" spans="1:19" ht="26.25" customHeight="1">
      <c r="A25" s="1203" t="s">
        <v>146</v>
      </c>
      <c r="B25" s="1203"/>
      <c r="C25" s="1203"/>
      <c r="D25" s="1203"/>
      <c r="E25" s="1203"/>
      <c r="F25" s="1203"/>
      <c r="G25" s="1203"/>
      <c r="H25" s="1203"/>
      <c r="I25" s="1203"/>
      <c r="J25" s="1203"/>
    </row>
    <row r="27" spans="1:19">
      <c r="A27" s="1"/>
    </row>
    <row r="31" spans="1:19">
      <c r="H31" t="s">
        <v>573</v>
      </c>
    </row>
  </sheetData>
  <mergeCells count="13">
    <mergeCell ref="A21:J21"/>
    <mergeCell ref="A22:J22"/>
    <mergeCell ref="A25:J25"/>
    <mergeCell ref="A1:J1"/>
    <mergeCell ref="A2:J2"/>
    <mergeCell ref="A4:J4"/>
    <mergeCell ref="A5:A6"/>
    <mergeCell ref="B5:D5"/>
    <mergeCell ref="E5:G5"/>
    <mergeCell ref="H5:J5"/>
    <mergeCell ref="A3:J3"/>
    <mergeCell ref="A23:J23"/>
    <mergeCell ref="A24:J24"/>
  </mergeCells>
  <printOptions horizontalCentered="1" verticalCentered="1"/>
  <pageMargins left="0.5" right="0.5" top="0.25" bottom="0.2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5"/>
  <sheetViews>
    <sheetView zoomScale="85" zoomScaleNormal="85" workbookViewId="0">
      <selection activeCell="O27" sqref="O27"/>
    </sheetView>
  </sheetViews>
  <sheetFormatPr defaultColWidth="8.5703125" defaultRowHeight="12.75"/>
  <cols>
    <col min="1" max="1" width="43.42578125" style="120" bestFit="1" customWidth="1"/>
    <col min="2" max="2" width="14" style="120" bestFit="1" customWidth="1"/>
    <col min="3" max="4" width="15.5703125" style="120" bestFit="1" customWidth="1"/>
    <col min="5" max="7" width="12.42578125" style="120" bestFit="1" customWidth="1"/>
    <col min="8" max="8" width="13.5703125" style="120" customWidth="1"/>
    <col min="9" max="9" width="14.42578125" style="120" customWidth="1"/>
    <col min="10" max="10" width="17.42578125" style="120" customWidth="1"/>
    <col min="11" max="11" width="10.5703125" style="120" customWidth="1"/>
    <col min="12" max="13" width="8.5703125" style="120"/>
    <col min="14" max="14" width="26.42578125" style="120" customWidth="1"/>
    <col min="15" max="19" width="8.5703125" style="120"/>
    <col min="20" max="20" width="35.5703125" style="120" customWidth="1"/>
    <col min="21" max="16384" width="8.5703125" style="120"/>
  </cols>
  <sheetData>
    <row r="1" spans="1:14" ht="15.75">
      <c r="A1" s="991" t="s">
        <v>22</v>
      </c>
      <c r="B1" s="991"/>
      <c r="C1" s="991"/>
      <c r="D1" s="991"/>
      <c r="E1" s="991"/>
      <c r="F1" s="991"/>
      <c r="G1" s="991"/>
      <c r="H1" s="991"/>
      <c r="I1" s="991"/>
      <c r="J1" s="991"/>
      <c r="K1" s="991"/>
      <c r="L1" s="991"/>
      <c r="M1" s="991"/>
    </row>
    <row r="2" spans="1:14" ht="15.75">
      <c r="A2" s="991" t="s">
        <v>1</v>
      </c>
      <c r="B2" s="992"/>
      <c r="C2" s="992"/>
      <c r="D2" s="992"/>
      <c r="E2" s="992"/>
      <c r="F2" s="992"/>
      <c r="G2" s="992"/>
      <c r="H2" s="992"/>
      <c r="I2" s="992"/>
      <c r="J2" s="992"/>
      <c r="K2" s="992"/>
      <c r="L2" s="992"/>
      <c r="M2" s="992"/>
    </row>
    <row r="3" spans="1:14" ht="15.75">
      <c r="A3" s="993" t="s">
        <v>2</v>
      </c>
      <c r="B3" s="994"/>
      <c r="C3" s="994"/>
      <c r="D3" s="994"/>
      <c r="E3" s="994"/>
      <c r="F3" s="994"/>
      <c r="G3" s="994"/>
      <c r="H3" s="994"/>
      <c r="I3" s="994"/>
      <c r="J3" s="994"/>
      <c r="K3" s="994"/>
      <c r="L3" s="994"/>
      <c r="M3" s="994"/>
    </row>
    <row r="4" spans="1:14" ht="16.5" thickBot="1">
      <c r="A4" s="561"/>
      <c r="B4" s="562"/>
      <c r="C4" s="562"/>
      <c r="D4" s="562"/>
      <c r="E4" s="562"/>
      <c r="F4" s="562"/>
      <c r="G4" s="562"/>
      <c r="H4" s="562"/>
      <c r="I4" s="562"/>
      <c r="J4" s="562"/>
      <c r="K4" s="562"/>
      <c r="L4" s="562"/>
      <c r="M4" s="562"/>
    </row>
    <row r="5" spans="1:14" ht="14.25">
      <c r="A5" s="227" t="s">
        <v>23</v>
      </c>
      <c r="B5" s="995" t="s">
        <v>24</v>
      </c>
      <c r="C5" s="996"/>
      <c r="D5" s="997"/>
      <c r="E5" s="995" t="s">
        <v>25</v>
      </c>
      <c r="F5" s="996"/>
      <c r="G5" s="997"/>
      <c r="H5" s="995" t="s">
        <v>5</v>
      </c>
      <c r="I5" s="996"/>
      <c r="J5" s="997"/>
      <c r="K5" s="998" t="s">
        <v>6</v>
      </c>
      <c r="L5" s="996"/>
      <c r="M5" s="997"/>
    </row>
    <row r="6" spans="1:14" ht="13.5" thickBot="1">
      <c r="A6" s="121" t="s">
        <v>7</v>
      </c>
      <c r="B6" s="122" t="s">
        <v>8</v>
      </c>
      <c r="C6" s="123" t="s">
        <v>9</v>
      </c>
      <c r="D6" s="124" t="s">
        <v>10</v>
      </c>
      <c r="E6" s="122" t="s">
        <v>8</v>
      </c>
      <c r="F6" s="123" t="s">
        <v>9</v>
      </c>
      <c r="G6" s="124" t="s">
        <v>10</v>
      </c>
      <c r="H6" s="122" t="s">
        <v>8</v>
      </c>
      <c r="I6" s="123" t="s">
        <v>9</v>
      </c>
      <c r="J6" s="124" t="s">
        <v>10</v>
      </c>
      <c r="K6" s="122" t="s">
        <v>8</v>
      </c>
      <c r="L6" s="123" t="s">
        <v>9</v>
      </c>
      <c r="M6" s="124" t="s">
        <v>10</v>
      </c>
    </row>
    <row r="7" spans="1:14" ht="13.5" thickBot="1">
      <c r="A7" s="121" t="s">
        <v>26</v>
      </c>
      <c r="B7" s="265"/>
      <c r="C7" s="266"/>
      <c r="D7" s="267"/>
      <c r="E7" s="128"/>
      <c r="F7" s="483"/>
      <c r="G7" s="129"/>
      <c r="H7" s="125"/>
      <c r="I7" s="126"/>
      <c r="J7" s="127"/>
      <c r="K7" s="128"/>
      <c r="L7" s="483"/>
      <c r="M7" s="129"/>
    </row>
    <row r="8" spans="1:14">
      <c r="A8" s="130" t="s">
        <v>23</v>
      </c>
      <c r="B8" s="572" t="s">
        <v>12</v>
      </c>
      <c r="C8" s="419">
        <v>0</v>
      </c>
      <c r="D8" s="420">
        <v>0</v>
      </c>
      <c r="E8" s="572" t="s">
        <v>12</v>
      </c>
      <c r="F8" s="419">
        <v>-521062.2</v>
      </c>
      <c r="G8" s="420">
        <f>SUM(E8:F8)</f>
        <v>-521062.2</v>
      </c>
      <c r="H8" s="572" t="s">
        <v>12</v>
      </c>
      <c r="I8" s="419">
        <v>1531366.1800000004</v>
      </c>
      <c r="J8" s="420">
        <f>SUM(H8:I8)</f>
        <v>1531366.1800000004</v>
      </c>
      <c r="K8" s="572" t="s">
        <v>12</v>
      </c>
      <c r="L8" s="421">
        <v>0</v>
      </c>
      <c r="M8" s="422">
        <v>0</v>
      </c>
    </row>
    <row r="9" spans="1:14">
      <c r="A9" s="131" t="s">
        <v>27</v>
      </c>
      <c r="B9" s="573" t="s">
        <v>12</v>
      </c>
      <c r="C9" s="245">
        <v>0</v>
      </c>
      <c r="D9" s="246">
        <v>0</v>
      </c>
      <c r="E9" s="573" t="s">
        <v>12</v>
      </c>
      <c r="F9" s="245">
        <v>-757682.06999999657</v>
      </c>
      <c r="G9" s="246">
        <f>SUM(E9:F9)</f>
        <v>-757682.06999999657</v>
      </c>
      <c r="H9" s="573" t="s">
        <v>12</v>
      </c>
      <c r="I9" s="245">
        <v>8795799.7100000046</v>
      </c>
      <c r="J9" s="246">
        <f>SUM(H9:I9)</f>
        <v>8795799.7100000046</v>
      </c>
      <c r="K9" s="573" t="s">
        <v>12</v>
      </c>
      <c r="L9" s="132">
        <v>0</v>
      </c>
      <c r="M9" s="133">
        <v>0</v>
      </c>
      <c r="N9" s="140"/>
    </row>
    <row r="10" spans="1:14">
      <c r="A10" s="130" t="s">
        <v>28</v>
      </c>
      <c r="B10" s="573" t="s">
        <v>12</v>
      </c>
      <c r="C10" s="245">
        <v>0</v>
      </c>
      <c r="D10" s="246">
        <v>0</v>
      </c>
      <c r="E10" s="573" t="s">
        <v>12</v>
      </c>
      <c r="F10" s="245">
        <v>-58761.459999999701</v>
      </c>
      <c r="G10" s="246">
        <f t="shared" ref="G10:G17" si="0">SUM(E10:F10)</f>
        <v>-58761.459999999701</v>
      </c>
      <c r="H10" s="573" t="s">
        <v>12</v>
      </c>
      <c r="I10" s="245">
        <v>13028872.860000001</v>
      </c>
      <c r="J10" s="246">
        <f t="shared" ref="J10:J17" si="1">SUM(H10:I10)</f>
        <v>13028872.860000001</v>
      </c>
      <c r="K10" s="573" t="s">
        <v>12</v>
      </c>
      <c r="L10" s="132">
        <v>0</v>
      </c>
      <c r="M10" s="133">
        <v>0</v>
      </c>
    </row>
    <row r="11" spans="1:14">
      <c r="A11" s="130" t="s">
        <v>29</v>
      </c>
      <c r="B11" s="573" t="s">
        <v>12</v>
      </c>
      <c r="C11" s="245">
        <v>0</v>
      </c>
      <c r="D11" s="246">
        <v>0</v>
      </c>
      <c r="E11" s="573" t="s">
        <v>12</v>
      </c>
      <c r="F11" s="245">
        <v>-62878.689999998147</v>
      </c>
      <c r="G11" s="246">
        <f t="shared" si="0"/>
        <v>-62878.689999998147</v>
      </c>
      <c r="H11" s="573" t="s">
        <v>12</v>
      </c>
      <c r="I11" s="245">
        <v>8604151.6700000055</v>
      </c>
      <c r="J11" s="246">
        <f t="shared" si="1"/>
        <v>8604151.6700000055</v>
      </c>
      <c r="K11" s="573" t="s">
        <v>12</v>
      </c>
      <c r="L11" s="132">
        <v>0</v>
      </c>
      <c r="M11" s="133">
        <v>0</v>
      </c>
    </row>
    <row r="12" spans="1:14">
      <c r="A12" s="130" t="s">
        <v>30</v>
      </c>
      <c r="B12" s="573" t="s">
        <v>12</v>
      </c>
      <c r="C12" s="245">
        <v>0</v>
      </c>
      <c r="D12" s="246">
        <v>0</v>
      </c>
      <c r="E12" s="573" t="s">
        <v>12</v>
      </c>
      <c r="F12" s="245">
        <v>-9370.4999999998181</v>
      </c>
      <c r="G12" s="246">
        <f t="shared" si="0"/>
        <v>-9370.4999999998181</v>
      </c>
      <c r="H12" s="573" t="s">
        <v>12</v>
      </c>
      <c r="I12" s="245">
        <v>464488.84000000032</v>
      </c>
      <c r="J12" s="246">
        <f t="shared" si="1"/>
        <v>464488.84000000032</v>
      </c>
      <c r="K12" s="573" t="s">
        <v>12</v>
      </c>
      <c r="L12" s="132">
        <v>0</v>
      </c>
      <c r="M12" s="133">
        <v>0</v>
      </c>
    </row>
    <row r="13" spans="1:14">
      <c r="A13" s="130" t="s">
        <v>31</v>
      </c>
      <c r="B13" s="573" t="s">
        <v>12</v>
      </c>
      <c r="C13" s="245">
        <v>0</v>
      </c>
      <c r="D13" s="246">
        <v>0</v>
      </c>
      <c r="E13" s="573" t="s">
        <v>12</v>
      </c>
      <c r="F13" s="245">
        <v>0</v>
      </c>
      <c r="G13" s="246">
        <f t="shared" si="0"/>
        <v>0</v>
      </c>
      <c r="H13" s="573" t="s">
        <v>12</v>
      </c>
      <c r="I13" s="245">
        <v>0</v>
      </c>
      <c r="J13" s="246">
        <f t="shared" si="1"/>
        <v>0</v>
      </c>
      <c r="K13" s="573" t="s">
        <v>12</v>
      </c>
      <c r="L13" s="132">
        <v>0</v>
      </c>
      <c r="M13" s="133">
        <v>0</v>
      </c>
    </row>
    <row r="14" spans="1:14">
      <c r="A14" s="130" t="s">
        <v>32</v>
      </c>
      <c r="B14" s="573" t="s">
        <v>12</v>
      </c>
      <c r="C14" s="245">
        <v>0</v>
      </c>
      <c r="D14" s="246">
        <v>0</v>
      </c>
      <c r="E14" s="573" t="s">
        <v>12</v>
      </c>
      <c r="F14" s="245">
        <v>0</v>
      </c>
      <c r="G14" s="246">
        <f t="shared" si="0"/>
        <v>0</v>
      </c>
      <c r="H14" s="573" t="s">
        <v>12</v>
      </c>
      <c r="I14" s="245">
        <v>144579.5</v>
      </c>
      <c r="J14" s="246">
        <f t="shared" si="1"/>
        <v>144579.5</v>
      </c>
      <c r="K14" s="573" t="s">
        <v>12</v>
      </c>
      <c r="L14" s="132">
        <v>0</v>
      </c>
      <c r="M14" s="133">
        <v>0</v>
      </c>
    </row>
    <row r="15" spans="1:14">
      <c r="A15" s="130" t="s">
        <v>33</v>
      </c>
      <c r="B15" s="573" t="s">
        <v>12</v>
      </c>
      <c r="C15" s="245">
        <v>0</v>
      </c>
      <c r="D15" s="246">
        <v>0</v>
      </c>
      <c r="E15" s="573" t="s">
        <v>12</v>
      </c>
      <c r="F15" s="245">
        <v>1198359.2200000004</v>
      </c>
      <c r="G15" s="246">
        <f t="shared" si="0"/>
        <v>1198359.2200000004</v>
      </c>
      <c r="H15" s="573" t="s">
        <v>12</v>
      </c>
      <c r="I15" s="245">
        <v>10380951.300000003</v>
      </c>
      <c r="J15" s="246">
        <f t="shared" si="1"/>
        <v>10380951.300000003</v>
      </c>
      <c r="K15" s="573" t="s">
        <v>12</v>
      </c>
      <c r="L15" s="132">
        <v>0</v>
      </c>
      <c r="M15" s="133">
        <v>0</v>
      </c>
    </row>
    <row r="16" spans="1:14">
      <c r="A16" s="130" t="s">
        <v>34</v>
      </c>
      <c r="B16" s="573" t="s">
        <v>12</v>
      </c>
      <c r="C16" s="245">
        <v>0</v>
      </c>
      <c r="D16" s="246">
        <v>0</v>
      </c>
      <c r="E16" s="573" t="s">
        <v>12</v>
      </c>
      <c r="F16" s="245">
        <v>56611.210000000181</v>
      </c>
      <c r="G16" s="246">
        <f t="shared" si="0"/>
        <v>56611.210000000181</v>
      </c>
      <c r="H16" s="573" t="s">
        <v>12</v>
      </c>
      <c r="I16" s="245">
        <v>791944.37000000011</v>
      </c>
      <c r="J16" s="246">
        <f t="shared" si="1"/>
        <v>791944.37000000011</v>
      </c>
      <c r="K16" s="573" t="s">
        <v>12</v>
      </c>
      <c r="L16" s="132">
        <v>0</v>
      </c>
      <c r="M16" s="133">
        <v>0</v>
      </c>
    </row>
    <row r="17" spans="1:14">
      <c r="A17" s="131" t="s">
        <v>35</v>
      </c>
      <c r="B17" s="573" t="s">
        <v>12</v>
      </c>
      <c r="C17" s="245">
        <v>0</v>
      </c>
      <c r="D17" s="246">
        <v>0</v>
      </c>
      <c r="E17" s="573" t="s">
        <v>12</v>
      </c>
      <c r="F17" s="245">
        <v>0</v>
      </c>
      <c r="G17" s="246">
        <f t="shared" si="0"/>
        <v>0</v>
      </c>
      <c r="H17" s="573" t="s">
        <v>12</v>
      </c>
      <c r="I17" s="245">
        <v>0</v>
      </c>
      <c r="J17" s="246">
        <f t="shared" si="1"/>
        <v>0</v>
      </c>
      <c r="K17" s="573" t="s">
        <v>12</v>
      </c>
      <c r="L17" s="132">
        <v>0</v>
      </c>
      <c r="M17" s="133">
        <v>0</v>
      </c>
    </row>
    <row r="18" spans="1:14">
      <c r="A18" s="131"/>
      <c r="B18" s="573"/>
      <c r="C18" s="245"/>
      <c r="D18" s="246"/>
      <c r="E18" s="573"/>
      <c r="F18" s="245"/>
      <c r="G18" s="246"/>
      <c r="H18" s="573"/>
      <c r="I18" s="245"/>
      <c r="J18" s="246"/>
      <c r="K18" s="573"/>
      <c r="L18" s="132"/>
      <c r="M18" s="133"/>
    </row>
    <row r="19" spans="1:14" ht="13.5" thickBot="1">
      <c r="A19" s="134" t="s">
        <v>36</v>
      </c>
      <c r="B19" s="571" t="s">
        <v>12</v>
      </c>
      <c r="C19" s="247">
        <f>82826162+21605889</f>
        <v>104432051</v>
      </c>
      <c r="D19" s="248">
        <f>SUM(B19:C19)</f>
        <v>104432051</v>
      </c>
      <c r="E19" s="571" t="s">
        <v>12</v>
      </c>
      <c r="F19" s="247">
        <f t="shared" ref="F19:J19" si="2">SUM(F8:F18)</f>
        <v>-154784.48999999347</v>
      </c>
      <c r="G19" s="248">
        <f t="shared" si="2"/>
        <v>-154784.48999999347</v>
      </c>
      <c r="H19" s="571" t="s">
        <v>12</v>
      </c>
      <c r="I19" s="247">
        <f t="shared" si="2"/>
        <v>43742154.430000015</v>
      </c>
      <c r="J19" s="248">
        <f t="shared" si="2"/>
        <v>43742154.430000015</v>
      </c>
      <c r="K19" s="571" t="s">
        <v>12</v>
      </c>
      <c r="L19" s="135">
        <f>I19/C19</f>
        <v>0.41885756346966713</v>
      </c>
      <c r="M19" s="136">
        <f>J19/D19</f>
        <v>0.41885756346966713</v>
      </c>
      <c r="N19" s="140"/>
    </row>
    <row r="20" spans="1:14" ht="13.5" thickBot="1">
      <c r="A20" s="737"/>
      <c r="B20" s="622"/>
      <c r="C20" s="623"/>
      <c r="D20" s="624"/>
      <c r="E20" s="622"/>
      <c r="F20" s="623"/>
      <c r="G20" s="624"/>
      <c r="H20" s="622"/>
      <c r="I20" s="623"/>
      <c r="J20" s="624"/>
      <c r="K20" s="625"/>
      <c r="L20" s="743"/>
      <c r="M20" s="626"/>
    </row>
    <row r="21" spans="1:14">
      <c r="A21" s="139" t="s">
        <v>37</v>
      </c>
      <c r="B21" s="572" t="s">
        <v>12</v>
      </c>
      <c r="C21" s="419">
        <v>1066865</v>
      </c>
      <c r="D21" s="420">
        <f>SUM(B21:C21)</f>
        <v>1066865</v>
      </c>
      <c r="E21" s="572" t="s">
        <v>12</v>
      </c>
      <c r="F21" s="419">
        <v>52009.9</v>
      </c>
      <c r="G21" s="420">
        <f>SUM(E21:F21)</f>
        <v>52009.9</v>
      </c>
      <c r="H21" s="572" t="s">
        <v>12</v>
      </c>
      <c r="I21" s="419">
        <v>347193.92000000004</v>
      </c>
      <c r="J21" s="420">
        <f>SUM(H21:I21)</f>
        <v>347193.92000000004</v>
      </c>
      <c r="K21" s="572" t="s">
        <v>12</v>
      </c>
      <c r="L21" s="421">
        <f t="shared" ref="L21:M24" si="3">I21/C21</f>
        <v>0.32543378965473613</v>
      </c>
      <c r="M21" s="422">
        <f t="shared" si="3"/>
        <v>0.32543378965473613</v>
      </c>
    </row>
    <row r="22" spans="1:14">
      <c r="A22" s="139" t="s">
        <v>38</v>
      </c>
      <c r="B22" s="573" t="s">
        <v>12</v>
      </c>
      <c r="C22" s="245">
        <v>0</v>
      </c>
      <c r="D22" s="246">
        <f>SUM(B22:C22)</f>
        <v>0</v>
      </c>
      <c r="E22" s="573" t="s">
        <v>12</v>
      </c>
      <c r="F22" s="245">
        <v>0</v>
      </c>
      <c r="G22" s="246">
        <f>SUM(E22:F22)</f>
        <v>0</v>
      </c>
      <c r="H22" s="573" t="s">
        <v>12</v>
      </c>
      <c r="I22" s="245">
        <v>0</v>
      </c>
      <c r="J22" s="246">
        <f>SUM(H22:I22)</f>
        <v>0</v>
      </c>
      <c r="K22" s="573" t="s">
        <v>12</v>
      </c>
      <c r="L22" s="132">
        <v>0</v>
      </c>
      <c r="M22" s="133">
        <v>0</v>
      </c>
    </row>
    <row r="23" spans="1:14">
      <c r="A23" s="131" t="s">
        <v>39</v>
      </c>
      <c r="B23" s="573" t="s">
        <v>12</v>
      </c>
      <c r="C23" s="245">
        <v>1606551</v>
      </c>
      <c r="D23" s="246">
        <f t="shared" ref="D23:D29" si="4">SUM(B23:C23)</f>
        <v>1606551</v>
      </c>
      <c r="E23" s="573" t="s">
        <v>12</v>
      </c>
      <c r="F23" s="245">
        <v>-35551.5</v>
      </c>
      <c r="G23" s="246">
        <f t="shared" ref="G23:G28" si="5">SUM(E23:F23)</f>
        <v>-35551.5</v>
      </c>
      <c r="H23" s="573" t="s">
        <v>12</v>
      </c>
      <c r="I23" s="245">
        <v>877276.55999999994</v>
      </c>
      <c r="J23" s="246">
        <f t="shared" ref="J23:J28" si="6">SUM(H23:I23)</f>
        <v>877276.55999999994</v>
      </c>
      <c r="K23" s="573" t="s">
        <v>12</v>
      </c>
      <c r="L23" s="132">
        <f t="shared" si="3"/>
        <v>0.54606206712391947</v>
      </c>
      <c r="M23" s="133">
        <f t="shared" si="3"/>
        <v>0.54606206712391947</v>
      </c>
      <c r="N23" s="140"/>
    </row>
    <row r="24" spans="1:14">
      <c r="A24" s="130" t="s">
        <v>40</v>
      </c>
      <c r="B24" s="573" t="s">
        <v>12</v>
      </c>
      <c r="C24" s="245">
        <v>1383806</v>
      </c>
      <c r="D24" s="246">
        <f t="shared" si="4"/>
        <v>1383806</v>
      </c>
      <c r="E24" s="573" t="s">
        <v>12</v>
      </c>
      <c r="F24" s="245">
        <v>94044.72</v>
      </c>
      <c r="G24" s="246">
        <f t="shared" si="5"/>
        <v>94044.72</v>
      </c>
      <c r="H24" s="573" t="s">
        <v>12</v>
      </c>
      <c r="I24" s="245">
        <v>392923.78</v>
      </c>
      <c r="J24" s="246">
        <f t="shared" si="6"/>
        <v>392923.78</v>
      </c>
      <c r="K24" s="573" t="s">
        <v>12</v>
      </c>
      <c r="L24" s="132">
        <f t="shared" si="3"/>
        <v>0.28394426675415485</v>
      </c>
      <c r="M24" s="133">
        <f t="shared" si="3"/>
        <v>0.28394426675415485</v>
      </c>
    </row>
    <row r="25" spans="1:14">
      <c r="A25" s="130" t="s">
        <v>41</v>
      </c>
      <c r="B25" s="573" t="s">
        <v>12</v>
      </c>
      <c r="C25" s="245">
        <v>0</v>
      </c>
      <c r="D25" s="246">
        <f t="shared" si="4"/>
        <v>0</v>
      </c>
      <c r="E25" s="573" t="s">
        <v>12</v>
      </c>
      <c r="F25" s="245">
        <v>0</v>
      </c>
      <c r="G25" s="246">
        <f t="shared" si="5"/>
        <v>0</v>
      </c>
      <c r="H25" s="573" t="s">
        <v>12</v>
      </c>
      <c r="I25" s="245">
        <v>0</v>
      </c>
      <c r="J25" s="246">
        <f t="shared" si="6"/>
        <v>0</v>
      </c>
      <c r="K25" s="573" t="s">
        <v>12</v>
      </c>
      <c r="L25" s="132">
        <v>0</v>
      </c>
      <c r="M25" s="133">
        <v>0</v>
      </c>
    </row>
    <row r="26" spans="1:14" ht="14.25">
      <c r="A26" s="444" t="s">
        <v>42</v>
      </c>
      <c r="B26" s="573" t="s">
        <v>12</v>
      </c>
      <c r="C26" s="245">
        <v>218750</v>
      </c>
      <c r="D26" s="246">
        <f t="shared" si="4"/>
        <v>218750</v>
      </c>
      <c r="E26" s="573" t="s">
        <v>12</v>
      </c>
      <c r="F26" s="245">
        <v>-15865.95</v>
      </c>
      <c r="G26" s="246">
        <f t="shared" si="5"/>
        <v>-15865.95</v>
      </c>
      <c r="H26" s="573" t="s">
        <v>12</v>
      </c>
      <c r="I26" s="245">
        <v>42164.160000000003</v>
      </c>
      <c r="J26" s="246">
        <f t="shared" si="6"/>
        <v>42164.160000000003</v>
      </c>
      <c r="K26" s="573" t="s">
        <v>12</v>
      </c>
      <c r="L26" s="132">
        <f>I26/C26</f>
        <v>0.19275044571428573</v>
      </c>
      <c r="M26" s="133">
        <f>J26/D26</f>
        <v>0.19275044571428573</v>
      </c>
      <c r="N26" s="140"/>
    </row>
    <row r="27" spans="1:14">
      <c r="A27" s="130" t="s">
        <v>43</v>
      </c>
      <c r="B27" s="573" t="s">
        <v>12</v>
      </c>
      <c r="C27" s="245">
        <v>495468</v>
      </c>
      <c r="D27" s="246">
        <f t="shared" si="4"/>
        <v>495468</v>
      </c>
      <c r="E27" s="573" t="s">
        <v>12</v>
      </c>
      <c r="F27" s="249">
        <v>33404.699999999997</v>
      </c>
      <c r="G27" s="246">
        <f t="shared" si="5"/>
        <v>33404.699999999997</v>
      </c>
      <c r="H27" s="573" t="s">
        <v>12</v>
      </c>
      <c r="I27" s="245">
        <v>260422.01</v>
      </c>
      <c r="J27" s="246">
        <f t="shared" si="6"/>
        <v>260422.01</v>
      </c>
      <c r="K27" s="573" t="s">
        <v>12</v>
      </c>
      <c r="L27" s="132">
        <f t="shared" ref="L27:L29" si="7">I27/C27</f>
        <v>0.52560813210944002</v>
      </c>
      <c r="M27" s="133">
        <f>J27/D27</f>
        <v>0.52560813210944002</v>
      </c>
    </row>
    <row r="28" spans="1:14">
      <c r="A28" s="130" t="s">
        <v>44</v>
      </c>
      <c r="B28" s="573" t="s">
        <v>12</v>
      </c>
      <c r="C28" s="245">
        <v>6993078</v>
      </c>
      <c r="D28" s="246">
        <f t="shared" si="4"/>
        <v>6993078</v>
      </c>
      <c r="E28" s="573" t="s">
        <v>12</v>
      </c>
      <c r="F28" s="245">
        <v>516546.83000000013</v>
      </c>
      <c r="G28" s="246">
        <f t="shared" si="5"/>
        <v>516546.83000000013</v>
      </c>
      <c r="H28" s="573" t="s">
        <v>12</v>
      </c>
      <c r="I28" s="245">
        <v>3892922.3000000003</v>
      </c>
      <c r="J28" s="246">
        <f t="shared" si="6"/>
        <v>3892922.3000000003</v>
      </c>
      <c r="K28" s="573" t="s">
        <v>12</v>
      </c>
      <c r="L28" s="132">
        <f t="shared" si="7"/>
        <v>0.55668223634857217</v>
      </c>
      <c r="M28" s="133">
        <f>J28/D28</f>
        <v>0.55668223634857217</v>
      </c>
      <c r="N28" s="239"/>
    </row>
    <row r="29" spans="1:14">
      <c r="A29" s="137" t="s">
        <v>45</v>
      </c>
      <c r="B29" s="734" t="s">
        <v>12</v>
      </c>
      <c r="C29" s="250">
        <v>95203</v>
      </c>
      <c r="D29" s="251">
        <f t="shared" si="4"/>
        <v>95203</v>
      </c>
      <c r="E29" s="734" t="s">
        <v>12</v>
      </c>
      <c r="F29" s="250">
        <v>0</v>
      </c>
      <c r="G29" s="251">
        <f>SUM(E29:F29)</f>
        <v>0</v>
      </c>
      <c r="H29" s="734" t="s">
        <v>12</v>
      </c>
      <c r="I29" s="250">
        <v>56484.05</v>
      </c>
      <c r="J29" s="251">
        <f>SUM(H29:I29)</f>
        <v>56484.05</v>
      </c>
      <c r="K29" s="734" t="s">
        <v>12</v>
      </c>
      <c r="L29" s="141">
        <f t="shared" si="7"/>
        <v>0.59330115647616155</v>
      </c>
      <c r="M29" s="142">
        <f>J29/D29</f>
        <v>0.59330115647616155</v>
      </c>
      <c r="N29" s="243"/>
    </row>
    <row r="30" spans="1:14">
      <c r="A30" s="137"/>
      <c r="B30" s="739"/>
      <c r="C30" s="735"/>
      <c r="D30" s="740"/>
      <c r="E30" s="739"/>
      <c r="F30" s="735"/>
      <c r="G30" s="740"/>
      <c r="H30" s="739"/>
      <c r="I30" s="735"/>
      <c r="J30" s="740"/>
      <c r="K30" s="739"/>
      <c r="L30" s="736"/>
      <c r="M30" s="744"/>
      <c r="N30" s="243"/>
    </row>
    <row r="31" spans="1:14" ht="13.5" thickBot="1">
      <c r="A31" s="751" t="s">
        <v>46</v>
      </c>
      <c r="B31" s="748" t="s">
        <v>12</v>
      </c>
      <c r="C31" s="746">
        <f>SUM(C21:C29)</f>
        <v>11859721</v>
      </c>
      <c r="D31" s="747">
        <f>SUM(D21:D29)</f>
        <v>11859721</v>
      </c>
      <c r="E31" s="748" t="s">
        <v>12</v>
      </c>
      <c r="F31" s="746">
        <f>SUM(F21:F29)</f>
        <v>644588.70000000019</v>
      </c>
      <c r="G31" s="747">
        <f>SUM(E31:F31)</f>
        <v>644588.70000000019</v>
      </c>
      <c r="H31" s="748" t="s">
        <v>12</v>
      </c>
      <c r="I31" s="746">
        <f>SUM(I21:I29)</f>
        <v>5869386.7800000003</v>
      </c>
      <c r="J31" s="747">
        <f>SUM(H31:I31)</f>
        <v>5869386.7800000003</v>
      </c>
      <c r="K31" s="748" t="s">
        <v>12</v>
      </c>
      <c r="L31" s="749">
        <f>I31/C31</f>
        <v>0.49490091545998427</v>
      </c>
      <c r="M31" s="750">
        <f>J31/D31</f>
        <v>0.49490091545998427</v>
      </c>
      <c r="N31" s="243"/>
    </row>
    <row r="32" spans="1:14" ht="13.5" thickBot="1">
      <c r="A32" s="738"/>
      <c r="B32" s="574"/>
      <c r="C32" s="393"/>
      <c r="D32" s="394"/>
      <c r="E32" s="574"/>
      <c r="F32" s="395"/>
      <c r="G32" s="396"/>
      <c r="H32" s="574"/>
      <c r="I32" s="395"/>
      <c r="J32" s="396"/>
      <c r="K32" s="574"/>
      <c r="L32" s="395"/>
      <c r="M32" s="396"/>
      <c r="N32" s="140"/>
    </row>
    <row r="33" spans="1:14" ht="13.5" thickBot="1">
      <c r="A33" s="745" t="s">
        <v>47</v>
      </c>
      <c r="B33" s="741" t="s">
        <v>12</v>
      </c>
      <c r="C33" s="252">
        <f>C19+SUM(C21:C29)</f>
        <v>116291772</v>
      </c>
      <c r="D33" s="253">
        <f>SUM(B33:C33)</f>
        <v>116291772</v>
      </c>
      <c r="E33" s="575" t="s">
        <v>12</v>
      </c>
      <c r="F33" s="252">
        <f>F19+SUM(F21:F29)</f>
        <v>489804.21000000671</v>
      </c>
      <c r="G33" s="742">
        <f>SUM(E33:F33)</f>
        <v>489804.21000000671</v>
      </c>
      <c r="H33" s="575" t="s">
        <v>12</v>
      </c>
      <c r="I33" s="253">
        <f>I19+SUM(I21:I29)</f>
        <v>49611541.210000016</v>
      </c>
      <c r="J33" s="742">
        <f>SUM(H33:I33)</f>
        <v>49611541.210000016</v>
      </c>
      <c r="K33" s="575" t="s">
        <v>12</v>
      </c>
      <c r="L33" s="143">
        <f>I33/C33</f>
        <v>0.42661265158123152</v>
      </c>
      <c r="M33" s="208">
        <f>J33/D33</f>
        <v>0.42661265158123152</v>
      </c>
      <c r="N33" s="160"/>
    </row>
    <row r="34" spans="1:14" ht="18.75" customHeight="1" thickBot="1">
      <c r="A34" s="999" t="s">
        <v>48</v>
      </c>
      <c r="B34" s="1000"/>
      <c r="C34" s="1000"/>
      <c r="D34" s="1000"/>
      <c r="E34" s="1000"/>
      <c r="F34" s="1000"/>
      <c r="G34" s="1000"/>
      <c r="H34" s="1000"/>
      <c r="I34" s="1000"/>
      <c r="J34" s="1000"/>
      <c r="K34" s="1000"/>
      <c r="L34" s="1000"/>
      <c r="M34" s="1001"/>
    </row>
    <row r="35" spans="1:14" ht="13.5" thickBot="1">
      <c r="A35" s="139" t="s">
        <v>49</v>
      </c>
      <c r="B35" s="256"/>
      <c r="C35" s="257"/>
      <c r="D35" s="258"/>
      <c r="E35" s="576" t="s">
        <v>12</v>
      </c>
      <c r="F35" s="928">
        <v>272959.44000000006</v>
      </c>
      <c r="G35" s="254">
        <f>SUM(E35:F35)</f>
        <v>272959.44000000006</v>
      </c>
      <c r="H35" s="576" t="s">
        <v>12</v>
      </c>
      <c r="I35" s="928">
        <v>2358147.6000000006</v>
      </c>
      <c r="J35" s="254">
        <f>SUM(H35:I35)</f>
        <v>2358147.6000000006</v>
      </c>
      <c r="K35" s="228"/>
      <c r="L35" s="209"/>
      <c r="M35" s="226"/>
    </row>
    <row r="36" spans="1:14" ht="13.5" thickBot="1">
      <c r="A36" s="144" t="s">
        <v>50</v>
      </c>
      <c r="B36" s="259"/>
      <c r="C36" s="801"/>
      <c r="D36" s="802"/>
      <c r="E36" s="260"/>
      <c r="F36" s="929">
        <v>-15143.89999999998</v>
      </c>
      <c r="G36" s="255">
        <f>F36</f>
        <v>-15143.89999999998</v>
      </c>
      <c r="H36" s="260"/>
      <c r="I36" s="929">
        <v>783430.20000000007</v>
      </c>
      <c r="J36" s="255">
        <f>I36</f>
        <v>783430.20000000007</v>
      </c>
      <c r="K36" s="798"/>
      <c r="L36" s="799"/>
      <c r="M36" s="800"/>
    </row>
    <row r="37" spans="1:14">
      <c r="A37" s="138"/>
      <c r="B37" s="138"/>
      <c r="C37" s="138"/>
      <c r="D37" s="803"/>
      <c r="E37" s="138"/>
      <c r="F37" s="138"/>
      <c r="G37" s="138"/>
      <c r="H37" s="138"/>
      <c r="I37" s="138"/>
      <c r="J37" s="138"/>
      <c r="K37" s="138"/>
      <c r="L37" s="138"/>
      <c r="M37" s="138"/>
    </row>
    <row r="38" spans="1:14" ht="12.75" customHeight="1">
      <c r="A38" s="797"/>
      <c r="B38" s="797"/>
      <c r="C38" s="797"/>
      <c r="D38" s="797"/>
      <c r="E38" s="797"/>
      <c r="F38" s="797"/>
      <c r="G38" s="797"/>
      <c r="H38" s="797"/>
      <c r="I38" s="797"/>
      <c r="J38" s="797"/>
      <c r="K38" s="797"/>
      <c r="L38" s="797"/>
      <c r="M38" s="52"/>
    </row>
    <row r="39" spans="1:14" ht="15.75" customHeight="1">
      <c r="A39" s="1237" t="s">
        <v>51</v>
      </c>
      <c r="B39" s="1237"/>
      <c r="C39" s="1237"/>
      <c r="D39" s="1237"/>
      <c r="E39" s="1237"/>
      <c r="F39" s="1237"/>
      <c r="G39" s="1237"/>
      <c r="H39" s="1237"/>
      <c r="I39" s="1237"/>
      <c r="J39" s="1237"/>
      <c r="K39" s="1237"/>
      <c r="L39" s="1237"/>
      <c r="M39" s="1237"/>
    </row>
    <row r="40" spans="1:14" ht="15.75" customHeight="1">
      <c r="A40" s="1237" t="s">
        <v>52</v>
      </c>
      <c r="B40" s="1237"/>
      <c r="C40" s="1237"/>
      <c r="D40" s="1237"/>
      <c r="E40" s="1237"/>
      <c r="F40" s="1237"/>
      <c r="G40" s="1237"/>
      <c r="H40" s="1237"/>
      <c r="I40" s="1237"/>
      <c r="J40" s="1237"/>
      <c r="K40" s="1237"/>
      <c r="L40" s="1237"/>
      <c r="M40" s="1237"/>
    </row>
    <row r="41" spans="1:14" ht="15.75" customHeight="1">
      <c r="A41" s="1237" t="s">
        <v>53</v>
      </c>
      <c r="B41" s="1237"/>
      <c r="C41" s="1237"/>
      <c r="D41" s="1237"/>
      <c r="E41" s="1237"/>
      <c r="F41" s="1237"/>
      <c r="G41" s="1237"/>
      <c r="H41" s="1237"/>
      <c r="I41" s="1237"/>
      <c r="J41" s="1237"/>
      <c r="K41" s="1237"/>
      <c r="L41" s="1237"/>
      <c r="M41" s="1237"/>
    </row>
    <row r="42" spans="1:14" ht="12.95" customHeight="1">
      <c r="A42" s="1237" t="s">
        <v>54</v>
      </c>
      <c r="B42" s="1237"/>
      <c r="C42" s="1237"/>
      <c r="D42" s="1237"/>
      <c r="E42" s="1237"/>
      <c r="F42" s="1237"/>
      <c r="G42" s="1237"/>
      <c r="H42" s="1237"/>
      <c r="I42" s="1237"/>
      <c r="J42" s="1237"/>
      <c r="K42" s="1237"/>
      <c r="L42" s="1237"/>
      <c r="M42" s="1237"/>
    </row>
    <row r="43" spans="1:14" ht="12.95" customHeight="1">
      <c r="A43" s="1240" t="s">
        <v>55</v>
      </c>
      <c r="B43" s="1240"/>
      <c r="C43" s="1240"/>
      <c r="D43" s="1240"/>
      <c r="E43" s="1240"/>
      <c r="F43" s="1240"/>
      <c r="G43" s="1240"/>
      <c r="H43" s="1240"/>
      <c r="I43" s="1240"/>
      <c r="J43" s="1240"/>
      <c r="K43" s="1240"/>
      <c r="L43" s="1240"/>
      <c r="M43" s="1240"/>
    </row>
    <row r="44" spans="1:14" ht="12.95" customHeight="1">
      <c r="A44" s="1237" t="s">
        <v>56</v>
      </c>
      <c r="B44" s="1237"/>
      <c r="C44" s="1237"/>
      <c r="D44" s="1237"/>
      <c r="E44" s="1237"/>
      <c r="F44" s="1237"/>
      <c r="G44" s="1237"/>
      <c r="H44" s="1237"/>
      <c r="I44" s="1237"/>
      <c r="J44" s="1237"/>
      <c r="K44" s="1237"/>
      <c r="L44" s="1237"/>
      <c r="M44" s="1237"/>
    </row>
    <row r="45" spans="1:14">
      <c r="A45" s="1237" t="s">
        <v>57</v>
      </c>
      <c r="B45" s="1237"/>
      <c r="C45" s="1237"/>
      <c r="D45" s="1237"/>
      <c r="E45" s="1237"/>
      <c r="F45" s="1237"/>
      <c r="G45" s="1237"/>
      <c r="H45" s="1237"/>
      <c r="I45" s="1237"/>
      <c r="J45" s="1237"/>
      <c r="K45" s="1237"/>
      <c r="L45" s="1237"/>
      <c r="M45" s="1237"/>
    </row>
    <row r="46" spans="1:14">
      <c r="A46" s="1237" t="s">
        <v>58</v>
      </c>
      <c r="B46" s="1237"/>
      <c r="C46" s="1237"/>
      <c r="D46" s="1237"/>
      <c r="E46" s="1237"/>
      <c r="F46" s="1237"/>
      <c r="G46" s="1237"/>
      <c r="H46" s="1237"/>
      <c r="I46" s="1237"/>
      <c r="J46" s="1237"/>
      <c r="K46" s="1237"/>
      <c r="L46" s="1237"/>
      <c r="M46" s="1237"/>
    </row>
    <row r="47" spans="1:14">
      <c r="A47" s="1237" t="s">
        <v>59</v>
      </c>
      <c r="B47" s="1237"/>
      <c r="C47" s="1237"/>
      <c r="D47" s="1237"/>
      <c r="E47" s="1237"/>
      <c r="F47" s="1237"/>
      <c r="G47" s="1237"/>
      <c r="H47" s="1237"/>
      <c r="I47" s="1237"/>
      <c r="J47" s="1237"/>
      <c r="K47" s="1237"/>
      <c r="L47" s="1237"/>
      <c r="M47" s="1237"/>
    </row>
    <row r="48" spans="1:14">
      <c r="A48" s="1237" t="s">
        <v>60</v>
      </c>
      <c r="B48" s="1237"/>
      <c r="C48" s="1237"/>
      <c r="D48" s="1237"/>
      <c r="E48" s="1237"/>
      <c r="F48" s="1237"/>
      <c r="G48" s="1237"/>
      <c r="H48" s="1237"/>
      <c r="I48" s="1237"/>
      <c r="J48" s="1237"/>
      <c r="K48" s="1237"/>
      <c r="L48" s="1237"/>
      <c r="M48" s="1237"/>
    </row>
    <row r="52" spans="4:10">
      <c r="D52" s="140"/>
    </row>
    <row r="53" spans="4:10">
      <c r="D53" s="140"/>
      <c r="J53" s="140"/>
    </row>
    <row r="55" spans="4:10">
      <c r="D55" s="145"/>
    </row>
  </sheetData>
  <mergeCells count="18">
    <mergeCell ref="A44:M44"/>
    <mergeCell ref="A45:M45"/>
    <mergeCell ref="A46:M46"/>
    <mergeCell ref="A47:M47"/>
    <mergeCell ref="A48:M48"/>
    <mergeCell ref="A39:M39"/>
    <mergeCell ref="A40:M40"/>
    <mergeCell ref="A41:M41"/>
    <mergeCell ref="A42:M42"/>
    <mergeCell ref="A43:M43"/>
    <mergeCell ref="A34:M34"/>
    <mergeCell ref="A1:M1"/>
    <mergeCell ref="A2:M2"/>
    <mergeCell ref="A3:M3"/>
    <mergeCell ref="B5:D5"/>
    <mergeCell ref="E5:G5"/>
    <mergeCell ref="H5:J5"/>
    <mergeCell ref="K5:M5"/>
  </mergeCells>
  <phoneticPr fontId="42" type="noConversion"/>
  <printOptions horizontalCentered="1" verticalCentered="1"/>
  <pageMargins left="0.7" right="0.7" top="0.75" bottom="0.75" header="0.3" footer="0.3"/>
  <pageSetup scale="55"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5"/>
  <sheetViews>
    <sheetView workbookViewId="0">
      <selection activeCell="J22" sqref="J22"/>
    </sheetView>
  </sheetViews>
  <sheetFormatPr defaultColWidth="8.5703125" defaultRowHeight="12.75"/>
  <cols>
    <col min="1" max="1" width="10.5703125" customWidth="1"/>
    <col min="2" max="2" width="13.5703125" customWidth="1"/>
    <col min="3" max="3" width="14.140625" customWidth="1"/>
    <col min="4" max="4" width="13.42578125" customWidth="1"/>
    <col min="5" max="5" width="13.5703125" customWidth="1"/>
    <col min="6" max="6" width="15.140625" customWidth="1"/>
    <col min="7" max="7" width="14.5703125" style="271" customWidth="1"/>
    <col min="8" max="8" width="13.7109375" customWidth="1"/>
    <col min="9" max="9" width="12.140625" style="4" bestFit="1" customWidth="1"/>
    <col min="10" max="11" width="8.5703125" style="4"/>
  </cols>
  <sheetData>
    <row r="1" spans="1:11" ht="15.75">
      <c r="A1" s="1003" t="s">
        <v>574</v>
      </c>
      <c r="B1" s="1003"/>
      <c r="C1" s="1003"/>
      <c r="D1" s="1003"/>
      <c r="E1" s="1003"/>
      <c r="F1" s="1003"/>
      <c r="G1" s="1003"/>
      <c r="H1" s="1003"/>
    </row>
    <row r="2" spans="1:11" ht="15.75">
      <c r="A2" s="1064" t="s">
        <v>1</v>
      </c>
      <c r="B2" s="1107"/>
      <c r="C2" s="1107"/>
      <c r="D2" s="1107"/>
      <c r="E2" s="1107"/>
      <c r="F2" s="1107"/>
      <c r="G2" s="1107"/>
      <c r="H2" s="1107"/>
    </row>
    <row r="3" spans="1:11" ht="15.75">
      <c r="A3" s="1064" t="s">
        <v>2</v>
      </c>
      <c r="B3" s="1107"/>
      <c r="C3" s="1107"/>
      <c r="D3" s="1107"/>
      <c r="E3" s="1107"/>
      <c r="F3" s="1107"/>
      <c r="G3" s="1107"/>
      <c r="H3" s="1107"/>
    </row>
    <row r="4" spans="1:11" ht="16.5" thickBot="1">
      <c r="A4" s="1064"/>
      <c r="B4" s="1107"/>
      <c r="C4" s="1107"/>
      <c r="D4" s="1107"/>
      <c r="E4" s="1107"/>
      <c r="F4" s="1107"/>
      <c r="G4" s="1107"/>
      <c r="H4" s="1107"/>
    </row>
    <row r="5" spans="1:11" ht="57" customHeight="1">
      <c r="A5" s="431" t="s">
        <v>319</v>
      </c>
      <c r="B5" s="432" t="s">
        <v>575</v>
      </c>
      <c r="C5" s="432" t="s">
        <v>576</v>
      </c>
      <c r="D5" s="432" t="s">
        <v>577</v>
      </c>
      <c r="E5" s="432" t="s">
        <v>578</v>
      </c>
      <c r="F5" s="432" t="s">
        <v>579</v>
      </c>
      <c r="G5" s="433" t="s">
        <v>580</v>
      </c>
      <c r="H5" s="429" t="s">
        <v>581</v>
      </c>
      <c r="I5" s="6"/>
      <c r="J5" s="6"/>
    </row>
    <row r="6" spans="1:11" s="4" customFormat="1">
      <c r="A6" s="330" t="s">
        <v>328</v>
      </c>
      <c r="B6" s="321">
        <v>1813709</v>
      </c>
      <c r="C6" s="321">
        <v>21916</v>
      </c>
      <c r="D6" s="331">
        <v>1.2083526078328993E-2</v>
      </c>
      <c r="E6" s="351">
        <v>15280</v>
      </c>
      <c r="F6" s="351">
        <v>8723</v>
      </c>
      <c r="G6" s="331">
        <v>0.69720751962036864</v>
      </c>
      <c r="H6" s="332">
        <v>4.8094815651242842E-3</v>
      </c>
      <c r="I6" s="352"/>
      <c r="J6" s="333"/>
    </row>
    <row r="7" spans="1:11">
      <c r="A7" s="330" t="s">
        <v>329</v>
      </c>
      <c r="B7" s="321">
        <v>1813736</v>
      </c>
      <c r="C7" s="321">
        <v>22293</v>
      </c>
      <c r="D7" s="331">
        <v>1.229120445312879E-2</v>
      </c>
      <c r="E7" s="351">
        <v>15794</v>
      </c>
      <c r="F7" s="351">
        <v>9559</v>
      </c>
      <c r="G7" s="331">
        <v>0.70847351186471086</v>
      </c>
      <c r="H7" s="332">
        <v>5.2703370281011125E-3</v>
      </c>
      <c r="I7" s="352"/>
      <c r="J7" s="333"/>
    </row>
    <row r="8" spans="1:11">
      <c r="A8" s="330" t="s">
        <v>330</v>
      </c>
      <c r="B8" s="321">
        <v>1811917</v>
      </c>
      <c r="C8" s="321">
        <v>28360</v>
      </c>
      <c r="D8" s="331">
        <v>1.5651931076313099E-2</v>
      </c>
      <c r="E8" s="351">
        <v>17789</v>
      </c>
      <c r="F8" s="351">
        <v>12865</v>
      </c>
      <c r="G8" s="331">
        <v>0.6272566995768688</v>
      </c>
      <c r="H8" s="332">
        <v>7.1002148553162203E-3</v>
      </c>
      <c r="I8" s="353"/>
      <c r="J8" s="333"/>
    </row>
    <row r="9" spans="1:11">
      <c r="A9" s="330" t="s">
        <v>331</v>
      </c>
      <c r="B9" s="321">
        <v>1807790</v>
      </c>
      <c r="C9" s="321">
        <v>17566</v>
      </c>
      <c r="D9" s="331">
        <v>9.7168365794699611E-3</v>
      </c>
      <c r="E9" s="351">
        <v>11294</v>
      </c>
      <c r="F9" s="351">
        <v>5588</v>
      </c>
      <c r="G9" s="331">
        <v>0.64294660138904702</v>
      </c>
      <c r="H9" s="332">
        <v>3.0910669934007822E-3</v>
      </c>
      <c r="I9" s="353"/>
      <c r="J9" s="333"/>
    </row>
    <row r="10" spans="1:11">
      <c r="A10" s="330" t="s">
        <v>332</v>
      </c>
      <c r="B10" s="334">
        <v>1800656</v>
      </c>
      <c r="C10" s="334">
        <v>17997</v>
      </c>
      <c r="D10" s="331">
        <v>9.9946908237886645E-3</v>
      </c>
      <c r="E10" s="351">
        <v>10330</v>
      </c>
      <c r="F10" s="351">
        <v>466</v>
      </c>
      <c r="G10" s="331">
        <v>0.57398455298105244</v>
      </c>
      <c r="H10" s="332">
        <v>2.5879457264463615E-4</v>
      </c>
      <c r="I10" s="353"/>
    </row>
    <row r="11" spans="1:11">
      <c r="A11" s="330" t="s">
        <v>333</v>
      </c>
      <c r="B11" s="321">
        <v>1790408</v>
      </c>
      <c r="C11" s="321">
        <v>18289</v>
      </c>
      <c r="D11" s="331">
        <v>1.0214990102814554E-2</v>
      </c>
      <c r="E11" s="321">
        <v>7724</v>
      </c>
      <c r="F11" s="321">
        <v>269</v>
      </c>
      <c r="G11" s="331">
        <v>0.42233036251298595</v>
      </c>
      <c r="H11" s="332">
        <v>1.5024508380212778E-4</v>
      </c>
      <c r="I11" s="353"/>
    </row>
    <row r="12" spans="1:11">
      <c r="A12" s="330" t="s">
        <v>334</v>
      </c>
      <c r="B12" s="321">
        <v>1782811</v>
      </c>
      <c r="C12" s="321">
        <v>40273</v>
      </c>
      <c r="D12" s="331">
        <v>2.2589607086785979E-2</v>
      </c>
      <c r="E12" s="321">
        <v>5153</v>
      </c>
      <c r="F12" s="321">
        <v>348</v>
      </c>
      <c r="G12" s="331">
        <v>0.12795172944652744</v>
      </c>
      <c r="H12" s="361">
        <v>1.951973596752544E-4</v>
      </c>
      <c r="I12" s="353"/>
    </row>
    <row r="13" spans="1:11">
      <c r="A13" s="330" t="s">
        <v>335</v>
      </c>
      <c r="B13" s="321"/>
      <c r="C13" s="321"/>
      <c r="D13" s="331"/>
      <c r="E13" s="321"/>
      <c r="F13" s="321"/>
      <c r="G13" s="331"/>
      <c r="H13" s="361"/>
      <c r="I13" s="353"/>
      <c r="J13" s="356"/>
    </row>
    <row r="14" spans="1:11">
      <c r="A14" s="330" t="s">
        <v>336</v>
      </c>
      <c r="B14" s="321"/>
      <c r="C14" s="321"/>
      <c r="D14" s="331"/>
      <c r="E14" s="321"/>
      <c r="F14" s="321"/>
      <c r="G14" s="331"/>
      <c r="H14" s="361"/>
      <c r="I14" s="360"/>
      <c r="J14" s="356"/>
      <c r="K14" s="356"/>
    </row>
    <row r="15" spans="1:11">
      <c r="A15" s="330" t="s">
        <v>337</v>
      </c>
      <c r="B15" s="321"/>
      <c r="C15" s="321"/>
      <c r="D15" s="331"/>
      <c r="E15" s="321"/>
      <c r="F15" s="321"/>
      <c r="G15" s="331"/>
      <c r="H15" s="332"/>
      <c r="I15" s="354"/>
    </row>
    <row r="16" spans="1:11">
      <c r="A16" s="330" t="s">
        <v>338</v>
      </c>
      <c r="B16" s="321"/>
      <c r="C16" s="321"/>
      <c r="D16" s="331"/>
      <c r="E16" s="321"/>
      <c r="F16" s="321"/>
      <c r="G16" s="331"/>
      <c r="H16" s="332"/>
      <c r="I16" s="354"/>
    </row>
    <row r="17" spans="1:9" ht="13.5" thickBot="1">
      <c r="A17" s="335" t="s">
        <v>339</v>
      </c>
      <c r="B17" s="336"/>
      <c r="C17" s="336"/>
      <c r="D17" s="331"/>
      <c r="E17" s="336"/>
      <c r="F17" s="336"/>
      <c r="G17" s="331"/>
      <c r="H17" s="332"/>
      <c r="I17" s="354"/>
    </row>
    <row r="18" spans="1:9" ht="13.5" thickBot="1">
      <c r="A18" s="337" t="s">
        <v>340</v>
      </c>
      <c r="B18" s="338">
        <f>B12</f>
        <v>1782811</v>
      </c>
      <c r="C18" s="338">
        <f>SUM(C6:C17)</f>
        <v>166694</v>
      </c>
      <c r="D18" s="339">
        <f>C18/B18</f>
        <v>9.350065710835305E-2</v>
      </c>
      <c r="E18" s="338">
        <f>SUM(E6:E17)</f>
        <v>83364</v>
      </c>
      <c r="F18" s="338">
        <f>SUM(F6:F17)</f>
        <v>37818</v>
      </c>
      <c r="G18" s="339">
        <f>IF(C18=0,0,E18/C18)</f>
        <v>0.50010198327474298</v>
      </c>
      <c r="H18" s="355">
        <f>IF(B18=0,0,F18/B18)</f>
        <v>2.1212568241950492E-2</v>
      </c>
      <c r="I18" s="353"/>
    </row>
    <row r="20" spans="1:9" ht="12.75" customHeight="1">
      <c r="A20" s="1211" t="s">
        <v>582</v>
      </c>
      <c r="B20" s="1212"/>
      <c r="C20" s="1212"/>
      <c r="D20" s="1212"/>
      <c r="E20" s="1212"/>
      <c r="F20" s="1212"/>
      <c r="G20" s="1212"/>
      <c r="H20" s="1212"/>
      <c r="I20" s="294"/>
    </row>
    <row r="21" spans="1:9">
      <c r="A21" s="1211" t="s">
        <v>583</v>
      </c>
      <c r="B21" s="1212"/>
      <c r="C21" s="1212"/>
      <c r="D21" s="1212"/>
      <c r="E21" s="1212"/>
      <c r="F21" s="1212"/>
      <c r="G21" s="1212"/>
      <c r="H21" s="1212"/>
      <c r="I21" s="346"/>
    </row>
    <row r="22" spans="1:9" ht="12.75" customHeight="1">
      <c r="A22" s="1213" t="s">
        <v>584</v>
      </c>
      <c r="B22" s="1210"/>
      <c r="C22" s="1210"/>
      <c r="D22" s="1210"/>
      <c r="E22" s="1210"/>
      <c r="F22" s="1210"/>
      <c r="G22" s="1210"/>
      <c r="H22" s="1210"/>
      <c r="I22"/>
    </row>
    <row r="23" spans="1:9" ht="12.75" customHeight="1">
      <c r="A23" s="1209" t="s">
        <v>585</v>
      </c>
      <c r="B23" s="1210"/>
      <c r="C23" s="1210"/>
      <c r="D23" s="1210"/>
      <c r="E23" s="1210"/>
      <c r="F23" s="1210"/>
      <c r="G23" s="1210"/>
      <c r="H23" s="1210"/>
    </row>
    <row r="24" spans="1:9">
      <c r="A24" s="1210"/>
      <c r="B24" s="1210"/>
      <c r="C24" s="1210"/>
      <c r="D24" s="1210"/>
      <c r="E24" s="1210"/>
      <c r="F24" s="1210"/>
      <c r="G24" s="1210"/>
      <c r="H24" s="1210"/>
    </row>
    <row r="25" spans="1:9" ht="29.25" customHeight="1">
      <c r="A25" s="1184" t="s">
        <v>586</v>
      </c>
      <c r="B25" s="1184"/>
      <c r="C25" s="1184"/>
      <c r="D25" s="1184"/>
      <c r="E25" s="1184"/>
      <c r="F25" s="1184"/>
      <c r="G25" s="1184"/>
      <c r="H25" s="1184"/>
    </row>
  </sheetData>
  <mergeCells count="10">
    <mergeCell ref="A23:H23"/>
    <mergeCell ref="A24:H24"/>
    <mergeCell ref="A25:H25"/>
    <mergeCell ref="A1:H1"/>
    <mergeCell ref="A3:H3"/>
    <mergeCell ref="A4:H4"/>
    <mergeCell ref="A20:H20"/>
    <mergeCell ref="A21:H21"/>
    <mergeCell ref="A22:H22"/>
    <mergeCell ref="A2:H2"/>
  </mergeCells>
  <printOptions horizontalCentered="1" verticalCentered="1"/>
  <pageMargins left="0.5" right="0.5" top="0.25" bottom="0.25" header="0.3" footer="0.3"/>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G37"/>
  <sheetViews>
    <sheetView zoomScale="90" zoomScaleNormal="90" workbookViewId="0">
      <selection activeCell="D47" sqref="D47"/>
    </sheetView>
  </sheetViews>
  <sheetFormatPr defaultColWidth="9.42578125" defaultRowHeight="12.75"/>
  <cols>
    <col min="1" max="1" width="48.5703125" customWidth="1"/>
    <col min="2" max="6" width="9.5703125" customWidth="1"/>
    <col min="7" max="7" width="12.5703125" customWidth="1"/>
  </cols>
  <sheetData>
    <row r="1" spans="1:7" ht="15.75">
      <c r="A1" s="1003" t="s">
        <v>587</v>
      </c>
      <c r="B1" s="1003"/>
      <c r="C1" s="1003"/>
      <c r="D1" s="1003"/>
      <c r="E1" s="1003"/>
      <c r="F1" s="1003"/>
      <c r="G1" s="1005"/>
    </row>
    <row r="2" spans="1:7" ht="15.75">
      <c r="A2" s="1064" t="s">
        <v>1</v>
      </c>
      <c r="B2" s="1107"/>
      <c r="C2" s="1107"/>
      <c r="D2" s="1107"/>
      <c r="E2" s="1107"/>
      <c r="F2" s="1107"/>
      <c r="G2" s="1005"/>
    </row>
    <row r="3" spans="1:7" ht="15.75">
      <c r="A3" s="1064" t="s">
        <v>2</v>
      </c>
      <c r="B3" s="1107"/>
      <c r="C3" s="1107"/>
      <c r="D3" s="1107"/>
      <c r="E3" s="1107"/>
      <c r="F3" s="1107"/>
      <c r="G3" s="1005"/>
    </row>
    <row r="4" spans="1:7" ht="16.5" thickBot="1">
      <c r="A4" s="1215"/>
      <c r="B4" s="1216"/>
      <c r="C4" s="1216"/>
      <c r="D4" s="1216"/>
      <c r="E4" s="1216"/>
      <c r="F4" s="1216"/>
      <c r="G4" s="1217"/>
    </row>
    <row r="5" spans="1:7" ht="13.5" customHeight="1">
      <c r="A5" s="1218" t="s">
        <v>588</v>
      </c>
      <c r="B5" s="1220" t="s">
        <v>589</v>
      </c>
      <c r="C5" s="1221"/>
      <c r="D5" s="1221"/>
      <c r="E5" s="1222"/>
      <c r="F5" s="1223" t="s">
        <v>590</v>
      </c>
      <c r="G5" s="1224"/>
    </row>
    <row r="6" spans="1:7" ht="13.5" customHeight="1">
      <c r="A6" s="1219"/>
      <c r="B6" s="1227" t="s">
        <v>591</v>
      </c>
      <c r="C6" s="1228"/>
      <c r="D6" s="1228"/>
      <c r="E6" s="1229"/>
      <c r="F6" s="1225"/>
      <c r="G6" s="1226"/>
    </row>
    <row r="7" spans="1:7" ht="24.75" customHeight="1" thickBot="1">
      <c r="A7" s="1219"/>
      <c r="B7" s="676" t="s">
        <v>592</v>
      </c>
      <c r="C7" s="677" t="s">
        <v>593</v>
      </c>
      <c r="D7" s="677" t="s">
        <v>594</v>
      </c>
      <c r="E7" s="677" t="s">
        <v>462</v>
      </c>
      <c r="F7" s="678" t="s">
        <v>595</v>
      </c>
      <c r="G7" s="679" t="s">
        <v>596</v>
      </c>
    </row>
    <row r="8" spans="1:7" ht="14.25">
      <c r="A8" s="673" t="s">
        <v>597</v>
      </c>
      <c r="B8" s="685"/>
      <c r="C8" s="686" t="s">
        <v>598</v>
      </c>
      <c r="D8" s="687" t="s">
        <v>598</v>
      </c>
      <c r="E8" s="688" t="s">
        <v>598</v>
      </c>
      <c r="F8" s="675"/>
      <c r="G8" s="680"/>
    </row>
    <row r="9" spans="1:7" ht="14.25">
      <c r="A9" s="674" t="s">
        <v>599</v>
      </c>
      <c r="B9" s="689"/>
      <c r="C9" s="686" t="s">
        <v>598</v>
      </c>
      <c r="D9" s="690"/>
      <c r="E9" s="691"/>
      <c r="F9" s="340"/>
      <c r="G9" s="681"/>
    </row>
    <row r="10" spans="1:7" ht="14.25">
      <c r="A10" s="674" t="s">
        <v>600</v>
      </c>
      <c r="B10" s="689"/>
      <c r="C10" s="686" t="s">
        <v>598</v>
      </c>
      <c r="D10" s="690" t="s">
        <v>598</v>
      </c>
      <c r="E10" s="691" t="s">
        <v>598</v>
      </c>
      <c r="F10" s="340"/>
      <c r="G10" s="681"/>
    </row>
    <row r="11" spans="1:7" ht="14.25">
      <c r="A11" s="674" t="s">
        <v>601</v>
      </c>
      <c r="B11" s="689"/>
      <c r="C11" s="686" t="s">
        <v>598</v>
      </c>
      <c r="D11" s="690"/>
      <c r="E11" s="691"/>
      <c r="F11" s="340"/>
      <c r="G11" s="681"/>
    </row>
    <row r="12" spans="1:7" ht="14.25">
      <c r="A12" s="674" t="s">
        <v>602</v>
      </c>
      <c r="B12" s="692"/>
      <c r="C12" s="686" t="s">
        <v>598</v>
      </c>
      <c r="D12" s="693"/>
      <c r="E12" s="694" t="s">
        <v>598</v>
      </c>
      <c r="F12" s="340"/>
      <c r="G12" s="681"/>
    </row>
    <row r="13" spans="1:7" ht="14.25">
      <c r="A13" s="674" t="s">
        <v>603</v>
      </c>
      <c r="B13" s="692"/>
      <c r="C13" s="686" t="s">
        <v>598</v>
      </c>
      <c r="D13" s="693"/>
      <c r="E13" s="694"/>
      <c r="F13" s="340"/>
      <c r="G13" s="681"/>
    </row>
    <row r="14" spans="1:7" ht="14.25">
      <c r="A14" s="674" t="s">
        <v>604</v>
      </c>
      <c r="B14" s="692"/>
      <c r="C14" s="686" t="s">
        <v>598</v>
      </c>
      <c r="D14" s="693"/>
      <c r="E14" s="694"/>
      <c r="F14" s="340"/>
      <c r="G14" s="681"/>
    </row>
    <row r="15" spans="1:7" ht="14.25">
      <c r="A15" s="674" t="s">
        <v>605</v>
      </c>
      <c r="B15" s="692"/>
      <c r="C15" s="686" t="s">
        <v>598</v>
      </c>
      <c r="D15" s="693"/>
      <c r="E15" s="694"/>
      <c r="F15" s="340"/>
      <c r="G15" s="681"/>
    </row>
    <row r="16" spans="1:7" ht="14.25">
      <c r="A16" s="674" t="s">
        <v>606</v>
      </c>
      <c r="B16" s="692"/>
      <c r="C16" s="686" t="s">
        <v>598</v>
      </c>
      <c r="D16" s="693"/>
      <c r="E16" s="694"/>
      <c r="F16" s="340"/>
      <c r="G16" s="681"/>
    </row>
    <row r="17" spans="1:7" ht="14.25">
      <c r="A17" s="674" t="s">
        <v>607</v>
      </c>
      <c r="B17" s="692"/>
      <c r="C17" s="686" t="s">
        <v>598</v>
      </c>
      <c r="D17" s="693"/>
      <c r="E17" s="694"/>
      <c r="F17" s="340"/>
      <c r="G17" s="681"/>
    </row>
    <row r="18" spans="1:7" ht="14.25">
      <c r="A18" s="674" t="s">
        <v>608</v>
      </c>
      <c r="B18" s="692"/>
      <c r="C18" s="686" t="s">
        <v>598</v>
      </c>
      <c r="D18" s="693"/>
      <c r="E18" s="694"/>
      <c r="F18" s="340"/>
      <c r="G18" s="681"/>
    </row>
    <row r="19" spans="1:7" ht="14.25">
      <c r="A19" s="674" t="s">
        <v>609</v>
      </c>
      <c r="B19" s="692"/>
      <c r="C19" s="686" t="s">
        <v>598</v>
      </c>
      <c r="D19" s="693"/>
      <c r="E19" s="694"/>
      <c r="F19" s="340"/>
      <c r="G19" s="681"/>
    </row>
    <row r="20" spans="1:7" ht="14.25">
      <c r="A20" s="674" t="s">
        <v>610</v>
      </c>
      <c r="B20" s="695"/>
      <c r="C20" s="686" t="s">
        <v>598</v>
      </c>
      <c r="D20" s="693"/>
      <c r="E20" s="694"/>
      <c r="F20" s="340"/>
      <c r="G20" s="681"/>
    </row>
    <row r="21" spans="1:7" ht="14.25">
      <c r="A21" s="674" t="s">
        <v>611</v>
      </c>
      <c r="B21" s="695"/>
      <c r="C21" s="686" t="s">
        <v>598</v>
      </c>
      <c r="D21" s="693"/>
      <c r="E21" s="694"/>
      <c r="F21" s="340"/>
      <c r="G21" s="681"/>
    </row>
    <row r="22" spans="1:7" ht="14.25">
      <c r="A22" s="674" t="s">
        <v>612</v>
      </c>
      <c r="B22" s="696"/>
      <c r="C22" s="686" t="s">
        <v>598</v>
      </c>
      <c r="D22" s="697"/>
      <c r="E22" s="698"/>
      <c r="F22" s="340"/>
      <c r="G22" s="681"/>
    </row>
    <row r="23" spans="1:7" ht="14.25">
      <c r="A23" s="674" t="s">
        <v>613</v>
      </c>
      <c r="B23" s="696"/>
      <c r="C23" s="686" t="s">
        <v>598</v>
      </c>
      <c r="D23" s="697"/>
      <c r="E23" s="698"/>
      <c r="F23" s="340"/>
      <c r="G23" s="681"/>
    </row>
    <row r="24" spans="1:7" ht="14.25">
      <c r="A24" s="674" t="s">
        <v>614</v>
      </c>
      <c r="B24" s="696"/>
      <c r="C24" s="686" t="s">
        <v>598</v>
      </c>
      <c r="D24" s="697"/>
      <c r="E24" s="698"/>
      <c r="F24" s="340"/>
      <c r="G24" s="681"/>
    </row>
    <row r="25" spans="1:7" ht="14.25">
      <c r="A25" s="674" t="s">
        <v>615</v>
      </c>
      <c r="B25" s="696"/>
      <c r="C25" s="686" t="s">
        <v>598</v>
      </c>
      <c r="D25" s="697"/>
      <c r="E25" s="698"/>
      <c r="F25" s="340"/>
      <c r="G25" s="681"/>
    </row>
    <row r="26" spans="1:7" ht="14.25">
      <c r="A26" s="674" t="s">
        <v>616</v>
      </c>
      <c r="B26" s="696"/>
      <c r="C26" s="686" t="s">
        <v>598</v>
      </c>
      <c r="D26" s="697"/>
      <c r="E26" s="698"/>
      <c r="F26" s="340"/>
      <c r="G26" s="681"/>
    </row>
    <row r="27" spans="1:7" ht="14.25">
      <c r="A27" s="674" t="s">
        <v>617</v>
      </c>
      <c r="B27" s="696"/>
      <c r="C27" s="686" t="s">
        <v>598</v>
      </c>
      <c r="D27" s="697" t="s">
        <v>598</v>
      </c>
      <c r="E27" s="698" t="s">
        <v>598</v>
      </c>
      <c r="F27" s="340"/>
      <c r="G27" s="681"/>
    </row>
    <row r="28" spans="1:7" ht="14.25">
      <c r="A28" s="674" t="s">
        <v>618</v>
      </c>
      <c r="B28" s="696"/>
      <c r="C28" s="686" t="s">
        <v>598</v>
      </c>
      <c r="D28" s="697" t="s">
        <v>598</v>
      </c>
      <c r="E28" s="698" t="s">
        <v>598</v>
      </c>
      <c r="F28" s="340"/>
      <c r="G28" s="681"/>
    </row>
    <row r="29" spans="1:7" ht="14.25">
      <c r="A29" s="674" t="s">
        <v>619</v>
      </c>
      <c r="B29" s="696"/>
      <c r="C29" s="686" t="s">
        <v>598</v>
      </c>
      <c r="D29" s="697"/>
      <c r="E29" s="698"/>
      <c r="F29" s="340"/>
      <c r="G29" s="681"/>
    </row>
    <row r="30" spans="1:7" ht="14.25">
      <c r="A30" s="674" t="s">
        <v>620</v>
      </c>
      <c r="B30" s="696"/>
      <c r="C30" s="686" t="s">
        <v>598</v>
      </c>
      <c r="D30" s="697"/>
      <c r="E30" s="698"/>
      <c r="F30" s="340"/>
      <c r="G30" s="681"/>
    </row>
    <row r="31" spans="1:7" ht="14.25">
      <c r="A31" s="674" t="s">
        <v>621</v>
      </c>
      <c r="B31" s="696"/>
      <c r="C31" s="686" t="s">
        <v>598</v>
      </c>
      <c r="D31" s="697"/>
      <c r="E31" s="698"/>
      <c r="F31" s="340"/>
      <c r="G31" s="681"/>
    </row>
    <row r="32" spans="1:7" ht="14.25">
      <c r="A32" s="674" t="s">
        <v>622</v>
      </c>
      <c r="B32" s="696"/>
      <c r="C32" s="686" t="s">
        <v>598</v>
      </c>
      <c r="D32" s="697"/>
      <c r="E32" s="698"/>
      <c r="F32" s="340">
        <v>5</v>
      </c>
      <c r="G32" s="681">
        <v>28</v>
      </c>
    </row>
    <row r="33" spans="1:7" ht="15" thickBot="1">
      <c r="A33" s="682" t="s">
        <v>623</v>
      </c>
      <c r="B33" s="699"/>
      <c r="C33" s="700" t="s">
        <v>598</v>
      </c>
      <c r="D33" s="701"/>
      <c r="E33" s="702"/>
      <c r="F33" s="683"/>
      <c r="G33" s="684"/>
    </row>
    <row r="34" spans="1:7" ht="13.5" thickBot="1">
      <c r="A34" s="341" t="s">
        <v>624</v>
      </c>
      <c r="B34" s="703"/>
      <c r="C34" s="704"/>
      <c r="D34" s="704"/>
      <c r="E34" s="704"/>
      <c r="F34" s="854">
        <f>SUM(F8:F33)</f>
        <v>5</v>
      </c>
      <c r="G34" s="855">
        <f>SUM(G8:G33)</f>
        <v>28</v>
      </c>
    </row>
    <row r="35" spans="1:7" ht="16.5" customHeight="1">
      <c r="A35" s="342"/>
      <c r="B35" s="343"/>
      <c r="C35" s="343"/>
      <c r="D35" s="343"/>
      <c r="E35" s="343"/>
      <c r="F35" s="344"/>
      <c r="G35" s="344"/>
    </row>
    <row r="36" spans="1:7" ht="26.25" customHeight="1">
      <c r="A36" s="1214" t="s">
        <v>625</v>
      </c>
      <c r="B36" s="1214"/>
      <c r="C36" s="1214"/>
      <c r="D36" s="1214"/>
      <c r="E36" s="1214"/>
      <c r="F36" s="1214"/>
      <c r="G36" s="1214"/>
    </row>
    <row r="37" spans="1:7" ht="25.5" customHeight="1">
      <c r="A37" s="1184" t="s">
        <v>146</v>
      </c>
      <c r="B37" s="1184"/>
      <c r="C37" s="1184"/>
      <c r="D37" s="1184"/>
      <c r="E37" s="1184"/>
      <c r="F37" s="1184"/>
      <c r="G37" s="1184"/>
    </row>
  </sheetData>
  <mergeCells count="10">
    <mergeCell ref="A36:G36"/>
    <mergeCell ref="A37:G37"/>
    <mergeCell ref="A1:G1"/>
    <mergeCell ref="A2:G2"/>
    <mergeCell ref="A4:G4"/>
    <mergeCell ref="A5:A7"/>
    <mergeCell ref="B5:E5"/>
    <mergeCell ref="F5:G6"/>
    <mergeCell ref="B6:E6"/>
    <mergeCell ref="A3:G3"/>
  </mergeCells>
  <printOptions horizontalCentered="1" verticalCentered="1"/>
  <pageMargins left="0.5" right="0.5" top="0.25" bottom="0.25" header="0.3" footer="0.3"/>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5"/>
  <sheetViews>
    <sheetView zoomScale="85" zoomScaleNormal="85" workbookViewId="0">
      <selection sqref="A1:M23"/>
    </sheetView>
  </sheetViews>
  <sheetFormatPr defaultColWidth="8.5703125" defaultRowHeight="12.75"/>
  <cols>
    <col min="1" max="1" width="57" customWidth="1"/>
    <col min="2" max="10" width="11.140625" customWidth="1"/>
    <col min="11" max="11" width="11.5703125" customWidth="1"/>
    <col min="12" max="12" width="11.140625" customWidth="1"/>
    <col min="13" max="13" width="12.28515625" customWidth="1"/>
    <col min="14" max="20" width="9.5703125" customWidth="1"/>
    <col min="21" max="21" width="13.5703125" customWidth="1"/>
  </cols>
  <sheetData>
    <row r="1" spans="1:13" ht="15.75">
      <c r="A1" s="1230" t="s">
        <v>626</v>
      </c>
      <c r="B1" s="1230"/>
      <c r="C1" s="1003"/>
      <c r="D1" s="1003"/>
      <c r="E1" s="1003"/>
      <c r="F1" s="1003"/>
      <c r="G1" s="1003"/>
      <c r="H1" s="1003"/>
      <c r="I1" s="1003"/>
      <c r="J1" s="1003"/>
      <c r="K1" s="1003"/>
      <c r="L1" s="1003"/>
      <c r="M1" s="1003"/>
    </row>
    <row r="2" spans="1:13" ht="15.75">
      <c r="A2" s="1003" t="s">
        <v>1</v>
      </c>
      <c r="B2" s="1003"/>
      <c r="C2" s="1003"/>
      <c r="D2" s="1003"/>
      <c r="E2" s="1003"/>
      <c r="F2" s="1003"/>
      <c r="G2" s="1003"/>
      <c r="H2" s="1003"/>
      <c r="I2" s="1003"/>
      <c r="J2" s="1003"/>
      <c r="K2" s="1003"/>
      <c r="L2" s="1003"/>
      <c r="M2" s="1003"/>
    </row>
    <row r="3" spans="1:13" ht="15.75">
      <c r="A3" s="1064" t="s">
        <v>2</v>
      </c>
      <c r="B3" s="1064"/>
      <c r="C3" s="1064"/>
      <c r="D3" s="1064"/>
      <c r="E3" s="1064"/>
      <c r="F3" s="1064"/>
      <c r="G3" s="1064"/>
      <c r="H3" s="1064"/>
      <c r="I3" s="1064"/>
      <c r="J3" s="1064"/>
      <c r="K3" s="1064"/>
      <c r="L3" s="1064"/>
      <c r="M3" s="1064"/>
    </row>
    <row r="4" spans="1:13" ht="16.5" thickBot="1">
      <c r="A4" s="1231"/>
      <c r="B4" s="1231"/>
      <c r="C4" s="1231"/>
      <c r="D4" s="1231"/>
      <c r="E4" s="1231"/>
      <c r="F4" s="1231"/>
      <c r="G4" s="1231"/>
      <c r="H4" s="1231"/>
      <c r="I4" s="1231"/>
      <c r="J4" s="1231"/>
      <c r="K4" s="1231"/>
      <c r="L4" s="1231"/>
      <c r="M4" s="1231"/>
    </row>
    <row r="5" spans="1:13" ht="20.25" customHeight="1">
      <c r="A5" s="1232">
        <v>2021</v>
      </c>
      <c r="B5" s="1268" t="s">
        <v>627</v>
      </c>
      <c r="C5" s="1269"/>
      <c r="D5" s="1270"/>
      <c r="E5" s="1268" t="s">
        <v>4</v>
      </c>
      <c r="F5" s="1269"/>
      <c r="G5" s="1270"/>
      <c r="H5" s="1271" t="s">
        <v>5</v>
      </c>
      <c r="I5" s="1272"/>
      <c r="J5" s="1272"/>
      <c r="K5" s="1273" t="s">
        <v>351</v>
      </c>
      <c r="L5" s="1273"/>
      <c r="M5" s="1273"/>
    </row>
    <row r="6" spans="1:13">
      <c r="A6" s="1233"/>
      <c r="B6" s="109" t="s">
        <v>8</v>
      </c>
      <c r="C6" s="366" t="s">
        <v>9</v>
      </c>
      <c r="D6" s="370" t="s">
        <v>10</v>
      </c>
      <c r="E6" s="109" t="s">
        <v>8</v>
      </c>
      <c r="F6" s="366" t="s">
        <v>9</v>
      </c>
      <c r="G6" s="370" t="s">
        <v>10</v>
      </c>
      <c r="H6" s="109" t="s">
        <v>8</v>
      </c>
      <c r="I6" s="366" t="s">
        <v>9</v>
      </c>
      <c r="J6" s="366" t="s">
        <v>10</v>
      </c>
      <c r="K6" s="109" t="s">
        <v>8</v>
      </c>
      <c r="L6" s="366" t="s">
        <v>9</v>
      </c>
      <c r="M6" s="447" t="s">
        <v>129</v>
      </c>
    </row>
    <row r="7" spans="1:13">
      <c r="A7" s="453"/>
      <c r="B7" s="462"/>
      <c r="C7" s="366"/>
      <c r="D7" s="366"/>
      <c r="E7" s="366"/>
      <c r="F7" s="366"/>
      <c r="G7" s="370"/>
      <c r="H7" s="370"/>
      <c r="I7" s="370"/>
      <c r="J7" s="366"/>
      <c r="K7" s="461"/>
      <c r="L7" s="461"/>
      <c r="M7" s="447"/>
    </row>
    <row r="8" spans="1:13">
      <c r="A8" s="860" t="s">
        <v>123</v>
      </c>
      <c r="B8" s="807"/>
      <c r="C8" s="629"/>
      <c r="D8" s="629"/>
      <c r="E8" s="629"/>
      <c r="F8" s="629"/>
      <c r="G8" s="862"/>
      <c r="H8" s="863"/>
      <c r="I8" s="862"/>
      <c r="J8" s="862"/>
      <c r="K8" s="863"/>
      <c r="L8" s="862"/>
      <c r="M8" s="864"/>
    </row>
    <row r="9" spans="1:13">
      <c r="A9" s="549" t="s">
        <v>628</v>
      </c>
      <c r="B9" s="783" t="s">
        <v>12</v>
      </c>
      <c r="C9" s="118">
        <v>80000</v>
      </c>
      <c r="D9" s="118">
        <f>SUM(B9:C9)</f>
        <v>80000</v>
      </c>
      <c r="E9" s="627" t="s">
        <v>12</v>
      </c>
      <c r="F9" s="118">
        <v>3369.66</v>
      </c>
      <c r="G9" s="119">
        <f>SUM(E9:F9)</f>
        <v>3369.66</v>
      </c>
      <c r="H9" s="786" t="s">
        <v>12</v>
      </c>
      <c r="I9" s="119">
        <v>3369.66</v>
      </c>
      <c r="J9" s="119">
        <f>SUM(H9:I9)</f>
        <v>3369.66</v>
      </c>
      <c r="K9" s="786" t="s">
        <v>12</v>
      </c>
      <c r="L9" s="119">
        <v>0</v>
      </c>
      <c r="M9" s="155">
        <f>SUM(K9:L9)</f>
        <v>0</v>
      </c>
    </row>
    <row r="10" spans="1:13">
      <c r="A10" s="549"/>
      <c r="B10" s="783"/>
      <c r="C10" s="118"/>
      <c r="D10" s="118"/>
      <c r="E10" s="627"/>
      <c r="F10" s="118"/>
      <c r="G10" s="119"/>
      <c r="H10" s="786"/>
      <c r="I10" s="119"/>
      <c r="J10" s="119"/>
      <c r="K10" s="786"/>
      <c r="L10" s="119"/>
      <c r="M10" s="112"/>
    </row>
    <row r="11" spans="1:13" s="8" customFormat="1">
      <c r="A11" s="856" t="s">
        <v>354</v>
      </c>
      <c r="B11" s="857"/>
      <c r="C11" s="273">
        <f>C9</f>
        <v>80000</v>
      </c>
      <c r="D11" s="273">
        <f>D9</f>
        <v>80000</v>
      </c>
      <c r="E11" s="628" t="s">
        <v>12</v>
      </c>
      <c r="F11" s="273">
        <f>F9</f>
        <v>3369.66</v>
      </c>
      <c r="G11" s="858">
        <f>G9</f>
        <v>3369.66</v>
      </c>
      <c r="H11" s="859" t="s">
        <v>12</v>
      </c>
      <c r="I11" s="858">
        <f>I9</f>
        <v>3369.66</v>
      </c>
      <c r="J11" s="858">
        <f>J9</f>
        <v>3369.66</v>
      </c>
      <c r="K11" s="859" t="s">
        <v>12</v>
      </c>
      <c r="L11" s="858">
        <f>L9</f>
        <v>0</v>
      </c>
      <c r="M11" s="861">
        <f>M9</f>
        <v>0</v>
      </c>
    </row>
    <row r="12" spans="1:13">
      <c r="A12" s="549"/>
      <c r="B12" s="783"/>
      <c r="C12" s="118"/>
      <c r="D12" s="118"/>
      <c r="E12" s="627"/>
      <c r="F12" s="118"/>
      <c r="G12" s="119"/>
      <c r="H12" s="786"/>
      <c r="I12" s="119"/>
      <c r="J12" s="119"/>
      <c r="K12" s="786"/>
      <c r="L12" s="119"/>
      <c r="M12" s="112"/>
    </row>
    <row r="13" spans="1:13">
      <c r="A13" s="860" t="s">
        <v>355</v>
      </c>
      <c r="B13" s="807"/>
      <c r="C13" s="629"/>
      <c r="D13" s="629"/>
      <c r="E13" s="865"/>
      <c r="F13" s="629"/>
      <c r="G13" s="862"/>
      <c r="H13" s="863"/>
      <c r="I13" s="862"/>
      <c r="J13" s="862"/>
      <c r="K13" s="863"/>
      <c r="L13" s="862"/>
      <c r="M13" s="864"/>
    </row>
    <row r="14" spans="1:13">
      <c r="A14" s="889" t="s">
        <v>359</v>
      </c>
      <c r="B14" s="784" t="s">
        <v>12</v>
      </c>
      <c r="C14" s="118">
        <v>62500</v>
      </c>
      <c r="D14" s="118">
        <f>SUM(B14:C14)</f>
        <v>62500</v>
      </c>
      <c r="E14" s="627" t="s">
        <v>12</v>
      </c>
      <c r="F14" s="118">
        <v>0</v>
      </c>
      <c r="G14" s="119">
        <f>SUM(E14:F14)</f>
        <v>0</v>
      </c>
      <c r="H14" s="786" t="s">
        <v>12</v>
      </c>
      <c r="I14" s="119">
        <v>0</v>
      </c>
      <c r="J14" s="119">
        <f>SUM(H14:I14)</f>
        <v>0</v>
      </c>
      <c r="K14" s="786" t="s">
        <v>12</v>
      </c>
      <c r="L14" s="119">
        <v>0</v>
      </c>
      <c r="M14" s="155">
        <f>SUM(K14:L14)</f>
        <v>0</v>
      </c>
    </row>
    <row r="15" spans="1:13">
      <c r="A15" s="550" t="s">
        <v>360</v>
      </c>
      <c r="B15" s="784" t="s">
        <v>12</v>
      </c>
      <c r="C15" s="118">
        <v>62500</v>
      </c>
      <c r="D15" s="118">
        <f t="shared" ref="D15:D17" si="0">SUM(B15:C15)</f>
        <v>62500</v>
      </c>
      <c r="E15" s="627" t="s">
        <v>12</v>
      </c>
      <c r="F15" s="118">
        <v>0</v>
      </c>
      <c r="G15" s="119">
        <f t="shared" ref="G15:G17" si="1">SUM(E15:F15)</f>
        <v>0</v>
      </c>
      <c r="H15" s="786" t="s">
        <v>12</v>
      </c>
      <c r="I15" s="119">
        <v>0</v>
      </c>
      <c r="J15" s="119">
        <f t="shared" ref="J15:J17" si="2">SUM(H15:I15)</f>
        <v>0</v>
      </c>
      <c r="K15" s="786" t="s">
        <v>12</v>
      </c>
      <c r="L15" s="119">
        <v>0</v>
      </c>
      <c r="M15" s="155">
        <f t="shared" ref="M15:M17" si="3">SUM(K15:L15)</f>
        <v>0</v>
      </c>
    </row>
    <row r="16" spans="1:13">
      <c r="A16" s="550" t="s">
        <v>361</v>
      </c>
      <c r="B16" s="784" t="s">
        <v>12</v>
      </c>
      <c r="C16" s="118"/>
      <c r="D16" s="118">
        <f t="shared" si="0"/>
        <v>0</v>
      </c>
      <c r="E16" s="627" t="s">
        <v>12</v>
      </c>
      <c r="F16" s="118">
        <v>0</v>
      </c>
      <c r="G16" s="119">
        <f t="shared" si="1"/>
        <v>0</v>
      </c>
      <c r="H16" s="786" t="s">
        <v>12</v>
      </c>
      <c r="I16" s="119">
        <v>0</v>
      </c>
      <c r="J16" s="119">
        <f t="shared" si="2"/>
        <v>0</v>
      </c>
      <c r="K16" s="786" t="s">
        <v>12</v>
      </c>
      <c r="L16" s="119">
        <v>0</v>
      </c>
      <c r="M16" s="155">
        <f t="shared" si="3"/>
        <v>0</v>
      </c>
    </row>
    <row r="17" spans="1:22">
      <c r="A17" s="95" t="s">
        <v>629</v>
      </c>
      <c r="B17" s="784" t="s">
        <v>12</v>
      </c>
      <c r="C17" s="118">
        <v>18750</v>
      </c>
      <c r="D17" s="118">
        <f t="shared" si="0"/>
        <v>18750</v>
      </c>
      <c r="E17" s="627" t="s">
        <v>12</v>
      </c>
      <c r="F17" s="118">
        <v>0</v>
      </c>
      <c r="G17" s="119">
        <f t="shared" si="1"/>
        <v>0</v>
      </c>
      <c r="H17" s="786" t="s">
        <v>12</v>
      </c>
      <c r="I17" s="119">
        <v>0</v>
      </c>
      <c r="J17" s="119">
        <f t="shared" si="2"/>
        <v>0</v>
      </c>
      <c r="K17" s="786" t="s">
        <v>12</v>
      </c>
      <c r="L17" s="119">
        <v>0</v>
      </c>
      <c r="M17" s="155">
        <f t="shared" si="3"/>
        <v>0</v>
      </c>
    </row>
    <row r="18" spans="1:22">
      <c r="A18" s="95"/>
      <c r="B18" s="785"/>
      <c r="C18" s="118"/>
      <c r="D18" s="118"/>
      <c r="E18" s="627"/>
      <c r="F18" s="118"/>
      <c r="G18" s="119"/>
      <c r="H18" s="786"/>
      <c r="I18" s="119"/>
      <c r="J18" s="119"/>
      <c r="K18" s="786"/>
      <c r="L18" s="119"/>
      <c r="M18" s="112"/>
    </row>
    <row r="19" spans="1:22" s="8" customFormat="1">
      <c r="A19" s="548" t="s">
        <v>630</v>
      </c>
      <c r="B19" s="782" t="s">
        <v>12</v>
      </c>
      <c r="C19" s="273">
        <f>SUM(C14:C17)</f>
        <v>143750</v>
      </c>
      <c r="D19" s="273">
        <f>SUM(D14:D17)</f>
        <v>143750</v>
      </c>
      <c r="E19" s="628" t="s">
        <v>12</v>
      </c>
      <c r="F19" s="273">
        <f>SUM(F14:F17)</f>
        <v>0</v>
      </c>
      <c r="G19" s="858">
        <f>SUM(G14:G17)</f>
        <v>0</v>
      </c>
      <c r="H19" s="859" t="s">
        <v>12</v>
      </c>
      <c r="I19" s="858">
        <f>-SUM(I14:I17)</f>
        <v>0</v>
      </c>
      <c r="J19" s="858">
        <f>SUM(J14:J17)</f>
        <v>0</v>
      </c>
      <c r="K19" s="859" t="s">
        <v>12</v>
      </c>
      <c r="L19" s="858">
        <f>SUM(L14:L17)</f>
        <v>0</v>
      </c>
      <c r="M19" s="861">
        <f>SUM(M14:M17)</f>
        <v>0</v>
      </c>
    </row>
    <row r="20" spans="1:22">
      <c r="A20" s="95"/>
      <c r="B20" s="785"/>
      <c r="C20" s="118"/>
      <c r="D20" s="118"/>
      <c r="E20" s="627"/>
      <c r="F20" s="118"/>
      <c r="G20" s="119"/>
      <c r="H20" s="786"/>
      <c r="I20" s="119"/>
      <c r="J20" s="119"/>
      <c r="K20" s="786"/>
      <c r="L20" s="119"/>
      <c r="M20" s="112"/>
    </row>
    <row r="22" spans="1:22" ht="14.25">
      <c r="A22" s="1237" t="s">
        <v>631</v>
      </c>
      <c r="B22" s="1237"/>
      <c r="C22" s="1237"/>
      <c r="D22" s="1237"/>
      <c r="E22" s="1237"/>
      <c r="F22" s="1237"/>
      <c r="G22" s="1237"/>
      <c r="H22" s="1237"/>
      <c r="I22" s="1237"/>
      <c r="J22" s="1237"/>
      <c r="K22" s="1237"/>
      <c r="L22" s="1237"/>
      <c r="M22" s="1237"/>
    </row>
    <row r="23" spans="1:22">
      <c r="A23" s="1274" t="s">
        <v>632</v>
      </c>
      <c r="B23" s="1274"/>
      <c r="C23" s="1274"/>
      <c r="D23" s="1274"/>
      <c r="E23" s="1274"/>
      <c r="F23" s="1274"/>
      <c r="G23" s="1274"/>
      <c r="H23" s="1274"/>
      <c r="I23" s="1274"/>
      <c r="J23" s="1274"/>
      <c r="K23" s="1274"/>
      <c r="L23" s="1274"/>
      <c r="M23" s="1274"/>
      <c r="N23" s="2"/>
      <c r="O23" s="2"/>
      <c r="P23" s="2"/>
      <c r="Q23" s="2"/>
      <c r="R23" s="2"/>
      <c r="S23" s="2"/>
      <c r="T23" s="2"/>
      <c r="U23" s="2"/>
      <c r="V23" s="2"/>
    </row>
    <row r="24" spans="1:22">
      <c r="C24" s="1"/>
      <c r="D24" s="1"/>
      <c r="E24" s="1"/>
      <c r="F24" s="1"/>
    </row>
    <row r="25" spans="1:22">
      <c r="C25" s="1"/>
      <c r="D25" s="1"/>
      <c r="E25" s="1"/>
      <c r="F25" s="1"/>
    </row>
  </sheetData>
  <mergeCells count="11">
    <mergeCell ref="A22:M22"/>
    <mergeCell ref="A23:M23"/>
    <mergeCell ref="A1:M1"/>
    <mergeCell ref="A3:M3"/>
    <mergeCell ref="A4:M4"/>
    <mergeCell ref="A5:A6"/>
    <mergeCell ref="E5:G5"/>
    <mergeCell ref="B5:D5"/>
    <mergeCell ref="H5:J5"/>
    <mergeCell ref="K5:M5"/>
    <mergeCell ref="A2:M2"/>
  </mergeCells>
  <printOptions horizontalCentered="1" verticalCentered="1"/>
  <pageMargins left="0.5" right="0.5" top="0.25" bottom="0.25" header="0.3" footer="0.3"/>
  <pageSetup scale="67"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6"/>
  <sheetViews>
    <sheetView zoomScaleNormal="100" workbookViewId="0">
      <selection activeCell="E31" sqref="E31"/>
    </sheetView>
  </sheetViews>
  <sheetFormatPr defaultRowHeight="12.75"/>
  <cols>
    <col min="1" max="1" width="17.85546875" customWidth="1"/>
    <col min="2" max="2" width="17.5703125" customWidth="1"/>
    <col min="3" max="3" width="16.5703125" customWidth="1"/>
    <col min="4" max="4" width="17.28515625" customWidth="1"/>
    <col min="5" max="5" width="19.42578125" customWidth="1"/>
  </cols>
  <sheetData>
    <row r="1" spans="1:8" ht="15.75">
      <c r="A1" s="1275" t="s">
        <v>633</v>
      </c>
      <c r="B1" s="1276"/>
      <c r="C1" s="1276"/>
      <c r="D1" s="1276"/>
      <c r="E1" s="1277"/>
      <c r="F1" s="506"/>
      <c r="G1" s="506"/>
      <c r="H1" s="506"/>
    </row>
    <row r="2" spans="1:8" ht="15.75">
      <c r="A2" s="1278" t="s">
        <v>634</v>
      </c>
      <c r="B2" s="1279"/>
      <c r="C2" s="1279"/>
      <c r="D2" s="1279"/>
      <c r="E2" s="1280"/>
      <c r="F2" s="506"/>
      <c r="G2" s="506"/>
      <c r="H2" s="506"/>
    </row>
    <row r="3" spans="1:8" ht="15.75">
      <c r="A3" s="1281" t="s">
        <v>1</v>
      </c>
      <c r="B3" s="1282"/>
      <c r="C3" s="1282"/>
      <c r="D3" s="1282"/>
      <c r="E3" s="1283"/>
      <c r="F3" s="551"/>
      <c r="G3" s="551"/>
      <c r="H3" s="551"/>
    </row>
    <row r="4" spans="1:8" ht="15.75">
      <c r="A4" s="1281" t="s">
        <v>254</v>
      </c>
      <c r="B4" s="1282"/>
      <c r="C4" s="1282"/>
      <c r="D4" s="1282"/>
      <c r="E4" s="1283"/>
      <c r="F4" s="551"/>
      <c r="G4" s="551"/>
      <c r="H4" s="551"/>
    </row>
    <row r="5" spans="1:8" ht="13.5" thickBot="1">
      <c r="A5" s="815"/>
      <c r="B5" s="1258"/>
      <c r="C5" s="1258"/>
      <c r="D5" s="1258"/>
      <c r="E5" s="1259"/>
    </row>
    <row r="6" spans="1:8" ht="16.5" thickBot="1">
      <c r="A6" s="1234" t="s">
        <v>545</v>
      </c>
      <c r="B6" s="1235"/>
      <c r="C6" s="1235"/>
      <c r="D6" s="1235"/>
      <c r="E6" s="1236"/>
    </row>
    <row r="7" spans="1:8" ht="111" customHeight="1" thickBot="1">
      <c r="A7" s="1292" t="s">
        <v>319</v>
      </c>
      <c r="B7" s="1292" t="s">
        <v>635</v>
      </c>
      <c r="C7" s="1292" t="s">
        <v>636</v>
      </c>
      <c r="D7" s="1292" t="s">
        <v>637</v>
      </c>
      <c r="E7" s="1292" t="s">
        <v>638</v>
      </c>
      <c r="F7" s="363"/>
      <c r="G7" s="363"/>
    </row>
    <row r="8" spans="1:8">
      <c r="A8" s="552" t="s">
        <v>328</v>
      </c>
      <c r="B8" s="542" t="s">
        <v>12</v>
      </c>
      <c r="C8" s="542" t="s">
        <v>12</v>
      </c>
      <c r="D8" s="542" t="s">
        <v>12</v>
      </c>
      <c r="E8" s="1284" t="s">
        <v>12</v>
      </c>
    </row>
    <row r="9" spans="1:8">
      <c r="A9" s="330" t="s">
        <v>329</v>
      </c>
      <c r="B9" s="542" t="s">
        <v>12</v>
      </c>
      <c r="C9" s="542" t="s">
        <v>12</v>
      </c>
      <c r="D9" s="542" t="s">
        <v>12</v>
      </c>
      <c r="E9" s="1284" t="s">
        <v>12</v>
      </c>
    </row>
    <row r="10" spans="1:8">
      <c r="A10" s="330" t="s">
        <v>330</v>
      </c>
      <c r="B10" s="542" t="s">
        <v>12</v>
      </c>
      <c r="C10" s="542" t="s">
        <v>12</v>
      </c>
      <c r="D10" s="542" t="s">
        <v>12</v>
      </c>
      <c r="E10" s="1284" t="s">
        <v>12</v>
      </c>
    </row>
    <row r="11" spans="1:8">
      <c r="A11" s="330" t="s">
        <v>331</v>
      </c>
      <c r="B11" s="542" t="s">
        <v>12</v>
      </c>
      <c r="C11" s="542" t="s">
        <v>12</v>
      </c>
      <c r="D11" s="542" t="s">
        <v>12</v>
      </c>
      <c r="E11" s="1284" t="s">
        <v>12</v>
      </c>
    </row>
    <row r="12" spans="1:8">
      <c r="A12" s="330" t="s">
        <v>332</v>
      </c>
      <c r="B12" s="542" t="s">
        <v>12</v>
      </c>
      <c r="C12" s="542" t="s">
        <v>12</v>
      </c>
      <c r="D12" s="542" t="s">
        <v>12</v>
      </c>
      <c r="E12" s="1284" t="s">
        <v>12</v>
      </c>
    </row>
    <row r="13" spans="1:8">
      <c r="A13" s="330" t="s">
        <v>333</v>
      </c>
      <c r="B13" s="95" t="s">
        <v>12</v>
      </c>
      <c r="C13" s="95" t="s">
        <v>12</v>
      </c>
      <c r="D13" s="95" t="s">
        <v>12</v>
      </c>
      <c r="E13" s="94" t="s">
        <v>12</v>
      </c>
    </row>
    <row r="14" spans="1:8">
      <c r="A14" s="330" t="s">
        <v>334</v>
      </c>
      <c r="B14" s="95" t="s">
        <v>12</v>
      </c>
      <c r="C14" s="958">
        <v>0.94499999999999995</v>
      </c>
      <c r="D14" s="958">
        <v>0.50600000000000001</v>
      </c>
      <c r="E14" s="1285">
        <v>0.65200000000000002</v>
      </c>
    </row>
    <row r="15" spans="1:8">
      <c r="A15" s="330" t="s">
        <v>335</v>
      </c>
      <c r="B15" s="95"/>
      <c r="C15" s="95"/>
      <c r="D15" s="95"/>
      <c r="E15" s="94"/>
    </row>
    <row r="16" spans="1:8">
      <c r="A16" s="330" t="s">
        <v>336</v>
      </c>
      <c r="B16" s="95"/>
      <c r="C16" s="95"/>
      <c r="D16" s="95"/>
      <c r="E16" s="94"/>
    </row>
    <row r="17" spans="1:5">
      <c r="A17" s="330" t="s">
        <v>337</v>
      </c>
      <c r="B17" s="95"/>
      <c r="C17" s="95"/>
      <c r="D17" s="95"/>
      <c r="E17" s="94"/>
    </row>
    <row r="18" spans="1:5">
      <c r="A18" s="330" t="s">
        <v>338</v>
      </c>
      <c r="B18" s="95"/>
      <c r="C18" s="95"/>
      <c r="D18" s="95"/>
      <c r="E18" s="94"/>
    </row>
    <row r="19" spans="1:5" ht="13.5" thickBot="1">
      <c r="A19" s="335" t="s">
        <v>339</v>
      </c>
      <c r="B19" s="553"/>
      <c r="C19" s="553"/>
      <c r="D19" s="553"/>
      <c r="E19" s="554"/>
    </row>
    <row r="20" spans="1:5" ht="13.5" thickBot="1">
      <c r="A20" s="337" t="s">
        <v>340</v>
      </c>
      <c r="B20" s="555"/>
      <c r="C20" s="555"/>
      <c r="D20" s="555"/>
      <c r="E20" s="556"/>
    </row>
    <row r="21" spans="1:5">
      <c r="A21" s="815"/>
      <c r="B21" s="1258"/>
      <c r="C21" s="1258"/>
      <c r="D21" s="1258"/>
      <c r="E21" s="1259"/>
    </row>
    <row r="22" spans="1:5">
      <c r="A22" s="1293" t="s">
        <v>639</v>
      </c>
      <c r="B22" s="1294"/>
      <c r="C22" s="1294"/>
      <c r="D22" s="1294"/>
      <c r="E22" s="1295"/>
    </row>
    <row r="23" spans="1:5">
      <c r="A23" s="1296" t="s">
        <v>640</v>
      </c>
      <c r="B23" s="1297"/>
      <c r="C23" s="1297"/>
      <c r="D23" s="1297"/>
      <c r="E23" s="1298"/>
    </row>
    <row r="24" spans="1:5">
      <c r="A24" s="1299" t="s">
        <v>641</v>
      </c>
      <c r="B24" s="1300"/>
      <c r="C24" s="1300"/>
      <c r="D24" s="1300"/>
      <c r="E24" s="1301"/>
    </row>
    <row r="25" spans="1:5" ht="30" customHeight="1">
      <c r="A25" s="1286" t="s">
        <v>642</v>
      </c>
      <c r="B25" s="1287"/>
      <c r="C25" s="1287"/>
      <c r="D25" s="1287"/>
      <c r="E25" s="1288"/>
    </row>
    <row r="26" spans="1:5" ht="30.95" customHeight="1" thickBot="1">
      <c r="A26" s="1289" t="s">
        <v>59</v>
      </c>
      <c r="B26" s="1290"/>
      <c r="C26" s="1290"/>
      <c r="D26" s="1290"/>
      <c r="E26" s="1291"/>
    </row>
  </sheetData>
  <mergeCells count="10">
    <mergeCell ref="A26:E26"/>
    <mergeCell ref="A25:E25"/>
    <mergeCell ref="A1:E1"/>
    <mergeCell ref="A2:E2"/>
    <mergeCell ref="A3:E3"/>
    <mergeCell ref="A4:E4"/>
    <mergeCell ref="A6:E6"/>
    <mergeCell ref="A22:E22"/>
    <mergeCell ref="A23:E23"/>
    <mergeCell ref="A24:E24"/>
  </mergeCells>
  <printOptions horizontalCentered="1" verticalCentered="1"/>
  <pageMargins left="0.5" right="0.5" top="0.25" bottom="0.25" header="0.3" footer="0.3"/>
  <pageSetup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1"/>
  <sheetViews>
    <sheetView workbookViewId="0">
      <selection activeCell="O25" sqref="O25"/>
    </sheetView>
  </sheetViews>
  <sheetFormatPr defaultRowHeight="12.75"/>
  <cols>
    <col min="1" max="1" width="12.140625" customWidth="1"/>
    <col min="2" max="2" width="21.5703125" customWidth="1"/>
    <col min="3" max="3" width="11.42578125" customWidth="1"/>
    <col min="5" max="5" width="23" customWidth="1"/>
    <col min="6" max="6" width="12.42578125" customWidth="1"/>
    <col min="8" max="8" width="23.140625" customWidth="1"/>
  </cols>
  <sheetData>
    <row r="1" spans="1:10" ht="15.75">
      <c r="A1" s="1003" t="s">
        <v>643</v>
      </c>
      <c r="B1" s="1003"/>
      <c r="C1" s="1003"/>
      <c r="D1" s="1003"/>
      <c r="E1" s="1003"/>
      <c r="F1" s="1003"/>
      <c r="G1" s="1003"/>
      <c r="H1" s="1003"/>
      <c r="I1" s="463"/>
      <c r="J1" s="463"/>
    </row>
    <row r="2" spans="1:10" ht="15.75">
      <c r="A2" s="1035" t="s">
        <v>644</v>
      </c>
      <c r="B2" s="1035"/>
      <c r="C2" s="1035"/>
      <c r="D2" s="1035"/>
      <c r="E2" s="1035"/>
      <c r="F2" s="1035"/>
      <c r="G2" s="1035"/>
      <c r="H2" s="1035"/>
      <c r="I2" s="464"/>
      <c r="J2" s="464"/>
    </row>
    <row r="3" spans="1:10" ht="15.75">
      <c r="A3" s="1064" t="s">
        <v>1</v>
      </c>
      <c r="B3" s="1064"/>
      <c r="C3" s="1064"/>
      <c r="D3" s="1064"/>
      <c r="E3" s="1064"/>
      <c r="F3" s="1064"/>
      <c r="G3" s="1064"/>
      <c r="H3" s="1064"/>
      <c r="I3" s="368"/>
      <c r="J3" s="368"/>
    </row>
    <row r="4" spans="1:10" ht="15.75">
      <c r="A4" s="1064" t="s">
        <v>2</v>
      </c>
      <c r="B4" s="1064"/>
      <c r="C4" s="1064"/>
      <c r="D4" s="1064"/>
      <c r="E4" s="1064"/>
      <c r="F4" s="1064"/>
      <c r="G4" s="1064"/>
      <c r="H4" s="1064"/>
      <c r="I4" s="368"/>
      <c r="J4" s="368"/>
    </row>
    <row r="5" spans="1:10" ht="13.5" thickBot="1"/>
    <row r="6" spans="1:10" ht="64.5" thickBot="1">
      <c r="A6" s="559" t="s">
        <v>645</v>
      </c>
      <c r="B6" s="518" t="s">
        <v>646</v>
      </c>
      <c r="D6" s="559" t="s">
        <v>645</v>
      </c>
      <c r="E6" s="518" t="s">
        <v>647</v>
      </c>
      <c r="G6" s="559" t="s">
        <v>645</v>
      </c>
      <c r="H6" s="518" t="s">
        <v>648</v>
      </c>
    </row>
    <row r="7" spans="1:10">
      <c r="A7" s="560" t="s">
        <v>649</v>
      </c>
      <c r="B7" s="959" t="s">
        <v>12</v>
      </c>
      <c r="D7" s="560">
        <v>92617</v>
      </c>
      <c r="E7" s="962">
        <v>2.8000000000000001E-2</v>
      </c>
      <c r="G7" s="560">
        <v>90007</v>
      </c>
      <c r="H7" s="962">
        <v>0.626</v>
      </c>
    </row>
    <row r="8" spans="1:10">
      <c r="A8" s="17" t="s">
        <v>650</v>
      </c>
      <c r="B8" s="960" t="s">
        <v>12</v>
      </c>
      <c r="D8" s="17">
        <v>92341</v>
      </c>
      <c r="E8" s="963">
        <v>0.14799999999999999</v>
      </c>
      <c r="G8" s="17">
        <v>92254</v>
      </c>
      <c r="H8" s="963">
        <v>0.67900000000000005</v>
      </c>
    </row>
    <row r="9" spans="1:10">
      <c r="A9" s="17" t="s">
        <v>651</v>
      </c>
      <c r="B9" s="960" t="s">
        <v>12</v>
      </c>
      <c r="D9" s="17">
        <v>92321</v>
      </c>
      <c r="E9" s="963">
        <v>0.43099999999999999</v>
      </c>
      <c r="G9" s="17">
        <v>90017</v>
      </c>
      <c r="H9" s="963">
        <v>0.75600000000000001</v>
      </c>
    </row>
    <row r="10" spans="1:10">
      <c r="A10" s="17" t="s">
        <v>652</v>
      </c>
      <c r="B10" s="960" t="s">
        <v>12</v>
      </c>
      <c r="D10" s="17">
        <v>93265</v>
      </c>
      <c r="E10" s="963">
        <v>0.442</v>
      </c>
      <c r="G10" s="17">
        <v>90015</v>
      </c>
      <c r="H10" s="963">
        <v>0.78500000000000003</v>
      </c>
    </row>
    <row r="11" spans="1:10">
      <c r="A11" s="17" t="s">
        <v>653</v>
      </c>
      <c r="B11" s="960" t="s">
        <v>12</v>
      </c>
      <c r="D11" s="17">
        <v>93243</v>
      </c>
      <c r="E11" s="963">
        <v>0.624</v>
      </c>
      <c r="G11" s="17">
        <v>92281</v>
      </c>
      <c r="H11" s="963">
        <v>0.78900000000000003</v>
      </c>
    </row>
    <row r="12" spans="1:10">
      <c r="A12" s="17" t="s">
        <v>654</v>
      </c>
      <c r="B12" s="960" t="s">
        <v>12</v>
      </c>
      <c r="D12" s="17">
        <v>90007</v>
      </c>
      <c r="E12" s="963">
        <v>0.626</v>
      </c>
      <c r="G12" s="17">
        <v>92227</v>
      </c>
      <c r="H12" s="963">
        <v>0.88900000000000001</v>
      </c>
    </row>
    <row r="13" spans="1:10">
      <c r="A13" s="17" t="s">
        <v>655</v>
      </c>
      <c r="B13" s="960" t="s">
        <v>12</v>
      </c>
      <c r="D13" s="17">
        <v>92274</v>
      </c>
      <c r="E13" s="963">
        <v>0.627</v>
      </c>
      <c r="G13" s="17">
        <v>93249</v>
      </c>
      <c r="H13" s="963">
        <v>0.95</v>
      </c>
    </row>
    <row r="14" spans="1:10">
      <c r="A14" s="17" t="s">
        <v>656</v>
      </c>
      <c r="B14" s="960" t="s">
        <v>12</v>
      </c>
      <c r="D14" s="17">
        <v>93225</v>
      </c>
      <c r="E14" s="963">
        <v>0.63</v>
      </c>
      <c r="G14" s="17">
        <v>93267</v>
      </c>
      <c r="H14" s="963">
        <v>0.96299999999999997</v>
      </c>
    </row>
    <row r="15" spans="1:10">
      <c r="A15" s="17" t="s">
        <v>657</v>
      </c>
      <c r="B15" s="960" t="s">
        <v>12</v>
      </c>
      <c r="D15" s="17">
        <v>92257</v>
      </c>
      <c r="E15" s="963">
        <v>0.64700000000000002</v>
      </c>
      <c r="G15" s="17">
        <v>90057</v>
      </c>
      <c r="H15" s="963">
        <v>0.96499999999999997</v>
      </c>
    </row>
    <row r="16" spans="1:10" ht="13.5" thickBot="1">
      <c r="A16" s="97" t="s">
        <v>658</v>
      </c>
      <c r="B16" s="961" t="s">
        <v>12</v>
      </c>
      <c r="D16" s="97">
        <v>92254</v>
      </c>
      <c r="E16" s="964">
        <v>0.67900000000000005</v>
      </c>
      <c r="G16" s="97">
        <v>93307</v>
      </c>
      <c r="H16" s="964">
        <v>0.97699999999999998</v>
      </c>
    </row>
    <row r="19" spans="1:8">
      <c r="A19" s="1237" t="s">
        <v>640</v>
      </c>
      <c r="B19" s="1237"/>
      <c r="C19" s="1237"/>
      <c r="D19" s="1237"/>
      <c r="E19" s="1237"/>
      <c r="F19" s="1237"/>
      <c r="G19" s="1237"/>
      <c r="H19" s="1237"/>
    </row>
    <row r="20" spans="1:8">
      <c r="A20" s="1237" t="s">
        <v>659</v>
      </c>
      <c r="B20" s="1237"/>
      <c r="C20" s="1237"/>
      <c r="D20" s="1237"/>
      <c r="E20" s="1237"/>
      <c r="F20" s="1237"/>
      <c r="G20" s="1237"/>
      <c r="H20" s="1237"/>
    </row>
    <row r="21" spans="1:8" ht="29.45" customHeight="1">
      <c r="A21" s="1016" t="s">
        <v>642</v>
      </c>
      <c r="B21" s="1016"/>
      <c r="C21" s="1016"/>
      <c r="D21" s="1016"/>
      <c r="E21" s="1016"/>
      <c r="F21" s="1016"/>
      <c r="G21" s="1016"/>
      <c r="H21" s="1016"/>
    </row>
  </sheetData>
  <mergeCells count="7">
    <mergeCell ref="A4:H4"/>
    <mergeCell ref="A1:H1"/>
    <mergeCell ref="A2:H2"/>
    <mergeCell ref="A3:H3"/>
    <mergeCell ref="A21:H21"/>
    <mergeCell ref="A19:H19"/>
    <mergeCell ref="A20:H20"/>
  </mergeCells>
  <phoneticPr fontId="42" type="noConversion"/>
  <printOptions horizontalCentered="1" verticalCentered="1"/>
  <pageMargins left="0.5" right="0.5" top="0.25" bottom="0.25" header="0.3" footer="0.3"/>
  <pageSetup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94"/>
  <sheetViews>
    <sheetView topLeftCell="A69" zoomScale="85" zoomScaleNormal="85" workbookViewId="0">
      <selection activeCell="D111" sqref="D111"/>
    </sheetView>
  </sheetViews>
  <sheetFormatPr defaultColWidth="9.42578125" defaultRowHeight="12.75"/>
  <cols>
    <col min="1" max="1" width="51.42578125" bestFit="1" customWidth="1"/>
    <col min="2" max="2" width="6.5703125" customWidth="1"/>
    <col min="3" max="3" width="9.85546875" customWidth="1"/>
    <col min="4" max="4" width="11" customWidth="1"/>
    <col min="5" max="5" width="9.85546875" customWidth="1"/>
    <col min="6" max="6" width="11.5703125" customWidth="1"/>
    <col min="7" max="7" width="15" bestFit="1" customWidth="1"/>
    <col min="8" max="8" width="12" customWidth="1"/>
  </cols>
  <sheetData>
    <row r="1" spans="1:8" ht="15.75">
      <c r="A1" s="1003" t="s">
        <v>61</v>
      </c>
      <c r="B1" s="1003"/>
      <c r="C1" s="1003"/>
      <c r="D1" s="1003"/>
      <c r="E1" s="1003"/>
      <c r="F1" s="1003"/>
      <c r="G1" s="1003"/>
      <c r="H1" s="1003"/>
    </row>
    <row r="2" spans="1:8" ht="15.75" customHeight="1">
      <c r="A2" s="991" t="s">
        <v>1</v>
      </c>
      <c r="B2" s="991"/>
      <c r="C2" s="991"/>
      <c r="D2" s="991"/>
      <c r="E2" s="991"/>
      <c r="F2" s="991"/>
      <c r="G2" s="991"/>
      <c r="H2" s="991"/>
    </row>
    <row r="3" spans="1:8" ht="15.75" customHeight="1">
      <c r="A3" s="993" t="s">
        <v>2</v>
      </c>
      <c r="B3" s="993"/>
      <c r="C3" s="993"/>
      <c r="D3" s="993"/>
      <c r="E3" s="993"/>
      <c r="F3" s="993"/>
      <c r="G3" s="993"/>
      <c r="H3" s="993"/>
    </row>
    <row r="4" spans="1:8" ht="15.75" customHeight="1" thickBot="1">
      <c r="A4" s="61"/>
      <c r="B4" s="61"/>
      <c r="C4" s="62"/>
      <c r="D4" s="62"/>
      <c r="E4" s="62"/>
      <c r="F4" s="62"/>
      <c r="G4" s="62"/>
      <c r="H4" s="62"/>
    </row>
    <row r="5" spans="1:8" ht="15.75" customHeight="1" thickBot="1">
      <c r="A5" s="63"/>
      <c r="B5" s="1006" t="s">
        <v>62</v>
      </c>
      <c r="C5" s="1007"/>
      <c r="D5" s="1007"/>
      <c r="E5" s="1007"/>
      <c r="F5" s="1007"/>
      <c r="G5" s="1007"/>
      <c r="H5" s="1007"/>
    </row>
    <row r="6" spans="1:8" ht="12.75" customHeight="1" thickBot="1">
      <c r="A6" s="229"/>
      <c r="B6" s="229"/>
      <c r="C6" s="1011" t="s">
        <v>63</v>
      </c>
      <c r="D6" s="1012"/>
      <c r="E6" s="1012"/>
      <c r="F6" s="1012"/>
      <c r="G6" s="1012"/>
      <c r="H6" s="1013"/>
    </row>
    <row r="7" spans="1:8" ht="38.25" customHeight="1">
      <c r="A7" s="64" t="s">
        <v>64</v>
      </c>
      <c r="B7" s="65" t="s">
        <v>65</v>
      </c>
      <c r="C7" s="424" t="s">
        <v>66</v>
      </c>
      <c r="D7" s="424" t="s">
        <v>67</v>
      </c>
      <c r="E7" s="424" t="s">
        <v>68</v>
      </c>
      <c r="F7" s="424" t="s">
        <v>69</v>
      </c>
      <c r="G7" s="425" t="s">
        <v>70</v>
      </c>
      <c r="H7" s="424" t="s">
        <v>71</v>
      </c>
    </row>
    <row r="8" spans="1:8" ht="12.75" customHeight="1">
      <c r="A8" s="66" t="s">
        <v>23</v>
      </c>
      <c r="B8" s="69"/>
      <c r="C8" s="165"/>
      <c r="D8" s="165"/>
      <c r="E8" s="165"/>
      <c r="F8" s="165"/>
      <c r="G8" s="165"/>
      <c r="H8" s="165"/>
    </row>
    <row r="9" spans="1:8">
      <c r="A9" s="373" t="s">
        <v>72</v>
      </c>
      <c r="B9" s="373" t="s">
        <v>73</v>
      </c>
      <c r="C9" s="166">
        <v>2052</v>
      </c>
      <c r="D9" s="166">
        <v>0</v>
      </c>
      <c r="E9" s="166">
        <v>0</v>
      </c>
      <c r="F9" s="166">
        <v>40832</v>
      </c>
      <c r="G9" s="881">
        <v>1806311.18</v>
      </c>
      <c r="H9" s="177">
        <f>G9/$G$69</f>
        <v>4.1335227410062451E-2</v>
      </c>
    </row>
    <row r="10" spans="1:8" ht="12.75" customHeight="1">
      <c r="A10" s="373" t="s">
        <v>74</v>
      </c>
      <c r="B10" s="373" t="s">
        <v>75</v>
      </c>
      <c r="C10" s="166">
        <v>0</v>
      </c>
      <c r="D10" s="166">
        <v>0</v>
      </c>
      <c r="E10" s="166">
        <v>0</v>
      </c>
      <c r="F10" s="166">
        <v>0</v>
      </c>
      <c r="G10" s="881">
        <v>0</v>
      </c>
      <c r="H10" s="177">
        <f t="shared" ref="H10:H13" si="0">G10/$G$69</f>
        <v>0</v>
      </c>
    </row>
    <row r="11" spans="1:8" ht="12.75" customHeight="1">
      <c r="A11" s="373" t="s">
        <v>76</v>
      </c>
      <c r="B11" s="373" t="s">
        <v>75</v>
      </c>
      <c r="C11" s="166">
        <v>0</v>
      </c>
      <c r="D11" s="166">
        <v>0</v>
      </c>
      <c r="E11" s="166">
        <v>0</v>
      </c>
      <c r="F11" s="166">
        <v>0</v>
      </c>
      <c r="G11" s="881">
        <v>0</v>
      </c>
      <c r="H11" s="177">
        <f t="shared" si="0"/>
        <v>0</v>
      </c>
    </row>
    <row r="12" spans="1:8" ht="12.75" customHeight="1">
      <c r="A12" s="373" t="s">
        <v>77</v>
      </c>
      <c r="B12" s="373" t="s">
        <v>75</v>
      </c>
      <c r="C12" s="166">
        <v>0</v>
      </c>
      <c r="D12" s="166">
        <v>0</v>
      </c>
      <c r="E12" s="166">
        <v>0</v>
      </c>
      <c r="F12" s="166">
        <v>0</v>
      </c>
      <c r="G12" s="881">
        <v>0</v>
      </c>
      <c r="H12" s="177">
        <f t="shared" si="0"/>
        <v>0</v>
      </c>
    </row>
    <row r="13" spans="1:8" ht="12.75" customHeight="1">
      <c r="A13" s="373" t="s">
        <v>78</v>
      </c>
      <c r="B13" s="373" t="s">
        <v>75</v>
      </c>
      <c r="C13" s="166">
        <v>0</v>
      </c>
      <c r="D13" s="166">
        <v>0</v>
      </c>
      <c r="E13" s="166">
        <v>0</v>
      </c>
      <c r="F13" s="166">
        <v>0</v>
      </c>
      <c r="G13" s="881">
        <v>0</v>
      </c>
      <c r="H13" s="177">
        <f t="shared" si="0"/>
        <v>0</v>
      </c>
    </row>
    <row r="14" spans="1:8">
      <c r="A14" s="67" t="s">
        <v>27</v>
      </c>
      <c r="B14" s="72"/>
      <c r="C14" s="72"/>
      <c r="D14" s="72"/>
      <c r="E14" s="72"/>
      <c r="F14" s="72"/>
      <c r="G14" s="72"/>
      <c r="H14" s="72"/>
    </row>
    <row r="15" spans="1:8">
      <c r="A15" s="373" t="s">
        <v>79</v>
      </c>
      <c r="B15" s="373" t="s">
        <v>73</v>
      </c>
      <c r="C15" s="166">
        <v>47841</v>
      </c>
      <c r="D15" s="166">
        <v>0</v>
      </c>
      <c r="E15" s="166">
        <v>0</v>
      </c>
      <c r="F15" s="166">
        <v>151178</v>
      </c>
      <c r="G15" s="881">
        <v>2405647.7000000002</v>
      </c>
      <c r="H15" s="177">
        <f>G15/$G$69</f>
        <v>5.5050312398550127E-2</v>
      </c>
    </row>
    <row r="16" spans="1:8">
      <c r="A16" s="373" t="s">
        <v>80</v>
      </c>
      <c r="B16" s="373" t="s">
        <v>73</v>
      </c>
      <c r="C16" s="166">
        <v>477</v>
      </c>
      <c r="D16" s="166">
        <v>0</v>
      </c>
      <c r="E16" s="166">
        <v>0</v>
      </c>
      <c r="F16" s="166">
        <v>3029</v>
      </c>
      <c r="G16" s="881">
        <v>19429.34</v>
      </c>
      <c r="H16" s="177">
        <f t="shared" ref="H16:H22" si="1">G16/$G$69</f>
        <v>4.4461673947421553E-4</v>
      </c>
    </row>
    <row r="17" spans="1:8">
      <c r="A17" s="373" t="s">
        <v>81</v>
      </c>
      <c r="B17" s="373" t="s">
        <v>73</v>
      </c>
      <c r="C17" s="166">
        <v>2090</v>
      </c>
      <c r="D17" s="166">
        <v>0</v>
      </c>
      <c r="E17" s="166">
        <v>0</v>
      </c>
      <c r="F17" s="166">
        <v>4995</v>
      </c>
      <c r="G17" s="881">
        <v>4842915.8099999996</v>
      </c>
      <c r="H17" s="177">
        <f t="shared" si="1"/>
        <v>0.11082421929876822</v>
      </c>
    </row>
    <row r="18" spans="1:8">
      <c r="A18" s="373" t="s">
        <v>82</v>
      </c>
      <c r="B18" s="373" t="s">
        <v>75</v>
      </c>
      <c r="C18" s="166">
        <v>25529</v>
      </c>
      <c r="D18" s="166">
        <v>0</v>
      </c>
      <c r="E18" s="166">
        <v>0</v>
      </c>
      <c r="F18" s="166">
        <v>41612</v>
      </c>
      <c r="G18" s="881">
        <v>1266002.8500000001</v>
      </c>
      <c r="H18" s="177">
        <f t="shared" si="1"/>
        <v>2.8970930527339806E-2</v>
      </c>
    </row>
    <row r="19" spans="1:8">
      <c r="A19" s="373" t="s">
        <v>83</v>
      </c>
      <c r="B19" s="373" t="s">
        <v>75</v>
      </c>
      <c r="C19" s="166">
        <v>0</v>
      </c>
      <c r="D19" s="166">
        <v>0</v>
      </c>
      <c r="E19" s="166">
        <v>0</v>
      </c>
      <c r="F19" s="166">
        <v>0</v>
      </c>
      <c r="G19" s="881">
        <v>0</v>
      </c>
      <c r="H19" s="177">
        <f t="shared" si="1"/>
        <v>0</v>
      </c>
    </row>
    <row r="20" spans="1:8">
      <c r="A20" s="373" t="s">
        <v>84</v>
      </c>
      <c r="B20" s="373" t="s">
        <v>75</v>
      </c>
      <c r="C20" s="166">
        <v>0</v>
      </c>
      <c r="D20" s="166">
        <v>0</v>
      </c>
      <c r="E20" s="166">
        <v>0</v>
      </c>
      <c r="F20" s="166">
        <v>0</v>
      </c>
      <c r="G20" s="881">
        <v>0</v>
      </c>
      <c r="H20" s="177">
        <f t="shared" si="1"/>
        <v>0</v>
      </c>
    </row>
    <row r="21" spans="1:8">
      <c r="A21" s="373" t="s">
        <v>85</v>
      </c>
      <c r="B21" s="373" t="s">
        <v>75</v>
      </c>
      <c r="C21" s="166">
        <v>1299</v>
      </c>
      <c r="D21" s="166">
        <v>0</v>
      </c>
      <c r="E21" s="166">
        <v>0</v>
      </c>
      <c r="F21" s="166">
        <v>7300</v>
      </c>
      <c r="G21" s="881">
        <v>158185.79</v>
      </c>
      <c r="H21" s="177">
        <f t="shared" si="1"/>
        <v>3.6198887960657939E-3</v>
      </c>
    </row>
    <row r="22" spans="1:8">
      <c r="A22" s="373" t="s">
        <v>86</v>
      </c>
      <c r="B22" s="373" t="s">
        <v>73</v>
      </c>
      <c r="C22" s="166">
        <v>0</v>
      </c>
      <c r="D22" s="166">
        <v>0</v>
      </c>
      <c r="E22" s="166">
        <v>0</v>
      </c>
      <c r="F22" s="166">
        <v>0</v>
      </c>
      <c r="G22" s="881">
        <v>0</v>
      </c>
      <c r="H22" s="177">
        <f t="shared" si="1"/>
        <v>0</v>
      </c>
    </row>
    <row r="23" spans="1:8">
      <c r="A23" s="67" t="s">
        <v>28</v>
      </c>
      <c r="B23" s="72"/>
      <c r="C23" s="72"/>
      <c r="D23" s="72"/>
      <c r="E23" s="72"/>
      <c r="F23" s="72"/>
      <c r="G23" s="72"/>
      <c r="H23" s="72"/>
    </row>
    <row r="24" spans="1:8">
      <c r="A24" s="373" t="s">
        <v>87</v>
      </c>
      <c r="B24" s="373" t="s">
        <v>73</v>
      </c>
      <c r="C24" s="166">
        <v>50675</v>
      </c>
      <c r="D24" s="166">
        <v>0</v>
      </c>
      <c r="E24" s="166">
        <v>0</v>
      </c>
      <c r="F24" s="166">
        <v>23266</v>
      </c>
      <c r="G24" s="881">
        <v>8654196.2300000004</v>
      </c>
      <c r="H24" s="177">
        <f>G24/$G$69</f>
        <v>0.19804072143225906</v>
      </c>
    </row>
    <row r="25" spans="1:8">
      <c r="A25" s="373" t="s">
        <v>88</v>
      </c>
      <c r="B25" s="373" t="s">
        <v>73</v>
      </c>
      <c r="C25" s="166">
        <v>0</v>
      </c>
      <c r="D25" s="166">
        <v>0</v>
      </c>
      <c r="E25" s="166">
        <v>0</v>
      </c>
      <c r="F25" s="166">
        <v>0</v>
      </c>
      <c r="G25" s="881">
        <v>0</v>
      </c>
      <c r="H25" s="177">
        <f t="shared" ref="H25:H27" si="2">G25/$G$69</f>
        <v>0</v>
      </c>
    </row>
    <row r="26" spans="1:8" s="3" customFormat="1">
      <c r="A26" s="373" t="s">
        <v>89</v>
      </c>
      <c r="B26" s="806" t="s">
        <v>73</v>
      </c>
      <c r="C26" s="166">
        <v>2052</v>
      </c>
      <c r="D26" s="166">
        <v>0</v>
      </c>
      <c r="E26" s="166">
        <v>0</v>
      </c>
      <c r="F26" s="166">
        <v>59791</v>
      </c>
      <c r="G26" s="881">
        <v>4509097.6399999997</v>
      </c>
      <c r="H26" s="177">
        <f t="shared" si="2"/>
        <v>0.10318519778168893</v>
      </c>
    </row>
    <row r="27" spans="1:8" s="3" customFormat="1">
      <c r="A27" s="373" t="s">
        <v>90</v>
      </c>
      <c r="B27" s="806" t="s">
        <v>73</v>
      </c>
      <c r="C27" s="166">
        <v>0</v>
      </c>
      <c r="D27" s="166">
        <v>0</v>
      </c>
      <c r="E27" s="166">
        <v>0</v>
      </c>
      <c r="F27" s="166">
        <v>0</v>
      </c>
      <c r="G27" s="881">
        <v>0</v>
      </c>
      <c r="H27" s="177">
        <f t="shared" si="2"/>
        <v>0</v>
      </c>
    </row>
    <row r="28" spans="1:8">
      <c r="A28" s="67" t="s">
        <v>29</v>
      </c>
      <c r="B28" s="72"/>
      <c r="C28" s="72"/>
      <c r="D28" s="72"/>
      <c r="E28" s="72"/>
      <c r="F28" s="72"/>
      <c r="G28" s="72"/>
      <c r="H28" s="72"/>
    </row>
    <row r="29" spans="1:8">
      <c r="A29" s="373" t="s">
        <v>91</v>
      </c>
      <c r="B29" s="373" t="s">
        <v>73</v>
      </c>
      <c r="C29" s="166">
        <v>3572</v>
      </c>
      <c r="D29" s="166">
        <v>0</v>
      </c>
      <c r="E29" s="166">
        <v>0</v>
      </c>
      <c r="F29" s="166">
        <v>-120065</v>
      </c>
      <c r="G29" s="881">
        <v>4769589.2300000004</v>
      </c>
      <c r="H29" s="177">
        <f>G29/$G$69</f>
        <v>0.10914622998382521</v>
      </c>
    </row>
    <row r="30" spans="1:8">
      <c r="A30" s="373" t="s">
        <v>92</v>
      </c>
      <c r="B30" s="373" t="s">
        <v>73</v>
      </c>
      <c r="C30" s="166">
        <v>0</v>
      </c>
      <c r="D30" s="166">
        <v>0</v>
      </c>
      <c r="E30" s="166">
        <v>0</v>
      </c>
      <c r="F30" s="166">
        <v>0</v>
      </c>
      <c r="G30" s="881">
        <v>0</v>
      </c>
      <c r="H30" s="177">
        <f t="shared" ref="H30:H42" si="3">G30/$G$69</f>
        <v>0</v>
      </c>
    </row>
    <row r="31" spans="1:8">
      <c r="A31" s="373" t="s">
        <v>93</v>
      </c>
      <c r="B31" s="373" t="s">
        <v>73</v>
      </c>
      <c r="C31" s="166">
        <v>0</v>
      </c>
      <c r="D31" s="166">
        <v>0</v>
      </c>
      <c r="E31" s="166">
        <v>0</v>
      </c>
      <c r="F31" s="166">
        <v>0</v>
      </c>
      <c r="G31" s="881">
        <v>0</v>
      </c>
      <c r="H31" s="177">
        <f t="shared" si="3"/>
        <v>0</v>
      </c>
    </row>
    <row r="32" spans="1:8">
      <c r="A32" s="373" t="s">
        <v>94</v>
      </c>
      <c r="B32" s="373" t="s">
        <v>73</v>
      </c>
      <c r="C32" s="166">
        <v>0</v>
      </c>
      <c r="D32" s="166">
        <v>0</v>
      </c>
      <c r="E32" s="166">
        <v>0</v>
      </c>
      <c r="F32" s="166">
        <v>0</v>
      </c>
      <c r="G32" s="881">
        <v>0</v>
      </c>
      <c r="H32" s="177">
        <f t="shared" si="3"/>
        <v>0</v>
      </c>
    </row>
    <row r="33" spans="1:8">
      <c r="A33" s="373" t="s">
        <v>95</v>
      </c>
      <c r="B33" s="373" t="s">
        <v>73</v>
      </c>
      <c r="C33" s="166">
        <v>0</v>
      </c>
      <c r="D33" s="166">
        <v>0</v>
      </c>
      <c r="E33" s="166">
        <v>0</v>
      </c>
      <c r="F33" s="166">
        <v>0</v>
      </c>
      <c r="G33" s="881">
        <v>0</v>
      </c>
      <c r="H33" s="177">
        <f t="shared" si="3"/>
        <v>0</v>
      </c>
    </row>
    <row r="34" spans="1:8">
      <c r="A34" s="373" t="s">
        <v>96</v>
      </c>
      <c r="B34" s="373" t="s">
        <v>73</v>
      </c>
      <c r="C34" s="166">
        <v>733</v>
      </c>
      <c r="D34" s="166">
        <v>0</v>
      </c>
      <c r="E34" s="166">
        <v>0</v>
      </c>
      <c r="F34" s="166">
        <v>8144</v>
      </c>
      <c r="G34" s="881">
        <v>317035.84999999998</v>
      </c>
      <c r="H34" s="177">
        <f t="shared" si="3"/>
        <v>7.2549786005822363E-3</v>
      </c>
    </row>
    <row r="35" spans="1:8">
      <c r="A35" s="373" t="s">
        <v>97</v>
      </c>
      <c r="B35" s="373" t="s">
        <v>73</v>
      </c>
      <c r="C35" s="166">
        <v>0</v>
      </c>
      <c r="D35" s="166">
        <v>0</v>
      </c>
      <c r="E35" s="166">
        <v>0</v>
      </c>
      <c r="F35" s="166">
        <v>0</v>
      </c>
      <c r="G35" s="881">
        <v>0</v>
      </c>
      <c r="H35" s="177">
        <f t="shared" si="3"/>
        <v>0</v>
      </c>
    </row>
    <row r="36" spans="1:8">
      <c r="A36" s="373" t="s">
        <v>98</v>
      </c>
      <c r="B36" s="373" t="s">
        <v>73</v>
      </c>
      <c r="C36" s="166">
        <v>0</v>
      </c>
      <c r="D36" s="166">
        <v>0</v>
      </c>
      <c r="E36" s="166">
        <v>0</v>
      </c>
      <c r="F36" s="166">
        <v>0</v>
      </c>
      <c r="G36" s="881">
        <v>0</v>
      </c>
      <c r="H36" s="177">
        <f t="shared" si="3"/>
        <v>0</v>
      </c>
    </row>
    <row r="37" spans="1:8">
      <c r="A37" s="373" t="s">
        <v>99</v>
      </c>
      <c r="B37" s="373" t="s">
        <v>73</v>
      </c>
      <c r="C37" s="166">
        <v>5573</v>
      </c>
      <c r="D37" s="166">
        <v>0</v>
      </c>
      <c r="E37" s="166">
        <v>0</v>
      </c>
      <c r="F37" s="166">
        <v>61916</v>
      </c>
      <c r="G37" s="881">
        <v>608145.65</v>
      </c>
      <c r="H37" s="177">
        <f t="shared" si="3"/>
        <v>1.3916671180206197E-2</v>
      </c>
    </row>
    <row r="38" spans="1:8">
      <c r="A38" s="373" t="s">
        <v>100</v>
      </c>
      <c r="B38" s="373" t="s">
        <v>73</v>
      </c>
      <c r="C38" s="166">
        <v>504</v>
      </c>
      <c r="D38" s="166">
        <v>0</v>
      </c>
      <c r="E38" s="166">
        <v>0</v>
      </c>
      <c r="F38" s="166">
        <v>7767</v>
      </c>
      <c r="G38" s="881">
        <v>1811750.5</v>
      </c>
      <c r="H38" s="177">
        <f t="shared" si="3"/>
        <v>4.1459699611555503E-2</v>
      </c>
    </row>
    <row r="39" spans="1:8">
      <c r="A39" s="373" t="s">
        <v>101</v>
      </c>
      <c r="B39" s="373" t="s">
        <v>73</v>
      </c>
      <c r="C39" s="166">
        <v>4057</v>
      </c>
      <c r="D39" s="166">
        <v>0</v>
      </c>
      <c r="E39" s="166">
        <v>0</v>
      </c>
      <c r="F39" s="166">
        <v>8720</v>
      </c>
      <c r="G39" s="881">
        <v>1092731.6000000001</v>
      </c>
      <c r="H39" s="177">
        <f t="shared" si="3"/>
        <v>2.500582938547798E-2</v>
      </c>
    </row>
    <row r="40" spans="1:8">
      <c r="A40" s="71" t="s">
        <v>102</v>
      </c>
      <c r="B40" s="373" t="s">
        <v>75</v>
      </c>
      <c r="C40" s="166">
        <v>0</v>
      </c>
      <c r="D40" s="166">
        <v>0</v>
      </c>
      <c r="E40" s="166">
        <v>0</v>
      </c>
      <c r="F40" s="166">
        <v>0</v>
      </c>
      <c r="G40" s="881">
        <v>0</v>
      </c>
      <c r="H40" s="177">
        <f t="shared" si="3"/>
        <v>0</v>
      </c>
    </row>
    <row r="41" spans="1:8">
      <c r="A41" s="373" t="s">
        <v>103</v>
      </c>
      <c r="B41" s="373" t="s">
        <v>73</v>
      </c>
      <c r="C41" s="166">
        <v>0</v>
      </c>
      <c r="D41" s="166">
        <v>0</v>
      </c>
      <c r="E41" s="166">
        <v>0</v>
      </c>
      <c r="F41" s="166">
        <v>0</v>
      </c>
      <c r="G41" s="881">
        <v>0</v>
      </c>
      <c r="H41" s="177">
        <f t="shared" si="3"/>
        <v>0</v>
      </c>
    </row>
    <row r="42" spans="1:8">
      <c r="A42" s="373" t="s">
        <v>104</v>
      </c>
      <c r="B42" s="373" t="s">
        <v>73</v>
      </c>
      <c r="C42" s="166">
        <v>0</v>
      </c>
      <c r="D42" s="166">
        <v>0</v>
      </c>
      <c r="E42" s="166">
        <v>0</v>
      </c>
      <c r="F42" s="166">
        <v>0</v>
      </c>
      <c r="G42" s="881">
        <v>0</v>
      </c>
      <c r="H42" s="177">
        <f t="shared" si="3"/>
        <v>0</v>
      </c>
    </row>
    <row r="43" spans="1:8">
      <c r="A43" s="67" t="s">
        <v>30</v>
      </c>
      <c r="B43" s="72"/>
      <c r="C43" s="72"/>
      <c r="D43" s="72"/>
      <c r="E43" s="72"/>
      <c r="F43" s="72"/>
      <c r="G43" s="72"/>
      <c r="H43" s="72"/>
    </row>
    <row r="44" spans="1:8">
      <c r="A44" s="373" t="s">
        <v>105</v>
      </c>
      <c r="B44" s="373" t="s">
        <v>73</v>
      </c>
      <c r="C44" s="166">
        <v>7721</v>
      </c>
      <c r="D44" s="166">
        <v>0</v>
      </c>
      <c r="E44" s="166">
        <v>0</v>
      </c>
      <c r="F44" s="166">
        <v>-9497</v>
      </c>
      <c r="G44" s="881">
        <v>462118.73</v>
      </c>
      <c r="H44" s="177">
        <f>G44/$G$69</f>
        <v>1.0575023288622533E-2</v>
      </c>
    </row>
    <row r="45" spans="1:8">
      <c r="A45" s="373" t="s">
        <v>106</v>
      </c>
      <c r="B45" s="373" t="s">
        <v>73</v>
      </c>
      <c r="C45" s="166">
        <v>0</v>
      </c>
      <c r="D45" s="166">
        <v>0</v>
      </c>
      <c r="E45" s="166">
        <v>0</v>
      </c>
      <c r="F45" s="166">
        <v>0</v>
      </c>
      <c r="G45" s="881">
        <v>0</v>
      </c>
      <c r="H45" s="177">
        <f t="shared" ref="H45:H46" si="4">G45/$G$69</f>
        <v>0</v>
      </c>
    </row>
    <row r="46" spans="1:8">
      <c r="A46" s="373" t="s">
        <v>107</v>
      </c>
      <c r="B46" s="373" t="s">
        <v>73</v>
      </c>
      <c r="C46" s="166">
        <v>0</v>
      </c>
      <c r="D46" s="166">
        <v>0</v>
      </c>
      <c r="E46" s="166">
        <v>0</v>
      </c>
      <c r="F46" s="166">
        <v>0</v>
      </c>
      <c r="G46" s="881">
        <v>0</v>
      </c>
      <c r="H46" s="177">
        <f t="shared" si="4"/>
        <v>0</v>
      </c>
    </row>
    <row r="47" spans="1:8">
      <c r="A47" s="67" t="s">
        <v>108</v>
      </c>
      <c r="B47" s="72"/>
      <c r="C47" s="72"/>
      <c r="D47" s="72"/>
      <c r="E47" s="72"/>
      <c r="F47" s="72"/>
      <c r="G47" s="72"/>
      <c r="H47" s="72"/>
    </row>
    <row r="48" spans="1:8">
      <c r="A48" s="373" t="s">
        <v>109</v>
      </c>
      <c r="B48" s="373" t="s">
        <v>75</v>
      </c>
      <c r="C48" s="166">
        <v>0</v>
      </c>
      <c r="D48" s="166">
        <v>0</v>
      </c>
      <c r="E48" s="166">
        <v>0</v>
      </c>
      <c r="F48" s="166">
        <v>0</v>
      </c>
      <c r="G48" s="881">
        <v>0</v>
      </c>
      <c r="H48" s="177">
        <f>G48/$G$69</f>
        <v>0</v>
      </c>
    </row>
    <row r="49" spans="1:8">
      <c r="A49" s="373" t="s">
        <v>110</v>
      </c>
      <c r="B49" s="373" t="s">
        <v>75</v>
      </c>
      <c r="C49" s="166">
        <v>0</v>
      </c>
      <c r="D49" s="166">
        <v>0</v>
      </c>
      <c r="E49" s="166">
        <v>0</v>
      </c>
      <c r="F49" s="166">
        <v>0</v>
      </c>
      <c r="G49" s="881">
        <v>0</v>
      </c>
      <c r="H49" s="177">
        <f t="shared" ref="H49:H54" si="5">G49/$G$69</f>
        <v>0</v>
      </c>
    </row>
    <row r="50" spans="1:8">
      <c r="A50" s="373" t="s">
        <v>111</v>
      </c>
      <c r="B50" s="373" t="s">
        <v>75</v>
      </c>
      <c r="C50" s="166">
        <v>0</v>
      </c>
      <c r="D50" s="166">
        <v>0</v>
      </c>
      <c r="E50" s="166">
        <v>0</v>
      </c>
      <c r="F50" s="166">
        <v>0</v>
      </c>
      <c r="G50" s="881">
        <v>0</v>
      </c>
      <c r="H50" s="177">
        <f t="shared" si="5"/>
        <v>0</v>
      </c>
    </row>
    <row r="51" spans="1:8">
      <c r="A51" s="373" t="s">
        <v>112</v>
      </c>
      <c r="B51" s="373" t="s">
        <v>75</v>
      </c>
      <c r="C51" s="166">
        <v>0</v>
      </c>
      <c r="D51" s="166">
        <v>0</v>
      </c>
      <c r="E51" s="166">
        <v>0</v>
      </c>
      <c r="F51" s="166">
        <v>0</v>
      </c>
      <c r="G51" s="881">
        <v>0</v>
      </c>
      <c r="H51" s="177">
        <f t="shared" si="5"/>
        <v>0</v>
      </c>
    </row>
    <row r="52" spans="1:8">
      <c r="A52" s="373" t="s">
        <v>113</v>
      </c>
      <c r="B52" s="373" t="s">
        <v>75</v>
      </c>
      <c r="C52" s="166">
        <v>0</v>
      </c>
      <c r="D52" s="166">
        <v>0</v>
      </c>
      <c r="E52" s="166">
        <v>0</v>
      </c>
      <c r="F52" s="166">
        <v>0</v>
      </c>
      <c r="G52" s="881">
        <v>0</v>
      </c>
      <c r="H52" s="177">
        <f t="shared" si="5"/>
        <v>0</v>
      </c>
    </row>
    <row r="53" spans="1:8">
      <c r="A53" s="373" t="s">
        <v>114</v>
      </c>
      <c r="B53" s="373" t="s">
        <v>75</v>
      </c>
      <c r="C53" s="166">
        <v>0</v>
      </c>
      <c r="D53" s="166">
        <v>0</v>
      </c>
      <c r="E53" s="166">
        <v>0</v>
      </c>
      <c r="F53" s="166">
        <v>0</v>
      </c>
      <c r="G53" s="881">
        <v>0</v>
      </c>
      <c r="H53" s="177">
        <f t="shared" si="5"/>
        <v>0</v>
      </c>
    </row>
    <row r="54" spans="1:8">
      <c r="A54" s="373" t="s">
        <v>115</v>
      </c>
      <c r="B54" s="373" t="s">
        <v>75</v>
      </c>
      <c r="C54" s="166">
        <v>0</v>
      </c>
      <c r="D54" s="166">
        <v>0</v>
      </c>
      <c r="E54" s="166">
        <v>0</v>
      </c>
      <c r="F54" s="166">
        <v>0</v>
      </c>
      <c r="G54" s="881">
        <v>0</v>
      </c>
      <c r="H54" s="177">
        <f t="shared" si="5"/>
        <v>0</v>
      </c>
    </row>
    <row r="55" spans="1:8">
      <c r="A55" s="67" t="s">
        <v>32</v>
      </c>
      <c r="B55" s="72"/>
      <c r="C55" s="72"/>
      <c r="D55" s="72"/>
      <c r="E55" s="72"/>
      <c r="F55" s="72"/>
      <c r="G55" s="72"/>
      <c r="H55" s="72"/>
    </row>
    <row r="56" spans="1:8">
      <c r="A56" s="373" t="s">
        <v>116</v>
      </c>
      <c r="B56" s="373" t="s">
        <v>73</v>
      </c>
      <c r="C56" s="166">
        <v>0</v>
      </c>
      <c r="D56" s="166">
        <v>0</v>
      </c>
      <c r="E56" s="166">
        <v>0</v>
      </c>
      <c r="F56" s="166">
        <v>0</v>
      </c>
      <c r="G56" s="881">
        <v>0</v>
      </c>
      <c r="H56" s="177">
        <f>G56/$G$69</f>
        <v>0</v>
      </c>
    </row>
    <row r="57" spans="1:8">
      <c r="A57" s="373" t="s">
        <v>117</v>
      </c>
      <c r="B57" s="373" t="s">
        <v>73</v>
      </c>
      <c r="C57" s="166">
        <v>0</v>
      </c>
      <c r="D57" s="166">
        <v>0</v>
      </c>
      <c r="E57" s="166">
        <v>0</v>
      </c>
      <c r="F57" s="166">
        <v>0</v>
      </c>
      <c r="G57" s="881">
        <v>0</v>
      </c>
      <c r="H57" s="177">
        <f t="shared" ref="H57:H62" si="6">G57/$G$69</f>
        <v>0</v>
      </c>
    </row>
    <row r="58" spans="1:8">
      <c r="A58" s="373" t="s">
        <v>118</v>
      </c>
      <c r="B58" s="373" t="s">
        <v>75</v>
      </c>
      <c r="C58" s="166">
        <v>0</v>
      </c>
      <c r="D58" s="166">
        <v>0</v>
      </c>
      <c r="E58" s="166">
        <v>0</v>
      </c>
      <c r="F58" s="166">
        <v>0</v>
      </c>
      <c r="G58" s="881">
        <v>0</v>
      </c>
      <c r="H58" s="177">
        <f t="shared" si="6"/>
        <v>0</v>
      </c>
    </row>
    <row r="59" spans="1:8">
      <c r="A59" s="373" t="s">
        <v>119</v>
      </c>
      <c r="B59" s="373" t="s">
        <v>73</v>
      </c>
      <c r="C59" s="166">
        <v>0</v>
      </c>
      <c r="D59" s="166">
        <v>0</v>
      </c>
      <c r="E59" s="166">
        <v>0</v>
      </c>
      <c r="F59" s="166">
        <v>0</v>
      </c>
      <c r="G59" s="881">
        <v>0</v>
      </c>
      <c r="H59" s="177">
        <f t="shared" si="6"/>
        <v>0</v>
      </c>
    </row>
    <row r="60" spans="1:8">
      <c r="A60" s="373" t="s">
        <v>120</v>
      </c>
      <c r="B60" s="373" t="s">
        <v>75</v>
      </c>
      <c r="C60" s="166">
        <v>0</v>
      </c>
      <c r="D60" s="166">
        <v>0</v>
      </c>
      <c r="E60" s="166">
        <v>0</v>
      </c>
      <c r="F60" s="166">
        <v>0</v>
      </c>
      <c r="G60" s="881">
        <v>0</v>
      </c>
      <c r="H60" s="177">
        <f t="shared" si="6"/>
        <v>0</v>
      </c>
    </row>
    <row r="61" spans="1:8">
      <c r="A61" s="373" t="s">
        <v>121</v>
      </c>
      <c r="B61" s="373" t="s">
        <v>73</v>
      </c>
      <c r="C61" s="166">
        <v>0</v>
      </c>
      <c r="D61" s="166">
        <v>0</v>
      </c>
      <c r="E61" s="166">
        <v>0</v>
      </c>
      <c r="F61" s="166">
        <v>0</v>
      </c>
      <c r="G61" s="881">
        <v>0</v>
      </c>
      <c r="H61" s="177">
        <f t="shared" si="6"/>
        <v>0</v>
      </c>
    </row>
    <row r="62" spans="1:8">
      <c r="A62" s="373" t="s">
        <v>122</v>
      </c>
      <c r="B62" s="373" t="s">
        <v>75</v>
      </c>
      <c r="C62" s="166">
        <v>0</v>
      </c>
      <c r="D62" s="166">
        <v>0</v>
      </c>
      <c r="E62" s="166">
        <v>0</v>
      </c>
      <c r="F62" s="166">
        <v>0</v>
      </c>
      <c r="G62" s="881">
        <v>0</v>
      </c>
      <c r="H62" s="177">
        <f t="shared" si="6"/>
        <v>0</v>
      </c>
    </row>
    <row r="63" spans="1:8">
      <c r="A63" s="67" t="s">
        <v>123</v>
      </c>
      <c r="B63" s="72"/>
      <c r="C63" s="72"/>
      <c r="D63" s="72"/>
      <c r="E63" s="72"/>
      <c r="F63" s="72"/>
      <c r="G63" s="72"/>
      <c r="H63" s="72"/>
    </row>
    <row r="64" spans="1:8">
      <c r="A64" s="787"/>
      <c r="B64" s="379"/>
      <c r="C64" s="166"/>
      <c r="D64" s="179"/>
      <c r="E64" s="179"/>
      <c r="F64" s="179"/>
      <c r="G64" s="179"/>
      <c r="H64" s="177"/>
    </row>
    <row r="65" spans="1:8">
      <c r="A65" s="67" t="s">
        <v>33</v>
      </c>
      <c r="B65" s="72"/>
      <c r="C65" s="72"/>
      <c r="D65" s="72"/>
      <c r="E65" s="72"/>
      <c r="F65" s="72"/>
      <c r="G65" s="72"/>
      <c r="H65" s="72"/>
    </row>
    <row r="66" spans="1:8">
      <c r="A66" s="71" t="s">
        <v>124</v>
      </c>
      <c r="B66" s="71" t="s">
        <v>73</v>
      </c>
      <c r="C66" s="166">
        <v>62590</v>
      </c>
      <c r="D66" s="178"/>
      <c r="E66" s="178"/>
      <c r="F66" s="178"/>
      <c r="G66" s="169">
        <v>10287903.5</v>
      </c>
      <c r="H66" s="177">
        <f>G66/$G$69</f>
        <v>0.23542611896211452</v>
      </c>
    </row>
    <row r="67" spans="1:8">
      <c r="A67" s="71" t="s">
        <v>125</v>
      </c>
      <c r="B67" s="71" t="s">
        <v>73</v>
      </c>
      <c r="C67" s="166">
        <v>42961</v>
      </c>
      <c r="D67" s="178"/>
      <c r="E67" s="178"/>
      <c r="F67" s="178"/>
      <c r="G67" s="169">
        <v>688012.85</v>
      </c>
      <c r="H67" s="177">
        <f>G67/$G$69</f>
        <v>1.5744334603407142E-2</v>
      </c>
    </row>
    <row r="68" spans="1:8">
      <c r="A68" s="72"/>
      <c r="B68" s="72"/>
      <c r="C68" s="72"/>
      <c r="D68" s="72"/>
      <c r="E68" s="178"/>
      <c r="F68" s="72"/>
      <c r="G68" s="72"/>
      <c r="H68" s="72"/>
    </row>
    <row r="69" spans="1:8">
      <c r="A69" s="68" t="s">
        <v>126</v>
      </c>
      <c r="B69" s="71"/>
      <c r="C69" s="71"/>
      <c r="D69" s="179">
        <v>0</v>
      </c>
      <c r="E69" s="179">
        <v>0</v>
      </c>
      <c r="F69" s="914">
        <f>SUM(F9:F68)</f>
        <v>288988</v>
      </c>
      <c r="G69" s="169">
        <f>SUM(G9:G68)</f>
        <v>43699074.450000003</v>
      </c>
      <c r="H69" s="72"/>
    </row>
    <row r="70" spans="1:8">
      <c r="A70" s="69"/>
      <c r="B70" s="69"/>
      <c r="C70" s="69"/>
      <c r="D70" s="179"/>
      <c r="E70" s="179"/>
      <c r="F70" s="179"/>
      <c r="G70" s="170"/>
      <c r="H70" s="233"/>
    </row>
    <row r="71" spans="1:8" ht="13.5" thickBot="1">
      <c r="A71" s="172" t="s">
        <v>127</v>
      </c>
      <c r="B71" s="82"/>
      <c r="C71" s="166">
        <v>49665</v>
      </c>
      <c r="D71" s="167"/>
      <c r="E71" s="167"/>
      <c r="F71" s="167"/>
      <c r="G71" s="167"/>
      <c r="H71" s="234"/>
    </row>
    <row r="72" spans="1:8">
      <c r="A72" s="230"/>
      <c r="B72" s="423"/>
      <c r="C72" s="423"/>
      <c r="D72" s="1008"/>
      <c r="E72" s="1008"/>
      <c r="F72" s="1009"/>
      <c r="G72" s="1010"/>
      <c r="H72" s="1008"/>
    </row>
    <row r="73" spans="1:8">
      <c r="A73" s="173" t="s">
        <v>128</v>
      </c>
      <c r="B73" s="72" t="s">
        <v>129</v>
      </c>
      <c r="C73" s="72"/>
      <c r="D73" s="164"/>
      <c r="E73" s="76"/>
      <c r="F73" s="76"/>
      <c r="G73" s="76"/>
      <c r="H73" s="76"/>
    </row>
    <row r="74" spans="1:8">
      <c r="A74" s="174" t="s">
        <v>130</v>
      </c>
      <c r="B74" s="71" t="s">
        <v>73</v>
      </c>
      <c r="C74" s="166">
        <v>32971</v>
      </c>
      <c r="D74" s="70"/>
      <c r="E74" s="70"/>
      <c r="F74" s="70"/>
      <c r="G74" s="70"/>
      <c r="H74" s="73"/>
    </row>
    <row r="75" spans="1:8">
      <c r="A75" s="577" t="s">
        <v>131</v>
      </c>
      <c r="B75" s="373" t="s">
        <v>73</v>
      </c>
      <c r="C75" s="374">
        <v>14491</v>
      </c>
      <c r="D75" s="70"/>
      <c r="E75" s="70"/>
      <c r="F75" s="70"/>
      <c r="G75" s="235"/>
      <c r="H75" s="73"/>
    </row>
    <row r="76" spans="1:8">
      <c r="A76" s="174" t="s">
        <v>132</v>
      </c>
      <c r="B76" s="71" t="s">
        <v>73</v>
      </c>
      <c r="C76" s="166">
        <v>2203</v>
      </c>
      <c r="D76" s="70"/>
      <c r="E76" s="70"/>
      <c r="F76" s="70"/>
      <c r="G76" s="70"/>
      <c r="H76" s="73"/>
    </row>
    <row r="77" spans="1:8">
      <c r="A77" s="175" t="s">
        <v>133</v>
      </c>
      <c r="B77" s="71" t="s">
        <v>73</v>
      </c>
      <c r="C77" s="166">
        <f>C74+C75+C76</f>
        <v>49665</v>
      </c>
      <c r="D77" s="70"/>
      <c r="E77" s="70"/>
      <c r="F77" s="70"/>
      <c r="G77" s="70"/>
      <c r="H77" s="73"/>
    </row>
    <row r="78" spans="1:8">
      <c r="A78" s="175" t="s">
        <v>134</v>
      </c>
      <c r="B78" s="71" t="s">
        <v>73</v>
      </c>
      <c r="C78" s="166">
        <v>94600</v>
      </c>
      <c r="D78" s="70"/>
      <c r="E78" s="57"/>
      <c r="F78" s="70"/>
      <c r="G78" s="70"/>
      <c r="H78" s="58"/>
    </row>
    <row r="79" spans="1:8">
      <c r="A79" s="175" t="s">
        <v>135</v>
      </c>
      <c r="B79" s="71" t="s">
        <v>136</v>
      </c>
      <c r="C79" s="176">
        <f>C77/C78</f>
        <v>0.52500000000000002</v>
      </c>
      <c r="D79" s="70"/>
      <c r="E79" s="57"/>
      <c r="F79" s="70"/>
      <c r="G79" s="70"/>
      <c r="H79" s="58"/>
    </row>
    <row r="80" spans="1:8" ht="13.5" thickBot="1">
      <c r="A80" s="172" t="s">
        <v>137</v>
      </c>
      <c r="B80" s="82" t="s">
        <v>73</v>
      </c>
      <c r="C80" s="171">
        <v>2797</v>
      </c>
      <c r="D80" s="74"/>
      <c r="E80" s="59"/>
      <c r="F80" s="74"/>
      <c r="G80" s="74"/>
      <c r="H80" s="60"/>
    </row>
    <row r="81" spans="1:8">
      <c r="A81" s="70"/>
      <c r="B81" s="70"/>
      <c r="C81" s="5"/>
      <c r="D81" s="70"/>
      <c r="E81" s="57"/>
      <c r="F81" s="70"/>
      <c r="G81" s="70"/>
      <c r="H81" s="57"/>
    </row>
    <row r="82" spans="1:8">
      <c r="A82" s="70"/>
      <c r="B82" s="70"/>
      <c r="C82" s="5"/>
      <c r="D82" s="70"/>
      <c r="E82" s="57"/>
      <c r="F82" s="70"/>
      <c r="G82" s="70"/>
      <c r="H82" s="57"/>
    </row>
    <row r="83" spans="1:8">
      <c r="A83" s="1241" t="s">
        <v>138</v>
      </c>
      <c r="B83" s="1241"/>
      <c r="C83" s="1241"/>
      <c r="D83" s="1241"/>
      <c r="E83" s="1241"/>
      <c r="F83" s="1241"/>
      <c r="G83" s="1241"/>
      <c r="H83" s="1241"/>
    </row>
    <row r="84" spans="1:8">
      <c r="A84" s="1242" t="s">
        <v>139</v>
      </c>
      <c r="B84" s="1242"/>
      <c r="C84" s="1242"/>
      <c r="D84" s="1242"/>
      <c r="E84" s="1242"/>
      <c r="F84" s="1242"/>
      <c r="G84" s="1242"/>
      <c r="H84" s="1242"/>
    </row>
    <row r="85" spans="1:8" ht="12.75" customHeight="1">
      <c r="A85" s="1002" t="s">
        <v>140</v>
      </c>
      <c r="B85" s="1002"/>
      <c r="C85" s="1002"/>
      <c r="D85" s="1002"/>
      <c r="E85" s="1002"/>
      <c r="F85" s="1002"/>
      <c r="G85" s="1002"/>
      <c r="H85" s="1002"/>
    </row>
    <row r="86" spans="1:8">
      <c r="A86" s="1002" t="s">
        <v>141</v>
      </c>
      <c r="B86" s="1002"/>
      <c r="C86" s="1002"/>
      <c r="D86" s="1002"/>
      <c r="E86" s="1002"/>
      <c r="F86" s="1002"/>
      <c r="G86" s="1002"/>
      <c r="H86" s="1002"/>
    </row>
    <row r="87" spans="1:8" ht="12.75" customHeight="1">
      <c r="A87" s="1002" t="s">
        <v>142</v>
      </c>
      <c r="B87" s="1002"/>
      <c r="C87" s="1002"/>
      <c r="D87" s="1002"/>
      <c r="E87" s="1002"/>
      <c r="F87" s="1002"/>
      <c r="G87" s="1002"/>
      <c r="H87" s="1002"/>
    </row>
    <row r="88" spans="1:8" ht="12.75" customHeight="1">
      <c r="A88" s="1014" t="s">
        <v>143</v>
      </c>
      <c r="B88" s="1014"/>
      <c r="C88" s="1014"/>
      <c r="D88" s="1014"/>
      <c r="E88" s="1014"/>
      <c r="F88" s="1014"/>
      <c r="G88" s="1014"/>
      <c r="H88" s="1014"/>
    </row>
    <row r="89" spans="1:8" ht="12.75" customHeight="1">
      <c r="A89" s="1015" t="s">
        <v>144</v>
      </c>
      <c r="B89" s="1015"/>
      <c r="C89" s="1015"/>
      <c r="D89" s="1015"/>
      <c r="E89" s="1015"/>
      <c r="F89" s="1015"/>
      <c r="G89" s="1015"/>
      <c r="H89" s="1015"/>
    </row>
    <row r="90" spans="1:8">
      <c r="A90" s="1241" t="s">
        <v>145</v>
      </c>
      <c r="B90" s="1241"/>
      <c r="C90" s="1241"/>
      <c r="D90" s="1241"/>
      <c r="E90" s="1241"/>
      <c r="F90" s="1241"/>
      <c r="G90" s="1241"/>
      <c r="H90" s="1241"/>
    </row>
    <row r="91" spans="1:8">
      <c r="A91" s="1237"/>
      <c r="B91" s="1237"/>
      <c r="C91" s="1237"/>
      <c r="D91" s="1237"/>
      <c r="E91" s="1237"/>
      <c r="F91" s="1237"/>
      <c r="G91" s="1237"/>
      <c r="H91" s="1237"/>
    </row>
    <row r="92" spans="1:8">
      <c r="A92" s="1240" t="s">
        <v>146</v>
      </c>
      <c r="B92" s="1240"/>
      <c r="C92" s="1240"/>
      <c r="D92" s="1240"/>
      <c r="E92" s="1240"/>
      <c r="F92" s="1240"/>
      <c r="G92" s="1240"/>
      <c r="H92" s="1240"/>
    </row>
    <row r="93" spans="1:8">
      <c r="A93" s="1005" t="s">
        <v>147</v>
      </c>
      <c r="B93" s="1005"/>
      <c r="C93" s="1005"/>
      <c r="D93" s="1005"/>
      <c r="E93" s="1005"/>
      <c r="F93" s="1005"/>
      <c r="G93" s="1005"/>
      <c r="H93" s="1005"/>
    </row>
    <row r="94" spans="1:8" ht="12.75" customHeight="1">
      <c r="A94" s="1004" t="s">
        <v>148</v>
      </c>
      <c r="B94" s="1004"/>
      <c r="C94" s="1004"/>
      <c r="D94" s="1004"/>
      <c r="E94" s="1004"/>
      <c r="F94" s="1004"/>
      <c r="G94" s="1004"/>
      <c r="H94" s="1004"/>
    </row>
  </sheetData>
  <mergeCells count="19">
    <mergeCell ref="A93:H93"/>
    <mergeCell ref="A2:H2"/>
    <mergeCell ref="A3:H3"/>
    <mergeCell ref="B5:H5"/>
    <mergeCell ref="D72:F72"/>
    <mergeCell ref="G72:H72"/>
    <mergeCell ref="C6:H6"/>
    <mergeCell ref="A88:H88"/>
    <mergeCell ref="A89:H89"/>
    <mergeCell ref="A83:H83"/>
    <mergeCell ref="A84:H84"/>
    <mergeCell ref="A85:H85"/>
    <mergeCell ref="A86:H86"/>
    <mergeCell ref="A87:H87"/>
    <mergeCell ref="A1:H1"/>
    <mergeCell ref="A90:H90"/>
    <mergeCell ref="A91:H91"/>
    <mergeCell ref="A92:H92"/>
    <mergeCell ref="A94:H94"/>
  </mergeCells>
  <printOptions horizontalCentered="1" verticalCentered="1" gridLines="1"/>
  <pageMargins left="0.5" right="0.5" top="0.25" bottom="0.25" header="0.3" footer="0.3"/>
  <pageSetup paperSize="5" scale="6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86"/>
  <sheetViews>
    <sheetView zoomScaleNormal="100" workbookViewId="0">
      <selection activeCell="F99" sqref="F99"/>
    </sheetView>
  </sheetViews>
  <sheetFormatPr defaultColWidth="8.5703125" defaultRowHeight="12.75"/>
  <cols>
    <col min="1" max="1" width="43.42578125" customWidth="1"/>
    <col min="2" max="2" width="7.85546875" customWidth="1"/>
    <col min="6" max="6" width="10" customWidth="1"/>
    <col min="7" max="7" width="11.42578125" customWidth="1"/>
    <col min="8" max="8" width="12.5703125" customWidth="1"/>
  </cols>
  <sheetData>
    <row r="1" spans="1:8" ht="15.75" customHeight="1">
      <c r="A1" s="1003" t="s">
        <v>149</v>
      </c>
      <c r="B1" s="1003"/>
      <c r="C1" s="1003"/>
      <c r="D1" s="1003"/>
      <c r="E1" s="1003"/>
      <c r="F1" s="1003"/>
      <c r="G1" s="1003"/>
      <c r="H1" s="1003"/>
    </row>
    <row r="2" spans="1:8" ht="15.75" customHeight="1">
      <c r="A2" s="991" t="s">
        <v>1</v>
      </c>
      <c r="B2" s="991"/>
      <c r="C2" s="991"/>
      <c r="D2" s="991"/>
      <c r="E2" s="991"/>
      <c r="F2" s="991"/>
      <c r="G2" s="991"/>
      <c r="H2" s="991"/>
    </row>
    <row r="3" spans="1:8" ht="15.75" customHeight="1">
      <c r="A3" s="993" t="s">
        <v>2</v>
      </c>
      <c r="B3" s="993"/>
      <c r="C3" s="993"/>
      <c r="D3" s="993"/>
      <c r="E3" s="993"/>
      <c r="F3" s="993"/>
      <c r="G3" s="993"/>
      <c r="H3" s="993"/>
    </row>
    <row r="4" spans="1:8" ht="16.5" customHeight="1" thickBot="1">
      <c r="A4" s="163"/>
      <c r="B4" s="163"/>
      <c r="C4" s="163"/>
      <c r="D4" s="163"/>
      <c r="E4" s="163"/>
      <c r="F4" s="163"/>
      <c r="G4" s="163"/>
      <c r="H4" s="163"/>
    </row>
    <row r="5" spans="1:8" ht="16.5" thickBot="1">
      <c r="A5" s="368"/>
      <c r="B5" s="367"/>
      <c r="C5" s="1017" t="s">
        <v>150</v>
      </c>
      <c r="D5" s="1018"/>
      <c r="E5" s="1018"/>
      <c r="F5" s="1018"/>
      <c r="G5" s="1018"/>
      <c r="H5" s="1019"/>
    </row>
    <row r="6" spans="1:8">
      <c r="A6" s="231"/>
      <c r="B6" s="231"/>
      <c r="C6" s="1020" t="s">
        <v>63</v>
      </c>
      <c r="D6" s="1021"/>
      <c r="E6" s="1021"/>
      <c r="F6" s="1021"/>
      <c r="G6" s="1021"/>
      <c r="H6" s="1022"/>
    </row>
    <row r="7" spans="1:8" ht="38.25">
      <c r="A7" s="16" t="s">
        <v>64</v>
      </c>
      <c r="B7" s="18" t="s">
        <v>65</v>
      </c>
      <c r="C7" s="372" t="s">
        <v>66</v>
      </c>
      <c r="D7" s="84" t="s">
        <v>151</v>
      </c>
      <c r="E7" s="84" t="s">
        <v>152</v>
      </c>
      <c r="F7" s="84" t="s">
        <v>153</v>
      </c>
      <c r="G7" s="84" t="s">
        <v>70</v>
      </c>
      <c r="H7" s="85" t="s">
        <v>71</v>
      </c>
    </row>
    <row r="8" spans="1:8">
      <c r="A8" s="15" t="s">
        <v>23</v>
      </c>
      <c r="B8" s="21"/>
      <c r="C8" s="86"/>
      <c r="D8" s="87"/>
      <c r="E8" s="87"/>
      <c r="F8" s="87"/>
      <c r="G8" s="87"/>
      <c r="H8" s="88"/>
    </row>
    <row r="9" spans="1:8">
      <c r="A9" s="373" t="s">
        <v>72</v>
      </c>
      <c r="B9" s="373" t="s">
        <v>73</v>
      </c>
      <c r="C9" s="89">
        <v>0</v>
      </c>
      <c r="D9" s="90">
        <v>0</v>
      </c>
      <c r="E9" s="90">
        <v>0</v>
      </c>
      <c r="F9" s="90">
        <v>0</v>
      </c>
      <c r="G9" s="91">
        <v>0</v>
      </c>
      <c r="H9" s="77">
        <f>IF($G$69&lt;&gt;0,G9/$G$69,0)</f>
        <v>0</v>
      </c>
    </row>
    <row r="10" spans="1:8">
      <c r="A10" s="373" t="s">
        <v>74</v>
      </c>
      <c r="B10" s="373" t="s">
        <v>75</v>
      </c>
      <c r="C10" s="89">
        <v>0</v>
      </c>
      <c r="D10" s="90">
        <v>0</v>
      </c>
      <c r="E10" s="90">
        <v>0</v>
      </c>
      <c r="F10" s="90">
        <v>0</v>
      </c>
      <c r="G10" s="91">
        <v>0</v>
      </c>
      <c r="H10" s="77">
        <f>IF($G$69&lt;&gt;0,G10/$G$69,0)</f>
        <v>0</v>
      </c>
    </row>
    <row r="11" spans="1:8">
      <c r="A11" s="373" t="s">
        <v>76</v>
      </c>
      <c r="B11" s="373" t="s">
        <v>75</v>
      </c>
      <c r="C11" s="89">
        <v>0</v>
      </c>
      <c r="D11" s="90">
        <v>0</v>
      </c>
      <c r="E11" s="90">
        <v>0</v>
      </c>
      <c r="F11" s="90">
        <v>0</v>
      </c>
      <c r="G11" s="91">
        <v>0</v>
      </c>
      <c r="H11" s="77">
        <v>0</v>
      </c>
    </row>
    <row r="12" spans="1:8">
      <c r="A12" s="373" t="s">
        <v>77</v>
      </c>
      <c r="B12" s="373" t="s">
        <v>75</v>
      </c>
      <c r="C12" s="89">
        <v>0</v>
      </c>
      <c r="D12" s="90">
        <v>0</v>
      </c>
      <c r="E12" s="90">
        <v>0</v>
      </c>
      <c r="F12" s="90">
        <v>0</v>
      </c>
      <c r="G12" s="91">
        <v>0</v>
      </c>
      <c r="H12" s="77">
        <v>0</v>
      </c>
    </row>
    <row r="13" spans="1:8">
      <c r="A13" s="373" t="s">
        <v>78</v>
      </c>
      <c r="B13" s="373" t="s">
        <v>75</v>
      </c>
      <c r="C13" s="89">
        <v>0</v>
      </c>
      <c r="D13" s="90">
        <v>0</v>
      </c>
      <c r="E13" s="90">
        <v>0</v>
      </c>
      <c r="F13" s="90">
        <v>0</v>
      </c>
      <c r="G13" s="91">
        <v>0</v>
      </c>
      <c r="H13" s="77">
        <v>0</v>
      </c>
    </row>
    <row r="14" spans="1:8">
      <c r="A14" s="14" t="s">
        <v>27</v>
      </c>
      <c r="B14" s="20"/>
      <c r="C14" s="168"/>
      <c r="D14" s="78"/>
      <c r="E14" s="78"/>
      <c r="F14" s="78"/>
      <c r="G14" s="78"/>
      <c r="H14" s="88"/>
    </row>
    <row r="15" spans="1:8">
      <c r="A15" s="373" t="s">
        <v>79</v>
      </c>
      <c r="B15" s="373" t="s">
        <v>73</v>
      </c>
      <c r="C15" s="89">
        <v>0</v>
      </c>
      <c r="D15" s="90">
        <v>0</v>
      </c>
      <c r="E15" s="90">
        <v>0</v>
      </c>
      <c r="F15" s="90">
        <v>0</v>
      </c>
      <c r="G15" s="91">
        <v>0</v>
      </c>
      <c r="H15" s="77">
        <f>IF($G$69&lt;&gt;0,G15/$G$69,0)</f>
        <v>0</v>
      </c>
    </row>
    <row r="16" spans="1:8">
      <c r="A16" s="373" t="s">
        <v>80</v>
      </c>
      <c r="B16" s="373" t="s">
        <v>73</v>
      </c>
      <c r="C16" s="89">
        <v>0</v>
      </c>
      <c r="D16" s="90">
        <v>0</v>
      </c>
      <c r="E16" s="90">
        <v>0</v>
      </c>
      <c r="F16" s="90">
        <v>0</v>
      </c>
      <c r="G16" s="91">
        <v>0</v>
      </c>
      <c r="H16" s="77">
        <f>IF($G$69&lt;&gt;0,G16/$G$69,0)</f>
        <v>0</v>
      </c>
    </row>
    <row r="17" spans="1:8">
      <c r="A17" s="373" t="s">
        <v>81</v>
      </c>
      <c r="B17" s="373" t="s">
        <v>73</v>
      </c>
      <c r="C17" s="89">
        <v>0</v>
      </c>
      <c r="D17" s="90">
        <v>0</v>
      </c>
      <c r="E17" s="90">
        <v>0</v>
      </c>
      <c r="F17" s="90">
        <v>0</v>
      </c>
      <c r="G17" s="91">
        <v>0</v>
      </c>
      <c r="H17" s="77">
        <f>IF($G$69&lt;&gt;0,G17/$G$69,0)</f>
        <v>0</v>
      </c>
    </row>
    <row r="18" spans="1:8">
      <c r="A18" s="373" t="s">
        <v>82</v>
      </c>
      <c r="B18" s="373" t="s">
        <v>75</v>
      </c>
      <c r="C18" s="89">
        <v>0</v>
      </c>
      <c r="D18" s="90">
        <v>0</v>
      </c>
      <c r="E18" s="90">
        <v>0</v>
      </c>
      <c r="F18" s="90">
        <v>0</v>
      </c>
      <c r="G18" s="91">
        <v>0</v>
      </c>
      <c r="H18" s="77">
        <f>IF($G$69&lt;&gt;0,G18/$G$69,0)</f>
        <v>0</v>
      </c>
    </row>
    <row r="19" spans="1:8">
      <c r="A19" s="373" t="s">
        <v>83</v>
      </c>
      <c r="B19" s="373" t="s">
        <v>75</v>
      </c>
      <c r="C19" s="89">
        <v>0</v>
      </c>
      <c r="D19" s="90">
        <v>0</v>
      </c>
      <c r="E19" s="90">
        <v>0</v>
      </c>
      <c r="F19" s="90">
        <v>0</v>
      </c>
      <c r="G19" s="91">
        <v>0</v>
      </c>
      <c r="H19" s="77">
        <f>IF($G$69&lt;&gt;0,G19/$G$69,0)</f>
        <v>0</v>
      </c>
    </row>
    <row r="20" spans="1:8">
      <c r="A20" s="373" t="s">
        <v>84</v>
      </c>
      <c r="B20" s="373" t="s">
        <v>75</v>
      </c>
      <c r="C20" s="89">
        <v>0</v>
      </c>
      <c r="D20" s="90">
        <v>0</v>
      </c>
      <c r="E20" s="90">
        <v>0</v>
      </c>
      <c r="F20" s="90">
        <v>0</v>
      </c>
      <c r="G20" s="91">
        <v>0</v>
      </c>
      <c r="H20" s="77">
        <v>0</v>
      </c>
    </row>
    <row r="21" spans="1:8">
      <c r="A21" s="373" t="s">
        <v>85</v>
      </c>
      <c r="B21" s="373" t="s">
        <v>75</v>
      </c>
      <c r="C21" s="89">
        <v>0</v>
      </c>
      <c r="D21" s="90">
        <v>0</v>
      </c>
      <c r="E21" s="90">
        <v>0</v>
      </c>
      <c r="F21" s="90">
        <v>0</v>
      </c>
      <c r="G21" s="91">
        <v>0</v>
      </c>
      <c r="H21" s="77">
        <f>IF($G$69&lt;&gt;0,G21/$G$69,0)</f>
        <v>0</v>
      </c>
    </row>
    <row r="22" spans="1:8">
      <c r="A22" s="373" t="s">
        <v>86</v>
      </c>
      <c r="B22" s="373" t="s">
        <v>73</v>
      </c>
      <c r="C22" s="89">
        <v>0</v>
      </c>
      <c r="D22" s="90">
        <v>0</v>
      </c>
      <c r="E22" s="90">
        <v>0</v>
      </c>
      <c r="F22" s="90">
        <v>0</v>
      </c>
      <c r="G22" s="91">
        <v>0</v>
      </c>
      <c r="H22" s="77">
        <f>IF($G$69&lt;&gt;0,G22/$G$69,0)</f>
        <v>0</v>
      </c>
    </row>
    <row r="23" spans="1:8">
      <c r="A23" s="14" t="s">
        <v>28</v>
      </c>
      <c r="B23" s="20"/>
      <c r="C23" s="168"/>
      <c r="D23" s="78"/>
      <c r="E23" s="78"/>
      <c r="F23" s="78"/>
      <c r="G23" s="78"/>
      <c r="H23" s="88"/>
    </row>
    <row r="24" spans="1:8">
      <c r="A24" s="373" t="s">
        <v>87</v>
      </c>
      <c r="B24" s="373" t="s">
        <v>73</v>
      </c>
      <c r="C24" s="89">
        <v>0</v>
      </c>
      <c r="D24" s="90">
        <v>0</v>
      </c>
      <c r="E24" s="90">
        <v>0</v>
      </c>
      <c r="F24" s="90">
        <v>0</v>
      </c>
      <c r="G24" s="91">
        <v>0</v>
      </c>
      <c r="H24" s="77">
        <f>IF($G$69&lt;&gt;0,G24/$G$69,0)</f>
        <v>0</v>
      </c>
    </row>
    <row r="25" spans="1:8">
      <c r="A25" s="373" t="s">
        <v>88</v>
      </c>
      <c r="B25" s="373" t="s">
        <v>73</v>
      </c>
      <c r="C25" s="89">
        <v>0</v>
      </c>
      <c r="D25" s="90">
        <v>0</v>
      </c>
      <c r="E25" s="90">
        <v>0</v>
      </c>
      <c r="F25" s="90">
        <v>0</v>
      </c>
      <c r="G25" s="91">
        <v>0</v>
      </c>
      <c r="H25" s="77">
        <v>0</v>
      </c>
    </row>
    <row r="26" spans="1:8">
      <c r="A26" s="373" t="s">
        <v>89</v>
      </c>
      <c r="B26" s="806" t="s">
        <v>73</v>
      </c>
      <c r="C26" s="89">
        <v>0</v>
      </c>
      <c r="D26" s="90">
        <v>0</v>
      </c>
      <c r="E26" s="90">
        <v>0</v>
      </c>
      <c r="F26" s="90">
        <v>0</v>
      </c>
      <c r="G26" s="91">
        <v>0</v>
      </c>
      <c r="H26" s="77">
        <v>0</v>
      </c>
    </row>
    <row r="27" spans="1:8">
      <c r="A27" s="373" t="s">
        <v>90</v>
      </c>
      <c r="B27" s="806" t="s">
        <v>73</v>
      </c>
      <c r="C27" s="89">
        <v>0</v>
      </c>
      <c r="D27" s="90">
        <v>0</v>
      </c>
      <c r="E27" s="90">
        <v>0</v>
      </c>
      <c r="F27" s="90">
        <v>0</v>
      </c>
      <c r="G27" s="91">
        <v>0</v>
      </c>
      <c r="H27" s="77">
        <f>IF($G$69&lt;&gt;0,G27/$G$69,0)</f>
        <v>0</v>
      </c>
    </row>
    <row r="28" spans="1:8">
      <c r="A28" s="14" t="s">
        <v>29</v>
      </c>
      <c r="B28" s="20"/>
      <c r="C28" s="168"/>
      <c r="D28" s="78"/>
      <c r="E28" s="78"/>
      <c r="F28" s="78"/>
      <c r="G28" s="78"/>
      <c r="H28" s="88"/>
    </row>
    <row r="29" spans="1:8">
      <c r="A29" s="373" t="s">
        <v>91</v>
      </c>
      <c r="B29" s="373" t="s">
        <v>73</v>
      </c>
      <c r="C29" s="89">
        <v>0</v>
      </c>
      <c r="D29" s="90">
        <v>0</v>
      </c>
      <c r="E29" s="90">
        <v>0</v>
      </c>
      <c r="F29" s="90">
        <v>0</v>
      </c>
      <c r="G29" s="91">
        <v>0</v>
      </c>
      <c r="H29" s="77">
        <f t="shared" ref="H29:H37" si="0">IF($G$69&lt;&gt;0,G29/$G$69,0)</f>
        <v>0</v>
      </c>
    </row>
    <row r="30" spans="1:8">
      <c r="A30" s="373" t="s">
        <v>92</v>
      </c>
      <c r="B30" s="373" t="s">
        <v>73</v>
      </c>
      <c r="C30" s="89">
        <v>0</v>
      </c>
      <c r="D30" s="90">
        <v>0</v>
      </c>
      <c r="E30" s="90">
        <v>0</v>
      </c>
      <c r="F30" s="90">
        <v>0</v>
      </c>
      <c r="G30" s="91">
        <v>0</v>
      </c>
      <c r="H30" s="77">
        <f t="shared" si="0"/>
        <v>0</v>
      </c>
    </row>
    <row r="31" spans="1:8">
      <c r="A31" s="373" t="s">
        <v>93</v>
      </c>
      <c r="B31" s="373" t="s">
        <v>73</v>
      </c>
      <c r="C31" s="89">
        <v>0</v>
      </c>
      <c r="D31" s="90">
        <v>0</v>
      </c>
      <c r="E31" s="90">
        <v>0</v>
      </c>
      <c r="F31" s="90">
        <v>0</v>
      </c>
      <c r="G31" s="91">
        <v>0</v>
      </c>
      <c r="H31" s="77">
        <f t="shared" si="0"/>
        <v>0</v>
      </c>
    </row>
    <row r="32" spans="1:8">
      <c r="A32" s="373" t="s">
        <v>94</v>
      </c>
      <c r="B32" s="373" t="s">
        <v>73</v>
      </c>
      <c r="C32" s="89">
        <v>0</v>
      </c>
      <c r="D32" s="90">
        <v>0</v>
      </c>
      <c r="E32" s="90">
        <v>0</v>
      </c>
      <c r="F32" s="90">
        <v>0</v>
      </c>
      <c r="G32" s="91">
        <v>0</v>
      </c>
      <c r="H32" s="77">
        <f t="shared" si="0"/>
        <v>0</v>
      </c>
    </row>
    <row r="33" spans="1:8">
      <c r="A33" s="373" t="s">
        <v>95</v>
      </c>
      <c r="B33" s="373" t="s">
        <v>73</v>
      </c>
      <c r="C33" s="89">
        <v>0</v>
      </c>
      <c r="D33" s="90">
        <v>0</v>
      </c>
      <c r="E33" s="90">
        <v>0</v>
      </c>
      <c r="F33" s="90">
        <v>0</v>
      </c>
      <c r="G33" s="91">
        <v>0</v>
      </c>
      <c r="H33" s="77">
        <f t="shared" si="0"/>
        <v>0</v>
      </c>
    </row>
    <row r="34" spans="1:8">
      <c r="A34" s="373" t="s">
        <v>96</v>
      </c>
      <c r="B34" s="373" t="s">
        <v>73</v>
      </c>
      <c r="C34" s="89">
        <v>0</v>
      </c>
      <c r="D34" s="90">
        <v>0</v>
      </c>
      <c r="E34" s="90">
        <v>0</v>
      </c>
      <c r="F34" s="90">
        <v>0</v>
      </c>
      <c r="G34" s="91">
        <v>0</v>
      </c>
      <c r="H34" s="77">
        <f t="shared" si="0"/>
        <v>0</v>
      </c>
    </row>
    <row r="35" spans="1:8">
      <c r="A35" s="373" t="s">
        <v>97</v>
      </c>
      <c r="B35" s="373" t="s">
        <v>73</v>
      </c>
      <c r="C35" s="89">
        <v>0</v>
      </c>
      <c r="D35" s="90">
        <v>0</v>
      </c>
      <c r="E35" s="90">
        <v>0</v>
      </c>
      <c r="F35" s="90">
        <v>0</v>
      </c>
      <c r="G35" s="91">
        <v>0</v>
      </c>
      <c r="H35" s="77">
        <f t="shared" si="0"/>
        <v>0</v>
      </c>
    </row>
    <row r="36" spans="1:8">
      <c r="A36" s="373" t="s">
        <v>98</v>
      </c>
      <c r="B36" s="373" t="s">
        <v>73</v>
      </c>
      <c r="C36" s="89">
        <v>0</v>
      </c>
      <c r="D36" s="90">
        <v>0</v>
      </c>
      <c r="E36" s="90">
        <v>0</v>
      </c>
      <c r="F36" s="90">
        <v>0</v>
      </c>
      <c r="G36" s="91">
        <v>0</v>
      </c>
      <c r="H36" s="77">
        <f t="shared" si="0"/>
        <v>0</v>
      </c>
    </row>
    <row r="37" spans="1:8">
      <c r="A37" s="373" t="s">
        <v>99</v>
      </c>
      <c r="B37" s="373" t="s">
        <v>73</v>
      </c>
      <c r="C37" s="89">
        <v>0</v>
      </c>
      <c r="D37" s="90">
        <v>0</v>
      </c>
      <c r="E37" s="90">
        <v>0</v>
      </c>
      <c r="F37" s="90">
        <v>0</v>
      </c>
      <c r="G37" s="91">
        <v>0</v>
      </c>
      <c r="H37" s="77">
        <f t="shared" si="0"/>
        <v>0</v>
      </c>
    </row>
    <row r="38" spans="1:8">
      <c r="A38" s="373" t="s">
        <v>100</v>
      </c>
      <c r="B38" s="373" t="s">
        <v>73</v>
      </c>
      <c r="C38" s="89">
        <v>0</v>
      </c>
      <c r="D38" s="90">
        <v>0</v>
      </c>
      <c r="E38" s="90">
        <v>0</v>
      </c>
      <c r="F38" s="90">
        <v>0</v>
      </c>
      <c r="G38" s="91">
        <v>0</v>
      </c>
      <c r="H38" s="77">
        <v>0</v>
      </c>
    </row>
    <row r="39" spans="1:8">
      <c r="A39" s="373" t="s">
        <v>101</v>
      </c>
      <c r="B39" s="373" t="s">
        <v>75</v>
      </c>
      <c r="C39" s="89">
        <v>0</v>
      </c>
      <c r="D39" s="90">
        <v>0</v>
      </c>
      <c r="E39" s="90">
        <v>0</v>
      </c>
      <c r="F39" s="90">
        <v>0</v>
      </c>
      <c r="G39" s="91">
        <v>0</v>
      </c>
      <c r="H39" s="77">
        <v>0</v>
      </c>
    </row>
    <row r="40" spans="1:8">
      <c r="A40" s="71" t="s">
        <v>102</v>
      </c>
      <c r="B40" s="373" t="s">
        <v>75</v>
      </c>
      <c r="C40" s="89">
        <v>0</v>
      </c>
      <c r="D40" s="90">
        <v>0</v>
      </c>
      <c r="E40" s="90">
        <v>0</v>
      </c>
      <c r="F40" s="90">
        <v>0</v>
      </c>
      <c r="G40" s="91">
        <v>0</v>
      </c>
      <c r="H40" s="77">
        <v>0</v>
      </c>
    </row>
    <row r="41" spans="1:8">
      <c r="A41" s="373" t="s">
        <v>103</v>
      </c>
      <c r="B41" s="373" t="s">
        <v>73</v>
      </c>
      <c r="C41" s="89">
        <v>0</v>
      </c>
      <c r="D41" s="90">
        <v>0</v>
      </c>
      <c r="E41" s="90">
        <v>0</v>
      </c>
      <c r="F41" s="90">
        <v>0</v>
      </c>
      <c r="G41" s="91">
        <v>0</v>
      </c>
      <c r="H41" s="77">
        <v>0</v>
      </c>
    </row>
    <row r="42" spans="1:8">
      <c r="A42" s="373" t="s">
        <v>104</v>
      </c>
      <c r="B42" s="373" t="s">
        <v>73</v>
      </c>
      <c r="C42" s="89">
        <v>0</v>
      </c>
      <c r="D42" s="90">
        <v>0</v>
      </c>
      <c r="E42" s="90">
        <v>0</v>
      </c>
      <c r="F42" s="90">
        <v>0</v>
      </c>
      <c r="G42" s="91">
        <v>0</v>
      </c>
      <c r="H42" s="77">
        <f>IF($G$69&lt;&gt;0,G42/$G$69,0)</f>
        <v>0</v>
      </c>
    </row>
    <row r="43" spans="1:8">
      <c r="A43" s="14" t="s">
        <v>30</v>
      </c>
      <c r="B43" s="20"/>
      <c r="C43" s="168"/>
      <c r="D43" s="78"/>
      <c r="E43" s="78"/>
      <c r="F43" s="78"/>
      <c r="G43" s="80"/>
      <c r="H43" s="88"/>
    </row>
    <row r="44" spans="1:8">
      <c r="A44" s="373" t="s">
        <v>105</v>
      </c>
      <c r="B44" s="373" t="s">
        <v>73</v>
      </c>
      <c r="C44" s="89">
        <v>0</v>
      </c>
      <c r="D44" s="90">
        <v>0</v>
      </c>
      <c r="E44" s="90">
        <v>0</v>
      </c>
      <c r="F44" s="90">
        <v>0</v>
      </c>
      <c r="G44" s="91">
        <v>0</v>
      </c>
      <c r="H44" s="77">
        <f>IF($G$69&lt;&gt;0,G44/$G$69,0)</f>
        <v>0</v>
      </c>
    </row>
    <row r="45" spans="1:8">
      <c r="A45" s="373" t="s">
        <v>106</v>
      </c>
      <c r="B45" s="373" t="s">
        <v>73</v>
      </c>
      <c r="C45" s="89">
        <v>0</v>
      </c>
      <c r="D45" s="90">
        <v>0</v>
      </c>
      <c r="E45" s="90">
        <v>0</v>
      </c>
      <c r="F45" s="90">
        <v>0</v>
      </c>
      <c r="G45" s="91">
        <v>0</v>
      </c>
      <c r="H45" s="77">
        <f>IF($G$69&lt;&gt;0,G45/$G$69,0)</f>
        <v>0</v>
      </c>
    </row>
    <row r="46" spans="1:8">
      <c r="A46" s="373" t="s">
        <v>107</v>
      </c>
      <c r="B46" s="373" t="s">
        <v>73</v>
      </c>
      <c r="C46" s="89">
        <v>0</v>
      </c>
      <c r="D46" s="90">
        <v>0</v>
      </c>
      <c r="E46" s="90">
        <v>0</v>
      </c>
      <c r="F46" s="90">
        <v>0</v>
      </c>
      <c r="G46" s="91">
        <v>0</v>
      </c>
      <c r="H46" s="77">
        <v>0</v>
      </c>
    </row>
    <row r="47" spans="1:8">
      <c r="A47" s="14" t="s">
        <v>108</v>
      </c>
      <c r="B47" s="20"/>
      <c r="C47" s="168"/>
      <c r="D47" s="78"/>
      <c r="E47" s="78"/>
      <c r="F47" s="78"/>
      <c r="G47" s="78"/>
      <c r="H47" s="88"/>
    </row>
    <row r="48" spans="1:8">
      <c r="A48" s="373" t="s">
        <v>109</v>
      </c>
      <c r="B48" s="373" t="s">
        <v>75</v>
      </c>
      <c r="C48" s="89">
        <v>0</v>
      </c>
      <c r="D48" s="90">
        <v>0</v>
      </c>
      <c r="E48" s="90">
        <v>0</v>
      </c>
      <c r="F48" s="90">
        <v>0</v>
      </c>
      <c r="G48" s="91">
        <v>0</v>
      </c>
      <c r="H48" s="77">
        <f t="shared" ref="H48:H54" si="1">IF($G$69&lt;&gt;0,G48/$G$69,0)</f>
        <v>0</v>
      </c>
    </row>
    <row r="49" spans="1:8">
      <c r="A49" s="373" t="s">
        <v>110</v>
      </c>
      <c r="B49" s="373" t="s">
        <v>75</v>
      </c>
      <c r="C49" s="89">
        <v>0</v>
      </c>
      <c r="D49" s="90">
        <v>0</v>
      </c>
      <c r="E49" s="90">
        <v>0</v>
      </c>
      <c r="F49" s="90">
        <v>0</v>
      </c>
      <c r="G49" s="91">
        <v>0</v>
      </c>
      <c r="H49" s="77">
        <f t="shared" si="1"/>
        <v>0</v>
      </c>
    </row>
    <row r="50" spans="1:8">
      <c r="A50" s="373" t="s">
        <v>111</v>
      </c>
      <c r="B50" s="373" t="s">
        <v>75</v>
      </c>
      <c r="C50" s="89">
        <v>0</v>
      </c>
      <c r="D50" s="90">
        <v>0</v>
      </c>
      <c r="E50" s="90">
        <v>0</v>
      </c>
      <c r="F50" s="90">
        <v>0</v>
      </c>
      <c r="G50" s="91">
        <v>0</v>
      </c>
      <c r="H50" s="77">
        <f t="shared" si="1"/>
        <v>0</v>
      </c>
    </row>
    <row r="51" spans="1:8">
      <c r="A51" s="373" t="s">
        <v>112</v>
      </c>
      <c r="B51" s="373" t="s">
        <v>75</v>
      </c>
      <c r="C51" s="89">
        <v>0</v>
      </c>
      <c r="D51" s="90">
        <v>0</v>
      </c>
      <c r="E51" s="90">
        <v>0</v>
      </c>
      <c r="F51" s="90">
        <v>0</v>
      </c>
      <c r="G51" s="91">
        <v>0</v>
      </c>
      <c r="H51" s="77">
        <f t="shared" si="1"/>
        <v>0</v>
      </c>
    </row>
    <row r="52" spans="1:8">
      <c r="A52" s="373" t="s">
        <v>113</v>
      </c>
      <c r="B52" s="373" t="s">
        <v>75</v>
      </c>
      <c r="C52" s="89">
        <v>0</v>
      </c>
      <c r="D52" s="90">
        <v>0</v>
      </c>
      <c r="E52" s="90">
        <v>0</v>
      </c>
      <c r="F52" s="90">
        <v>0</v>
      </c>
      <c r="G52" s="91">
        <v>0</v>
      </c>
      <c r="H52" s="77">
        <f t="shared" si="1"/>
        <v>0</v>
      </c>
    </row>
    <row r="53" spans="1:8">
      <c r="A53" s="373" t="s">
        <v>114</v>
      </c>
      <c r="B53" s="373" t="s">
        <v>75</v>
      </c>
      <c r="C53" s="89">
        <v>0</v>
      </c>
      <c r="D53" s="90">
        <v>0</v>
      </c>
      <c r="E53" s="90">
        <v>0</v>
      </c>
      <c r="F53" s="90">
        <v>0</v>
      </c>
      <c r="G53" s="91">
        <v>0</v>
      </c>
      <c r="H53" s="77">
        <f t="shared" si="1"/>
        <v>0</v>
      </c>
    </row>
    <row r="54" spans="1:8">
      <c r="A54" s="373" t="s">
        <v>115</v>
      </c>
      <c r="B54" s="373" t="s">
        <v>75</v>
      </c>
      <c r="C54" s="89">
        <v>0</v>
      </c>
      <c r="D54" s="90">
        <v>0</v>
      </c>
      <c r="E54" s="90">
        <v>0</v>
      </c>
      <c r="F54" s="90">
        <v>0</v>
      </c>
      <c r="G54" s="91">
        <v>0</v>
      </c>
      <c r="H54" s="77">
        <f t="shared" si="1"/>
        <v>0</v>
      </c>
    </row>
    <row r="55" spans="1:8">
      <c r="A55" s="14" t="s">
        <v>32</v>
      </c>
      <c r="B55" s="20"/>
      <c r="C55" s="168"/>
      <c r="D55" s="78"/>
      <c r="E55" s="78"/>
      <c r="F55" s="78"/>
      <c r="G55" s="78"/>
      <c r="H55" s="88"/>
    </row>
    <row r="56" spans="1:8">
      <c r="A56" s="373" t="s">
        <v>116</v>
      </c>
      <c r="B56" s="373" t="s">
        <v>73</v>
      </c>
      <c r="C56" s="89">
        <v>0</v>
      </c>
      <c r="D56" s="90">
        <v>0</v>
      </c>
      <c r="E56" s="90">
        <v>0</v>
      </c>
      <c r="F56" s="90">
        <v>0</v>
      </c>
      <c r="G56" s="91">
        <v>0</v>
      </c>
      <c r="H56" s="77">
        <f>IF($G$69&lt;&gt;0,G56/$G$69,0)</f>
        <v>0</v>
      </c>
    </row>
    <row r="57" spans="1:8">
      <c r="A57" s="373" t="s">
        <v>117</v>
      </c>
      <c r="B57" s="373" t="s">
        <v>73</v>
      </c>
      <c r="C57" s="89">
        <v>0</v>
      </c>
      <c r="D57" s="90">
        <v>0</v>
      </c>
      <c r="E57" s="90">
        <v>0</v>
      </c>
      <c r="F57" s="90">
        <v>0</v>
      </c>
      <c r="G57" s="91">
        <v>0</v>
      </c>
      <c r="H57" s="77">
        <f>IF($G$69&lt;&gt;0,G57/$G$69,0)</f>
        <v>0</v>
      </c>
    </row>
    <row r="58" spans="1:8">
      <c r="A58" s="373" t="s">
        <v>118</v>
      </c>
      <c r="B58" s="373" t="s">
        <v>75</v>
      </c>
      <c r="C58" s="89">
        <v>0</v>
      </c>
      <c r="D58" s="90">
        <v>0</v>
      </c>
      <c r="E58" s="90">
        <v>0</v>
      </c>
      <c r="F58" s="90">
        <v>0</v>
      </c>
      <c r="G58" s="91">
        <v>0</v>
      </c>
      <c r="H58" s="77">
        <v>0</v>
      </c>
    </row>
    <row r="59" spans="1:8">
      <c r="A59" s="373" t="s">
        <v>119</v>
      </c>
      <c r="B59" s="373" t="s">
        <v>73</v>
      </c>
      <c r="C59" s="89">
        <v>0</v>
      </c>
      <c r="D59" s="90">
        <v>0</v>
      </c>
      <c r="E59" s="90">
        <v>0</v>
      </c>
      <c r="F59" s="90">
        <v>0</v>
      </c>
      <c r="G59" s="91">
        <v>0</v>
      </c>
      <c r="H59" s="77">
        <v>0</v>
      </c>
    </row>
    <row r="60" spans="1:8">
      <c r="A60" s="373" t="s">
        <v>120</v>
      </c>
      <c r="B60" s="373" t="s">
        <v>75</v>
      </c>
      <c r="C60" s="89">
        <v>0</v>
      </c>
      <c r="D60" s="90">
        <v>0</v>
      </c>
      <c r="E60" s="90">
        <v>0</v>
      </c>
      <c r="F60" s="90">
        <v>0</v>
      </c>
      <c r="G60" s="91">
        <v>0</v>
      </c>
      <c r="H60" s="77">
        <v>0</v>
      </c>
    </row>
    <row r="61" spans="1:8">
      <c r="A61" s="373" t="s">
        <v>121</v>
      </c>
      <c r="B61" s="373" t="s">
        <v>73</v>
      </c>
      <c r="C61" s="89"/>
      <c r="D61" s="90">
        <v>0</v>
      </c>
      <c r="E61" s="90">
        <v>0</v>
      </c>
      <c r="F61" s="90">
        <v>0</v>
      </c>
      <c r="G61" s="91">
        <v>0</v>
      </c>
      <c r="H61" s="77">
        <v>0</v>
      </c>
    </row>
    <row r="62" spans="1:8">
      <c r="A62" s="373" t="s">
        <v>122</v>
      </c>
      <c r="B62" s="373" t="s">
        <v>75</v>
      </c>
      <c r="C62" s="89">
        <v>0</v>
      </c>
      <c r="D62" s="90">
        <v>0</v>
      </c>
      <c r="E62" s="90">
        <v>0</v>
      </c>
      <c r="F62" s="90">
        <v>0</v>
      </c>
      <c r="G62" s="91">
        <v>0</v>
      </c>
      <c r="H62" s="77">
        <f>IF($G$69&lt;&gt;0,G62/$G$69,0)</f>
        <v>0</v>
      </c>
    </row>
    <row r="63" spans="1:8">
      <c r="A63" s="14" t="s">
        <v>123</v>
      </c>
      <c r="B63" s="20"/>
      <c r="C63" s="168"/>
      <c r="D63" s="78"/>
      <c r="E63" s="78"/>
      <c r="F63" s="78"/>
      <c r="G63" s="78"/>
      <c r="H63" s="88"/>
    </row>
    <row r="64" spans="1:8">
      <c r="A64" s="788"/>
      <c r="B64" s="375"/>
      <c r="C64" s="147"/>
      <c r="D64" s="79"/>
      <c r="E64" s="79"/>
      <c r="F64" s="79"/>
      <c r="G64" s="79"/>
      <c r="H64" s="94"/>
    </row>
    <row r="65" spans="1:8">
      <c r="A65" s="14" t="s">
        <v>33</v>
      </c>
      <c r="B65" s="20"/>
      <c r="C65" s="168"/>
      <c r="D65" s="78"/>
      <c r="E65" s="78"/>
      <c r="F65" s="78"/>
      <c r="G65" s="78"/>
      <c r="H65" s="88"/>
    </row>
    <row r="66" spans="1:8">
      <c r="A66" s="17" t="s">
        <v>124</v>
      </c>
      <c r="B66" s="17" t="s">
        <v>73</v>
      </c>
      <c r="C66" s="89">
        <v>0</v>
      </c>
      <c r="D66" s="78"/>
      <c r="E66" s="78"/>
      <c r="F66" s="78"/>
      <c r="G66" s="91">
        <v>0</v>
      </c>
      <c r="H66" s="77">
        <f t="shared" ref="H66:H67" si="2">IF($G$69&lt;&gt;0,G66/$G$69,0)</f>
        <v>0</v>
      </c>
    </row>
    <row r="67" spans="1:8">
      <c r="A67" s="17" t="s">
        <v>154</v>
      </c>
      <c r="B67" s="17" t="s">
        <v>73</v>
      </c>
      <c r="C67" s="89">
        <v>0</v>
      </c>
      <c r="D67" s="78"/>
      <c r="E67" s="78"/>
      <c r="F67" s="78"/>
      <c r="G67" s="91">
        <v>0</v>
      </c>
      <c r="H67" s="77">
        <f t="shared" si="2"/>
        <v>0</v>
      </c>
    </row>
    <row r="68" spans="1:8">
      <c r="A68" s="20"/>
      <c r="B68" s="20"/>
      <c r="C68" s="87"/>
      <c r="D68" s="87"/>
      <c r="E68" s="78"/>
      <c r="F68" s="87"/>
      <c r="G68" s="87"/>
      <c r="H68" s="88"/>
    </row>
    <row r="69" spans="1:8">
      <c r="A69" s="13" t="s">
        <v>126</v>
      </c>
      <c r="B69" s="17"/>
      <c r="C69" s="95"/>
      <c r="D69" s="79">
        <f>SUM(D9:D68)</f>
        <v>0</v>
      </c>
      <c r="E69" s="79">
        <f t="shared" ref="E69:G69" si="3">SUM(E9:E68)</f>
        <v>0</v>
      </c>
      <c r="F69" s="79">
        <f t="shared" si="3"/>
        <v>0</v>
      </c>
      <c r="G69" s="81">
        <f t="shared" si="3"/>
        <v>0</v>
      </c>
      <c r="H69" s="77">
        <f>IF($G$69&lt;&gt;0,G69/$G$69,0)</f>
        <v>0</v>
      </c>
    </row>
    <row r="70" spans="1:8">
      <c r="A70" s="21"/>
      <c r="B70" s="20"/>
      <c r="C70" s="87" t="s">
        <v>155</v>
      </c>
      <c r="D70" s="87"/>
      <c r="E70" s="87"/>
      <c r="F70" s="87"/>
      <c r="G70" s="87"/>
      <c r="H70" s="96"/>
    </row>
    <row r="71" spans="1:8" ht="13.5" thickBot="1">
      <c r="A71" s="97" t="s">
        <v>127</v>
      </c>
      <c r="B71" s="17"/>
      <c r="C71" s="90"/>
      <c r="D71" s="95"/>
      <c r="E71" s="95"/>
      <c r="F71" s="95"/>
      <c r="G71" s="95"/>
      <c r="H71" s="94"/>
    </row>
    <row r="72" spans="1:8" ht="13.5" thickBot="1">
      <c r="A72" s="212"/>
      <c r="B72" s="98"/>
      <c r="C72" s="36"/>
      <c r="D72" s="36"/>
      <c r="E72" s="37"/>
      <c r="F72" s="37"/>
      <c r="G72" s="36"/>
      <c r="H72" s="38"/>
    </row>
    <row r="73" spans="1:8">
      <c r="A73" s="426" t="s">
        <v>156</v>
      </c>
      <c r="B73" s="427"/>
      <c r="C73" s="427"/>
      <c r="D73" s="428" t="s">
        <v>10</v>
      </c>
      <c r="E73" s="8"/>
      <c r="F73" s="8"/>
      <c r="G73" s="19"/>
      <c r="H73" s="19"/>
    </row>
    <row r="74" spans="1:8">
      <c r="A74" s="99"/>
      <c r="B74" s="95"/>
      <c r="C74" s="90"/>
      <c r="D74" s="83"/>
      <c r="E74" s="5"/>
      <c r="F74" s="19"/>
      <c r="G74" s="19"/>
      <c r="H74" s="19"/>
    </row>
    <row r="75" spans="1:8" ht="13.5" thickBot="1">
      <c r="A75" s="100"/>
      <c r="B75" s="39"/>
      <c r="C75" s="39"/>
      <c r="D75" s="146">
        <v>0</v>
      </c>
      <c r="E75" s="22"/>
      <c r="F75" s="19"/>
      <c r="G75" s="19"/>
      <c r="H75" s="19"/>
    </row>
    <row r="76" spans="1:8">
      <c r="A76" s="371"/>
      <c r="B76" s="22"/>
      <c r="C76" s="22"/>
      <c r="D76" s="5"/>
      <c r="E76" s="22"/>
      <c r="F76" s="19"/>
      <c r="G76" s="19"/>
      <c r="H76" s="19"/>
    </row>
    <row r="77" spans="1:8">
      <c r="A77" s="1244" t="s">
        <v>157</v>
      </c>
      <c r="B77" s="1244"/>
      <c r="C77" s="1244"/>
      <c r="D77" s="1244"/>
      <c r="E77" s="1244"/>
      <c r="F77" s="1244"/>
      <c r="G77" s="1244"/>
      <c r="H77" s="1244"/>
    </row>
    <row r="78" spans="1:8">
      <c r="A78" s="1002" t="s">
        <v>158</v>
      </c>
      <c r="B78" s="1002"/>
      <c r="C78" s="1002"/>
      <c r="D78" s="1002"/>
      <c r="E78" s="1002"/>
      <c r="F78" s="1002"/>
      <c r="G78" s="1002"/>
      <c r="H78" s="1002"/>
    </row>
    <row r="79" spans="1:8">
      <c r="A79" s="1002" t="s">
        <v>159</v>
      </c>
      <c r="B79" s="1002"/>
      <c r="C79" s="1002"/>
      <c r="D79" s="1002"/>
      <c r="E79" s="1002"/>
      <c r="F79" s="1002"/>
      <c r="G79" s="1002"/>
      <c r="H79" s="1002"/>
    </row>
    <row r="80" spans="1:8">
      <c r="A80" s="1002" t="s">
        <v>141</v>
      </c>
      <c r="B80" s="1002"/>
      <c r="C80" s="1002"/>
      <c r="D80" s="1002"/>
      <c r="E80" s="1002"/>
      <c r="F80" s="1002"/>
      <c r="G80" s="1002"/>
      <c r="H80" s="1002"/>
    </row>
    <row r="81" spans="1:8">
      <c r="A81" s="1002" t="s">
        <v>142</v>
      </c>
      <c r="B81" s="1002"/>
      <c r="C81" s="1002"/>
      <c r="D81" s="1002"/>
      <c r="E81" s="1002"/>
      <c r="F81" s="1002"/>
      <c r="G81" s="1002"/>
      <c r="H81" s="1002"/>
    </row>
    <row r="82" spans="1:8" ht="12.75" customHeight="1">
      <c r="A82" s="1015" t="s">
        <v>143</v>
      </c>
      <c r="B82" s="1015"/>
      <c r="C82" s="1015"/>
      <c r="D82" s="1015"/>
      <c r="E82" s="1015"/>
      <c r="F82" s="1015"/>
      <c r="G82" s="1015"/>
      <c r="H82" s="1015"/>
    </row>
    <row r="83" spans="1:8" ht="12.75" customHeight="1">
      <c r="A83" s="1015" t="s">
        <v>144</v>
      </c>
      <c r="B83" s="1015"/>
      <c r="C83" s="1015"/>
      <c r="D83" s="1015"/>
      <c r="E83" s="1015"/>
      <c r="F83" s="1015"/>
      <c r="G83" s="1015"/>
      <c r="H83" s="1015"/>
    </row>
    <row r="84" spans="1:8" ht="24" customHeight="1">
      <c r="A84" s="1244" t="s">
        <v>160</v>
      </c>
      <c r="B84" s="1244"/>
      <c r="C84" s="1244"/>
      <c r="D84" s="1244"/>
      <c r="E84" s="1244"/>
      <c r="F84" s="1244"/>
      <c r="G84" s="1244"/>
      <c r="H84" s="1244"/>
    </row>
    <row r="85" spans="1:8" ht="12.75" customHeight="1">
      <c r="A85" s="1243"/>
      <c r="B85" s="1243"/>
      <c r="C85" s="1243"/>
      <c r="D85" s="1243"/>
      <c r="E85" s="1243"/>
      <c r="F85" s="1243"/>
      <c r="G85" s="1243"/>
      <c r="H85" s="1243"/>
    </row>
    <row r="86" spans="1:8" ht="25.5" customHeight="1">
      <c r="A86" s="1016" t="s">
        <v>146</v>
      </c>
      <c r="B86" s="1016"/>
      <c r="C86" s="1016"/>
      <c r="D86" s="1016"/>
      <c r="E86" s="1016"/>
      <c r="F86" s="1016"/>
      <c r="G86" s="1016"/>
      <c r="H86" s="1016"/>
    </row>
  </sheetData>
  <mergeCells count="15">
    <mergeCell ref="A84:H84"/>
    <mergeCell ref="A85:H85"/>
    <mergeCell ref="A1:H1"/>
    <mergeCell ref="A2:H2"/>
    <mergeCell ref="C5:H5"/>
    <mergeCell ref="C6:H6"/>
    <mergeCell ref="A86:H86"/>
    <mergeCell ref="A3:H3"/>
    <mergeCell ref="A83:H83"/>
    <mergeCell ref="A77:H77"/>
    <mergeCell ref="A79:H79"/>
    <mergeCell ref="A80:H80"/>
    <mergeCell ref="A81:H81"/>
    <mergeCell ref="A78:H78"/>
    <mergeCell ref="A82:H82"/>
  </mergeCells>
  <printOptions horizontalCentered="1" verticalCentered="1"/>
  <pageMargins left="0.5" right="0.5" top="0.25" bottom="0.25" header="0.3" footer="0.3"/>
  <pageSetup paperSize="5" scale="6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101"/>
  <sheetViews>
    <sheetView topLeftCell="A36" zoomScale="85" zoomScaleNormal="85" workbookViewId="0">
      <selection activeCell="E93" sqref="E93"/>
    </sheetView>
  </sheetViews>
  <sheetFormatPr defaultColWidth="8.5703125" defaultRowHeight="12.75"/>
  <cols>
    <col min="1" max="1" width="45.42578125" customWidth="1"/>
    <col min="2" max="2" width="15.42578125" customWidth="1"/>
    <col min="3" max="3" width="11.85546875" bestFit="1" customWidth="1"/>
    <col min="4" max="4" width="13" customWidth="1"/>
    <col min="5" max="5" width="11" customWidth="1"/>
    <col min="6" max="6" width="10.28515625" customWidth="1"/>
    <col min="7" max="8" width="14.42578125" customWidth="1"/>
  </cols>
  <sheetData>
    <row r="1" spans="1:8" ht="15.75">
      <c r="A1" s="1003" t="s">
        <v>161</v>
      </c>
      <c r="B1" s="1003"/>
      <c r="C1" s="1003"/>
      <c r="D1" s="1003"/>
      <c r="E1" s="1003"/>
      <c r="F1" s="1003"/>
      <c r="G1" s="1003"/>
      <c r="H1" s="1003"/>
    </row>
    <row r="2" spans="1:8" ht="15.75" customHeight="1">
      <c r="A2" s="991" t="s">
        <v>1</v>
      </c>
      <c r="B2" s="991"/>
      <c r="C2" s="991"/>
      <c r="D2" s="991"/>
      <c r="E2" s="991"/>
      <c r="F2" s="991"/>
      <c r="G2" s="991"/>
      <c r="H2" s="991"/>
    </row>
    <row r="3" spans="1:8" ht="15.75" customHeight="1">
      <c r="A3" s="993" t="s">
        <v>2</v>
      </c>
      <c r="B3" s="993"/>
      <c r="C3" s="993"/>
      <c r="D3" s="993"/>
      <c r="E3" s="993"/>
      <c r="F3" s="993"/>
      <c r="G3" s="993"/>
      <c r="H3" s="993"/>
    </row>
    <row r="4" spans="1:8" ht="14.25" customHeight="1" thickBot="1">
      <c r="A4" s="1245"/>
      <c r="B4" s="1245"/>
      <c r="C4" s="1245"/>
      <c r="D4" s="1245"/>
      <c r="E4" s="1245"/>
      <c r="F4" s="1245"/>
      <c r="G4" s="1245"/>
      <c r="H4" s="1245"/>
    </row>
    <row r="5" spans="1:8" ht="20.25" customHeight="1" thickBot="1">
      <c r="A5" s="811"/>
      <c r="B5" s="1028" t="s">
        <v>162</v>
      </c>
      <c r="C5" s="1029"/>
      <c r="D5" s="1029"/>
      <c r="E5" s="1029"/>
      <c r="F5" s="1029"/>
      <c r="G5" s="1029"/>
      <c r="H5" s="1029"/>
    </row>
    <row r="6" spans="1:8" ht="20.25" customHeight="1" thickBot="1">
      <c r="A6" s="812"/>
      <c r="B6" s="1031" t="s">
        <v>63</v>
      </c>
      <c r="C6" s="1032"/>
      <c r="D6" s="1032"/>
      <c r="E6" s="1032"/>
      <c r="F6" s="1032"/>
      <c r="G6" s="1032"/>
      <c r="H6" s="1032"/>
    </row>
    <row r="7" spans="1:8" ht="51.75" customHeight="1">
      <c r="A7" s="812" t="s">
        <v>163</v>
      </c>
      <c r="B7" s="818" t="s">
        <v>164</v>
      </c>
      <c r="C7" s="819" t="s">
        <v>66</v>
      </c>
      <c r="D7" s="820" t="s">
        <v>165</v>
      </c>
      <c r="E7" s="819" t="s">
        <v>166</v>
      </c>
      <c r="F7" s="819" t="s">
        <v>167</v>
      </c>
      <c r="G7" s="819" t="s">
        <v>168</v>
      </c>
      <c r="H7" s="819" t="s">
        <v>169</v>
      </c>
    </row>
    <row r="8" spans="1:8">
      <c r="A8" s="110" t="s">
        <v>23</v>
      </c>
      <c r="B8" s="814"/>
      <c r="C8" s="101"/>
      <c r="D8" s="101"/>
      <c r="E8" s="101"/>
      <c r="F8" s="101"/>
      <c r="G8" s="101"/>
      <c r="H8" s="101"/>
    </row>
    <row r="9" spans="1:8">
      <c r="A9" s="808" t="s">
        <v>170</v>
      </c>
      <c r="B9" s="99" t="s">
        <v>73</v>
      </c>
      <c r="C9" s="241">
        <v>0</v>
      </c>
      <c r="D9" s="241">
        <v>0</v>
      </c>
      <c r="E9" s="241">
        <v>0</v>
      </c>
      <c r="F9" s="241">
        <v>0</v>
      </c>
      <c r="G9" s="241">
        <v>0</v>
      </c>
      <c r="H9" s="240">
        <v>0</v>
      </c>
    </row>
    <row r="10" spans="1:8">
      <c r="A10" s="583"/>
      <c r="B10" s="582"/>
      <c r="C10" s="241"/>
      <c r="D10" s="241"/>
      <c r="E10" s="241"/>
      <c r="F10" s="241"/>
      <c r="G10" s="241"/>
      <c r="H10" s="240"/>
    </row>
    <row r="11" spans="1:8" ht="12.75" customHeight="1">
      <c r="A11" s="110" t="s">
        <v>27</v>
      </c>
      <c r="B11" s="814"/>
      <c r="C11" s="102"/>
      <c r="D11" s="102"/>
      <c r="E11" s="102"/>
      <c r="F11" s="102"/>
      <c r="G11" s="102"/>
      <c r="H11" s="102"/>
    </row>
    <row r="12" spans="1:8" s="3" customFormat="1" ht="12.75" customHeight="1">
      <c r="A12" s="808" t="s">
        <v>171</v>
      </c>
      <c r="B12" s="99" t="s">
        <v>73</v>
      </c>
      <c r="C12" s="872">
        <v>0</v>
      </c>
      <c r="D12" s="872">
        <v>0</v>
      </c>
      <c r="E12" s="872">
        <v>0</v>
      </c>
      <c r="F12" s="872">
        <v>0</v>
      </c>
      <c r="G12" s="872">
        <v>0</v>
      </c>
      <c r="H12" s="873">
        <v>0</v>
      </c>
    </row>
    <row r="13" spans="1:8" ht="15">
      <c r="A13" s="114" t="s">
        <v>172</v>
      </c>
      <c r="B13" s="99" t="s">
        <v>73</v>
      </c>
      <c r="C13" s="872">
        <v>0</v>
      </c>
      <c r="D13" s="872">
        <v>0</v>
      </c>
      <c r="E13" s="872">
        <v>0</v>
      </c>
      <c r="F13" s="872">
        <v>0</v>
      </c>
      <c r="G13" s="872">
        <v>0</v>
      </c>
      <c r="H13" s="873">
        <v>0</v>
      </c>
    </row>
    <row r="14" spans="1:8" ht="12.75" customHeight="1">
      <c r="A14" s="114" t="s">
        <v>173</v>
      </c>
      <c r="B14" s="99" t="s">
        <v>174</v>
      </c>
      <c r="C14" s="872">
        <v>0</v>
      </c>
      <c r="D14" s="872">
        <v>0</v>
      </c>
      <c r="E14" s="872">
        <v>0</v>
      </c>
      <c r="F14" s="872">
        <v>0</v>
      </c>
      <c r="G14" s="872">
        <v>0</v>
      </c>
      <c r="H14" s="873">
        <v>0</v>
      </c>
    </row>
    <row r="15" spans="1:8" ht="12.75" customHeight="1">
      <c r="A15" s="114" t="s">
        <v>175</v>
      </c>
      <c r="B15" s="99" t="s">
        <v>174</v>
      </c>
      <c r="C15" s="872">
        <v>21</v>
      </c>
      <c r="D15" s="872">
        <v>0</v>
      </c>
      <c r="E15" s="872">
        <v>0</v>
      </c>
      <c r="F15" s="872">
        <v>0</v>
      </c>
      <c r="G15" s="872">
        <v>73547</v>
      </c>
      <c r="H15" s="873">
        <f>C54</f>
        <v>1293882.52</v>
      </c>
    </row>
    <row r="16" spans="1:8" ht="12.75" customHeight="1">
      <c r="A16" s="110" t="s">
        <v>176</v>
      </c>
      <c r="B16" s="86"/>
      <c r="C16" s="78"/>
      <c r="D16" s="78"/>
      <c r="E16" s="78"/>
      <c r="F16" s="78"/>
      <c r="G16" s="78"/>
      <c r="H16" s="78"/>
    </row>
    <row r="17" spans="1:8" ht="12.75" customHeight="1">
      <c r="A17" s="808" t="s">
        <v>177</v>
      </c>
      <c r="B17" s="99" t="s">
        <v>73</v>
      </c>
      <c r="C17" s="872">
        <v>0</v>
      </c>
      <c r="D17" s="872">
        <v>0</v>
      </c>
      <c r="E17" s="872">
        <v>0</v>
      </c>
      <c r="F17" s="872">
        <v>0</v>
      </c>
      <c r="G17" s="872">
        <v>0</v>
      </c>
      <c r="H17" s="873">
        <v>0</v>
      </c>
    </row>
    <row r="18" spans="1:8" ht="15">
      <c r="A18" s="808" t="s">
        <v>89</v>
      </c>
      <c r="B18" s="99" t="s">
        <v>73</v>
      </c>
      <c r="C18" s="872">
        <v>0</v>
      </c>
      <c r="D18" s="872">
        <v>0</v>
      </c>
      <c r="E18" s="872">
        <v>0</v>
      </c>
      <c r="F18" s="872">
        <v>0</v>
      </c>
      <c r="G18" s="872">
        <v>0</v>
      </c>
      <c r="H18" s="873">
        <v>0</v>
      </c>
    </row>
    <row r="19" spans="1:8" ht="12.75" customHeight="1">
      <c r="A19" s="110" t="s">
        <v>29</v>
      </c>
      <c r="B19" s="86"/>
      <c r="C19" s="78"/>
      <c r="D19" s="78"/>
      <c r="E19" s="78"/>
      <c r="F19" s="78"/>
      <c r="G19" s="78"/>
      <c r="H19" s="78"/>
    </row>
    <row r="20" spans="1:8" ht="12.75" customHeight="1">
      <c r="A20" t="s">
        <v>178</v>
      </c>
      <c r="B20" s="815" t="s">
        <v>179</v>
      </c>
      <c r="C20" s="872">
        <v>0</v>
      </c>
      <c r="D20" s="872">
        <v>0</v>
      </c>
      <c r="E20" s="872">
        <v>0</v>
      </c>
      <c r="F20" s="872">
        <v>0</v>
      </c>
      <c r="G20" s="872">
        <v>0</v>
      </c>
      <c r="H20" s="873">
        <v>0</v>
      </c>
    </row>
    <row r="21" spans="1:8" ht="12.75" customHeight="1">
      <c r="A21" s="114" t="s">
        <v>180</v>
      </c>
      <c r="B21" s="99" t="s">
        <v>174</v>
      </c>
      <c r="C21" s="872">
        <v>0</v>
      </c>
      <c r="D21" s="872">
        <v>0</v>
      </c>
      <c r="E21" s="872">
        <v>0</v>
      </c>
      <c r="F21" s="872">
        <v>0</v>
      </c>
      <c r="G21" s="872">
        <v>0</v>
      </c>
      <c r="H21" s="873">
        <v>0</v>
      </c>
    </row>
    <row r="22" spans="1:8" ht="15">
      <c r="A22" s="114" t="s">
        <v>181</v>
      </c>
      <c r="B22" s="815" t="s">
        <v>179</v>
      </c>
      <c r="C22" s="872">
        <v>0</v>
      </c>
      <c r="D22" s="872">
        <v>0</v>
      </c>
      <c r="E22" s="872">
        <v>0</v>
      </c>
      <c r="F22" s="872">
        <v>0</v>
      </c>
      <c r="G22" s="872">
        <v>0</v>
      </c>
      <c r="H22" s="873">
        <v>0</v>
      </c>
    </row>
    <row r="23" spans="1:8" ht="15">
      <c r="A23" s="114" t="s">
        <v>182</v>
      </c>
      <c r="B23" s="99" t="s">
        <v>75</v>
      </c>
      <c r="C23" s="872">
        <v>0</v>
      </c>
      <c r="D23" s="872">
        <v>0</v>
      </c>
      <c r="E23" s="872">
        <v>0</v>
      </c>
      <c r="F23" s="872">
        <v>0</v>
      </c>
      <c r="G23" s="872">
        <v>0</v>
      </c>
      <c r="H23" s="873">
        <v>0</v>
      </c>
    </row>
    <row r="24" spans="1:8" ht="15">
      <c r="A24" s="114"/>
      <c r="B24" s="816"/>
      <c r="C24" s="872">
        <v>0</v>
      </c>
      <c r="D24" s="872">
        <v>0</v>
      </c>
      <c r="E24" s="872">
        <v>0</v>
      </c>
      <c r="F24" s="872">
        <v>0</v>
      </c>
      <c r="G24" s="872">
        <v>0</v>
      </c>
      <c r="H24" s="873">
        <v>0</v>
      </c>
    </row>
    <row r="25" spans="1:8">
      <c r="A25" s="110" t="s">
        <v>108</v>
      </c>
      <c r="B25" s="86"/>
      <c r="C25" s="78"/>
      <c r="D25" s="78"/>
      <c r="E25" s="78"/>
      <c r="F25" s="78"/>
      <c r="G25" s="78"/>
      <c r="H25" s="78"/>
    </row>
    <row r="26" spans="1:8" ht="15">
      <c r="A26" s="114" t="s">
        <v>183</v>
      </c>
      <c r="B26" s="99" t="s">
        <v>184</v>
      </c>
      <c r="C26" s="872">
        <v>0</v>
      </c>
      <c r="D26" s="872">
        <v>0</v>
      </c>
      <c r="E26" s="872">
        <v>0</v>
      </c>
      <c r="F26" s="872">
        <v>0</v>
      </c>
      <c r="G26" s="872">
        <v>0</v>
      </c>
      <c r="H26" s="873">
        <v>0</v>
      </c>
    </row>
    <row r="27" spans="1:8" ht="15">
      <c r="A27" s="114" t="s">
        <v>185</v>
      </c>
      <c r="B27" s="99" t="s">
        <v>186</v>
      </c>
      <c r="C27" s="872">
        <v>0</v>
      </c>
      <c r="D27" s="872">
        <v>0</v>
      </c>
      <c r="E27" s="872">
        <v>0</v>
      </c>
      <c r="F27" s="872">
        <v>0</v>
      </c>
      <c r="G27" s="872">
        <v>0</v>
      </c>
      <c r="H27" s="873">
        <v>0</v>
      </c>
    </row>
    <row r="28" spans="1:8" ht="15">
      <c r="A28" s="114" t="s">
        <v>187</v>
      </c>
      <c r="B28" s="99" t="s">
        <v>184</v>
      </c>
      <c r="C28" s="872">
        <v>0</v>
      </c>
      <c r="D28" s="872">
        <v>0</v>
      </c>
      <c r="E28" s="872">
        <v>0</v>
      </c>
      <c r="F28" s="872">
        <v>0</v>
      </c>
      <c r="G28" s="872">
        <v>0</v>
      </c>
      <c r="H28" s="873">
        <v>0</v>
      </c>
    </row>
    <row r="29" spans="1:8" ht="15">
      <c r="A29" s="114" t="s">
        <v>188</v>
      </c>
      <c r="B29" s="99" t="s">
        <v>184</v>
      </c>
      <c r="C29" s="872">
        <v>0</v>
      </c>
      <c r="D29" s="872">
        <v>0</v>
      </c>
      <c r="E29" s="872">
        <v>0</v>
      </c>
      <c r="F29" s="872">
        <v>0</v>
      </c>
      <c r="G29" s="872">
        <v>0</v>
      </c>
      <c r="H29" s="873">
        <v>0</v>
      </c>
    </row>
    <row r="30" spans="1:8" ht="15">
      <c r="A30" s="114" t="s">
        <v>189</v>
      </c>
      <c r="B30" s="99" t="s">
        <v>190</v>
      </c>
      <c r="C30" s="872">
        <v>0</v>
      </c>
      <c r="D30" s="872">
        <v>0</v>
      </c>
      <c r="E30" s="872">
        <v>0</v>
      </c>
      <c r="F30" s="872">
        <v>0</v>
      </c>
      <c r="G30" s="872">
        <v>0</v>
      </c>
      <c r="H30" s="873">
        <v>0</v>
      </c>
    </row>
    <row r="31" spans="1:8" ht="15">
      <c r="A31" s="114" t="s">
        <v>191</v>
      </c>
      <c r="B31" s="99" t="s">
        <v>186</v>
      </c>
      <c r="C31" s="872">
        <v>0</v>
      </c>
      <c r="D31" s="872">
        <v>0</v>
      </c>
      <c r="E31" s="872">
        <v>0</v>
      </c>
      <c r="F31" s="872">
        <v>0</v>
      </c>
      <c r="G31" s="872">
        <v>0</v>
      </c>
      <c r="H31" s="873">
        <v>0</v>
      </c>
    </row>
    <row r="32" spans="1:8" ht="15">
      <c r="A32" s="114" t="s">
        <v>192</v>
      </c>
      <c r="B32" s="99" t="s">
        <v>186</v>
      </c>
      <c r="C32" s="872">
        <v>0</v>
      </c>
      <c r="D32" s="872">
        <v>0</v>
      </c>
      <c r="E32" s="872">
        <v>0</v>
      </c>
      <c r="F32" s="872">
        <v>0</v>
      </c>
      <c r="G32" s="872">
        <v>0</v>
      </c>
      <c r="H32" s="873">
        <v>0</v>
      </c>
    </row>
    <row r="33" spans="1:8" ht="15">
      <c r="A33" s="114" t="s">
        <v>193</v>
      </c>
      <c r="B33" s="99" t="s">
        <v>186</v>
      </c>
      <c r="C33" s="872">
        <v>0</v>
      </c>
      <c r="D33" s="872">
        <v>0</v>
      </c>
      <c r="E33" s="872">
        <v>0</v>
      </c>
      <c r="F33" s="872">
        <v>0</v>
      </c>
      <c r="G33" s="872">
        <v>0</v>
      </c>
      <c r="H33" s="873">
        <v>0</v>
      </c>
    </row>
    <row r="34" spans="1:8">
      <c r="A34" s="110" t="s">
        <v>32</v>
      </c>
      <c r="B34" s="86"/>
      <c r="C34" s="78"/>
      <c r="D34" s="78"/>
      <c r="E34" s="78"/>
      <c r="F34" s="78"/>
      <c r="G34" s="78"/>
      <c r="H34" s="78"/>
    </row>
    <row r="35" spans="1:8" ht="15">
      <c r="A35" s="114" t="s">
        <v>194</v>
      </c>
      <c r="B35" s="99" t="s">
        <v>75</v>
      </c>
      <c r="C35" s="872">
        <v>0</v>
      </c>
      <c r="D35" s="872">
        <v>0</v>
      </c>
      <c r="E35" s="872">
        <v>0</v>
      </c>
      <c r="F35" s="872">
        <v>0</v>
      </c>
      <c r="G35" s="872">
        <v>0</v>
      </c>
      <c r="H35" s="873">
        <v>0</v>
      </c>
    </row>
    <row r="36" spans="1:8" ht="15">
      <c r="A36" s="114" t="s">
        <v>195</v>
      </c>
      <c r="B36" s="99" t="s">
        <v>75</v>
      </c>
      <c r="C36" s="872">
        <v>0</v>
      </c>
      <c r="D36" s="872">
        <v>0</v>
      </c>
      <c r="E36" s="872">
        <v>0</v>
      </c>
      <c r="F36" s="872">
        <v>0</v>
      </c>
      <c r="G36" s="872">
        <v>0</v>
      </c>
      <c r="H36" s="873">
        <v>0</v>
      </c>
    </row>
    <row r="37" spans="1:8">
      <c r="A37" s="110" t="s">
        <v>196</v>
      </c>
      <c r="B37" s="86"/>
      <c r="C37" s="78"/>
      <c r="D37" s="78"/>
      <c r="E37" s="78"/>
      <c r="F37" s="78"/>
      <c r="G37" s="78"/>
      <c r="H37" s="78"/>
    </row>
    <row r="38" spans="1:8" ht="15">
      <c r="A38" s="584" t="s">
        <v>197</v>
      </c>
      <c r="B38" s="809" t="s">
        <v>73</v>
      </c>
      <c r="C38" s="874">
        <v>0</v>
      </c>
      <c r="D38" s="872">
        <v>0</v>
      </c>
      <c r="E38" s="872">
        <v>0</v>
      </c>
      <c r="F38" s="872">
        <v>0</v>
      </c>
      <c r="G38" s="872">
        <v>0</v>
      </c>
      <c r="H38" s="875">
        <v>0</v>
      </c>
    </row>
    <row r="39" spans="1:8" ht="15">
      <c r="A39" s="491" t="s">
        <v>198</v>
      </c>
      <c r="B39" s="809" t="s">
        <v>73</v>
      </c>
      <c r="C39" s="876">
        <v>0</v>
      </c>
      <c r="D39" s="877">
        <v>0</v>
      </c>
      <c r="E39" s="877">
        <v>0</v>
      </c>
      <c r="F39" s="877">
        <v>0</v>
      </c>
      <c r="G39" s="877">
        <v>0</v>
      </c>
      <c r="H39" s="878">
        <v>0</v>
      </c>
    </row>
    <row r="40" spans="1:8" ht="15">
      <c r="A40" s="491" t="s">
        <v>199</v>
      </c>
      <c r="B40" s="809" t="s">
        <v>73</v>
      </c>
      <c r="C40" s="876">
        <v>0</v>
      </c>
      <c r="D40" s="877">
        <v>0</v>
      </c>
      <c r="E40" s="877">
        <v>0</v>
      </c>
      <c r="F40" s="877">
        <v>0</v>
      </c>
      <c r="G40" s="877">
        <v>0</v>
      </c>
      <c r="H40" s="878">
        <v>0</v>
      </c>
    </row>
    <row r="41" spans="1:8" ht="13.5" thickBot="1">
      <c r="A41" s="813"/>
      <c r="B41" s="817"/>
      <c r="C41" s="48"/>
      <c r="D41" s="48"/>
      <c r="E41" s="49"/>
      <c r="F41" s="50"/>
      <c r="G41" s="49"/>
      <c r="H41" s="51"/>
    </row>
    <row r="42" spans="1:8" ht="15.75" thickBot="1">
      <c r="A42" s="213" t="s">
        <v>10</v>
      </c>
      <c r="B42" s="214" t="s">
        <v>200</v>
      </c>
      <c r="C42" s="879">
        <f t="shared" ref="C42:H42" si="0">SUM(C12:C36)</f>
        <v>21</v>
      </c>
      <c r="D42" s="879">
        <f t="shared" si="0"/>
        <v>0</v>
      </c>
      <c r="E42" s="879">
        <f t="shared" si="0"/>
        <v>0</v>
      </c>
      <c r="F42" s="879">
        <f t="shared" si="0"/>
        <v>0</v>
      </c>
      <c r="G42" s="879">
        <f t="shared" si="0"/>
        <v>73547</v>
      </c>
      <c r="H42" s="880">
        <f t="shared" si="0"/>
        <v>1293882.52</v>
      </c>
    </row>
    <row r="43" spans="1:8" ht="13.5" thickBot="1">
      <c r="A43" s="41"/>
      <c r="B43" s="3"/>
      <c r="C43" s="42"/>
      <c r="D43" s="42"/>
      <c r="E43" s="42"/>
      <c r="F43" s="42"/>
      <c r="G43" s="42"/>
      <c r="H43" s="3"/>
    </row>
    <row r="44" spans="1:8" ht="13.5" thickBot="1">
      <c r="A44" s="215" t="s">
        <v>201</v>
      </c>
      <c r="B44" s="216" t="s">
        <v>202</v>
      </c>
      <c r="H44" s="43"/>
    </row>
    <row r="45" spans="1:8" ht="25.5">
      <c r="A45" s="44" t="s">
        <v>203</v>
      </c>
      <c r="B45" s="585">
        <v>14</v>
      </c>
      <c r="G45" s="160"/>
      <c r="H45" s="262"/>
    </row>
    <row r="46" spans="1:8" ht="25.5">
      <c r="A46" s="47" t="s">
        <v>204</v>
      </c>
      <c r="B46" s="585">
        <v>14</v>
      </c>
      <c r="H46" s="262"/>
    </row>
    <row r="47" spans="1:8" ht="25.5">
      <c r="A47" s="103" t="s">
        <v>205</v>
      </c>
      <c r="B47" s="927">
        <v>1212</v>
      </c>
      <c r="H47" s="262"/>
    </row>
    <row r="48" spans="1:8" ht="25.5">
      <c r="A48" s="103" t="s">
        <v>206</v>
      </c>
      <c r="B48" s="586">
        <v>14</v>
      </c>
    </row>
    <row r="49" spans="1:8" ht="13.5" thickBot="1"/>
    <row r="50" spans="1:8" s="350" customFormat="1" ht="15" customHeight="1">
      <c r="A50" s="474"/>
      <c r="B50" s="1025" t="s">
        <v>5</v>
      </c>
      <c r="C50" s="1026"/>
      <c r="D50" s="1027"/>
      <c r="E50" s="1"/>
      <c r="F50" s="262"/>
      <c r="G50" s="397"/>
      <c r="H50" s="398"/>
    </row>
    <row r="51" spans="1:8" s="350" customFormat="1" ht="13.5" thickBot="1">
      <c r="A51" s="475" t="s">
        <v>207</v>
      </c>
      <c r="B51" s="476" t="s">
        <v>8</v>
      </c>
      <c r="C51" s="477" t="s">
        <v>9</v>
      </c>
      <c r="D51" s="478" t="s">
        <v>10</v>
      </c>
      <c r="E51" s="1"/>
      <c r="F51" s="262"/>
      <c r="G51" s="262"/>
      <c r="H51" s="398"/>
    </row>
    <row r="52" spans="1:8" s="350" customFormat="1" ht="13.5" thickBot="1">
      <c r="A52" s="470" t="s">
        <v>208</v>
      </c>
      <c r="B52" s="471"/>
      <c r="C52" s="472"/>
      <c r="D52" s="473">
        <f>B52+C52</f>
        <v>0</v>
      </c>
      <c r="E52" s="262"/>
      <c r="F52" s="398"/>
      <c r="G52" s="398"/>
      <c r="H52" s="398"/>
    </row>
    <row r="53" spans="1:8" s="350" customFormat="1" ht="13.5" thickBot="1">
      <c r="A53" s="435" t="s">
        <v>209</v>
      </c>
      <c r="B53" s="399"/>
      <c r="C53" s="400">
        <v>0</v>
      </c>
      <c r="D53" s="473">
        <f t="shared" ref="D53:D54" si="1">B53+C53</f>
        <v>0</v>
      </c>
      <c r="E53" s="262"/>
      <c r="F53" s="398"/>
      <c r="G53" s="398"/>
      <c r="H53" s="398"/>
    </row>
    <row r="54" spans="1:8" s="350" customFormat="1" ht="13.5" thickBot="1">
      <c r="A54" s="436" t="s">
        <v>210</v>
      </c>
      <c r="B54" s="399"/>
      <c r="C54" s="400">
        <v>1293882.52</v>
      </c>
      <c r="D54" s="473">
        <f t="shared" si="1"/>
        <v>1293882.52</v>
      </c>
      <c r="E54" s="401" t="s">
        <v>211</v>
      </c>
      <c r="F54" s="398"/>
      <c r="G54" s="398"/>
      <c r="H54" s="402"/>
    </row>
    <row r="55" spans="1:8" s="350" customFormat="1" ht="15.75" thickBot="1">
      <c r="A55" s="403"/>
      <c r="B55" s="404"/>
      <c r="C55" s="405"/>
      <c r="D55" s="406"/>
      <c r="E55" s="262"/>
      <c r="F55" s="398"/>
      <c r="G55" s="398"/>
      <c r="H55" s="398"/>
    </row>
    <row r="56" spans="1:8" s="350" customFormat="1" ht="15.75" thickBot="1">
      <c r="A56" s="434" t="s">
        <v>212</v>
      </c>
      <c r="B56" s="579">
        <f>SUM(B52:B54)</f>
        <v>0</v>
      </c>
      <c r="C56" s="580">
        <f>SUM(C52:C54)</f>
        <v>1293882.52</v>
      </c>
      <c r="D56" s="581">
        <f>SUM(D52:D54)</f>
        <v>1293882.52</v>
      </c>
      <c r="E56" s="1"/>
      <c r="H56" s="398"/>
    </row>
    <row r="57" spans="1:8" s="350" customFormat="1" ht="15">
      <c r="A57" s="407"/>
      <c r="B57" s="408"/>
      <c r="C57" s="409"/>
      <c r="D57" s="409"/>
      <c r="E57" s="1"/>
      <c r="H57" s="398"/>
    </row>
    <row r="58" spans="1:8" s="350" customFormat="1" ht="15">
      <c r="A58" s="70"/>
      <c r="B58" s="408"/>
      <c r="C58" s="409"/>
      <c r="D58" s="409"/>
      <c r="E58" s="1"/>
      <c r="H58" s="398"/>
    </row>
    <row r="59" spans="1:8" ht="28.5" customHeight="1">
      <c r="A59" s="1024" t="s">
        <v>213</v>
      </c>
      <c r="B59" s="1024"/>
      <c r="C59" s="1024"/>
      <c r="D59" s="1024"/>
      <c r="E59" s="1024"/>
      <c r="F59" s="1024"/>
      <c r="G59" s="1024"/>
      <c r="H59" s="1024"/>
    </row>
    <row r="60" spans="1:8" ht="39" customHeight="1">
      <c r="A60" s="1002" t="s">
        <v>214</v>
      </c>
      <c r="B60" s="1002"/>
      <c r="C60" s="1002"/>
      <c r="D60" s="1002"/>
      <c r="E60" s="1002"/>
      <c r="F60" s="1002"/>
      <c r="G60" s="1002"/>
      <c r="H60" s="1002"/>
    </row>
    <row r="61" spans="1:8" ht="26.25" customHeight="1">
      <c r="A61" s="1247" t="s">
        <v>662</v>
      </c>
      <c r="B61" s="1246"/>
      <c r="C61" s="1246"/>
      <c r="D61" s="1246"/>
      <c r="E61" s="1246"/>
      <c r="F61" s="1246"/>
      <c r="G61" s="1246"/>
      <c r="H61" s="1246"/>
    </row>
    <row r="62" spans="1:8" ht="12.75" customHeight="1">
      <c r="A62" s="1244" t="s">
        <v>215</v>
      </c>
      <c r="B62" s="1244"/>
      <c r="C62" s="1244"/>
      <c r="D62" s="1244"/>
      <c r="E62" s="1244"/>
      <c r="F62" s="1244"/>
      <c r="G62" s="1244"/>
      <c r="H62" s="1244"/>
    </row>
    <row r="63" spans="1:8">
      <c r="A63" s="1002" t="s">
        <v>216</v>
      </c>
      <c r="B63" s="1002"/>
      <c r="C63" s="1002"/>
      <c r="D63" s="1002"/>
      <c r="E63" s="1002"/>
      <c r="F63" s="1002"/>
      <c r="G63" s="1002"/>
      <c r="H63" s="1002"/>
    </row>
    <row r="64" spans="1:8" ht="12.75" customHeight="1">
      <c r="A64" s="1002" t="s">
        <v>217</v>
      </c>
      <c r="B64" s="1002"/>
      <c r="C64" s="1002"/>
      <c r="D64" s="1002"/>
      <c r="E64" s="1002"/>
      <c r="F64" s="1002"/>
      <c r="G64" s="1002"/>
      <c r="H64" s="1002"/>
    </row>
    <row r="65" spans="1:8" ht="25.5" customHeight="1">
      <c r="A65" s="1002" t="s">
        <v>218</v>
      </c>
      <c r="B65" s="1002"/>
      <c r="C65" s="1002"/>
      <c r="D65" s="1002"/>
      <c r="E65" s="1002"/>
      <c r="F65" s="1002"/>
      <c r="G65" s="1002"/>
      <c r="H65" s="1002"/>
    </row>
    <row r="66" spans="1:8" ht="14.25" customHeight="1">
      <c r="A66" s="1034" t="s">
        <v>219</v>
      </c>
      <c r="B66" s="1034"/>
      <c r="C66" s="1034"/>
      <c r="D66" s="1034"/>
      <c r="E66" s="1034"/>
      <c r="F66" s="1034"/>
      <c r="G66" s="1034"/>
      <c r="H66" s="1034"/>
    </row>
    <row r="67" spans="1:8" ht="12.75" customHeight="1">
      <c r="A67" s="1024" t="s">
        <v>220</v>
      </c>
      <c r="B67" s="1024"/>
      <c r="C67" s="1024"/>
      <c r="D67" s="1024"/>
      <c r="E67" s="1024"/>
      <c r="F67" s="1024"/>
      <c r="G67" s="1024"/>
      <c r="H67" s="1024"/>
    </row>
    <row r="68" spans="1:8" ht="25.5" customHeight="1">
      <c r="A68" s="1034" t="s">
        <v>221</v>
      </c>
      <c r="B68" s="1034"/>
      <c r="C68" s="1034"/>
      <c r="D68" s="1034"/>
      <c r="E68" s="1034"/>
      <c r="F68" s="1034"/>
      <c r="G68" s="1034"/>
      <c r="H68" s="1034"/>
    </row>
    <row r="69" spans="1:8" ht="12.75" customHeight="1">
      <c r="A69" s="1024" t="s">
        <v>222</v>
      </c>
      <c r="B69" s="1024"/>
      <c r="C69" s="1024"/>
      <c r="D69" s="1024"/>
      <c r="E69" s="1024"/>
      <c r="F69" s="1024"/>
      <c r="G69" s="1024"/>
      <c r="H69" s="1024"/>
    </row>
    <row r="70" spans="1:8" ht="24.75" customHeight="1">
      <c r="A70" s="1034" t="s">
        <v>223</v>
      </c>
      <c r="B70" s="1034"/>
      <c r="C70" s="1034"/>
      <c r="D70" s="1034"/>
      <c r="E70" s="1034"/>
      <c r="F70" s="1034"/>
      <c r="G70" s="1034"/>
      <c r="H70" s="1034"/>
    </row>
    <row r="71" spans="1:8" ht="12.75" customHeight="1">
      <c r="A71" s="1033" t="s">
        <v>224</v>
      </c>
      <c r="B71" s="1033"/>
      <c r="C71" s="1033"/>
      <c r="D71" s="1033"/>
      <c r="E71" s="1033"/>
      <c r="F71" s="1033"/>
      <c r="G71" s="1033"/>
      <c r="H71" s="1033"/>
    </row>
    <row r="72" spans="1:8" ht="12.75" customHeight="1">
      <c r="A72" s="1016" t="s">
        <v>225</v>
      </c>
      <c r="B72" s="1016"/>
      <c r="C72" s="1016"/>
      <c r="D72" s="1016"/>
      <c r="E72" s="1016"/>
      <c r="F72" s="1016"/>
      <c r="G72" s="1016"/>
      <c r="H72" s="1016"/>
    </row>
    <row r="73" spans="1:8" ht="12.75" customHeight="1">
      <c r="A73" s="1002"/>
      <c r="B73" s="1002"/>
      <c r="C73" s="1002"/>
      <c r="D73" s="1002"/>
      <c r="E73" s="1002"/>
      <c r="F73" s="1002"/>
      <c r="G73" s="1002"/>
      <c r="H73" s="1002"/>
    </row>
    <row r="74" spans="1:8" ht="12.75" customHeight="1">
      <c r="A74" s="1002"/>
      <c r="B74" s="1002"/>
      <c r="C74" s="1002"/>
      <c r="D74" s="1002"/>
      <c r="E74" s="1002"/>
      <c r="F74" s="1002"/>
      <c r="G74" s="1002"/>
      <c r="H74" s="1002"/>
    </row>
    <row r="75" spans="1:8" ht="24.75" customHeight="1">
      <c r="A75" s="1004" t="s">
        <v>226</v>
      </c>
      <c r="B75" s="1004"/>
      <c r="C75" s="1004"/>
      <c r="D75" s="1004"/>
      <c r="E75" s="1004"/>
      <c r="F75" s="1004"/>
      <c r="G75" s="1004"/>
      <c r="H75" s="1004"/>
    </row>
    <row r="76" spans="1:8" ht="12.75" customHeight="1">
      <c r="A76" s="1004" t="s">
        <v>146</v>
      </c>
      <c r="B76" s="1004"/>
      <c r="C76" s="1004"/>
      <c r="D76" s="1004"/>
      <c r="E76" s="1004"/>
      <c r="F76" s="1004"/>
      <c r="G76" s="1004"/>
      <c r="H76" s="1004"/>
    </row>
    <row r="77" spans="1:8" ht="12.75" customHeight="1">
      <c r="A77" s="1004" t="s">
        <v>227</v>
      </c>
      <c r="B77" s="1004"/>
      <c r="C77" s="1004"/>
      <c r="D77" s="1004"/>
      <c r="E77" s="1004"/>
      <c r="F77" s="1004"/>
      <c r="G77" s="1004"/>
      <c r="H77" s="1004"/>
    </row>
    <row r="78" spans="1:8">
      <c r="A78" s="1004" t="s">
        <v>228</v>
      </c>
      <c r="B78" s="1004"/>
      <c r="C78" s="1004"/>
      <c r="D78" s="1004"/>
      <c r="E78" s="1004"/>
      <c r="F78" s="1004"/>
      <c r="G78" s="1004"/>
      <c r="H78" s="1004"/>
    </row>
    <row r="93" ht="12.75" customHeight="1"/>
    <row r="94" ht="18.75" customHeight="1"/>
    <row r="95" ht="28.5" customHeight="1"/>
    <row r="96" ht="18.75" customHeight="1"/>
    <row r="97" ht="18.75" customHeight="1"/>
    <row r="98" ht="18.75" customHeight="1"/>
    <row r="99" ht="27.75" customHeight="1"/>
    <row r="100" ht="18.75" customHeight="1"/>
    <row r="101" ht="18" customHeight="1"/>
  </sheetData>
  <mergeCells count="27">
    <mergeCell ref="A74:H74"/>
    <mergeCell ref="A78:H78"/>
    <mergeCell ref="A66:H66"/>
    <mergeCell ref="A68:H68"/>
    <mergeCell ref="A70:H70"/>
    <mergeCell ref="A71:H71"/>
    <mergeCell ref="A73:H73"/>
    <mergeCell ref="A75:H75"/>
    <mergeCell ref="A76:H76"/>
    <mergeCell ref="A77:H77"/>
    <mergeCell ref="A59:H59"/>
    <mergeCell ref="A60:H60"/>
    <mergeCell ref="A63:H63"/>
    <mergeCell ref="A67:H67"/>
    <mergeCell ref="A69:H69"/>
    <mergeCell ref="A72:H72"/>
    <mergeCell ref="B50:D50"/>
    <mergeCell ref="B5:H5"/>
    <mergeCell ref="B6:H6"/>
    <mergeCell ref="A1:H1"/>
    <mergeCell ref="A2:H2"/>
    <mergeCell ref="A3:H3"/>
    <mergeCell ref="A4:H4"/>
    <mergeCell ref="A61:H61"/>
    <mergeCell ref="A62:H62"/>
    <mergeCell ref="A64:H64"/>
    <mergeCell ref="A65:H65"/>
  </mergeCells>
  <printOptions horizontalCentered="1" verticalCentered="1"/>
  <pageMargins left="0.5" right="0.5" top="0.25" bottom="0.25" header="0.3" footer="0.3"/>
  <pageSetup paperSize="5" scale="63"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4"/>
  <sheetViews>
    <sheetView workbookViewId="0">
      <selection sqref="A1:D1"/>
    </sheetView>
  </sheetViews>
  <sheetFormatPr defaultColWidth="8.5703125" defaultRowHeight="12.75"/>
  <cols>
    <col min="1" max="1" width="40" customWidth="1"/>
    <col min="2" max="3" width="13" customWidth="1"/>
    <col min="4" max="4" width="26.42578125" customWidth="1"/>
  </cols>
  <sheetData>
    <row r="1" spans="1:4" ht="31.5" customHeight="1">
      <c r="A1" s="1248" t="s">
        <v>229</v>
      </c>
      <c r="B1" s="1249"/>
      <c r="C1" s="1249"/>
      <c r="D1" s="1250"/>
    </row>
    <row r="2" spans="1:4" ht="15.75">
      <c r="A2" s="1251" t="s">
        <v>1</v>
      </c>
      <c r="B2" s="1252"/>
      <c r="C2" s="1252"/>
      <c r="D2" s="1253"/>
    </row>
    <row r="3" spans="1:4" ht="15.75">
      <c r="A3" s="1254" t="s">
        <v>2</v>
      </c>
      <c r="B3" s="1255"/>
      <c r="C3" s="1255"/>
      <c r="D3" s="1256"/>
    </row>
    <row r="4" spans="1:4" ht="13.5" thickBot="1">
      <c r="A4" s="1257"/>
      <c r="B4" s="1258"/>
      <c r="C4" s="1258"/>
      <c r="D4" s="1259"/>
    </row>
    <row r="5" spans="1:4" s="46" customFormat="1" ht="34.5" customHeight="1" thickBot="1">
      <c r="A5" s="217" t="s">
        <v>230</v>
      </c>
      <c r="B5" s="217" t="s">
        <v>231</v>
      </c>
      <c r="C5" s="217" t="s">
        <v>232</v>
      </c>
      <c r="D5" s="217" t="s">
        <v>233</v>
      </c>
    </row>
    <row r="6" spans="1:4" s="45" customFormat="1">
      <c r="A6" s="791" t="s">
        <v>23</v>
      </c>
      <c r="B6" s="792"/>
      <c r="C6" s="792"/>
      <c r="D6" s="793"/>
    </row>
    <row r="7" spans="1:4" s="45" customFormat="1">
      <c r="A7" s="1260" t="s">
        <v>72</v>
      </c>
      <c r="B7" s="789">
        <v>42684</v>
      </c>
      <c r="C7" s="790" t="s">
        <v>12</v>
      </c>
      <c r="D7" s="1261" t="s">
        <v>234</v>
      </c>
    </row>
    <row r="8" spans="1:4" s="45" customFormat="1">
      <c r="A8" s="180"/>
      <c r="B8" s="95"/>
      <c r="C8" s="95"/>
      <c r="D8" s="94"/>
    </row>
    <row r="9" spans="1:4" s="45" customFormat="1">
      <c r="A9" s="180"/>
      <c r="B9" s="95"/>
      <c r="C9" s="95"/>
      <c r="D9" s="94"/>
    </row>
    <row r="10" spans="1:4" s="45" customFormat="1">
      <c r="A10" s="180"/>
      <c r="B10" s="95"/>
      <c r="C10" s="95"/>
      <c r="D10" s="94"/>
    </row>
    <row r="11" spans="1:4" s="45" customFormat="1">
      <c r="A11" s="180"/>
      <c r="B11" s="95"/>
      <c r="C11" s="95"/>
      <c r="D11" s="94"/>
    </row>
    <row r="12" spans="1:4" s="45" customFormat="1">
      <c r="A12" s="794" t="s">
        <v>27</v>
      </c>
      <c r="B12" s="795"/>
      <c r="C12" s="795"/>
      <c r="D12" s="796"/>
    </row>
    <row r="13" spans="1:4" s="45" customFormat="1">
      <c r="A13" s="1260" t="s">
        <v>235</v>
      </c>
      <c r="B13" s="789">
        <v>42684</v>
      </c>
      <c r="C13" s="790" t="s">
        <v>12</v>
      </c>
      <c r="D13" s="1261" t="s">
        <v>234</v>
      </c>
    </row>
    <row r="14" spans="1:4" s="45" customFormat="1">
      <c r="A14" s="1260" t="s">
        <v>236</v>
      </c>
      <c r="B14" s="789">
        <v>42684</v>
      </c>
      <c r="C14" s="790" t="s">
        <v>12</v>
      </c>
      <c r="D14" s="1261" t="s">
        <v>234</v>
      </c>
    </row>
    <row r="15" spans="1:4" s="45" customFormat="1">
      <c r="A15" s="1260" t="s">
        <v>237</v>
      </c>
      <c r="B15" s="789">
        <v>42684</v>
      </c>
      <c r="C15" s="790" t="s">
        <v>12</v>
      </c>
      <c r="D15" s="1261" t="s">
        <v>234</v>
      </c>
    </row>
    <row r="16" spans="1:4" s="45" customFormat="1">
      <c r="A16" s="1260" t="s">
        <v>238</v>
      </c>
      <c r="B16" s="789">
        <v>42684</v>
      </c>
      <c r="C16" s="790" t="s">
        <v>12</v>
      </c>
      <c r="D16" s="1261" t="s">
        <v>234</v>
      </c>
    </row>
    <row r="17" spans="1:4" s="45" customFormat="1">
      <c r="A17" s="1260" t="s">
        <v>81</v>
      </c>
      <c r="B17" s="789">
        <v>42684</v>
      </c>
      <c r="C17" s="790" t="s">
        <v>12</v>
      </c>
      <c r="D17" s="1261" t="s">
        <v>234</v>
      </c>
    </row>
    <row r="18" spans="1:4" s="45" customFormat="1">
      <c r="A18" s="1260" t="s">
        <v>82</v>
      </c>
      <c r="B18" s="789">
        <v>42684</v>
      </c>
      <c r="C18" s="790" t="s">
        <v>12</v>
      </c>
      <c r="D18" s="1261" t="s">
        <v>234</v>
      </c>
    </row>
    <row r="19" spans="1:4" s="45" customFormat="1">
      <c r="A19" s="1260" t="s">
        <v>239</v>
      </c>
      <c r="B19" s="789">
        <v>43083</v>
      </c>
      <c r="C19" s="790" t="s">
        <v>12</v>
      </c>
      <c r="D19" s="1261" t="s">
        <v>234</v>
      </c>
    </row>
    <row r="20" spans="1:4" s="45" customFormat="1">
      <c r="A20" s="1260" t="s">
        <v>240</v>
      </c>
      <c r="B20" s="789">
        <v>42684</v>
      </c>
      <c r="C20" s="790" t="s">
        <v>12</v>
      </c>
      <c r="D20" s="1261" t="s">
        <v>234</v>
      </c>
    </row>
    <row r="21" spans="1:4" s="45" customFormat="1">
      <c r="A21" s="1260" t="s">
        <v>241</v>
      </c>
      <c r="B21" s="789">
        <v>42684</v>
      </c>
      <c r="C21" s="790" t="s">
        <v>12</v>
      </c>
      <c r="D21" s="1261" t="s">
        <v>234</v>
      </c>
    </row>
    <row r="22" spans="1:4" s="45" customFormat="1">
      <c r="A22" s="794" t="s">
        <v>176</v>
      </c>
      <c r="B22" s="795"/>
      <c r="C22" s="795"/>
      <c r="D22" s="796"/>
    </row>
    <row r="23" spans="1:4" s="45" customFormat="1">
      <c r="A23" s="1260" t="s">
        <v>242</v>
      </c>
      <c r="B23" s="789">
        <v>42684</v>
      </c>
      <c r="C23" s="790" t="s">
        <v>12</v>
      </c>
      <c r="D23" s="1261" t="s">
        <v>243</v>
      </c>
    </row>
    <row r="24" spans="1:4" s="45" customFormat="1">
      <c r="A24" s="1260" t="s">
        <v>244</v>
      </c>
      <c r="B24" s="789">
        <v>42684</v>
      </c>
      <c r="C24" s="790" t="s">
        <v>12</v>
      </c>
      <c r="D24" s="1261" t="s">
        <v>234</v>
      </c>
    </row>
    <row r="25" spans="1:4" s="45" customFormat="1">
      <c r="A25" s="1262" t="s">
        <v>89</v>
      </c>
      <c r="B25" s="789">
        <v>42684</v>
      </c>
      <c r="C25" s="790" t="s">
        <v>12</v>
      </c>
      <c r="D25" s="1261" t="s">
        <v>234</v>
      </c>
    </row>
    <row r="26" spans="1:4" s="45" customFormat="1">
      <c r="A26" s="794" t="s">
        <v>29</v>
      </c>
      <c r="B26" s="795"/>
      <c r="C26" s="795"/>
      <c r="D26" s="796"/>
    </row>
    <row r="27" spans="1:4" s="45" customFormat="1">
      <c r="A27" s="1260" t="s">
        <v>245</v>
      </c>
      <c r="B27" s="789">
        <v>42684</v>
      </c>
      <c r="C27" s="790" t="s">
        <v>12</v>
      </c>
      <c r="D27" s="1261" t="s">
        <v>234</v>
      </c>
    </row>
    <row r="28" spans="1:4" s="45" customFormat="1">
      <c r="A28" s="1260" t="s">
        <v>91</v>
      </c>
      <c r="B28" s="789">
        <v>42684</v>
      </c>
      <c r="C28" s="790" t="s">
        <v>12</v>
      </c>
      <c r="D28" s="1261" t="s">
        <v>234</v>
      </c>
    </row>
    <row r="29" spans="1:4" s="45" customFormat="1">
      <c r="A29" s="1260" t="s">
        <v>246</v>
      </c>
      <c r="B29" s="789">
        <v>42684</v>
      </c>
      <c r="C29" s="790" t="s">
        <v>12</v>
      </c>
      <c r="D29" s="1261" t="s">
        <v>234</v>
      </c>
    </row>
    <row r="30" spans="1:4" s="45" customFormat="1">
      <c r="A30" s="809" t="s">
        <v>101</v>
      </c>
      <c r="B30" s="789">
        <v>43453</v>
      </c>
      <c r="C30" s="790" t="s">
        <v>12</v>
      </c>
      <c r="D30" s="1261" t="s">
        <v>234</v>
      </c>
    </row>
    <row r="31" spans="1:4" s="45" customFormat="1">
      <c r="A31" s="809" t="s">
        <v>247</v>
      </c>
      <c r="B31" s="810" t="s">
        <v>12</v>
      </c>
      <c r="C31" s="95"/>
      <c r="D31" s="203"/>
    </row>
    <row r="32" spans="1:4" s="45" customFormat="1">
      <c r="A32" s="809" t="s">
        <v>248</v>
      </c>
      <c r="B32" s="515" t="s">
        <v>12</v>
      </c>
      <c r="C32" s="95"/>
      <c r="D32" s="94"/>
    </row>
    <row r="33" spans="1:4" s="45" customFormat="1">
      <c r="A33" s="180"/>
      <c r="B33" s="95"/>
      <c r="C33" s="95"/>
      <c r="D33" s="94"/>
    </row>
    <row r="34" spans="1:4" s="45" customFormat="1">
      <c r="A34" s="180"/>
      <c r="B34" s="95"/>
      <c r="C34" s="95"/>
      <c r="D34" s="94"/>
    </row>
    <row r="35" spans="1:4" s="45" customFormat="1">
      <c r="A35" s="794" t="s">
        <v>31</v>
      </c>
      <c r="B35" s="795"/>
      <c r="C35" s="795"/>
      <c r="D35" s="796"/>
    </row>
    <row r="36" spans="1:4" s="45" customFormat="1">
      <c r="A36" s="114" t="s">
        <v>183</v>
      </c>
      <c r="B36" s="515" t="s">
        <v>12</v>
      </c>
      <c r="C36" s="95"/>
      <c r="D36" s="203"/>
    </row>
    <row r="37" spans="1:4" s="45" customFormat="1">
      <c r="A37" s="114" t="s">
        <v>185</v>
      </c>
      <c r="B37" s="515" t="s">
        <v>12</v>
      </c>
      <c r="C37" s="95"/>
      <c r="D37" s="203"/>
    </row>
    <row r="38" spans="1:4" s="45" customFormat="1">
      <c r="A38" s="114" t="s">
        <v>187</v>
      </c>
      <c r="B38" s="515" t="s">
        <v>12</v>
      </c>
      <c r="C38" s="95"/>
      <c r="D38" s="203"/>
    </row>
    <row r="39" spans="1:4" s="45" customFormat="1">
      <c r="A39" s="114" t="s">
        <v>188</v>
      </c>
      <c r="B39" s="515" t="s">
        <v>12</v>
      </c>
      <c r="C39" s="95"/>
      <c r="D39" s="203"/>
    </row>
    <row r="40" spans="1:4" s="45" customFormat="1">
      <c r="A40" s="114" t="s">
        <v>189</v>
      </c>
      <c r="B40" s="515" t="s">
        <v>12</v>
      </c>
      <c r="C40" s="95"/>
      <c r="D40" s="203"/>
    </row>
    <row r="41" spans="1:4" s="45" customFormat="1">
      <c r="A41" s="114" t="s">
        <v>191</v>
      </c>
      <c r="B41" s="515" t="s">
        <v>12</v>
      </c>
      <c r="C41" s="95"/>
      <c r="D41" s="203"/>
    </row>
    <row r="42" spans="1:4" s="45" customFormat="1">
      <c r="A42" s="114" t="s">
        <v>192</v>
      </c>
      <c r="B42" s="515" t="s">
        <v>12</v>
      </c>
      <c r="C42" s="95"/>
      <c r="D42" s="203"/>
    </row>
    <row r="43" spans="1:4" s="45" customFormat="1">
      <c r="A43" s="114" t="s">
        <v>193</v>
      </c>
      <c r="B43" s="515" t="s">
        <v>12</v>
      </c>
      <c r="C43" s="95"/>
      <c r="D43" s="203"/>
    </row>
    <row r="44" spans="1:4" s="45" customFormat="1">
      <c r="A44" s="180"/>
      <c r="B44" s="104"/>
      <c r="C44" s="95"/>
      <c r="D44" s="203"/>
    </row>
    <row r="45" spans="1:4" s="45" customFormat="1">
      <c r="A45" s="180"/>
      <c r="B45" s="95"/>
      <c r="C45" s="95"/>
      <c r="D45" s="94"/>
    </row>
    <row r="46" spans="1:4" s="45" customFormat="1">
      <c r="A46" s="794" t="s">
        <v>32</v>
      </c>
      <c r="B46" s="795"/>
      <c r="C46" s="795"/>
      <c r="D46" s="796"/>
    </row>
    <row r="47" spans="1:4" s="45" customFormat="1">
      <c r="A47" s="99" t="s">
        <v>194</v>
      </c>
      <c r="B47" s="810" t="s">
        <v>12</v>
      </c>
      <c r="C47" s="95"/>
      <c r="D47" s="203"/>
    </row>
    <row r="48" spans="1:4" s="45" customFormat="1">
      <c r="A48" s="99" t="s">
        <v>195</v>
      </c>
      <c r="B48" s="810" t="s">
        <v>12</v>
      </c>
      <c r="C48" s="95"/>
      <c r="D48" s="203"/>
    </row>
    <row r="49" spans="1:4" s="45" customFormat="1" ht="13.5" thickBot="1">
      <c r="A49" s="204"/>
      <c r="B49" s="12"/>
      <c r="C49" s="12"/>
      <c r="D49" s="205"/>
    </row>
    <row r="50" spans="1:4" s="45" customFormat="1">
      <c r="A50"/>
      <c r="B50"/>
      <c r="C50"/>
      <c r="D50"/>
    </row>
    <row r="51" spans="1:4" s="45" customFormat="1" ht="14.25" customHeight="1">
      <c r="A51" s="1237" t="s">
        <v>249</v>
      </c>
      <c r="B51" s="1237"/>
      <c r="C51" s="1237"/>
      <c r="D51" s="1237"/>
    </row>
    <row r="52" spans="1:4" s="45" customFormat="1" ht="54" customHeight="1">
      <c r="A52" s="1036" t="s">
        <v>250</v>
      </c>
      <c r="B52" s="1036"/>
      <c r="C52" s="1036"/>
      <c r="D52" s="1036"/>
    </row>
    <row r="53" spans="1:4" s="45" customFormat="1" ht="12.75" customHeight="1">
      <c r="A53" s="1005" t="s">
        <v>251</v>
      </c>
      <c r="B53" s="1005"/>
      <c r="C53" s="1005"/>
      <c r="D53" s="1005"/>
    </row>
    <row r="54" spans="1:4" ht="26.25" customHeight="1">
      <c r="A54" s="1004" t="s">
        <v>252</v>
      </c>
      <c r="B54" s="1004"/>
      <c r="C54" s="1004"/>
      <c r="D54" s="1004"/>
    </row>
  </sheetData>
  <mergeCells count="7">
    <mergeCell ref="A1:D1"/>
    <mergeCell ref="A53:D53"/>
    <mergeCell ref="A54:D54"/>
    <mergeCell ref="A2:D2"/>
    <mergeCell ref="A3:D3"/>
    <mergeCell ref="A52:D52"/>
    <mergeCell ref="A51:D51"/>
  </mergeCells>
  <printOptions horizontalCentered="1" verticalCentered="1"/>
  <pageMargins left="0.5" right="0.5" top="0.25" bottom="0.25" header="0.3" footer="0.3"/>
  <pageSetup scale="9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59"/>
  <sheetViews>
    <sheetView zoomScale="90" zoomScaleNormal="90" workbookViewId="0">
      <selection activeCell="U44" sqref="U44"/>
    </sheetView>
  </sheetViews>
  <sheetFormatPr defaultColWidth="8.5703125" defaultRowHeight="12.75"/>
  <cols>
    <col min="1" max="1" width="38.42578125" bestFit="1" customWidth="1"/>
    <col min="2" max="2" width="6.5703125" customWidth="1"/>
    <col min="6" max="6" width="10" customWidth="1"/>
    <col min="7" max="7" width="10.5703125" customWidth="1"/>
    <col min="8" max="8" width="11.7109375" customWidth="1"/>
    <col min="9" max="9" width="8.140625" customWidth="1"/>
    <col min="10" max="10" width="34.5703125" customWidth="1"/>
    <col min="11" max="11" width="6.42578125" bestFit="1" customWidth="1"/>
    <col min="15" max="15" width="10.140625" customWidth="1"/>
    <col min="16" max="16" width="10.42578125" customWidth="1"/>
    <col min="17" max="17" width="12.85546875" customWidth="1"/>
  </cols>
  <sheetData>
    <row r="1" spans="1:17" ht="15.75" customHeight="1">
      <c r="A1" s="1003" t="s">
        <v>253</v>
      </c>
      <c r="B1" s="1003"/>
      <c r="C1" s="1003"/>
      <c r="D1" s="1003"/>
      <c r="E1" s="1003"/>
      <c r="F1" s="1003"/>
      <c r="G1" s="1003"/>
      <c r="H1" s="1003"/>
      <c r="I1" s="1003"/>
      <c r="J1" s="1003"/>
      <c r="K1" s="1003"/>
      <c r="L1" s="1003"/>
      <c r="M1" s="1003"/>
      <c r="N1" s="1003"/>
      <c r="O1" s="1003"/>
      <c r="P1" s="1003"/>
      <c r="Q1" s="1003"/>
    </row>
    <row r="2" spans="1:17" ht="15.75" customHeight="1">
      <c r="A2" s="991" t="s">
        <v>1</v>
      </c>
      <c r="B2" s="991"/>
      <c r="C2" s="991"/>
      <c r="D2" s="991"/>
      <c r="E2" s="991"/>
      <c r="F2" s="991"/>
      <c r="G2" s="991"/>
      <c r="H2" s="991"/>
      <c r="I2" s="991"/>
      <c r="J2" s="991"/>
      <c r="K2" s="991"/>
      <c r="L2" s="991"/>
      <c r="M2" s="991"/>
      <c r="N2" s="991"/>
      <c r="O2" s="991"/>
      <c r="P2" s="991"/>
      <c r="Q2" s="991"/>
    </row>
    <row r="3" spans="1:17" ht="15.75" customHeight="1">
      <c r="A3" s="993" t="s">
        <v>254</v>
      </c>
      <c r="B3" s="993"/>
      <c r="C3" s="993"/>
      <c r="D3" s="993"/>
      <c r="E3" s="993"/>
      <c r="F3" s="993"/>
      <c r="G3" s="993"/>
      <c r="H3" s="993"/>
      <c r="I3" s="993"/>
      <c r="J3" s="993"/>
      <c r="K3" s="993"/>
      <c r="L3" s="993"/>
      <c r="M3" s="993"/>
      <c r="N3" s="993"/>
      <c r="O3" s="993"/>
      <c r="P3" s="993"/>
      <c r="Q3" s="993"/>
    </row>
    <row r="4" spans="1:17" ht="28.5" customHeight="1" thickBot="1">
      <c r="A4" s="495"/>
      <c r="B4" s="495"/>
      <c r="C4" s="495"/>
      <c r="D4" s="495"/>
      <c r="E4" s="495"/>
      <c r="F4" s="495"/>
      <c r="G4" s="495"/>
      <c r="H4" s="495"/>
      <c r="I4" s="495"/>
      <c r="J4" s="495"/>
      <c r="K4" s="495"/>
      <c r="L4" s="495"/>
      <c r="M4" s="495"/>
      <c r="N4" s="495"/>
    </row>
    <row r="5" spans="1:17" ht="16.5" thickBot="1">
      <c r="A5" s="1047" t="s">
        <v>64</v>
      </c>
      <c r="B5" s="1050" t="s">
        <v>65</v>
      </c>
      <c r="C5" s="1054" t="s">
        <v>255</v>
      </c>
      <c r="D5" s="1055"/>
      <c r="E5" s="1055"/>
      <c r="F5" s="1055"/>
      <c r="G5" s="1055"/>
      <c r="H5" s="1056"/>
      <c r="I5" s="1044"/>
      <c r="J5" s="1047" t="s">
        <v>64</v>
      </c>
      <c r="K5" s="1050" t="s">
        <v>65</v>
      </c>
      <c r="L5" s="1037" t="s">
        <v>256</v>
      </c>
      <c r="M5" s="1038"/>
      <c r="N5" s="1038"/>
      <c r="O5" s="1038"/>
      <c r="P5" s="1038"/>
      <c r="Q5" s="1039"/>
    </row>
    <row r="6" spans="1:17">
      <c r="A6" s="1048"/>
      <c r="B6" s="1051"/>
      <c r="C6" s="1057" t="s">
        <v>63</v>
      </c>
      <c r="D6" s="1058"/>
      <c r="E6" s="1058"/>
      <c r="F6" s="1058"/>
      <c r="G6" s="1058"/>
      <c r="H6" s="1059"/>
      <c r="I6" s="1045"/>
      <c r="J6" s="1048"/>
      <c r="K6" s="1051"/>
      <c r="L6" s="1040" t="s">
        <v>63</v>
      </c>
      <c r="M6" s="1041"/>
      <c r="N6" s="1041"/>
      <c r="O6" s="1041"/>
      <c r="P6" s="1041"/>
      <c r="Q6" s="1042"/>
    </row>
    <row r="7" spans="1:17" ht="39" thickBot="1">
      <c r="A7" s="1049" t="s">
        <v>64</v>
      </c>
      <c r="B7" s="1052" t="s">
        <v>65</v>
      </c>
      <c r="C7" s="496" t="s">
        <v>66</v>
      </c>
      <c r="D7" s="497" t="s">
        <v>257</v>
      </c>
      <c r="E7" s="497" t="s">
        <v>258</v>
      </c>
      <c r="F7" s="497" t="s">
        <v>259</v>
      </c>
      <c r="G7" s="497" t="s">
        <v>70</v>
      </c>
      <c r="H7" s="498" t="s">
        <v>71</v>
      </c>
      <c r="I7" s="1045"/>
      <c r="J7" s="1049"/>
      <c r="K7" s="1052"/>
      <c r="L7" s="499" t="s">
        <v>66</v>
      </c>
      <c r="M7" s="500" t="s">
        <v>257</v>
      </c>
      <c r="N7" s="500" t="s">
        <v>258</v>
      </c>
      <c r="O7" s="500" t="s">
        <v>259</v>
      </c>
      <c r="P7" s="500" t="s">
        <v>70</v>
      </c>
      <c r="Q7" s="501" t="s">
        <v>71</v>
      </c>
    </row>
    <row r="8" spans="1:17">
      <c r="A8" s="66" t="s">
        <v>23</v>
      </c>
      <c r="B8" s="21"/>
      <c r="C8" s="86"/>
      <c r="D8" s="87"/>
      <c r="E8" s="87"/>
      <c r="F8" s="87"/>
      <c r="G8" s="87"/>
      <c r="H8" s="88"/>
      <c r="I8" s="1045"/>
      <c r="J8" s="66" t="s">
        <v>23</v>
      </c>
      <c r="K8" s="21"/>
      <c r="L8" s="502"/>
      <c r="M8" s="503"/>
      <c r="N8" s="503"/>
      <c r="O8" s="503"/>
      <c r="P8" s="503"/>
      <c r="Q8" s="504"/>
    </row>
    <row r="9" spans="1:17">
      <c r="A9" s="17"/>
      <c r="B9" s="17" t="s">
        <v>75</v>
      </c>
      <c r="C9" s="89">
        <v>0</v>
      </c>
      <c r="D9" s="90">
        <v>0</v>
      </c>
      <c r="E9" s="90">
        <v>0</v>
      </c>
      <c r="F9" s="90">
        <v>0</v>
      </c>
      <c r="G9" s="91">
        <v>0</v>
      </c>
      <c r="H9" s="77">
        <f>IF($G$44&lt;&gt;0,G9/$G$44,0)</f>
        <v>0</v>
      </c>
      <c r="I9" s="1045"/>
      <c r="J9" s="17"/>
      <c r="K9" s="17" t="s">
        <v>75</v>
      </c>
      <c r="L9" s="89">
        <v>0</v>
      </c>
      <c r="M9" s="90">
        <v>0</v>
      </c>
      <c r="N9" s="90">
        <v>0</v>
      </c>
      <c r="O9" s="90">
        <v>0</v>
      </c>
      <c r="P9" s="91">
        <v>0</v>
      </c>
      <c r="Q9" s="77">
        <f>IF($G$44&lt;&gt;0,P9/$G$44,0)</f>
        <v>0</v>
      </c>
    </row>
    <row r="10" spans="1:17">
      <c r="A10" s="17"/>
      <c r="B10" s="17" t="s">
        <v>75</v>
      </c>
      <c r="C10" s="89">
        <v>0</v>
      </c>
      <c r="D10" s="90">
        <v>0</v>
      </c>
      <c r="E10" s="90">
        <v>0</v>
      </c>
      <c r="F10" s="90">
        <v>0</v>
      </c>
      <c r="G10" s="91">
        <v>0</v>
      </c>
      <c r="H10" s="77">
        <f>IF($G$44&lt;&gt;0,G10/$G$44,0)</f>
        <v>0</v>
      </c>
      <c r="I10" s="1045"/>
      <c r="J10" s="17"/>
      <c r="K10" s="17" t="s">
        <v>75</v>
      </c>
      <c r="L10" s="89">
        <v>0</v>
      </c>
      <c r="M10" s="90">
        <v>0</v>
      </c>
      <c r="N10" s="90">
        <v>0</v>
      </c>
      <c r="O10" s="90">
        <v>0</v>
      </c>
      <c r="P10" s="91">
        <v>0</v>
      </c>
      <c r="Q10" s="77">
        <f>IF($G$44&lt;&gt;0,P10/$G$44,0)</f>
        <v>0</v>
      </c>
    </row>
    <row r="11" spans="1:17">
      <c r="A11" s="17"/>
      <c r="B11" s="17" t="s">
        <v>75</v>
      </c>
      <c r="C11" s="89">
        <v>0</v>
      </c>
      <c r="D11" s="90">
        <v>0</v>
      </c>
      <c r="E11" s="90">
        <v>0</v>
      </c>
      <c r="F11" s="90">
        <v>0</v>
      </c>
      <c r="G11" s="91">
        <v>0</v>
      </c>
      <c r="H11" s="77">
        <f>IF($G$44&lt;&gt;0,G11/$G$44,0)</f>
        <v>0</v>
      </c>
      <c r="I11" s="1045"/>
      <c r="J11" s="17"/>
      <c r="K11" s="17" t="s">
        <v>75</v>
      </c>
      <c r="L11" s="89">
        <v>0</v>
      </c>
      <c r="M11" s="90">
        <v>0</v>
      </c>
      <c r="N11" s="90">
        <v>0</v>
      </c>
      <c r="O11" s="90">
        <v>0</v>
      </c>
      <c r="P11" s="91">
        <v>0</v>
      </c>
      <c r="Q11" s="77">
        <f>IF($G$44&lt;&gt;0,P11/$G$44,0)</f>
        <v>0</v>
      </c>
    </row>
    <row r="12" spans="1:17">
      <c r="A12" s="67" t="s">
        <v>27</v>
      </c>
      <c r="B12" s="20"/>
      <c r="C12" s="168"/>
      <c r="D12" s="78"/>
      <c r="E12" s="78"/>
      <c r="F12" s="78"/>
      <c r="G12" s="78"/>
      <c r="H12" s="88"/>
      <c r="I12" s="1045"/>
      <c r="J12" s="67" t="s">
        <v>27</v>
      </c>
      <c r="K12" s="20"/>
      <c r="L12" s="168"/>
      <c r="M12" s="78"/>
      <c r="N12" s="78"/>
      <c r="O12" s="78"/>
      <c r="P12" s="78"/>
      <c r="Q12" s="88"/>
    </row>
    <row r="13" spans="1:17">
      <c r="A13" s="17"/>
      <c r="B13" s="17" t="s">
        <v>73</v>
      </c>
      <c r="C13" s="89">
        <v>0</v>
      </c>
      <c r="D13" s="90">
        <v>0</v>
      </c>
      <c r="E13" s="90">
        <v>0</v>
      </c>
      <c r="F13" s="90">
        <v>0</v>
      </c>
      <c r="G13" s="91">
        <v>0</v>
      </c>
      <c r="H13" s="77">
        <f>IF($G$44&lt;&gt;0,G13/$G$44,0)</f>
        <v>0</v>
      </c>
      <c r="I13" s="1045"/>
      <c r="J13" s="17"/>
      <c r="K13" s="17" t="s">
        <v>73</v>
      </c>
      <c r="L13" s="89">
        <v>0</v>
      </c>
      <c r="M13" s="90">
        <v>0</v>
      </c>
      <c r="N13" s="90">
        <v>0</v>
      </c>
      <c r="O13" s="90">
        <v>0</v>
      </c>
      <c r="P13" s="91">
        <v>0</v>
      </c>
      <c r="Q13" s="77">
        <f>IF($G$44&lt;&gt;0,P13/$G$44,0)</f>
        <v>0</v>
      </c>
    </row>
    <row r="14" spans="1:17">
      <c r="A14" s="17"/>
      <c r="B14" s="17" t="s">
        <v>75</v>
      </c>
      <c r="C14" s="89">
        <v>0</v>
      </c>
      <c r="D14" s="90">
        <v>0</v>
      </c>
      <c r="E14" s="90">
        <v>0</v>
      </c>
      <c r="F14" s="90">
        <v>0</v>
      </c>
      <c r="G14" s="91">
        <v>0</v>
      </c>
      <c r="H14" s="77">
        <f>IF($G$44&lt;&gt;0,G14/$G$44,0)</f>
        <v>0</v>
      </c>
      <c r="I14" s="1045"/>
      <c r="J14" s="17"/>
      <c r="K14" s="17" t="s">
        <v>75</v>
      </c>
      <c r="L14" s="89">
        <v>0</v>
      </c>
      <c r="M14" s="90">
        <v>0</v>
      </c>
      <c r="N14" s="90">
        <v>0</v>
      </c>
      <c r="O14" s="90">
        <v>0</v>
      </c>
      <c r="P14" s="91">
        <v>0</v>
      </c>
      <c r="Q14" s="77">
        <f>IF($G$44&lt;&gt;0,P14/$G$44,0)</f>
        <v>0</v>
      </c>
    </row>
    <row r="15" spans="1:17">
      <c r="A15" s="17"/>
      <c r="B15" s="17" t="s">
        <v>75</v>
      </c>
      <c r="C15" s="89">
        <v>0</v>
      </c>
      <c r="D15" s="90">
        <v>0</v>
      </c>
      <c r="E15" s="90">
        <v>0</v>
      </c>
      <c r="F15" s="90">
        <v>0</v>
      </c>
      <c r="G15" s="91">
        <v>0</v>
      </c>
      <c r="H15" s="77">
        <f>IF($G$44&lt;&gt;0,G15/$G$44,0)</f>
        <v>0</v>
      </c>
      <c r="I15" s="1045"/>
      <c r="J15" s="17"/>
      <c r="K15" s="17" t="s">
        <v>75</v>
      </c>
      <c r="L15" s="89">
        <v>0</v>
      </c>
      <c r="M15" s="90">
        <v>0</v>
      </c>
      <c r="N15" s="90">
        <v>0</v>
      </c>
      <c r="O15" s="90">
        <v>0</v>
      </c>
      <c r="P15" s="91">
        <v>0</v>
      </c>
      <c r="Q15" s="77">
        <f>IF($G$44&lt;&gt;0,P15/$G$44,0)</f>
        <v>0</v>
      </c>
    </row>
    <row r="16" spans="1:17">
      <c r="A16" s="17"/>
      <c r="B16" s="17" t="s">
        <v>75</v>
      </c>
      <c r="C16" s="89">
        <v>0</v>
      </c>
      <c r="D16" s="90">
        <v>0</v>
      </c>
      <c r="E16" s="90">
        <v>0</v>
      </c>
      <c r="F16" s="90">
        <v>0</v>
      </c>
      <c r="G16" s="91">
        <v>0</v>
      </c>
      <c r="H16" s="77">
        <f>IF($G$44&lt;&gt;0,G16/$G$44,0)</f>
        <v>0</v>
      </c>
      <c r="I16" s="1045"/>
      <c r="J16" s="17"/>
      <c r="K16" s="17" t="s">
        <v>75</v>
      </c>
      <c r="L16" s="89">
        <v>0</v>
      </c>
      <c r="M16" s="90">
        <v>0</v>
      </c>
      <c r="N16" s="90">
        <v>0</v>
      </c>
      <c r="O16" s="90">
        <v>0</v>
      </c>
      <c r="P16" s="91">
        <v>0</v>
      </c>
      <c r="Q16" s="77">
        <f>IF($G$44&lt;&gt;0,P16/$G$44,0)</f>
        <v>0</v>
      </c>
    </row>
    <row r="17" spans="1:17">
      <c r="A17" s="67" t="s">
        <v>260</v>
      </c>
      <c r="B17" s="20"/>
      <c r="C17" s="168"/>
      <c r="D17" s="78"/>
      <c r="E17" s="78"/>
      <c r="F17" s="78"/>
      <c r="G17" s="78"/>
      <c r="H17" s="88"/>
      <c r="I17" s="1045"/>
      <c r="J17" s="67" t="s">
        <v>260</v>
      </c>
      <c r="K17" s="20"/>
      <c r="L17" s="168"/>
      <c r="M17" s="78"/>
      <c r="N17" s="78"/>
      <c r="O17" s="78"/>
      <c r="P17" s="78"/>
      <c r="Q17" s="88"/>
    </row>
    <row r="18" spans="1:17">
      <c r="A18" s="17"/>
      <c r="B18" s="17" t="s">
        <v>73</v>
      </c>
      <c r="C18" s="89">
        <v>0</v>
      </c>
      <c r="D18" s="90">
        <v>0</v>
      </c>
      <c r="E18" s="90">
        <v>0</v>
      </c>
      <c r="F18" s="90">
        <v>0</v>
      </c>
      <c r="G18" s="91">
        <v>0</v>
      </c>
      <c r="H18" s="77">
        <f>IF($G$44&lt;&gt;0,G18/$G$44,0)</f>
        <v>0</v>
      </c>
      <c r="I18" s="1045"/>
      <c r="J18" s="17"/>
      <c r="K18" s="17" t="s">
        <v>73</v>
      </c>
      <c r="L18" s="89">
        <v>0</v>
      </c>
      <c r="M18" s="90">
        <v>0</v>
      </c>
      <c r="N18" s="90">
        <v>0</v>
      </c>
      <c r="O18" s="90">
        <v>0</v>
      </c>
      <c r="P18" s="91">
        <v>0</v>
      </c>
      <c r="Q18" s="77">
        <f>IF($G$44&lt;&gt;0,P18/$G$44,0)</f>
        <v>0</v>
      </c>
    </row>
    <row r="19" spans="1:17">
      <c r="A19" s="17"/>
      <c r="B19" s="17" t="s">
        <v>73</v>
      </c>
      <c r="C19" s="92">
        <v>0</v>
      </c>
      <c r="D19" s="93">
        <v>0</v>
      </c>
      <c r="E19" s="93">
        <v>0</v>
      </c>
      <c r="F19" s="93">
        <v>0</v>
      </c>
      <c r="G19" s="244">
        <v>0</v>
      </c>
      <c r="H19" s="77">
        <f>IF($G$44&lt;&gt;0,G19/$G$44,0)</f>
        <v>0</v>
      </c>
      <c r="I19" s="1045"/>
      <c r="J19" s="17"/>
      <c r="K19" s="17" t="s">
        <v>73</v>
      </c>
      <c r="L19" s="92">
        <v>0</v>
      </c>
      <c r="M19" s="93">
        <v>0</v>
      </c>
      <c r="N19" s="93">
        <v>0</v>
      </c>
      <c r="O19" s="93">
        <v>0</v>
      </c>
      <c r="P19" s="244">
        <v>0</v>
      </c>
      <c r="Q19" s="77">
        <f>IF($G$44&lt;&gt;0,P19/$G$44,0)</f>
        <v>0</v>
      </c>
    </row>
    <row r="20" spans="1:17">
      <c r="A20" s="505"/>
      <c r="B20" s="505" t="s">
        <v>73</v>
      </c>
      <c r="C20" s="89">
        <v>0</v>
      </c>
      <c r="D20" s="90">
        <v>0</v>
      </c>
      <c r="E20" s="90">
        <v>0</v>
      </c>
      <c r="F20" s="90">
        <v>0</v>
      </c>
      <c r="G20" s="91">
        <v>0</v>
      </c>
      <c r="H20" s="77">
        <f>IF($G$44&lt;&gt;0,G20/$G$44,0)</f>
        <v>0</v>
      </c>
      <c r="I20" s="1045"/>
      <c r="J20" s="505"/>
      <c r="K20" s="505" t="s">
        <v>73</v>
      </c>
      <c r="L20" s="89">
        <v>0</v>
      </c>
      <c r="M20" s="90">
        <v>0</v>
      </c>
      <c r="N20" s="90">
        <v>0</v>
      </c>
      <c r="O20" s="90">
        <v>0</v>
      </c>
      <c r="P20" s="91">
        <v>0</v>
      </c>
      <c r="Q20" s="77">
        <f>IF($G$44&lt;&gt;0,P20/$G$44,0)</f>
        <v>0</v>
      </c>
    </row>
    <row r="21" spans="1:17">
      <c r="A21" s="67" t="s">
        <v>29</v>
      </c>
      <c r="B21" s="20"/>
      <c r="C21" s="168"/>
      <c r="D21" s="78"/>
      <c r="E21" s="78"/>
      <c r="F21" s="78"/>
      <c r="G21" s="78"/>
      <c r="H21" s="88"/>
      <c r="I21" s="1045"/>
      <c r="J21" s="67" t="s">
        <v>29</v>
      </c>
      <c r="K21" s="20"/>
      <c r="L21" s="168"/>
      <c r="M21" s="78"/>
      <c r="N21" s="78"/>
      <c r="O21" s="78"/>
      <c r="P21" s="78"/>
      <c r="Q21" s="88"/>
    </row>
    <row r="22" spans="1:17">
      <c r="A22" s="17"/>
      <c r="B22" s="17" t="s">
        <v>75</v>
      </c>
      <c r="C22" s="89">
        <v>0</v>
      </c>
      <c r="D22" s="90">
        <v>0</v>
      </c>
      <c r="E22" s="90">
        <v>0</v>
      </c>
      <c r="F22" s="90">
        <v>0</v>
      </c>
      <c r="G22" s="91">
        <v>0</v>
      </c>
      <c r="H22" s="77">
        <f>IF($G$44&lt;&gt;0,G22/$G$44,0)</f>
        <v>0</v>
      </c>
      <c r="I22" s="1045"/>
      <c r="J22" s="17"/>
      <c r="K22" s="17" t="s">
        <v>75</v>
      </c>
      <c r="L22" s="89">
        <v>0</v>
      </c>
      <c r="M22" s="90">
        <v>0</v>
      </c>
      <c r="N22" s="90">
        <v>0</v>
      </c>
      <c r="O22" s="90">
        <v>0</v>
      </c>
      <c r="P22" s="91">
        <v>0</v>
      </c>
      <c r="Q22" s="77">
        <f>IF($G$44&lt;&gt;0,P22/$G$44,0)</f>
        <v>0</v>
      </c>
    </row>
    <row r="23" spans="1:17">
      <c r="A23" s="17"/>
      <c r="B23" s="17" t="s">
        <v>75</v>
      </c>
      <c r="C23" s="89">
        <v>0</v>
      </c>
      <c r="D23" s="90">
        <v>0</v>
      </c>
      <c r="E23" s="90">
        <v>0</v>
      </c>
      <c r="F23" s="90">
        <v>0</v>
      </c>
      <c r="G23" s="91">
        <v>0</v>
      </c>
      <c r="H23" s="77">
        <f>IF($G$44&lt;&gt;0,G23/$G$44,0)</f>
        <v>0</v>
      </c>
      <c r="I23" s="1045"/>
      <c r="J23" s="17"/>
      <c r="K23" s="17" t="s">
        <v>75</v>
      </c>
      <c r="L23" s="89">
        <v>0</v>
      </c>
      <c r="M23" s="90">
        <v>0</v>
      </c>
      <c r="N23" s="90">
        <v>0</v>
      </c>
      <c r="O23" s="90">
        <v>0</v>
      </c>
      <c r="P23" s="91">
        <v>0</v>
      </c>
      <c r="Q23" s="77">
        <f>IF($G$44&lt;&gt;0,P23/$G$44,0)</f>
        <v>0</v>
      </c>
    </row>
    <row r="24" spans="1:17">
      <c r="A24" s="17"/>
      <c r="B24" s="17" t="s">
        <v>73</v>
      </c>
      <c r="C24" s="89">
        <v>0</v>
      </c>
      <c r="D24" s="90">
        <v>0</v>
      </c>
      <c r="E24" s="90">
        <v>0</v>
      </c>
      <c r="F24" s="90">
        <v>0</v>
      </c>
      <c r="G24" s="91">
        <v>0</v>
      </c>
      <c r="H24" s="77">
        <f>IF($G$44&lt;&gt;0,G24/$G$44,0)</f>
        <v>0</v>
      </c>
      <c r="I24" s="1045"/>
      <c r="J24" s="17"/>
      <c r="K24" s="17" t="s">
        <v>73</v>
      </c>
      <c r="L24" s="89">
        <v>0</v>
      </c>
      <c r="M24" s="90">
        <v>0</v>
      </c>
      <c r="N24" s="90">
        <v>0</v>
      </c>
      <c r="O24" s="90">
        <v>0</v>
      </c>
      <c r="P24" s="91">
        <v>0</v>
      </c>
      <c r="Q24" s="77">
        <f>IF($G$44&lt;&gt;0,P24/$G$44,0)</f>
        <v>0</v>
      </c>
    </row>
    <row r="25" spans="1:17">
      <c r="A25" s="17"/>
      <c r="B25" s="17" t="s">
        <v>73</v>
      </c>
      <c r="C25" s="89">
        <v>0</v>
      </c>
      <c r="D25" s="90">
        <v>0</v>
      </c>
      <c r="E25" s="90">
        <v>0</v>
      </c>
      <c r="F25" s="90">
        <v>0</v>
      </c>
      <c r="G25" s="91">
        <v>0</v>
      </c>
      <c r="H25" s="77">
        <f>IF($G$44&lt;&gt;0,G25/$G$44,0)</f>
        <v>0</v>
      </c>
      <c r="I25" s="1045"/>
      <c r="J25" s="17"/>
      <c r="K25" s="17" t="s">
        <v>73</v>
      </c>
      <c r="L25" s="89">
        <v>0</v>
      </c>
      <c r="M25" s="90">
        <v>0</v>
      </c>
      <c r="N25" s="90">
        <v>0</v>
      </c>
      <c r="O25" s="90">
        <v>0</v>
      </c>
      <c r="P25" s="91">
        <v>0</v>
      </c>
      <c r="Q25" s="77">
        <f>IF($G$44&lt;&gt;0,P25/$G$44,0)</f>
        <v>0</v>
      </c>
    </row>
    <row r="26" spans="1:17">
      <c r="A26" s="17"/>
      <c r="B26" s="17" t="s">
        <v>73</v>
      </c>
      <c r="C26" s="89">
        <v>0</v>
      </c>
      <c r="D26" s="90">
        <v>0</v>
      </c>
      <c r="E26" s="90">
        <v>0</v>
      </c>
      <c r="F26" s="90">
        <v>0</v>
      </c>
      <c r="G26" s="91">
        <v>0</v>
      </c>
      <c r="H26" s="77">
        <f>IF($G$44&lt;&gt;0,G26/$G$44,0)</f>
        <v>0</v>
      </c>
      <c r="I26" s="1045"/>
      <c r="J26" s="17"/>
      <c r="K26" s="17" t="s">
        <v>73</v>
      </c>
      <c r="L26" s="89">
        <v>0</v>
      </c>
      <c r="M26" s="90">
        <v>0</v>
      </c>
      <c r="N26" s="90">
        <v>0</v>
      </c>
      <c r="O26" s="90">
        <v>0</v>
      </c>
      <c r="P26" s="91">
        <v>0</v>
      </c>
      <c r="Q26" s="77">
        <f>IF($G$44&lt;&gt;0,P26/$G$44,0)</f>
        <v>0</v>
      </c>
    </row>
    <row r="27" spans="1:17">
      <c r="A27" s="67" t="s">
        <v>30</v>
      </c>
      <c r="B27" s="20"/>
      <c r="C27" s="168"/>
      <c r="D27" s="78"/>
      <c r="E27" s="78"/>
      <c r="F27" s="78"/>
      <c r="G27" s="80"/>
      <c r="H27" s="88"/>
      <c r="I27" s="1045"/>
      <c r="J27" s="67" t="s">
        <v>30</v>
      </c>
      <c r="K27" s="20"/>
      <c r="L27" s="168"/>
      <c r="M27" s="78"/>
      <c r="N27" s="78"/>
      <c r="O27" s="78"/>
      <c r="P27" s="80"/>
      <c r="Q27" s="88"/>
    </row>
    <row r="28" spans="1:17">
      <c r="A28" s="17"/>
      <c r="B28" s="17" t="s">
        <v>73</v>
      </c>
      <c r="C28" s="89">
        <v>0</v>
      </c>
      <c r="D28" s="90">
        <v>0</v>
      </c>
      <c r="E28" s="90">
        <v>0</v>
      </c>
      <c r="F28" s="90">
        <v>0</v>
      </c>
      <c r="G28" s="91">
        <v>0</v>
      </c>
      <c r="H28" s="77">
        <f>IF($G$44&lt;&gt;0,G28/$G$44,0)</f>
        <v>0</v>
      </c>
      <c r="I28" s="1045"/>
      <c r="J28" s="17"/>
      <c r="K28" s="17" t="s">
        <v>73</v>
      </c>
      <c r="L28" s="89">
        <v>0</v>
      </c>
      <c r="M28" s="90">
        <v>0</v>
      </c>
      <c r="N28" s="90">
        <v>0</v>
      </c>
      <c r="O28" s="90">
        <v>0</v>
      </c>
      <c r="P28" s="91">
        <v>0</v>
      </c>
      <c r="Q28" s="77">
        <f>IF($G$44&lt;&gt;0,P28/$G$44,0)</f>
        <v>0</v>
      </c>
    </row>
    <row r="29" spans="1:17">
      <c r="A29" s="17"/>
      <c r="B29" s="17" t="s">
        <v>73</v>
      </c>
      <c r="C29" s="89">
        <v>0</v>
      </c>
      <c r="D29" s="90">
        <v>0</v>
      </c>
      <c r="E29" s="90">
        <v>0</v>
      </c>
      <c r="F29" s="90">
        <v>0</v>
      </c>
      <c r="G29" s="91">
        <v>0</v>
      </c>
      <c r="H29" s="77">
        <f>IF($G$44&lt;&gt;0,G29/$G$44,0)</f>
        <v>0</v>
      </c>
      <c r="I29" s="1045"/>
      <c r="J29" s="17"/>
      <c r="K29" s="17" t="s">
        <v>73</v>
      </c>
      <c r="L29" s="89">
        <v>0</v>
      </c>
      <c r="M29" s="90">
        <v>0</v>
      </c>
      <c r="N29" s="90">
        <v>0</v>
      </c>
      <c r="O29" s="90">
        <v>0</v>
      </c>
      <c r="P29" s="91">
        <v>0</v>
      </c>
      <c r="Q29" s="77">
        <f>IF($G$44&lt;&gt;0,P29/$G$44,0)</f>
        <v>0</v>
      </c>
    </row>
    <row r="30" spans="1:17">
      <c r="A30" s="67" t="s">
        <v>108</v>
      </c>
      <c r="B30" s="20"/>
      <c r="C30" s="168"/>
      <c r="D30" s="78"/>
      <c r="E30" s="78"/>
      <c r="F30" s="78"/>
      <c r="G30" s="78"/>
      <c r="H30" s="88"/>
      <c r="I30" s="1045"/>
      <c r="J30" s="67" t="s">
        <v>108</v>
      </c>
      <c r="K30" s="20"/>
      <c r="L30" s="168"/>
      <c r="M30" s="78"/>
      <c r="N30" s="78"/>
      <c r="O30" s="78"/>
      <c r="P30" s="78"/>
      <c r="Q30" s="88"/>
    </row>
    <row r="31" spans="1:17">
      <c r="A31" s="17"/>
      <c r="B31" s="17" t="s">
        <v>75</v>
      </c>
      <c r="C31" s="89">
        <v>0</v>
      </c>
      <c r="D31" s="90">
        <v>0</v>
      </c>
      <c r="E31" s="90">
        <v>0</v>
      </c>
      <c r="F31" s="90">
        <v>0</v>
      </c>
      <c r="G31" s="91">
        <v>0</v>
      </c>
      <c r="H31" s="77">
        <f t="shared" ref="H31:H36" si="0">IF($G$44&lt;&gt;0,G31/$G$44,0)</f>
        <v>0</v>
      </c>
      <c r="I31" s="1045"/>
      <c r="J31" s="17"/>
      <c r="K31" s="17" t="s">
        <v>75</v>
      </c>
      <c r="L31" s="89">
        <v>0</v>
      </c>
      <c r="M31" s="90">
        <v>0</v>
      </c>
      <c r="N31" s="90">
        <v>0</v>
      </c>
      <c r="O31" s="90">
        <v>0</v>
      </c>
      <c r="P31" s="91">
        <v>0</v>
      </c>
      <c r="Q31" s="77">
        <f t="shared" ref="Q31:Q36" si="1">IF($G$44&lt;&gt;0,P31/$G$44,0)</f>
        <v>0</v>
      </c>
    </row>
    <row r="32" spans="1:17">
      <c r="A32" s="17"/>
      <c r="B32" s="17" t="s">
        <v>75</v>
      </c>
      <c r="C32" s="89">
        <v>0</v>
      </c>
      <c r="D32" s="90">
        <v>0</v>
      </c>
      <c r="E32" s="90">
        <v>0</v>
      </c>
      <c r="F32" s="90">
        <v>0</v>
      </c>
      <c r="G32" s="91">
        <v>0</v>
      </c>
      <c r="H32" s="77">
        <f t="shared" si="0"/>
        <v>0</v>
      </c>
      <c r="I32" s="1045"/>
      <c r="J32" s="17"/>
      <c r="K32" s="17" t="s">
        <v>75</v>
      </c>
      <c r="L32" s="89">
        <v>0</v>
      </c>
      <c r="M32" s="90">
        <v>0</v>
      </c>
      <c r="N32" s="90">
        <v>0</v>
      </c>
      <c r="O32" s="90">
        <v>0</v>
      </c>
      <c r="P32" s="91">
        <v>0</v>
      </c>
      <c r="Q32" s="77">
        <f t="shared" si="1"/>
        <v>0</v>
      </c>
    </row>
    <row r="33" spans="1:17">
      <c r="A33" s="17"/>
      <c r="B33" s="17" t="s">
        <v>75</v>
      </c>
      <c r="C33" s="89">
        <v>0</v>
      </c>
      <c r="D33" s="90">
        <v>0</v>
      </c>
      <c r="E33" s="90">
        <v>0</v>
      </c>
      <c r="F33" s="90">
        <v>0</v>
      </c>
      <c r="G33" s="91">
        <v>0</v>
      </c>
      <c r="H33" s="77">
        <f t="shared" si="0"/>
        <v>0</v>
      </c>
      <c r="I33" s="1045"/>
      <c r="J33" s="17"/>
      <c r="K33" s="17" t="s">
        <v>75</v>
      </c>
      <c r="L33" s="89">
        <v>0</v>
      </c>
      <c r="M33" s="90">
        <v>0</v>
      </c>
      <c r="N33" s="90">
        <v>0</v>
      </c>
      <c r="O33" s="90">
        <v>0</v>
      </c>
      <c r="P33" s="91">
        <v>0</v>
      </c>
      <c r="Q33" s="77">
        <f t="shared" si="1"/>
        <v>0</v>
      </c>
    </row>
    <row r="34" spans="1:17">
      <c r="A34" s="17"/>
      <c r="B34" s="17" t="s">
        <v>75</v>
      </c>
      <c r="C34" s="89">
        <v>0</v>
      </c>
      <c r="D34" s="90">
        <v>0</v>
      </c>
      <c r="E34" s="90">
        <v>0</v>
      </c>
      <c r="F34" s="90">
        <v>0</v>
      </c>
      <c r="G34" s="91">
        <v>0</v>
      </c>
      <c r="H34" s="77">
        <f t="shared" si="0"/>
        <v>0</v>
      </c>
      <c r="I34" s="1045"/>
      <c r="J34" s="17"/>
      <c r="K34" s="17" t="s">
        <v>75</v>
      </c>
      <c r="L34" s="89">
        <v>0</v>
      </c>
      <c r="M34" s="90">
        <v>0</v>
      </c>
      <c r="N34" s="90">
        <v>0</v>
      </c>
      <c r="O34" s="90">
        <v>0</v>
      </c>
      <c r="P34" s="91">
        <v>0</v>
      </c>
      <c r="Q34" s="77">
        <f t="shared" si="1"/>
        <v>0</v>
      </c>
    </row>
    <row r="35" spans="1:17">
      <c r="A35" s="17"/>
      <c r="B35" s="17" t="s">
        <v>75</v>
      </c>
      <c r="C35" s="89">
        <v>0</v>
      </c>
      <c r="D35" s="90">
        <v>0</v>
      </c>
      <c r="E35" s="90">
        <v>0</v>
      </c>
      <c r="F35" s="90">
        <v>0</v>
      </c>
      <c r="G35" s="91">
        <v>0</v>
      </c>
      <c r="H35" s="77">
        <f t="shared" si="0"/>
        <v>0</v>
      </c>
      <c r="I35" s="1045"/>
      <c r="J35" s="17"/>
      <c r="K35" s="17" t="s">
        <v>75</v>
      </c>
      <c r="L35" s="89">
        <v>0</v>
      </c>
      <c r="M35" s="90">
        <v>0</v>
      </c>
      <c r="N35" s="90">
        <v>0</v>
      </c>
      <c r="O35" s="90">
        <v>0</v>
      </c>
      <c r="P35" s="91">
        <v>0</v>
      </c>
      <c r="Q35" s="77">
        <f t="shared" si="1"/>
        <v>0</v>
      </c>
    </row>
    <row r="36" spans="1:17">
      <c r="A36" s="17"/>
      <c r="B36" s="17" t="s">
        <v>75</v>
      </c>
      <c r="C36" s="89">
        <v>0</v>
      </c>
      <c r="D36" s="90">
        <v>0</v>
      </c>
      <c r="E36" s="90">
        <v>0</v>
      </c>
      <c r="F36" s="90">
        <v>0</v>
      </c>
      <c r="G36" s="91">
        <v>0</v>
      </c>
      <c r="H36" s="77">
        <f t="shared" si="0"/>
        <v>0</v>
      </c>
      <c r="I36" s="1045"/>
      <c r="J36" s="17"/>
      <c r="K36" s="17" t="s">
        <v>75</v>
      </c>
      <c r="L36" s="89">
        <v>0</v>
      </c>
      <c r="M36" s="90">
        <v>0</v>
      </c>
      <c r="N36" s="90">
        <v>0</v>
      </c>
      <c r="O36" s="90">
        <v>0</v>
      </c>
      <c r="P36" s="91">
        <v>0</v>
      </c>
      <c r="Q36" s="77">
        <f t="shared" si="1"/>
        <v>0</v>
      </c>
    </row>
    <row r="37" spans="1:17">
      <c r="A37" s="67" t="s">
        <v>32</v>
      </c>
      <c r="B37" s="20"/>
      <c r="C37" s="168"/>
      <c r="D37" s="78"/>
      <c r="E37" s="78"/>
      <c r="F37" s="78"/>
      <c r="G37" s="78"/>
      <c r="H37" s="88"/>
      <c r="I37" s="1045"/>
      <c r="J37" s="67" t="s">
        <v>32</v>
      </c>
      <c r="K37" s="20"/>
      <c r="L37" s="168"/>
      <c r="M37" s="78"/>
      <c r="N37" s="78"/>
      <c r="O37" s="78"/>
      <c r="P37" s="78"/>
      <c r="Q37" s="88"/>
    </row>
    <row r="38" spans="1:17">
      <c r="A38" s="17"/>
      <c r="B38" s="17" t="s">
        <v>75</v>
      </c>
      <c r="C38" s="89">
        <v>0</v>
      </c>
      <c r="D38" s="90">
        <v>0</v>
      </c>
      <c r="E38" s="90">
        <v>0</v>
      </c>
      <c r="F38" s="90">
        <v>0</v>
      </c>
      <c r="G38" s="91">
        <v>0</v>
      </c>
      <c r="H38" s="77">
        <f>IF($G$44&lt;&gt;0,G38/$G$44,0)</f>
        <v>0</v>
      </c>
      <c r="I38" s="1045"/>
      <c r="J38" s="17"/>
      <c r="K38" s="17" t="s">
        <v>75</v>
      </c>
      <c r="L38" s="89">
        <v>0</v>
      </c>
      <c r="M38" s="90">
        <v>0</v>
      </c>
      <c r="N38" s="90">
        <v>0</v>
      </c>
      <c r="O38" s="90">
        <v>0</v>
      </c>
      <c r="P38" s="91">
        <v>0</v>
      </c>
      <c r="Q38" s="77">
        <f>IF($G$44&lt;&gt;0,P38/$G$44,0)</f>
        <v>0</v>
      </c>
    </row>
    <row r="39" spans="1:17">
      <c r="A39" s="17"/>
      <c r="B39" s="17" t="s">
        <v>75</v>
      </c>
      <c r="C39" s="89">
        <v>0</v>
      </c>
      <c r="D39" s="90">
        <v>0</v>
      </c>
      <c r="E39" s="90">
        <v>0</v>
      </c>
      <c r="F39" s="90">
        <v>0</v>
      </c>
      <c r="G39" s="91">
        <v>0</v>
      </c>
      <c r="H39" s="77">
        <f>IF($G$44&lt;&gt;0,G39/$G$44,0)</f>
        <v>0</v>
      </c>
      <c r="I39" s="1045"/>
      <c r="J39" s="17"/>
      <c r="K39" s="17" t="s">
        <v>75</v>
      </c>
      <c r="L39" s="89">
        <v>0</v>
      </c>
      <c r="M39" s="90">
        <v>0</v>
      </c>
      <c r="N39" s="90">
        <v>0</v>
      </c>
      <c r="O39" s="90">
        <v>0</v>
      </c>
      <c r="P39" s="91">
        <v>0</v>
      </c>
      <c r="Q39" s="77">
        <f>IF($G$44&lt;&gt;0,P39/$G$44,0)</f>
        <v>0</v>
      </c>
    </row>
    <row r="40" spans="1:17">
      <c r="A40" s="67" t="s">
        <v>33</v>
      </c>
      <c r="B40" s="20"/>
      <c r="C40" s="168"/>
      <c r="D40" s="78"/>
      <c r="E40" s="78"/>
      <c r="F40" s="78"/>
      <c r="G40" s="78"/>
      <c r="H40" s="88"/>
      <c r="I40" s="1045"/>
      <c r="J40" s="67" t="s">
        <v>33</v>
      </c>
      <c r="K40" s="20"/>
      <c r="L40" s="168"/>
      <c r="M40" s="78"/>
      <c r="N40" s="78"/>
      <c r="O40" s="78"/>
      <c r="P40" s="78"/>
      <c r="Q40" s="88"/>
    </row>
    <row r="41" spans="1:17">
      <c r="A41" s="71" t="s">
        <v>261</v>
      </c>
      <c r="B41" s="17" t="s">
        <v>73</v>
      </c>
      <c r="C41" s="89">
        <v>0</v>
      </c>
      <c r="D41" s="78"/>
      <c r="E41" s="78"/>
      <c r="F41" s="78"/>
      <c r="G41" s="91">
        <v>0</v>
      </c>
      <c r="H41" s="77">
        <f t="shared" ref="H41:H42" si="2">IF($G$44&lt;&gt;0,G41/$G$44,0)</f>
        <v>0</v>
      </c>
      <c r="I41" s="1045"/>
      <c r="J41" s="71" t="s">
        <v>261</v>
      </c>
      <c r="K41" s="17" t="s">
        <v>73</v>
      </c>
      <c r="L41" s="89">
        <v>0</v>
      </c>
      <c r="M41" s="78"/>
      <c r="N41" s="78"/>
      <c r="O41" s="78"/>
      <c r="P41" s="91">
        <v>0</v>
      </c>
      <c r="Q41" s="77">
        <f t="shared" ref="Q41:Q42" si="3">IF($G$44&lt;&gt;0,P41/$G$44,0)</f>
        <v>0</v>
      </c>
    </row>
    <row r="42" spans="1:17">
      <c r="A42" s="71" t="s">
        <v>262</v>
      </c>
      <c r="B42" s="17" t="s">
        <v>73</v>
      </c>
      <c r="C42" s="89">
        <v>0</v>
      </c>
      <c r="D42" s="78"/>
      <c r="E42" s="78"/>
      <c r="F42" s="78"/>
      <c r="G42" s="91">
        <v>0</v>
      </c>
      <c r="H42" s="77">
        <f t="shared" si="2"/>
        <v>0</v>
      </c>
      <c r="I42" s="1045"/>
      <c r="J42" s="71" t="s">
        <v>262</v>
      </c>
      <c r="K42" s="17" t="s">
        <v>73</v>
      </c>
      <c r="L42" s="89">
        <v>0</v>
      </c>
      <c r="M42" s="78"/>
      <c r="N42" s="78"/>
      <c r="O42" s="78"/>
      <c r="P42" s="91">
        <v>0</v>
      </c>
      <c r="Q42" s="77">
        <f t="shared" si="3"/>
        <v>0</v>
      </c>
    </row>
    <row r="43" spans="1:17">
      <c r="A43" s="20"/>
      <c r="B43" s="20"/>
      <c r="C43" s="87"/>
      <c r="D43" s="87"/>
      <c r="E43" s="78"/>
      <c r="F43" s="87"/>
      <c r="G43" s="87"/>
      <c r="H43" s="88"/>
      <c r="I43" s="1045"/>
      <c r="J43" s="20"/>
      <c r="K43" s="20"/>
      <c r="L43" s="87"/>
      <c r="M43" s="87"/>
      <c r="N43" s="78"/>
      <c r="O43" s="87"/>
      <c r="P43" s="87"/>
      <c r="Q43" s="88"/>
    </row>
    <row r="44" spans="1:17">
      <c r="A44" s="68" t="s">
        <v>126</v>
      </c>
      <c r="B44" s="17"/>
      <c r="C44" s="95"/>
      <c r="D44" s="79">
        <f>SUM(D9:D43)</f>
        <v>0</v>
      </c>
      <c r="E44" s="79">
        <f>SUM(E9:E43)</f>
        <v>0</v>
      </c>
      <c r="F44" s="79">
        <f>SUM(F9:F43)</f>
        <v>0</v>
      </c>
      <c r="G44" s="81">
        <f>SUM(G9:G43)</f>
        <v>0</v>
      </c>
      <c r="H44" s="77">
        <f>IF($G$44&lt;&gt;0,G44/$G$44,0)</f>
        <v>0</v>
      </c>
      <c r="I44" s="1045"/>
      <c r="J44" s="68" t="s">
        <v>126</v>
      </c>
      <c r="K44" s="17"/>
      <c r="L44" s="95"/>
      <c r="M44" s="79">
        <f>SUM(M9:M43)</f>
        <v>0</v>
      </c>
      <c r="N44" s="79">
        <f t="shared" ref="N44:P44" si="4">SUM(N9:N43)</f>
        <v>0</v>
      </c>
      <c r="O44" s="79">
        <f t="shared" si="4"/>
        <v>0</v>
      </c>
      <c r="P44" s="81">
        <f t="shared" si="4"/>
        <v>0</v>
      </c>
      <c r="Q44" s="77">
        <f>IF($G$44&lt;&gt;0,P44/$G$44,0)</f>
        <v>0</v>
      </c>
    </row>
    <row r="45" spans="1:17" ht="13.5" thickBot="1">
      <c r="A45" s="97"/>
      <c r="B45" s="17"/>
      <c r="C45" s="90"/>
      <c r="D45" s="95"/>
      <c r="E45" s="95"/>
      <c r="F45" s="95"/>
      <c r="G45" s="95"/>
      <c r="H45" s="94"/>
      <c r="I45" s="1045"/>
      <c r="J45" s="97"/>
      <c r="K45" s="17"/>
      <c r="L45" s="90"/>
      <c r="M45" s="95"/>
      <c r="N45" s="95"/>
      <c r="O45" s="95"/>
      <c r="P45" s="95"/>
      <c r="Q45" s="94"/>
    </row>
    <row r="46" spans="1:17" ht="13.5" thickBot="1">
      <c r="A46" s="212"/>
      <c r="B46" s="98"/>
      <c r="C46" s="36"/>
      <c r="D46" s="36"/>
      <c r="E46" s="37"/>
      <c r="F46" s="37"/>
      <c r="G46" s="36"/>
      <c r="H46" s="38"/>
      <c r="I46" s="1046"/>
      <c r="J46" s="212"/>
      <c r="K46" s="98"/>
      <c r="L46" s="36"/>
      <c r="M46" s="36"/>
      <c r="N46" s="37"/>
      <c r="O46" s="37"/>
      <c r="P46" s="36"/>
      <c r="Q46" s="38"/>
    </row>
    <row r="47" spans="1:17">
      <c r="A47" s="173" t="s">
        <v>128</v>
      </c>
      <c r="B47" s="427"/>
      <c r="C47" s="428" t="s">
        <v>10</v>
      </c>
      <c r="E47" s="8"/>
      <c r="F47" s="8"/>
      <c r="G47" s="19"/>
      <c r="H47" s="19"/>
      <c r="I47" s="1044"/>
      <c r="J47" s="173" t="s">
        <v>128</v>
      </c>
      <c r="K47" s="427"/>
      <c r="L47" s="428" t="s">
        <v>10</v>
      </c>
      <c r="N47" s="8"/>
      <c r="O47" s="8"/>
      <c r="P47" s="19"/>
      <c r="Q47" s="19"/>
    </row>
    <row r="48" spans="1:17">
      <c r="A48" s="174" t="s">
        <v>130</v>
      </c>
      <c r="B48" s="17" t="s">
        <v>73</v>
      </c>
      <c r="C48" s="9"/>
      <c r="E48" s="8"/>
      <c r="F48" s="8"/>
      <c r="G48" s="19"/>
      <c r="H48" s="19"/>
      <c r="I48" s="1045"/>
      <c r="J48" s="174" t="s">
        <v>130</v>
      </c>
      <c r="K48" s="17" t="s">
        <v>73</v>
      </c>
      <c r="L48" s="9"/>
      <c r="N48" s="8"/>
      <c r="O48" s="8"/>
      <c r="P48" s="19"/>
      <c r="Q48" s="19"/>
    </row>
    <row r="49" spans="1:17">
      <c r="A49" s="174" t="s">
        <v>132</v>
      </c>
      <c r="B49" s="17" t="s">
        <v>73</v>
      </c>
      <c r="C49" s="9"/>
      <c r="E49" s="8"/>
      <c r="F49" s="8"/>
      <c r="G49" s="19"/>
      <c r="H49" s="19"/>
      <c r="I49" s="1045"/>
      <c r="J49" s="174" t="s">
        <v>132</v>
      </c>
      <c r="K49" s="17" t="s">
        <v>73</v>
      </c>
      <c r="L49" s="9"/>
      <c r="N49" s="8"/>
      <c r="O49" s="8"/>
      <c r="P49" s="19"/>
      <c r="Q49" s="19"/>
    </row>
    <row r="50" spans="1:17">
      <c r="A50" s="175" t="s">
        <v>133</v>
      </c>
      <c r="B50" s="17" t="s">
        <v>73</v>
      </c>
      <c r="C50" s="90"/>
      <c r="E50" s="5"/>
      <c r="F50" s="19"/>
      <c r="G50" s="19"/>
      <c r="H50" s="19"/>
      <c r="I50" s="1045"/>
      <c r="J50" s="175" t="s">
        <v>133</v>
      </c>
      <c r="K50" s="17" t="s">
        <v>73</v>
      </c>
      <c r="L50" s="90"/>
      <c r="N50" s="5"/>
      <c r="O50" s="19"/>
      <c r="P50" s="19"/>
      <c r="Q50" s="19"/>
    </row>
    <row r="51" spans="1:17" ht="13.5" thickBot="1">
      <c r="A51" s="100"/>
      <c r="B51" s="39"/>
      <c r="C51" s="39"/>
      <c r="E51" s="22"/>
      <c r="F51" s="19"/>
      <c r="G51" s="19"/>
      <c r="H51" s="19"/>
      <c r="I51" s="1053"/>
      <c r="J51" s="100"/>
      <c r="K51" s="39"/>
      <c r="L51" s="39"/>
      <c r="N51" s="22"/>
      <c r="O51" s="19"/>
      <c r="P51" s="19"/>
      <c r="Q51" s="19"/>
    </row>
    <row r="52" spans="1:17">
      <c r="A52" s="1016"/>
      <c r="B52" s="1016"/>
      <c r="C52" s="1016"/>
      <c r="D52" s="1016"/>
      <c r="E52" s="1016"/>
      <c r="F52" s="1016"/>
      <c r="G52" s="1016"/>
      <c r="H52" s="1016"/>
      <c r="J52" s="1016"/>
      <c r="K52" s="1016"/>
      <c r="L52" s="1016"/>
      <c r="M52" s="1016"/>
      <c r="N52" s="1016"/>
      <c r="O52" s="1016"/>
      <c r="P52" s="1016"/>
      <c r="Q52" s="1016"/>
    </row>
    <row r="53" spans="1:17">
      <c r="A53" s="1016" t="s">
        <v>263</v>
      </c>
      <c r="B53" s="1016"/>
      <c r="C53" s="1016"/>
      <c r="D53" s="364"/>
      <c r="E53" s="364"/>
      <c r="F53" s="364"/>
      <c r="G53" s="364"/>
      <c r="H53" s="364"/>
      <c r="J53" s="364"/>
      <c r="K53" s="364"/>
      <c r="L53" s="364"/>
      <c r="M53" s="364"/>
      <c r="N53" s="364"/>
      <c r="O53" s="364"/>
      <c r="P53" s="364"/>
      <c r="Q53" s="364"/>
    </row>
    <row r="54" spans="1:17" ht="27" customHeight="1">
      <c r="A54" s="1016" t="s">
        <v>146</v>
      </c>
      <c r="B54" s="1016"/>
      <c r="C54" s="1016"/>
      <c r="D54" s="1016"/>
      <c r="E54" s="1016"/>
      <c r="F54" s="1016"/>
      <c r="G54" s="1016"/>
      <c r="H54" s="1016"/>
    </row>
    <row r="55" spans="1:17" ht="25.5" customHeight="1">
      <c r="A55" s="1043" t="s">
        <v>264</v>
      </c>
      <c r="B55" s="1043"/>
      <c r="C55" s="1043"/>
      <c r="D55" s="1043"/>
      <c r="E55" s="1043"/>
      <c r="F55" s="1043"/>
      <c r="G55" s="1043"/>
      <c r="H55" s="1043"/>
    </row>
    <row r="59" spans="1:17">
      <c r="A59" s="364"/>
      <c r="B59" s="364"/>
      <c r="D59" s="32"/>
    </row>
  </sheetData>
  <mergeCells count="18">
    <mergeCell ref="J52:Q52"/>
    <mergeCell ref="I5:I46"/>
    <mergeCell ref="A52:H52"/>
    <mergeCell ref="J5:J7"/>
    <mergeCell ref="K5:K7"/>
    <mergeCell ref="I47:I51"/>
    <mergeCell ref="C5:H5"/>
    <mergeCell ref="C6:H6"/>
    <mergeCell ref="A5:A7"/>
    <mergeCell ref="B5:B7"/>
    <mergeCell ref="A53:C53"/>
    <mergeCell ref="A54:H54"/>
    <mergeCell ref="A55:H55"/>
    <mergeCell ref="A1:Q1"/>
    <mergeCell ref="A2:Q2"/>
    <mergeCell ref="A3:Q3"/>
    <mergeCell ref="L5:Q5"/>
    <mergeCell ref="L6:Q6"/>
  </mergeCells>
  <printOptions horizontalCentered="1" verticalCentered="1"/>
  <pageMargins left="0.5" right="0.5" top="0.25" bottom="0.25" header="0.3" footer="0.3"/>
  <pageSetup scale="6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60"/>
  <sheetViews>
    <sheetView topLeftCell="A16" zoomScale="90" zoomScaleNormal="90" workbookViewId="0">
      <selection activeCell="U25" sqref="U24:U25"/>
    </sheetView>
  </sheetViews>
  <sheetFormatPr defaultColWidth="8.5703125" defaultRowHeight="12.75"/>
  <cols>
    <col min="1" max="1" width="38.42578125" bestFit="1" customWidth="1"/>
    <col min="2" max="2" width="6.5703125" customWidth="1"/>
    <col min="6" max="7" width="10" customWidth="1"/>
    <col min="8" max="8" width="11.7109375" customWidth="1"/>
    <col min="9" max="9" width="11" customWidth="1"/>
    <col min="10" max="10" width="34.42578125" customWidth="1"/>
    <col min="11" max="11" width="6.42578125" bestFit="1" customWidth="1"/>
    <col min="15" max="15" width="10.140625" customWidth="1"/>
    <col min="16" max="16" width="9.7109375" customWidth="1"/>
    <col min="17" max="17" width="12.28515625" customWidth="1"/>
  </cols>
  <sheetData>
    <row r="1" spans="1:17" ht="15.75" customHeight="1">
      <c r="A1" s="1003" t="s">
        <v>265</v>
      </c>
      <c r="B1" s="1003"/>
      <c r="C1" s="1003"/>
      <c r="D1" s="1003"/>
      <c r="E1" s="1003"/>
      <c r="F1" s="1003"/>
      <c r="G1" s="1003"/>
      <c r="H1" s="1003"/>
      <c r="I1" s="1003"/>
      <c r="J1" s="1003"/>
      <c r="K1" s="1003"/>
      <c r="L1" s="1003"/>
      <c r="M1" s="1003"/>
      <c r="N1" s="1003"/>
      <c r="O1" s="1003"/>
      <c r="P1" s="1003"/>
      <c r="Q1" s="1003"/>
    </row>
    <row r="2" spans="1:17" ht="15.75" customHeight="1">
      <c r="A2" s="991" t="s">
        <v>1</v>
      </c>
      <c r="B2" s="991"/>
      <c r="C2" s="991"/>
      <c r="D2" s="991"/>
      <c r="E2" s="991"/>
      <c r="F2" s="991"/>
      <c r="G2" s="991"/>
      <c r="H2" s="991"/>
      <c r="I2" s="991"/>
      <c r="J2" s="991"/>
      <c r="K2" s="991"/>
      <c r="L2" s="991"/>
      <c r="M2" s="991"/>
      <c r="N2" s="991"/>
      <c r="O2" s="991"/>
      <c r="P2" s="991"/>
      <c r="Q2" s="991"/>
    </row>
    <row r="3" spans="1:17" ht="15.75" customHeight="1">
      <c r="A3" s="993" t="s">
        <v>2</v>
      </c>
      <c r="B3" s="993"/>
      <c r="C3" s="993"/>
      <c r="D3" s="993"/>
      <c r="E3" s="993"/>
      <c r="F3" s="993"/>
      <c r="G3" s="993"/>
      <c r="H3" s="993"/>
      <c r="I3" s="993"/>
      <c r="J3" s="993"/>
      <c r="K3" s="993"/>
      <c r="L3" s="993"/>
      <c r="M3" s="993"/>
      <c r="N3" s="993"/>
      <c r="O3" s="993"/>
      <c r="P3" s="993"/>
      <c r="Q3" s="993"/>
    </row>
    <row r="4" spans="1:17" ht="28.5" customHeight="1" thickBot="1">
      <c r="A4" s="1060" t="s">
        <v>266</v>
      </c>
      <c r="B4" s="1060"/>
      <c r="C4" s="1060"/>
      <c r="D4" s="1060"/>
      <c r="E4" s="1060"/>
      <c r="F4" s="1060"/>
      <c r="G4" s="1060"/>
      <c r="H4" s="1060"/>
      <c r="I4" s="495"/>
      <c r="J4" s="495"/>
      <c r="K4" s="495"/>
      <c r="L4" s="495"/>
      <c r="M4" s="495"/>
      <c r="N4" s="495"/>
    </row>
    <row r="5" spans="1:17" ht="16.5" thickBot="1">
      <c r="A5" s="1047" t="s">
        <v>64</v>
      </c>
      <c r="B5" s="1050" t="s">
        <v>65</v>
      </c>
      <c r="C5" s="1054" t="s">
        <v>17</v>
      </c>
      <c r="D5" s="1055"/>
      <c r="E5" s="1055"/>
      <c r="F5" s="1055"/>
      <c r="G5" s="1055"/>
      <c r="H5" s="1056"/>
      <c r="I5" s="1044"/>
      <c r="J5" s="1047" t="s">
        <v>64</v>
      </c>
      <c r="K5" s="1050" t="s">
        <v>65</v>
      </c>
      <c r="L5" s="1037" t="s">
        <v>18</v>
      </c>
      <c r="M5" s="1038"/>
      <c r="N5" s="1038"/>
      <c r="O5" s="1038"/>
      <c r="P5" s="1038"/>
      <c r="Q5" s="1039"/>
    </row>
    <row r="6" spans="1:17">
      <c r="A6" s="1048"/>
      <c r="B6" s="1051"/>
      <c r="C6" s="1057" t="s">
        <v>63</v>
      </c>
      <c r="D6" s="1058"/>
      <c r="E6" s="1058"/>
      <c r="F6" s="1058"/>
      <c r="G6" s="1058"/>
      <c r="H6" s="1059"/>
      <c r="I6" s="1045"/>
      <c r="J6" s="1048"/>
      <c r="K6" s="1051"/>
      <c r="L6" s="1040" t="s">
        <v>63</v>
      </c>
      <c r="M6" s="1041"/>
      <c r="N6" s="1041"/>
      <c r="O6" s="1041"/>
      <c r="P6" s="1041"/>
      <c r="Q6" s="1042"/>
    </row>
    <row r="7" spans="1:17" ht="39" thickBot="1">
      <c r="A7" s="1049" t="s">
        <v>64</v>
      </c>
      <c r="B7" s="1052" t="s">
        <v>65</v>
      </c>
      <c r="C7" s="496" t="s">
        <v>66</v>
      </c>
      <c r="D7" s="497" t="s">
        <v>257</v>
      </c>
      <c r="E7" s="497" t="s">
        <v>258</v>
      </c>
      <c r="F7" s="497" t="s">
        <v>259</v>
      </c>
      <c r="G7" s="497" t="s">
        <v>70</v>
      </c>
      <c r="H7" s="498" t="s">
        <v>71</v>
      </c>
      <c r="I7" s="1045"/>
      <c r="J7" s="1049"/>
      <c r="K7" s="1052"/>
      <c r="L7" s="499" t="s">
        <v>66</v>
      </c>
      <c r="M7" s="500" t="s">
        <v>257</v>
      </c>
      <c r="N7" s="500" t="s">
        <v>258</v>
      </c>
      <c r="O7" s="500" t="s">
        <v>259</v>
      </c>
      <c r="P7" s="500" t="s">
        <v>70</v>
      </c>
      <c r="Q7" s="501" t="s">
        <v>71</v>
      </c>
    </row>
    <row r="8" spans="1:17">
      <c r="A8" s="66" t="s">
        <v>23</v>
      </c>
      <c r="B8" s="21"/>
      <c r="C8" s="86"/>
      <c r="D8" s="87"/>
      <c r="E8" s="87"/>
      <c r="F8" s="87"/>
      <c r="G8" s="87"/>
      <c r="H8" s="88"/>
      <c r="I8" s="1045"/>
      <c r="J8" s="66" t="s">
        <v>23</v>
      </c>
      <c r="K8" s="21"/>
      <c r="L8" s="86"/>
      <c r="M8" s="87"/>
      <c r="N8" s="87"/>
      <c r="O8" s="87"/>
      <c r="P8" s="87"/>
      <c r="Q8" s="88"/>
    </row>
    <row r="9" spans="1:17">
      <c r="A9" s="17"/>
      <c r="B9" s="17" t="s">
        <v>75</v>
      </c>
      <c r="C9" s="89">
        <v>0</v>
      </c>
      <c r="D9" s="90">
        <v>0</v>
      </c>
      <c r="E9" s="90">
        <v>0</v>
      </c>
      <c r="F9" s="90">
        <v>0</v>
      </c>
      <c r="G9" s="91">
        <v>0</v>
      </c>
      <c r="H9" s="77">
        <f>IF($G$44&lt;&gt;0,G9/$G$44,0)</f>
        <v>0</v>
      </c>
      <c r="I9" s="1045"/>
      <c r="J9" s="17"/>
      <c r="K9" s="17" t="s">
        <v>75</v>
      </c>
      <c r="L9" s="89">
        <v>0</v>
      </c>
      <c r="M9" s="90">
        <v>0</v>
      </c>
      <c r="N9" s="90">
        <v>0</v>
      </c>
      <c r="O9" s="90">
        <v>0</v>
      </c>
      <c r="P9" s="91">
        <v>0</v>
      </c>
      <c r="Q9" s="77">
        <f>IF($G$44&lt;&gt;0,P9/$G$44,0)</f>
        <v>0</v>
      </c>
    </row>
    <row r="10" spans="1:17">
      <c r="A10" s="17"/>
      <c r="B10" s="17" t="s">
        <v>75</v>
      </c>
      <c r="C10" s="89">
        <v>0</v>
      </c>
      <c r="D10" s="90">
        <v>0</v>
      </c>
      <c r="E10" s="90">
        <v>0</v>
      </c>
      <c r="F10" s="90">
        <v>0</v>
      </c>
      <c r="G10" s="91">
        <v>0</v>
      </c>
      <c r="H10" s="77">
        <f>IF($G$44&lt;&gt;0,G10/$G$44,0)</f>
        <v>0</v>
      </c>
      <c r="I10" s="1045"/>
      <c r="J10" s="17"/>
      <c r="K10" s="17" t="s">
        <v>75</v>
      </c>
      <c r="L10" s="89">
        <v>0</v>
      </c>
      <c r="M10" s="90">
        <v>0</v>
      </c>
      <c r="N10" s="90">
        <v>0</v>
      </c>
      <c r="O10" s="90">
        <v>0</v>
      </c>
      <c r="P10" s="91">
        <v>0</v>
      </c>
      <c r="Q10" s="77">
        <f>IF($G$44&lt;&gt;0,P10/$G$44,0)</f>
        <v>0</v>
      </c>
    </row>
    <row r="11" spans="1:17">
      <c r="A11" s="17"/>
      <c r="B11" s="17" t="s">
        <v>75</v>
      </c>
      <c r="C11" s="89">
        <v>0</v>
      </c>
      <c r="D11" s="90">
        <v>0</v>
      </c>
      <c r="E11" s="90">
        <v>0</v>
      </c>
      <c r="F11" s="90">
        <v>0</v>
      </c>
      <c r="G11" s="91">
        <v>0</v>
      </c>
      <c r="H11" s="77">
        <f>IF($G$44&lt;&gt;0,G11/$G$44,0)</f>
        <v>0</v>
      </c>
      <c r="I11" s="1045"/>
      <c r="J11" s="17"/>
      <c r="K11" s="17" t="s">
        <v>75</v>
      </c>
      <c r="L11" s="89">
        <v>0</v>
      </c>
      <c r="M11" s="90">
        <v>0</v>
      </c>
      <c r="N11" s="90">
        <v>0</v>
      </c>
      <c r="O11" s="90">
        <v>0</v>
      </c>
      <c r="P11" s="91">
        <v>0</v>
      </c>
      <c r="Q11" s="77">
        <f>IF($G$44&lt;&gt;0,P11/$G$44,0)</f>
        <v>0</v>
      </c>
    </row>
    <row r="12" spans="1:17">
      <c r="A12" s="67" t="s">
        <v>27</v>
      </c>
      <c r="B12" s="20"/>
      <c r="C12" s="168"/>
      <c r="D12" s="78"/>
      <c r="E12" s="78"/>
      <c r="F12" s="78"/>
      <c r="G12" s="78"/>
      <c r="H12" s="88"/>
      <c r="I12" s="1045"/>
      <c r="J12" s="67" t="s">
        <v>27</v>
      </c>
      <c r="K12" s="20"/>
      <c r="L12" s="168"/>
      <c r="M12" s="78"/>
      <c r="N12" s="78"/>
      <c r="O12" s="78"/>
      <c r="P12" s="78"/>
      <c r="Q12" s="88"/>
    </row>
    <row r="13" spans="1:17">
      <c r="A13" s="17"/>
      <c r="B13" s="17" t="s">
        <v>73</v>
      </c>
      <c r="C13" s="89">
        <v>0</v>
      </c>
      <c r="D13" s="90">
        <v>0</v>
      </c>
      <c r="E13" s="90">
        <v>0</v>
      </c>
      <c r="F13" s="90">
        <v>0</v>
      </c>
      <c r="G13" s="91">
        <v>0</v>
      </c>
      <c r="H13" s="77">
        <f>IF($G$44&lt;&gt;0,G13/$G$44,0)</f>
        <v>0</v>
      </c>
      <c r="I13" s="1045"/>
      <c r="J13" s="17"/>
      <c r="K13" s="17" t="s">
        <v>73</v>
      </c>
      <c r="L13" s="89">
        <v>0</v>
      </c>
      <c r="M13" s="90">
        <v>0</v>
      </c>
      <c r="N13" s="90">
        <v>0</v>
      </c>
      <c r="O13" s="90">
        <v>0</v>
      </c>
      <c r="P13" s="91">
        <v>0</v>
      </c>
      <c r="Q13" s="77">
        <f>IF($G$44&lt;&gt;0,P13/$G$44,0)</f>
        <v>0</v>
      </c>
    </row>
    <row r="14" spans="1:17">
      <c r="A14" s="17"/>
      <c r="B14" s="17" t="s">
        <v>75</v>
      </c>
      <c r="C14" s="89">
        <v>0</v>
      </c>
      <c r="D14" s="90">
        <v>0</v>
      </c>
      <c r="E14" s="90">
        <v>0</v>
      </c>
      <c r="F14" s="90">
        <v>0</v>
      </c>
      <c r="G14" s="91">
        <v>0</v>
      </c>
      <c r="H14" s="77">
        <f>IF($G$44&lt;&gt;0,G14/$G$44,0)</f>
        <v>0</v>
      </c>
      <c r="I14" s="1045"/>
      <c r="J14" s="17"/>
      <c r="K14" s="17" t="s">
        <v>75</v>
      </c>
      <c r="L14" s="89">
        <v>0</v>
      </c>
      <c r="M14" s="90">
        <v>0</v>
      </c>
      <c r="N14" s="90">
        <v>0</v>
      </c>
      <c r="O14" s="90">
        <v>0</v>
      </c>
      <c r="P14" s="91">
        <v>0</v>
      </c>
      <c r="Q14" s="77">
        <f>IF($G$44&lt;&gt;0,P14/$G$44,0)</f>
        <v>0</v>
      </c>
    </row>
    <row r="15" spans="1:17">
      <c r="A15" s="17"/>
      <c r="B15" s="17" t="s">
        <v>75</v>
      </c>
      <c r="C15" s="89">
        <v>0</v>
      </c>
      <c r="D15" s="90">
        <v>0</v>
      </c>
      <c r="E15" s="90">
        <v>0</v>
      </c>
      <c r="F15" s="90">
        <v>0</v>
      </c>
      <c r="G15" s="91">
        <v>0</v>
      </c>
      <c r="H15" s="77">
        <f>IF($G$44&lt;&gt;0,G15/$G$44,0)</f>
        <v>0</v>
      </c>
      <c r="I15" s="1045"/>
      <c r="J15" s="17"/>
      <c r="K15" s="17" t="s">
        <v>75</v>
      </c>
      <c r="L15" s="89">
        <v>0</v>
      </c>
      <c r="M15" s="90">
        <v>0</v>
      </c>
      <c r="N15" s="90">
        <v>0</v>
      </c>
      <c r="O15" s="90">
        <v>0</v>
      </c>
      <c r="P15" s="91">
        <v>0</v>
      </c>
      <c r="Q15" s="77">
        <f>IF($G$44&lt;&gt;0,P15/$G$44,0)</f>
        <v>0</v>
      </c>
    </row>
    <row r="16" spans="1:17">
      <c r="A16" s="17"/>
      <c r="B16" s="17" t="s">
        <v>75</v>
      </c>
      <c r="C16" s="89">
        <v>0</v>
      </c>
      <c r="D16" s="90">
        <v>0</v>
      </c>
      <c r="E16" s="90">
        <v>0</v>
      </c>
      <c r="F16" s="90">
        <v>0</v>
      </c>
      <c r="G16" s="91">
        <v>0</v>
      </c>
      <c r="H16" s="77">
        <f>IF($G$44&lt;&gt;0,G16/$G$44,0)</f>
        <v>0</v>
      </c>
      <c r="I16" s="1045"/>
      <c r="J16" s="17"/>
      <c r="K16" s="17" t="s">
        <v>75</v>
      </c>
      <c r="L16" s="89">
        <v>0</v>
      </c>
      <c r="M16" s="90">
        <v>0</v>
      </c>
      <c r="N16" s="90">
        <v>0</v>
      </c>
      <c r="O16" s="90">
        <v>0</v>
      </c>
      <c r="P16" s="91">
        <v>0</v>
      </c>
      <c r="Q16" s="77">
        <f>IF($G$44&lt;&gt;0,P16/$G$44,0)</f>
        <v>0</v>
      </c>
    </row>
    <row r="17" spans="1:17">
      <c r="A17" s="67" t="s">
        <v>260</v>
      </c>
      <c r="B17" s="20"/>
      <c r="C17" s="168"/>
      <c r="D17" s="78"/>
      <c r="E17" s="78"/>
      <c r="F17" s="78"/>
      <c r="G17" s="78"/>
      <c r="H17" s="88"/>
      <c r="I17" s="1045"/>
      <c r="J17" s="67" t="s">
        <v>260</v>
      </c>
      <c r="K17" s="20"/>
      <c r="L17" s="168"/>
      <c r="M17" s="78"/>
      <c r="N17" s="78"/>
      <c r="O17" s="78"/>
      <c r="P17" s="78"/>
      <c r="Q17" s="88"/>
    </row>
    <row r="18" spans="1:17">
      <c r="A18" s="17"/>
      <c r="B18" s="17" t="s">
        <v>73</v>
      </c>
      <c r="C18" s="89">
        <v>0</v>
      </c>
      <c r="D18" s="90">
        <v>0</v>
      </c>
      <c r="E18" s="90">
        <v>0</v>
      </c>
      <c r="F18" s="90">
        <v>0</v>
      </c>
      <c r="G18" s="91">
        <v>0</v>
      </c>
      <c r="H18" s="77">
        <f>IF($G$44&lt;&gt;0,G18/$G$44,0)</f>
        <v>0</v>
      </c>
      <c r="I18" s="1045"/>
      <c r="J18" s="17"/>
      <c r="K18" s="17" t="s">
        <v>73</v>
      </c>
      <c r="L18" s="89">
        <v>0</v>
      </c>
      <c r="M18" s="90">
        <v>0</v>
      </c>
      <c r="N18" s="90">
        <v>0</v>
      </c>
      <c r="O18" s="90">
        <v>0</v>
      </c>
      <c r="P18" s="91">
        <v>0</v>
      </c>
      <c r="Q18" s="77">
        <f>IF($G$44&lt;&gt;0,P18/$G$44,0)</f>
        <v>0</v>
      </c>
    </row>
    <row r="19" spans="1:17">
      <c r="A19" s="17"/>
      <c r="B19" s="17" t="s">
        <v>73</v>
      </c>
      <c r="C19" s="92">
        <v>0</v>
      </c>
      <c r="D19" s="93">
        <v>0</v>
      </c>
      <c r="E19" s="93">
        <v>0</v>
      </c>
      <c r="F19" s="93">
        <v>0</v>
      </c>
      <c r="G19" s="244">
        <v>0</v>
      </c>
      <c r="H19" s="77">
        <f>IF($G$44&lt;&gt;0,G19/$G$44,0)</f>
        <v>0</v>
      </c>
      <c r="I19" s="1045"/>
      <c r="J19" s="17"/>
      <c r="K19" s="17" t="s">
        <v>73</v>
      </c>
      <c r="L19" s="92">
        <v>0</v>
      </c>
      <c r="M19" s="93">
        <v>0</v>
      </c>
      <c r="N19" s="93">
        <v>0</v>
      </c>
      <c r="O19" s="93">
        <v>0</v>
      </c>
      <c r="P19" s="244">
        <v>0</v>
      </c>
      <c r="Q19" s="77">
        <f>IF($G$44&lt;&gt;0,P19/$G$44,0)</f>
        <v>0</v>
      </c>
    </row>
    <row r="20" spans="1:17">
      <c r="A20" s="505"/>
      <c r="B20" s="505" t="s">
        <v>73</v>
      </c>
      <c r="C20" s="89">
        <v>0</v>
      </c>
      <c r="D20" s="90">
        <v>0</v>
      </c>
      <c r="E20" s="90">
        <v>0</v>
      </c>
      <c r="F20" s="90">
        <v>0</v>
      </c>
      <c r="G20" s="91">
        <v>0</v>
      </c>
      <c r="H20" s="77">
        <f>IF($G$44&lt;&gt;0,G20/$G$44,0)</f>
        <v>0</v>
      </c>
      <c r="I20" s="1045"/>
      <c r="J20" s="505"/>
      <c r="K20" s="505" t="s">
        <v>73</v>
      </c>
      <c r="L20" s="89">
        <v>0</v>
      </c>
      <c r="M20" s="90">
        <v>0</v>
      </c>
      <c r="N20" s="90">
        <v>0</v>
      </c>
      <c r="O20" s="90">
        <v>0</v>
      </c>
      <c r="P20" s="91">
        <v>0</v>
      </c>
      <c r="Q20" s="77">
        <f>IF($G$44&lt;&gt;0,P20/$G$44,0)</f>
        <v>0</v>
      </c>
    </row>
    <row r="21" spans="1:17">
      <c r="A21" s="67" t="s">
        <v>29</v>
      </c>
      <c r="B21" s="20"/>
      <c r="C21" s="168"/>
      <c r="D21" s="78"/>
      <c r="E21" s="78"/>
      <c r="F21" s="78"/>
      <c r="G21" s="78"/>
      <c r="H21" s="88"/>
      <c r="I21" s="1045"/>
      <c r="J21" s="67" t="s">
        <v>29</v>
      </c>
      <c r="K21" s="20"/>
      <c r="L21" s="168"/>
      <c r="M21" s="78"/>
      <c r="N21" s="78"/>
      <c r="O21" s="78"/>
      <c r="P21" s="78"/>
      <c r="Q21" s="88"/>
    </row>
    <row r="22" spans="1:17">
      <c r="A22" s="17"/>
      <c r="B22" s="17" t="s">
        <v>75</v>
      </c>
      <c r="C22" s="89">
        <v>0</v>
      </c>
      <c r="D22" s="90">
        <v>0</v>
      </c>
      <c r="E22" s="90">
        <v>0</v>
      </c>
      <c r="F22" s="90">
        <v>0</v>
      </c>
      <c r="G22" s="91">
        <v>0</v>
      </c>
      <c r="H22" s="77">
        <f>IF($G$44&lt;&gt;0,G22/$G$44,0)</f>
        <v>0</v>
      </c>
      <c r="I22" s="1045"/>
      <c r="J22" s="17"/>
      <c r="K22" s="17" t="s">
        <v>75</v>
      </c>
      <c r="L22" s="89">
        <v>0</v>
      </c>
      <c r="M22" s="90">
        <v>0</v>
      </c>
      <c r="N22" s="90">
        <v>0</v>
      </c>
      <c r="O22" s="90">
        <v>0</v>
      </c>
      <c r="P22" s="91">
        <v>0</v>
      </c>
      <c r="Q22" s="77">
        <f>IF($G$44&lt;&gt;0,P22/$G$44,0)</f>
        <v>0</v>
      </c>
    </row>
    <row r="23" spans="1:17">
      <c r="A23" s="17"/>
      <c r="B23" s="17" t="s">
        <v>75</v>
      </c>
      <c r="C23" s="89">
        <v>0</v>
      </c>
      <c r="D23" s="90">
        <v>0</v>
      </c>
      <c r="E23" s="90">
        <v>0</v>
      </c>
      <c r="F23" s="90">
        <v>0</v>
      </c>
      <c r="G23" s="91">
        <v>0</v>
      </c>
      <c r="H23" s="77">
        <f>IF($G$44&lt;&gt;0,G23/$G$44,0)</f>
        <v>0</v>
      </c>
      <c r="I23" s="1045"/>
      <c r="J23" s="17"/>
      <c r="K23" s="17" t="s">
        <v>75</v>
      </c>
      <c r="L23" s="89">
        <v>0</v>
      </c>
      <c r="M23" s="90">
        <v>0</v>
      </c>
      <c r="N23" s="90">
        <v>0</v>
      </c>
      <c r="O23" s="90">
        <v>0</v>
      </c>
      <c r="P23" s="91">
        <v>0</v>
      </c>
      <c r="Q23" s="77">
        <f>IF($G$44&lt;&gt;0,P23/$G$44,0)</f>
        <v>0</v>
      </c>
    </row>
    <row r="24" spans="1:17">
      <c r="A24" s="17"/>
      <c r="B24" s="17" t="s">
        <v>73</v>
      </c>
      <c r="C24" s="89">
        <v>0</v>
      </c>
      <c r="D24" s="90">
        <v>0</v>
      </c>
      <c r="E24" s="90">
        <v>0</v>
      </c>
      <c r="F24" s="90">
        <v>0</v>
      </c>
      <c r="G24" s="91">
        <v>0</v>
      </c>
      <c r="H24" s="77">
        <f>IF($G$44&lt;&gt;0,G24/$G$44,0)</f>
        <v>0</v>
      </c>
      <c r="I24" s="1045"/>
      <c r="J24" s="17"/>
      <c r="K24" s="17" t="s">
        <v>73</v>
      </c>
      <c r="L24" s="89">
        <v>0</v>
      </c>
      <c r="M24" s="90">
        <v>0</v>
      </c>
      <c r="N24" s="90">
        <v>0</v>
      </c>
      <c r="O24" s="90">
        <v>0</v>
      </c>
      <c r="P24" s="91">
        <v>0</v>
      </c>
      <c r="Q24" s="77">
        <f>IF($G$44&lt;&gt;0,P24/$G$44,0)</f>
        <v>0</v>
      </c>
    </row>
    <row r="25" spans="1:17">
      <c r="A25" s="17"/>
      <c r="B25" s="17" t="s">
        <v>73</v>
      </c>
      <c r="C25" s="89">
        <v>0</v>
      </c>
      <c r="D25" s="90">
        <v>0</v>
      </c>
      <c r="E25" s="90">
        <v>0</v>
      </c>
      <c r="F25" s="90">
        <v>0</v>
      </c>
      <c r="G25" s="91">
        <v>0</v>
      </c>
      <c r="H25" s="77">
        <f>IF($G$44&lt;&gt;0,G25/$G$44,0)</f>
        <v>0</v>
      </c>
      <c r="I25" s="1045"/>
      <c r="J25" s="17"/>
      <c r="K25" s="17" t="s">
        <v>73</v>
      </c>
      <c r="L25" s="89">
        <v>0</v>
      </c>
      <c r="M25" s="90">
        <v>0</v>
      </c>
      <c r="N25" s="90">
        <v>0</v>
      </c>
      <c r="O25" s="90">
        <v>0</v>
      </c>
      <c r="P25" s="91">
        <v>0</v>
      </c>
      <c r="Q25" s="77">
        <f>IF($G$44&lt;&gt;0,P25/$G$44,0)</f>
        <v>0</v>
      </c>
    </row>
    <row r="26" spans="1:17">
      <c r="A26" s="17"/>
      <c r="B26" s="17" t="s">
        <v>73</v>
      </c>
      <c r="C26" s="89">
        <v>0</v>
      </c>
      <c r="D26" s="90">
        <v>0</v>
      </c>
      <c r="E26" s="90">
        <v>0</v>
      </c>
      <c r="F26" s="90">
        <v>0</v>
      </c>
      <c r="G26" s="91">
        <v>0</v>
      </c>
      <c r="H26" s="77">
        <f>IF($G$44&lt;&gt;0,G26/$G$44,0)</f>
        <v>0</v>
      </c>
      <c r="I26" s="1045"/>
      <c r="J26" s="17"/>
      <c r="K26" s="17" t="s">
        <v>73</v>
      </c>
      <c r="L26" s="89">
        <v>0</v>
      </c>
      <c r="M26" s="90">
        <v>0</v>
      </c>
      <c r="N26" s="90">
        <v>0</v>
      </c>
      <c r="O26" s="90">
        <v>0</v>
      </c>
      <c r="P26" s="91">
        <v>0</v>
      </c>
      <c r="Q26" s="77">
        <f>IF($G$44&lt;&gt;0,P26/$G$44,0)</f>
        <v>0</v>
      </c>
    </row>
    <row r="27" spans="1:17">
      <c r="A27" s="67" t="s">
        <v>30</v>
      </c>
      <c r="B27" s="20"/>
      <c r="C27" s="168"/>
      <c r="D27" s="78"/>
      <c r="E27" s="78"/>
      <c r="F27" s="78"/>
      <c r="G27" s="80"/>
      <c r="H27" s="88"/>
      <c r="I27" s="1045"/>
      <c r="J27" s="67" t="s">
        <v>30</v>
      </c>
      <c r="K27" s="20"/>
      <c r="L27" s="168"/>
      <c r="M27" s="78"/>
      <c r="N27" s="78"/>
      <c r="O27" s="78"/>
      <c r="P27" s="80"/>
      <c r="Q27" s="88"/>
    </row>
    <row r="28" spans="1:17">
      <c r="A28" s="17"/>
      <c r="B28" s="17" t="s">
        <v>73</v>
      </c>
      <c r="C28" s="89">
        <v>0</v>
      </c>
      <c r="D28" s="90">
        <v>0</v>
      </c>
      <c r="E28" s="90">
        <v>0</v>
      </c>
      <c r="F28" s="90">
        <v>0</v>
      </c>
      <c r="G28" s="91">
        <v>0</v>
      </c>
      <c r="H28" s="77">
        <f>IF($G$44&lt;&gt;0,G28/$G$44,0)</f>
        <v>0</v>
      </c>
      <c r="I28" s="1045"/>
      <c r="J28" s="17"/>
      <c r="K28" s="17" t="s">
        <v>73</v>
      </c>
      <c r="L28" s="89">
        <v>0</v>
      </c>
      <c r="M28" s="90">
        <v>0</v>
      </c>
      <c r="N28" s="90">
        <v>0</v>
      </c>
      <c r="O28" s="90">
        <v>0</v>
      </c>
      <c r="P28" s="91">
        <v>0</v>
      </c>
      <c r="Q28" s="77">
        <f>IF($G$44&lt;&gt;0,P28/$G$44,0)</f>
        <v>0</v>
      </c>
    </row>
    <row r="29" spans="1:17">
      <c r="A29" s="17"/>
      <c r="B29" s="17" t="s">
        <v>73</v>
      </c>
      <c r="C29" s="89">
        <v>0</v>
      </c>
      <c r="D29" s="90">
        <v>0</v>
      </c>
      <c r="E29" s="90">
        <v>0</v>
      </c>
      <c r="F29" s="90">
        <v>0</v>
      </c>
      <c r="G29" s="91">
        <v>0</v>
      </c>
      <c r="H29" s="77">
        <f>IF($G$44&lt;&gt;0,G29/$G$44,0)</f>
        <v>0</v>
      </c>
      <c r="I29" s="1045"/>
      <c r="J29" s="17"/>
      <c r="K29" s="17" t="s">
        <v>73</v>
      </c>
      <c r="L29" s="89">
        <v>0</v>
      </c>
      <c r="M29" s="90">
        <v>0</v>
      </c>
      <c r="N29" s="90">
        <v>0</v>
      </c>
      <c r="O29" s="90">
        <v>0</v>
      </c>
      <c r="P29" s="91">
        <v>0</v>
      </c>
      <c r="Q29" s="77">
        <f>IF($G$44&lt;&gt;0,P29/$G$44,0)</f>
        <v>0</v>
      </c>
    </row>
    <row r="30" spans="1:17">
      <c r="A30" s="67" t="s">
        <v>108</v>
      </c>
      <c r="B30" s="20"/>
      <c r="C30" s="168"/>
      <c r="D30" s="78"/>
      <c r="E30" s="78"/>
      <c r="F30" s="78"/>
      <c r="G30" s="78"/>
      <c r="H30" s="88"/>
      <c r="I30" s="1045"/>
      <c r="J30" s="67" t="s">
        <v>108</v>
      </c>
      <c r="K30" s="20"/>
      <c r="L30" s="168"/>
      <c r="M30" s="78"/>
      <c r="N30" s="78"/>
      <c r="O30" s="78"/>
      <c r="P30" s="78"/>
      <c r="Q30" s="88"/>
    </row>
    <row r="31" spans="1:17">
      <c r="A31" s="17"/>
      <c r="B31" s="17" t="s">
        <v>75</v>
      </c>
      <c r="C31" s="89">
        <v>0</v>
      </c>
      <c r="D31" s="90">
        <v>0</v>
      </c>
      <c r="E31" s="90">
        <v>0</v>
      </c>
      <c r="F31" s="90">
        <v>0</v>
      </c>
      <c r="G31" s="91">
        <v>0</v>
      </c>
      <c r="H31" s="77">
        <f t="shared" ref="H31:H36" si="0">IF($G$44&lt;&gt;0,G31/$G$44,0)</f>
        <v>0</v>
      </c>
      <c r="I31" s="1045"/>
      <c r="J31" s="17"/>
      <c r="K31" s="17" t="s">
        <v>75</v>
      </c>
      <c r="L31" s="89">
        <v>0</v>
      </c>
      <c r="M31" s="90">
        <v>0</v>
      </c>
      <c r="N31" s="90">
        <v>0</v>
      </c>
      <c r="O31" s="90">
        <v>0</v>
      </c>
      <c r="P31" s="91">
        <v>0</v>
      </c>
      <c r="Q31" s="77">
        <f t="shared" ref="Q31:Q36" si="1">IF($G$44&lt;&gt;0,P31/$G$44,0)</f>
        <v>0</v>
      </c>
    </row>
    <row r="32" spans="1:17">
      <c r="A32" s="17"/>
      <c r="B32" s="17" t="s">
        <v>75</v>
      </c>
      <c r="C32" s="89">
        <v>0</v>
      </c>
      <c r="D32" s="90">
        <v>0</v>
      </c>
      <c r="E32" s="90">
        <v>0</v>
      </c>
      <c r="F32" s="90">
        <v>0</v>
      </c>
      <c r="G32" s="91">
        <v>0</v>
      </c>
      <c r="H32" s="77">
        <f t="shared" si="0"/>
        <v>0</v>
      </c>
      <c r="I32" s="1045"/>
      <c r="J32" s="17"/>
      <c r="K32" s="17" t="s">
        <v>75</v>
      </c>
      <c r="L32" s="89">
        <v>0</v>
      </c>
      <c r="M32" s="90">
        <v>0</v>
      </c>
      <c r="N32" s="90">
        <v>0</v>
      </c>
      <c r="O32" s="90">
        <v>0</v>
      </c>
      <c r="P32" s="91">
        <v>0</v>
      </c>
      <c r="Q32" s="77">
        <f t="shared" si="1"/>
        <v>0</v>
      </c>
    </row>
    <row r="33" spans="1:17">
      <c r="A33" s="17"/>
      <c r="B33" s="17" t="s">
        <v>75</v>
      </c>
      <c r="C33" s="89">
        <v>0</v>
      </c>
      <c r="D33" s="90">
        <v>0</v>
      </c>
      <c r="E33" s="90">
        <v>0</v>
      </c>
      <c r="F33" s="90">
        <v>0</v>
      </c>
      <c r="G33" s="91">
        <v>0</v>
      </c>
      <c r="H33" s="77">
        <f t="shared" si="0"/>
        <v>0</v>
      </c>
      <c r="I33" s="1045"/>
      <c r="J33" s="17"/>
      <c r="K33" s="17" t="s">
        <v>75</v>
      </c>
      <c r="L33" s="89">
        <v>0</v>
      </c>
      <c r="M33" s="90">
        <v>0</v>
      </c>
      <c r="N33" s="90">
        <v>0</v>
      </c>
      <c r="O33" s="90">
        <v>0</v>
      </c>
      <c r="P33" s="91">
        <v>0</v>
      </c>
      <c r="Q33" s="77">
        <f t="shared" si="1"/>
        <v>0</v>
      </c>
    </row>
    <row r="34" spans="1:17">
      <c r="A34" s="17"/>
      <c r="B34" s="17" t="s">
        <v>75</v>
      </c>
      <c r="C34" s="89">
        <v>0</v>
      </c>
      <c r="D34" s="90">
        <v>0</v>
      </c>
      <c r="E34" s="90">
        <v>0</v>
      </c>
      <c r="F34" s="90">
        <v>0</v>
      </c>
      <c r="G34" s="91">
        <v>0</v>
      </c>
      <c r="H34" s="77">
        <f t="shared" si="0"/>
        <v>0</v>
      </c>
      <c r="I34" s="1045"/>
      <c r="J34" s="17"/>
      <c r="K34" s="17" t="s">
        <v>75</v>
      </c>
      <c r="L34" s="89">
        <v>0</v>
      </c>
      <c r="M34" s="90">
        <v>0</v>
      </c>
      <c r="N34" s="90">
        <v>0</v>
      </c>
      <c r="O34" s="90">
        <v>0</v>
      </c>
      <c r="P34" s="91">
        <v>0</v>
      </c>
      <c r="Q34" s="77">
        <f t="shared" si="1"/>
        <v>0</v>
      </c>
    </row>
    <row r="35" spans="1:17">
      <c r="A35" s="17"/>
      <c r="B35" s="17" t="s">
        <v>75</v>
      </c>
      <c r="C35" s="89">
        <v>0</v>
      </c>
      <c r="D35" s="90">
        <v>0</v>
      </c>
      <c r="E35" s="90">
        <v>0</v>
      </c>
      <c r="F35" s="90">
        <v>0</v>
      </c>
      <c r="G35" s="91">
        <v>0</v>
      </c>
      <c r="H35" s="77">
        <f t="shared" si="0"/>
        <v>0</v>
      </c>
      <c r="I35" s="1045"/>
      <c r="J35" s="17"/>
      <c r="K35" s="17" t="s">
        <v>75</v>
      </c>
      <c r="L35" s="89">
        <v>0</v>
      </c>
      <c r="M35" s="90">
        <v>0</v>
      </c>
      <c r="N35" s="90">
        <v>0</v>
      </c>
      <c r="O35" s="90">
        <v>0</v>
      </c>
      <c r="P35" s="91">
        <v>0</v>
      </c>
      <c r="Q35" s="77">
        <f t="shared" si="1"/>
        <v>0</v>
      </c>
    </row>
    <row r="36" spans="1:17">
      <c r="A36" s="17"/>
      <c r="B36" s="17" t="s">
        <v>75</v>
      </c>
      <c r="C36" s="89">
        <v>0</v>
      </c>
      <c r="D36" s="90">
        <v>0</v>
      </c>
      <c r="E36" s="90">
        <v>0</v>
      </c>
      <c r="F36" s="90">
        <v>0</v>
      </c>
      <c r="G36" s="91">
        <v>0</v>
      </c>
      <c r="H36" s="77">
        <f t="shared" si="0"/>
        <v>0</v>
      </c>
      <c r="I36" s="1045"/>
      <c r="J36" s="17"/>
      <c r="K36" s="17" t="s">
        <v>75</v>
      </c>
      <c r="L36" s="89">
        <v>0</v>
      </c>
      <c r="M36" s="90">
        <v>0</v>
      </c>
      <c r="N36" s="90">
        <v>0</v>
      </c>
      <c r="O36" s="90">
        <v>0</v>
      </c>
      <c r="P36" s="91">
        <v>0</v>
      </c>
      <c r="Q36" s="77">
        <f t="shared" si="1"/>
        <v>0</v>
      </c>
    </row>
    <row r="37" spans="1:17">
      <c r="A37" s="67" t="s">
        <v>32</v>
      </c>
      <c r="B37" s="20"/>
      <c r="C37" s="168"/>
      <c r="D37" s="78"/>
      <c r="E37" s="78"/>
      <c r="F37" s="78"/>
      <c r="G37" s="78"/>
      <c r="H37" s="88"/>
      <c r="I37" s="1045"/>
      <c r="J37" s="67" t="s">
        <v>32</v>
      </c>
      <c r="K37" s="20"/>
      <c r="L37" s="168"/>
      <c r="M37" s="78"/>
      <c r="N37" s="78"/>
      <c r="O37" s="78"/>
      <c r="P37" s="78"/>
      <c r="Q37" s="88"/>
    </row>
    <row r="38" spans="1:17">
      <c r="A38" s="17"/>
      <c r="B38" s="17" t="s">
        <v>75</v>
      </c>
      <c r="C38" s="89">
        <v>0</v>
      </c>
      <c r="D38" s="90">
        <v>0</v>
      </c>
      <c r="E38" s="90">
        <v>0</v>
      </c>
      <c r="F38" s="90">
        <v>0</v>
      </c>
      <c r="G38" s="91">
        <v>0</v>
      </c>
      <c r="H38" s="77">
        <f>IF($G$44&lt;&gt;0,G38/$G$44,0)</f>
        <v>0</v>
      </c>
      <c r="I38" s="1045"/>
      <c r="J38" s="17"/>
      <c r="K38" s="17" t="s">
        <v>75</v>
      </c>
      <c r="L38" s="89">
        <v>0</v>
      </c>
      <c r="M38" s="90">
        <v>0</v>
      </c>
      <c r="N38" s="90">
        <v>0</v>
      </c>
      <c r="O38" s="90">
        <v>0</v>
      </c>
      <c r="P38" s="91">
        <v>0</v>
      </c>
      <c r="Q38" s="77">
        <f>IF($G$44&lt;&gt;0,P38/$G$44,0)</f>
        <v>0</v>
      </c>
    </row>
    <row r="39" spans="1:17">
      <c r="A39" s="17"/>
      <c r="B39" s="17" t="s">
        <v>75</v>
      </c>
      <c r="C39" s="89">
        <v>0</v>
      </c>
      <c r="D39" s="90">
        <v>0</v>
      </c>
      <c r="E39" s="90">
        <v>0</v>
      </c>
      <c r="F39" s="90">
        <v>0</v>
      </c>
      <c r="G39" s="91">
        <v>0</v>
      </c>
      <c r="H39" s="77">
        <f>IF($G$44&lt;&gt;0,G39/$G$44,0)</f>
        <v>0</v>
      </c>
      <c r="I39" s="1045"/>
      <c r="J39" s="17"/>
      <c r="K39" s="17" t="s">
        <v>75</v>
      </c>
      <c r="L39" s="89">
        <v>0</v>
      </c>
      <c r="M39" s="90">
        <v>0</v>
      </c>
      <c r="N39" s="90">
        <v>0</v>
      </c>
      <c r="O39" s="90">
        <v>0</v>
      </c>
      <c r="P39" s="91">
        <v>0</v>
      </c>
      <c r="Q39" s="77">
        <f>IF($G$44&lt;&gt;0,P39/$G$44,0)</f>
        <v>0</v>
      </c>
    </row>
    <row r="40" spans="1:17">
      <c r="A40" s="67" t="s">
        <v>33</v>
      </c>
      <c r="B40" s="20"/>
      <c r="C40" s="168"/>
      <c r="D40" s="78"/>
      <c r="E40" s="78"/>
      <c r="F40" s="78"/>
      <c r="G40" s="78"/>
      <c r="H40" s="88"/>
      <c r="I40" s="1045"/>
      <c r="J40" s="67" t="s">
        <v>33</v>
      </c>
      <c r="K40" s="20"/>
      <c r="L40" s="168"/>
      <c r="M40" s="78"/>
      <c r="N40" s="78"/>
      <c r="O40" s="78"/>
      <c r="P40" s="78"/>
      <c r="Q40" s="88"/>
    </row>
    <row r="41" spans="1:17">
      <c r="A41" s="71" t="s">
        <v>261</v>
      </c>
      <c r="B41" s="17" t="s">
        <v>73</v>
      </c>
      <c r="C41" s="89">
        <v>0</v>
      </c>
      <c r="D41" s="78"/>
      <c r="E41" s="78"/>
      <c r="F41" s="78"/>
      <c r="G41" s="91">
        <v>0</v>
      </c>
      <c r="H41" s="77">
        <f t="shared" ref="H41:H42" si="2">IF($G$44&lt;&gt;0,G41/$G$44,0)</f>
        <v>0</v>
      </c>
      <c r="I41" s="1045"/>
      <c r="J41" s="71" t="s">
        <v>261</v>
      </c>
      <c r="K41" s="17" t="s">
        <v>73</v>
      </c>
      <c r="L41" s="89">
        <v>0</v>
      </c>
      <c r="M41" s="78"/>
      <c r="N41" s="78"/>
      <c r="O41" s="78"/>
      <c r="P41" s="91">
        <v>0</v>
      </c>
      <c r="Q41" s="77">
        <f t="shared" ref="Q41:Q42" si="3">IF($G$44&lt;&gt;0,P41/$G$44,0)</f>
        <v>0</v>
      </c>
    </row>
    <row r="42" spans="1:17">
      <c r="A42" s="71" t="s">
        <v>262</v>
      </c>
      <c r="B42" s="17" t="s">
        <v>73</v>
      </c>
      <c r="C42" s="89">
        <v>0</v>
      </c>
      <c r="D42" s="78"/>
      <c r="E42" s="78"/>
      <c r="F42" s="78"/>
      <c r="G42" s="91">
        <v>0</v>
      </c>
      <c r="H42" s="77">
        <f t="shared" si="2"/>
        <v>0</v>
      </c>
      <c r="I42" s="1045"/>
      <c r="J42" s="71" t="s">
        <v>262</v>
      </c>
      <c r="K42" s="17" t="s">
        <v>73</v>
      </c>
      <c r="L42" s="89">
        <v>0</v>
      </c>
      <c r="M42" s="78"/>
      <c r="N42" s="78"/>
      <c r="O42" s="78"/>
      <c r="P42" s="91">
        <v>0</v>
      </c>
      <c r="Q42" s="77">
        <f t="shared" si="3"/>
        <v>0</v>
      </c>
    </row>
    <row r="43" spans="1:17">
      <c r="A43" s="20"/>
      <c r="B43" s="20"/>
      <c r="C43" s="87"/>
      <c r="D43" s="87"/>
      <c r="E43" s="78"/>
      <c r="F43" s="87"/>
      <c r="G43" s="87"/>
      <c r="H43" s="88"/>
      <c r="I43" s="1045"/>
      <c r="J43" s="20"/>
      <c r="K43" s="20"/>
      <c r="L43" s="87"/>
      <c r="M43" s="87"/>
      <c r="N43" s="78"/>
      <c r="O43" s="87"/>
      <c r="P43" s="87"/>
      <c r="Q43" s="88"/>
    </row>
    <row r="44" spans="1:17">
      <c r="A44" s="68" t="s">
        <v>126</v>
      </c>
      <c r="B44" s="17"/>
      <c r="C44" s="95"/>
      <c r="D44" s="79">
        <f>SUM(D9:D43)</f>
        <v>0</v>
      </c>
      <c r="E44" s="79">
        <f>SUM(E9:E43)</f>
        <v>0</v>
      </c>
      <c r="F44" s="79">
        <f>SUM(F9:F43)</f>
        <v>0</v>
      </c>
      <c r="G44" s="81">
        <f>SUM(G9:G43)</f>
        <v>0</v>
      </c>
      <c r="H44" s="77">
        <f>IF($G$44&lt;&gt;0,G44/$G$44,0)</f>
        <v>0</v>
      </c>
      <c r="I44" s="1045"/>
      <c r="J44" s="68" t="s">
        <v>126</v>
      </c>
      <c r="K44" s="17"/>
      <c r="L44" s="95"/>
      <c r="M44" s="79">
        <f>SUM(M9:M43)</f>
        <v>0</v>
      </c>
      <c r="N44" s="79">
        <f>SUM(N9:N43)</f>
        <v>0</v>
      </c>
      <c r="O44" s="79">
        <f>SUM(O9:O43)</f>
        <v>0</v>
      </c>
      <c r="P44" s="81">
        <f>SUM(P9:P43)</f>
        <v>0</v>
      </c>
      <c r="Q44" s="77">
        <f>IF($G$44&lt;&gt;0,P44/$G$44,0)</f>
        <v>0</v>
      </c>
    </row>
    <row r="45" spans="1:17" ht="13.5" thickBot="1">
      <c r="A45" s="97"/>
      <c r="B45" s="17"/>
      <c r="C45" s="90"/>
      <c r="D45" s="95"/>
      <c r="E45" s="95"/>
      <c r="F45" s="95"/>
      <c r="G45" s="95"/>
      <c r="H45" s="94"/>
      <c r="I45" s="1045"/>
      <c r="J45" s="97"/>
      <c r="K45" s="17"/>
      <c r="L45" s="90"/>
      <c r="M45" s="95"/>
      <c r="N45" s="95"/>
      <c r="O45" s="95"/>
      <c r="P45" s="95"/>
      <c r="Q45" s="94"/>
    </row>
    <row r="46" spans="1:17" ht="13.5" thickBot="1">
      <c r="A46" s="212"/>
      <c r="B46" s="98"/>
      <c r="C46" s="36"/>
      <c r="D46" s="36"/>
      <c r="E46" s="37"/>
      <c r="F46" s="37"/>
      <c r="G46" s="36"/>
      <c r="H46" s="38"/>
      <c r="I46" s="1045"/>
      <c r="J46" s="212"/>
      <c r="K46" s="98"/>
      <c r="L46" s="36"/>
      <c r="M46" s="36"/>
      <c r="N46" s="37"/>
      <c r="O46" s="37"/>
      <c r="P46" s="36"/>
      <c r="Q46" s="38"/>
    </row>
    <row r="47" spans="1:17">
      <c r="A47" s="173" t="s">
        <v>128</v>
      </c>
      <c r="B47" s="427"/>
      <c r="C47" s="428" t="s">
        <v>10</v>
      </c>
      <c r="E47" s="8"/>
      <c r="F47" s="8"/>
      <c r="G47" s="19"/>
      <c r="H47" s="19"/>
      <c r="I47" s="1045"/>
      <c r="J47" s="173" t="s">
        <v>128</v>
      </c>
      <c r="K47" s="427"/>
      <c r="L47" s="428" t="s">
        <v>10</v>
      </c>
      <c r="N47" s="8"/>
      <c r="O47" s="8"/>
      <c r="P47" s="19"/>
      <c r="Q47" s="19"/>
    </row>
    <row r="48" spans="1:17">
      <c r="A48" s="174" t="s">
        <v>130</v>
      </c>
      <c r="B48" s="17" t="s">
        <v>73</v>
      </c>
      <c r="C48" s="9"/>
      <c r="E48" s="8"/>
      <c r="F48" s="8"/>
      <c r="G48" s="19"/>
      <c r="H48" s="19"/>
      <c r="I48" s="1045"/>
      <c r="J48" s="174" t="s">
        <v>130</v>
      </c>
      <c r="K48" s="17" t="s">
        <v>73</v>
      </c>
      <c r="L48" s="9"/>
      <c r="N48" s="8"/>
      <c r="O48" s="8"/>
      <c r="P48" s="19"/>
      <c r="Q48" s="19"/>
    </row>
    <row r="49" spans="1:17">
      <c r="A49" s="174" t="s">
        <v>132</v>
      </c>
      <c r="B49" s="17" t="s">
        <v>73</v>
      </c>
      <c r="C49" s="9"/>
      <c r="E49" s="8"/>
      <c r="F49" s="8"/>
      <c r="G49" s="19"/>
      <c r="H49" s="19"/>
      <c r="I49" s="1045"/>
      <c r="J49" s="174" t="s">
        <v>132</v>
      </c>
      <c r="K49" s="17" t="s">
        <v>73</v>
      </c>
      <c r="L49" s="9"/>
      <c r="N49" s="8"/>
      <c r="O49" s="8"/>
      <c r="P49" s="19"/>
      <c r="Q49" s="19"/>
    </row>
    <row r="50" spans="1:17">
      <c r="A50" s="175" t="s">
        <v>133</v>
      </c>
      <c r="B50" s="17" t="s">
        <v>73</v>
      </c>
      <c r="C50" s="90"/>
      <c r="E50" s="5"/>
      <c r="F50" s="19"/>
      <c r="G50" s="19"/>
      <c r="H50" s="19"/>
      <c r="I50" s="1045"/>
      <c r="J50" s="175" t="s">
        <v>133</v>
      </c>
      <c r="K50" s="17" t="s">
        <v>73</v>
      </c>
      <c r="L50" s="90"/>
      <c r="N50" s="5"/>
      <c r="O50" s="19"/>
      <c r="P50" s="19"/>
      <c r="Q50" s="19"/>
    </row>
    <row r="51" spans="1:17" ht="13.5" thickBot="1">
      <c r="A51" s="100"/>
      <c r="B51" s="39"/>
      <c r="C51" s="39"/>
      <c r="E51" s="22"/>
      <c r="F51" s="19"/>
      <c r="G51" s="19"/>
      <c r="H51" s="19"/>
      <c r="I51" s="1045"/>
      <c r="J51" s="100"/>
      <c r="K51" s="39"/>
      <c r="L51" s="39"/>
      <c r="N51" s="22"/>
      <c r="O51" s="19"/>
      <c r="P51" s="19"/>
      <c r="Q51" s="19"/>
    </row>
    <row r="52" spans="1:17">
      <c r="A52" s="1016"/>
      <c r="B52" s="1016"/>
      <c r="C52" s="1016"/>
      <c r="D52" s="1016"/>
      <c r="E52" s="1016"/>
      <c r="F52" s="1016"/>
      <c r="G52" s="1016"/>
      <c r="H52" s="1016"/>
      <c r="I52" s="1045"/>
      <c r="J52" s="1016"/>
      <c r="K52" s="1016"/>
      <c r="L52" s="1016"/>
      <c r="M52" s="1016"/>
      <c r="N52" s="1016"/>
      <c r="O52" s="1016"/>
      <c r="P52" s="1016"/>
      <c r="Q52" s="1016"/>
    </row>
    <row r="53" spans="1:17" ht="15" customHeight="1">
      <c r="A53" s="1061"/>
      <c r="B53" s="1061"/>
      <c r="C53" s="1061"/>
      <c r="D53" s="1061"/>
      <c r="E53" s="1061"/>
      <c r="F53" s="1061"/>
      <c r="G53" s="1061"/>
      <c r="H53" s="1061"/>
      <c r="J53" s="1061"/>
      <c r="K53" s="1061"/>
      <c r="L53" s="1061"/>
      <c r="M53" s="1061"/>
      <c r="N53" s="1061"/>
      <c r="O53" s="1061"/>
      <c r="P53" s="1061"/>
      <c r="Q53" s="1061"/>
    </row>
    <row r="54" spans="1:17" ht="26.25" customHeight="1">
      <c r="A54" s="1016" t="s">
        <v>146</v>
      </c>
      <c r="B54" s="1016"/>
      <c r="C54" s="1016"/>
      <c r="D54" s="1016"/>
      <c r="E54" s="1016"/>
      <c r="F54" s="1016"/>
      <c r="G54" s="1016"/>
      <c r="H54" s="1016"/>
    </row>
    <row r="60" spans="1:17">
      <c r="A60" s="364"/>
      <c r="B60" s="364"/>
      <c r="D60" s="32"/>
    </row>
  </sheetData>
  <mergeCells count="18">
    <mergeCell ref="A53:H53"/>
    <mergeCell ref="J53:Q53"/>
    <mergeCell ref="A54:H54"/>
    <mergeCell ref="A5:A7"/>
    <mergeCell ref="B5:B7"/>
    <mergeCell ref="C5:H5"/>
    <mergeCell ref="A1:Q1"/>
    <mergeCell ref="A2:Q2"/>
    <mergeCell ref="A3:Q3"/>
    <mergeCell ref="I5:I52"/>
    <mergeCell ref="J5:J7"/>
    <mergeCell ref="K5:K7"/>
    <mergeCell ref="L5:Q5"/>
    <mergeCell ref="C6:H6"/>
    <mergeCell ref="L6:Q6"/>
    <mergeCell ref="A52:H52"/>
    <mergeCell ref="J52:Q52"/>
    <mergeCell ref="A4:H4"/>
  </mergeCells>
  <printOptions horizontalCentered="1" verticalCentered="1"/>
  <pageMargins left="0.5" right="0.5" top="0.25" bottom="0.25" header="0.3" footer="0.3"/>
  <pageSetup scale="55"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2"/>
  <sheetViews>
    <sheetView topLeftCell="A34" zoomScaleNormal="100" workbookViewId="0">
      <selection sqref="A1:B72"/>
    </sheetView>
  </sheetViews>
  <sheetFormatPr defaultColWidth="8.5703125" defaultRowHeight="12.75"/>
  <cols>
    <col min="1" max="1" width="76.85546875" customWidth="1"/>
    <col min="2" max="2" width="21" customWidth="1"/>
    <col min="3" max="3" width="10.42578125" bestFit="1" customWidth="1"/>
    <col min="5" max="5" width="45.85546875" customWidth="1"/>
  </cols>
  <sheetData>
    <row r="1" spans="1:13" ht="33.75" customHeight="1">
      <c r="A1" s="1035" t="s">
        <v>267</v>
      </c>
      <c r="B1" s="1035"/>
    </row>
    <row r="2" spans="1:13" ht="15.75">
      <c r="A2" s="1003" t="s">
        <v>1</v>
      </c>
      <c r="B2" s="1065"/>
      <c r="C2" s="4"/>
      <c r="D2" s="4"/>
      <c r="E2" s="4"/>
      <c r="F2" s="4"/>
      <c r="G2" s="4"/>
      <c r="H2" s="4"/>
      <c r="I2" s="4"/>
      <c r="J2" s="4"/>
      <c r="K2" s="4"/>
      <c r="L2" s="4"/>
      <c r="M2" s="4"/>
    </row>
    <row r="3" spans="1:13" ht="15.75">
      <c r="A3" s="1064" t="s">
        <v>2</v>
      </c>
      <c r="B3" s="1065"/>
      <c r="C3" s="369"/>
      <c r="D3" s="369"/>
      <c r="E3" s="369"/>
      <c r="F3" s="369"/>
      <c r="G3" s="369"/>
      <c r="H3" s="369"/>
      <c r="I3" s="369"/>
      <c r="J3" s="369"/>
      <c r="K3" s="369"/>
      <c r="L3" s="369"/>
      <c r="M3" s="369"/>
    </row>
    <row r="4" spans="1:13" ht="16.5" thickBot="1">
      <c r="A4" s="368"/>
      <c r="B4" s="4"/>
      <c r="C4" s="369"/>
      <c r="D4" s="369"/>
      <c r="E4" s="369"/>
      <c r="F4" s="369"/>
      <c r="G4" s="369"/>
      <c r="H4" s="369"/>
      <c r="I4" s="369"/>
      <c r="J4" s="369"/>
      <c r="K4" s="369"/>
      <c r="L4" s="369"/>
      <c r="M4" s="369"/>
    </row>
    <row r="5" spans="1:13" ht="16.5" thickBot="1">
      <c r="A5" s="1062" t="s">
        <v>268</v>
      </c>
      <c r="B5" s="1063"/>
      <c r="C5" s="369"/>
      <c r="D5" s="369"/>
      <c r="E5" s="369"/>
      <c r="F5" s="369"/>
      <c r="G5" s="369"/>
      <c r="H5" s="369"/>
      <c r="I5" s="369"/>
      <c r="J5" s="369"/>
      <c r="K5" s="369"/>
      <c r="L5" s="369"/>
      <c r="M5" s="369"/>
    </row>
    <row r="6" spans="1:13">
      <c r="A6" s="507" t="s">
        <v>269</v>
      </c>
      <c r="B6" s="882" t="s">
        <v>12</v>
      </c>
    </row>
    <row r="7" spans="1:13">
      <c r="A7" s="99" t="s">
        <v>270</v>
      </c>
      <c r="B7" s="508">
        <v>288988</v>
      </c>
    </row>
    <row r="8" spans="1:13">
      <c r="A8" s="99" t="s">
        <v>271</v>
      </c>
      <c r="B8" s="882" t="s">
        <v>12</v>
      </c>
    </row>
    <row r="9" spans="1:13">
      <c r="A9" s="99" t="s">
        <v>272</v>
      </c>
      <c r="B9" s="508">
        <v>1836764</v>
      </c>
    </row>
    <row r="10" spans="1:13">
      <c r="A10" s="105" t="s">
        <v>273</v>
      </c>
      <c r="B10" s="883" t="s">
        <v>12</v>
      </c>
    </row>
    <row r="11" spans="1:13">
      <c r="A11" s="105" t="s">
        <v>274</v>
      </c>
      <c r="B11" s="181">
        <v>0.88</v>
      </c>
    </row>
    <row r="12" spans="1:13">
      <c r="A12" s="99" t="s">
        <v>275</v>
      </c>
      <c r="B12" s="181">
        <v>5.1204961239999998</v>
      </c>
    </row>
    <row r="13" spans="1:13" ht="13.5" thickBot="1">
      <c r="A13" s="509" t="s">
        <v>276</v>
      </c>
      <c r="B13" s="182">
        <v>32.54509856</v>
      </c>
    </row>
    <row r="15" spans="1:13" ht="13.5" thickBot="1"/>
    <row r="16" spans="1:13" ht="15" customHeight="1" thickBot="1">
      <c r="A16" s="1062" t="s">
        <v>277</v>
      </c>
      <c r="B16" s="1063"/>
    </row>
    <row r="17" spans="1:3">
      <c r="A17" s="507" t="s">
        <v>269</v>
      </c>
      <c r="B17" s="508">
        <v>0</v>
      </c>
    </row>
    <row r="18" spans="1:3">
      <c r="A18" s="99" t="s">
        <v>270</v>
      </c>
      <c r="B18" s="508">
        <v>0</v>
      </c>
    </row>
    <row r="19" spans="1:3">
      <c r="A19" s="99" t="s">
        <v>271</v>
      </c>
      <c r="B19" s="508">
        <v>0</v>
      </c>
    </row>
    <row r="20" spans="1:3">
      <c r="A20" s="99" t="s">
        <v>272</v>
      </c>
      <c r="B20" s="508">
        <v>0</v>
      </c>
    </row>
    <row r="21" spans="1:3">
      <c r="A21" s="105" t="s">
        <v>273</v>
      </c>
      <c r="B21" s="181">
        <v>0</v>
      </c>
    </row>
    <row r="22" spans="1:3">
      <c r="A22" s="105" t="s">
        <v>274</v>
      </c>
      <c r="B22" s="181">
        <v>0</v>
      </c>
    </row>
    <row r="23" spans="1:3">
      <c r="A23" s="99" t="s">
        <v>278</v>
      </c>
      <c r="B23" s="181">
        <v>0</v>
      </c>
    </row>
    <row r="24" spans="1:3" ht="13.5" thickBot="1">
      <c r="A24" s="509" t="s">
        <v>276</v>
      </c>
      <c r="B24" s="182">
        <v>0</v>
      </c>
    </row>
    <row r="25" spans="1:3" ht="13.5" customHeight="1"/>
    <row r="26" spans="1:3" ht="13.5" thickBot="1">
      <c r="A26" s="363"/>
    </row>
    <row r="27" spans="1:3" ht="16.5" thickBot="1">
      <c r="A27" s="1062" t="s">
        <v>279</v>
      </c>
      <c r="B27" s="1063"/>
    </row>
    <row r="28" spans="1:3">
      <c r="A28" s="507" t="s">
        <v>269</v>
      </c>
      <c r="B28" s="882" t="s">
        <v>12</v>
      </c>
    </row>
    <row r="29" spans="1:3">
      <c r="A29" s="99" t="s">
        <v>270</v>
      </c>
      <c r="B29" s="508">
        <v>73547</v>
      </c>
    </row>
    <row r="30" spans="1:3">
      <c r="A30" s="99" t="s">
        <v>271</v>
      </c>
      <c r="B30" s="882" t="s">
        <v>12</v>
      </c>
      <c r="C30" s="5"/>
    </row>
    <row r="31" spans="1:3">
      <c r="A31" s="99" t="s">
        <v>272</v>
      </c>
      <c r="B31" s="508">
        <f>B29*20</f>
        <v>1470940</v>
      </c>
    </row>
    <row r="32" spans="1:3">
      <c r="A32" s="105" t="s">
        <v>273</v>
      </c>
      <c r="B32" s="883" t="s">
        <v>12</v>
      </c>
      <c r="C32" s="5"/>
    </row>
    <row r="33" spans="1:2">
      <c r="A33" s="105" t="s">
        <v>274</v>
      </c>
      <c r="B33" s="181">
        <f>1.09046*0.8</f>
        <v>0.87236800000000003</v>
      </c>
    </row>
    <row r="34" spans="1:2">
      <c r="A34" s="99" t="s">
        <v>280</v>
      </c>
      <c r="B34" s="931">
        <v>4922</v>
      </c>
    </row>
    <row r="35" spans="1:2" ht="13.5" thickBot="1">
      <c r="A35" s="509" t="s">
        <v>281</v>
      </c>
      <c r="B35" s="932">
        <v>98440</v>
      </c>
    </row>
    <row r="37" spans="1:2" ht="13.5" thickBot="1"/>
    <row r="38" spans="1:2" ht="16.5" thickBot="1">
      <c r="A38" s="1062" t="s">
        <v>282</v>
      </c>
      <c r="B38" s="1063"/>
    </row>
    <row r="39" spans="1:2">
      <c r="A39" s="507" t="s">
        <v>269</v>
      </c>
      <c r="B39" s="508">
        <v>0</v>
      </c>
    </row>
    <row r="40" spans="1:2">
      <c r="A40" s="99" t="s">
        <v>270</v>
      </c>
      <c r="B40" s="508">
        <v>0</v>
      </c>
    </row>
    <row r="41" spans="1:2">
      <c r="A41" s="99" t="s">
        <v>271</v>
      </c>
      <c r="B41" s="508">
        <v>0</v>
      </c>
    </row>
    <row r="42" spans="1:2">
      <c r="A42" s="99" t="s">
        <v>272</v>
      </c>
      <c r="B42" s="508">
        <v>0</v>
      </c>
    </row>
    <row r="43" spans="1:2">
      <c r="A43" s="105" t="s">
        <v>273</v>
      </c>
      <c r="B43" s="181">
        <v>0</v>
      </c>
    </row>
    <row r="44" spans="1:2">
      <c r="A44" s="105" t="s">
        <v>274</v>
      </c>
      <c r="B44" s="181">
        <v>0</v>
      </c>
    </row>
    <row r="45" spans="1:2">
      <c r="A45" s="99" t="s">
        <v>280</v>
      </c>
      <c r="B45" s="181">
        <v>0</v>
      </c>
    </row>
    <row r="46" spans="1:2" ht="13.5" thickBot="1">
      <c r="A46" s="509" t="s">
        <v>281</v>
      </c>
      <c r="B46" s="182">
        <v>0</v>
      </c>
    </row>
    <row r="48" spans="1:2" ht="13.5" thickBot="1"/>
    <row r="49" spans="1:3" ht="16.5" thickBot="1">
      <c r="A49" s="1062" t="s">
        <v>283</v>
      </c>
      <c r="B49" s="1063"/>
    </row>
    <row r="50" spans="1:3">
      <c r="A50" s="507" t="s">
        <v>269</v>
      </c>
      <c r="B50" s="508">
        <v>0</v>
      </c>
    </row>
    <row r="51" spans="1:3">
      <c r="A51" s="99" t="s">
        <v>270</v>
      </c>
      <c r="B51" s="508">
        <v>0</v>
      </c>
    </row>
    <row r="52" spans="1:3">
      <c r="A52" s="99" t="s">
        <v>271</v>
      </c>
      <c r="B52" s="508">
        <v>0</v>
      </c>
    </row>
    <row r="53" spans="1:3">
      <c r="A53" s="99" t="s">
        <v>272</v>
      </c>
      <c r="B53" s="508">
        <v>0</v>
      </c>
    </row>
    <row r="54" spans="1:3">
      <c r="A54" s="105" t="s">
        <v>273</v>
      </c>
      <c r="B54" s="181">
        <v>0</v>
      </c>
    </row>
    <row r="55" spans="1:3">
      <c r="A55" s="105" t="s">
        <v>274</v>
      </c>
      <c r="B55" s="181">
        <v>0</v>
      </c>
    </row>
    <row r="56" spans="1:3">
      <c r="A56" s="99" t="s">
        <v>280</v>
      </c>
      <c r="B56" s="181">
        <v>0</v>
      </c>
    </row>
    <row r="57" spans="1:3" ht="13.5" thickBot="1">
      <c r="A57" s="509" t="s">
        <v>281</v>
      </c>
      <c r="B57" s="182">
        <v>0</v>
      </c>
    </row>
    <row r="58" spans="1:3" ht="13.5" thickBot="1">
      <c r="B58" s="23"/>
    </row>
    <row r="59" spans="1:3" ht="36" customHeight="1" thickBot="1">
      <c r="A59" s="1028" t="s">
        <v>284</v>
      </c>
      <c r="B59" s="1030"/>
    </row>
    <row r="60" spans="1:3">
      <c r="A60" s="507" t="s">
        <v>269</v>
      </c>
      <c r="B60" s="882" t="s">
        <v>12</v>
      </c>
    </row>
    <row r="61" spans="1:3" ht="16.5" customHeight="1">
      <c r="A61" s="99" t="s">
        <v>270</v>
      </c>
      <c r="B61" s="508">
        <f>B7+B29</f>
        <v>362535</v>
      </c>
    </row>
    <row r="62" spans="1:3" ht="15" customHeight="1">
      <c r="A62" s="99" t="s">
        <v>271</v>
      </c>
      <c r="B62" s="882" t="s">
        <v>12</v>
      </c>
      <c r="C62" s="5"/>
    </row>
    <row r="63" spans="1:3">
      <c r="A63" s="99" t="s">
        <v>272</v>
      </c>
      <c r="B63" s="508">
        <f>B9+B31</f>
        <v>3307704</v>
      </c>
    </row>
    <row r="64" spans="1:3">
      <c r="A64" s="105" t="s">
        <v>273</v>
      </c>
      <c r="B64" s="884" t="str">
        <f>B10</f>
        <v>N/A</v>
      </c>
    </row>
    <row r="65" spans="1:7">
      <c r="A65" s="105" t="s">
        <v>274</v>
      </c>
      <c r="B65" s="510">
        <f>B11</f>
        <v>0.88</v>
      </c>
    </row>
    <row r="66" spans="1:7">
      <c r="A66" s="99" t="s">
        <v>285</v>
      </c>
      <c r="B66" s="511">
        <f>B12+B34</f>
        <v>4927.1204961240001</v>
      </c>
    </row>
    <row r="67" spans="1:7" ht="13.5" thickBot="1">
      <c r="A67" s="509" t="s">
        <v>286</v>
      </c>
      <c r="B67" s="512">
        <f>B13+B35</f>
        <v>98472.545098560004</v>
      </c>
    </row>
    <row r="69" spans="1:7">
      <c r="A69" s="70"/>
    </row>
    <row r="70" spans="1:7">
      <c r="A70" s="392" t="s">
        <v>287</v>
      </c>
    </row>
    <row r="72" spans="1:7" ht="12.75" customHeight="1">
      <c r="A72" s="1023" t="s">
        <v>288</v>
      </c>
      <c r="B72" s="1023"/>
      <c r="C72" s="365"/>
      <c r="D72" s="365"/>
      <c r="E72" s="365"/>
      <c r="F72" s="365"/>
      <c r="G72" s="365"/>
    </row>
  </sheetData>
  <mergeCells count="10">
    <mergeCell ref="A72:B72"/>
    <mergeCell ref="A59:B59"/>
    <mergeCell ref="A49:B49"/>
    <mergeCell ref="A1:B1"/>
    <mergeCell ref="A3:B3"/>
    <mergeCell ref="A2:B2"/>
    <mergeCell ref="A16:B16"/>
    <mergeCell ref="A38:B38"/>
    <mergeCell ref="A27:B27"/>
    <mergeCell ref="A5:B5"/>
  </mergeCells>
  <printOptions horizontalCentered="1" verticalCentered="1"/>
  <pageMargins left="0.5" right="0.5" top="0.25" bottom="0.25" header="0.3" footer="0.3"/>
  <pageSetup scale="98"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DB32D835D61E4BA326B8B826DAE0C6" ma:contentTypeVersion="4" ma:contentTypeDescription="Create a new document." ma:contentTypeScope="" ma:versionID="4a112c2ad4aaae9cbecc50b9419938d6">
  <xsd:schema xmlns:xsd="http://www.w3.org/2001/XMLSchema" xmlns:xs="http://www.w3.org/2001/XMLSchema" xmlns:p="http://schemas.microsoft.com/office/2006/metadata/properties" xmlns:ns2="7344837c-c8bd-46e2-8b97-542b84d2be9b" targetNamespace="http://schemas.microsoft.com/office/2006/metadata/properties" ma:root="true" ma:fieldsID="11e48922b8c1848678be4d5e7a94329b" ns2:_="">
    <xsd:import namespace="7344837c-c8bd-46e2-8b97-542b84d2be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4837c-c8bd-46e2-8b97-542b84d2be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40C34-B68F-4BD1-AD6F-E521573F6D81}">
  <ds:schemaRefs>
    <ds:schemaRef ds:uri="http://schemas.microsoft.com/office/2006/metadata/properties"/>
    <ds:schemaRef ds:uri="http://purl.org/dc/elements/1.1/"/>
    <ds:schemaRef ds:uri="http://schemas.microsoft.com/office/2006/documentManagement/types"/>
    <ds:schemaRef ds:uri="http://purl.org/dc/dcmitype/"/>
    <ds:schemaRef ds:uri="7344837c-c8bd-46e2-8b97-542b84d2be9b"/>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9FE1EAE-24E5-44C7-8FC2-160DF8070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4837c-c8bd-46e2-8b97-542b84d2b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ESA Summary</vt:lpstr>
      <vt:lpstr>ESA Table 1</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Noguera-Zagala, Denise M</cp:lastModifiedBy>
  <cp:revision/>
  <cp:lastPrinted>2022-09-15T17:07:57Z</cp:lastPrinted>
  <dcterms:created xsi:type="dcterms:W3CDTF">2021-01-04T18:24:22Z</dcterms:created>
  <dcterms:modified xsi:type="dcterms:W3CDTF">2022-09-15T17:08:06Z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0x0101007DDB32D835D61E4BA326B8B826DAE0C6</vt:lpwstr>
  </property>
  <property fmtid="{D5CDD505-2E9C-101B-9397-08002B2CF9AE}" pid="3" name="_dlc_DocIdItemGuid">
    <vt:lpwstr>cb7bc7da-28d7-4027-8ee0-0955d0bb5f1f</vt:lpwstr>
  </property>
  <property fmtid="{D5CDD505-2E9C-101B-9397-08002B2CF9AE}" pid="4" name="SV_QUERY_LIST_4F35BF76-6C0D-4D9B-82B2-816C12CF3733">
    <vt:lpwstr>empty_477D106A-C0D6-4607-AEBD-E2C9D60EA279</vt:lpwstr>
  </property>
  <property fmtid="{D5CDD505-2E9C-101B-9397-08002B2CF9AE}" pid="5" name="BExAnalyzer_OldName">
    <vt:lpwstr>SCG June 2022 Monthly Report Tables Draft.xlsx</vt:lpwstr>
  </property>
</Properties>
</file>