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pge.sharepoint.com/sites/regaff/Low_Income/Shared/Monthly-Annual Reports/Monthly Reports/2022 Monthly Reports/05_May/"/>
    </mc:Choice>
  </mc:AlternateContent>
  <xr:revisionPtr revIDLastSave="664" documentId="8_{EF2E4D71-5E0D-425E-9EB2-B3B3D4552B83}" xr6:coauthVersionLast="47" xr6:coauthVersionMax="47" xr10:uidLastSave="{10B512AF-AE53-42F1-A3C2-F707B7430696}"/>
  <bookViews>
    <workbookView xWindow="-110" yWindow="-110" windowWidth="19420" windowHeight="10420" tabRatio="784" xr2:uid="{00000000-000D-0000-FFFF-FFFF00000000}"/>
  </bookViews>
  <sheets>
    <sheet name="ESA Summary" sheetId="96" r:id="rId1"/>
    <sheet name="ESA Table 1" sheetId="53" r:id="rId2"/>
    <sheet name="ESA Table 1A" sheetId="107" r:id="rId3"/>
    <sheet name="ESA Table 2" sheetId="112" r:id="rId4"/>
    <sheet name="ESA Table 2A" sheetId="113" r:id="rId5"/>
    <sheet name="ESA Table 2B" sheetId="42" r:id="rId6"/>
    <sheet name="ESA Table 2B-1" sheetId="51" r:id="rId7"/>
    <sheet name="ESA Table 2C" sheetId="108" r:id="rId8"/>
    <sheet name="ESA Table 2D" sheetId="110" r:id="rId9"/>
    <sheet name="ESA Table 3A_3F" sheetId="4" r:id="rId10"/>
    <sheet name="ESA Table 4A-D" sheetId="21" r:id="rId11"/>
    <sheet name="ESA Table 5A_5D" sheetId="7" r:id="rId12"/>
    <sheet name="ESA Table 6" sheetId="8" r:id="rId13"/>
    <sheet name="ESA Table 7" sheetId="115" r:id="rId14"/>
    <sheet name="ESA Table 8" sheetId="83" r:id="rId15"/>
    <sheet name="ESA Table 9" sheetId="106" r:id="rId16"/>
    <sheet name="CARE Table 1" sheetId="70" r:id="rId17"/>
    <sheet name="CARE Table 2" sheetId="71" r:id="rId18"/>
    <sheet name="CARE Table 3A _3B" sheetId="72" r:id="rId19"/>
    <sheet name="CARE Table 4" sheetId="74" r:id="rId20"/>
    <sheet name="CARE Table 5" sheetId="75" r:id="rId21"/>
    <sheet name="CARE Table 6" sheetId="76" r:id="rId22"/>
    <sheet name="CARE Table 7" sheetId="67" r:id="rId23"/>
    <sheet name="CARE Table 8" sheetId="78" r:id="rId24"/>
    <sheet name="CARE Table 8A" sheetId="111" r:id="rId25"/>
    <sheet name="FERA Table 1" sheetId="85" r:id="rId26"/>
    <sheet name="FERA Table 2" sheetId="86" r:id="rId27"/>
    <sheet name="FERA Table 3A _3B" sheetId="87" r:id="rId28"/>
    <sheet name="FERA Table 4" sheetId="88" r:id="rId29"/>
    <sheet name="FERA Table 5" sheetId="89" r:id="rId30"/>
    <sheet name="FERA Table 6" sheetId="90"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P" localSheetId="16">#REF!</definedName>
    <definedName name="\P" localSheetId="17">#REF!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6">#REF!</definedName>
    <definedName name="\P" localSheetId="27">#REF!</definedName>
    <definedName name="\P" localSheetId="28">#REF!</definedName>
    <definedName name="\P" localSheetId="29">#REF!</definedName>
    <definedName name="\P" localSheetId="30">#REF!</definedName>
    <definedName name="\P">#REF!</definedName>
    <definedName name="\s" localSheetId="16">#REF!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5">#REF!</definedName>
    <definedName name="\s" localSheetId="26">#REF!</definedName>
    <definedName name="\s" localSheetId="27">#REF!</definedName>
    <definedName name="\s" localSheetId="28">#REF!</definedName>
    <definedName name="\s" localSheetId="29">#REF!</definedName>
    <definedName name="\s" localSheetId="30">#REF!</definedName>
    <definedName name="\s">#REF!</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3" hidden="1">{"2002Frcst","05Month",FALSE,"Frcst Format 2002"}</definedName>
    <definedName name="_____May2007" localSheetId="4" hidden="1">{"2002Frcst","05Month",FALSE,"Frcst Format 2002"}</definedName>
    <definedName name="_____May2007" localSheetId="13" hidden="1">{"2002Frcst","05Month",FALSE,"Frcst Format 2002"}</definedName>
    <definedName name="_____May2007" localSheetId="15" hidden="1">{"2002Frcst","05Month",FALSE,"Frcst Format 2002"}</definedName>
    <definedName name="_____May2007" localSheetId="25" hidden="1">{"2002Frcst","05Month",FALSE,"Frcst Format 2002"}</definedName>
    <definedName name="_____May2007" localSheetId="26"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3" hidden="1">{"2002Frcst","05Month",FALSE,"Frcst Format 2002"}</definedName>
    <definedName name="____May2007" localSheetId="4" hidden="1">{"2002Frcst","05Month",FALSE,"Frcst Format 2002"}</definedName>
    <definedName name="____May2007" localSheetId="13" hidden="1">{"2002Frcst","05Month",FALSE,"Frcst Format 2002"}</definedName>
    <definedName name="____May2007" localSheetId="15" hidden="1">{"2002Frcst","05Month",FALSE,"Frcst Format 2002"}</definedName>
    <definedName name="____May2007" localSheetId="25" hidden="1">{"2002Frcst","05Month",FALSE,"Frcst Format 2002"}</definedName>
    <definedName name="____May2007" localSheetId="26"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3"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13" hidden="1">{"Page_1",#N/A,FALSE,"BAD4Q98";"Page_2",#N/A,FALSE,"BAD4Q98";"Page_3",#N/A,FALSE,"BAD4Q98";"Page_4",#N/A,FALSE,"BAD4Q98";"Page_5",#N/A,FALSE,"BAD4Q98";"Page_6",#N/A,FALSE,"BAD4Q98";"Input_1",#N/A,FALSE,"BAD4Q98";"Input_2",#N/A,FALSE,"BAD4Q98"}</definedName>
    <definedName name="___Dec05" localSheetId="15" hidden="1">{"Page_1",#N/A,FALSE,"BAD4Q98";"Page_2",#N/A,FALSE,"BAD4Q98";"Page_3",#N/A,FALSE,"BAD4Q98";"Page_4",#N/A,FALSE,"BAD4Q98";"Page_5",#N/A,FALSE,"BAD4Q98";"Page_6",#N/A,FALSE,"BAD4Q98";"Input_1",#N/A,FALSE,"BAD4Q98";"Input_2",#N/A,FALSE,"BAD4Q98"}</definedName>
    <definedName name="___Dec05" localSheetId="25" hidden="1">{"Page_1",#N/A,FALSE,"BAD4Q98";"Page_2",#N/A,FALSE,"BAD4Q98";"Page_3",#N/A,FALSE,"BAD4Q98";"Page_4",#N/A,FALSE,"BAD4Q98";"Page_5",#N/A,FALSE,"BAD4Q98";"Page_6",#N/A,FALSE,"BAD4Q98";"Input_1",#N/A,FALSE,"BAD4Q98";"Input_2",#N/A,FALSE,"BAD4Q98"}</definedName>
    <definedName name="___Dec05" localSheetId="26"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3"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13"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25" hidden="1">{"Page_1",#N/A,FALSE,"BAD4Q98";"Page_2",#N/A,FALSE,"BAD4Q98";"Page_3",#N/A,FALSE,"BAD4Q98";"Page_4",#N/A,FALSE,"BAD4Q98";"Page_5",#N/A,FALSE,"BAD4Q98";"Page_6",#N/A,FALSE,"BAD4Q98";"Input_1",#N/A,FALSE,"BAD4Q98";"Input_2",#N/A,FALSE,"BAD4Q98"}</definedName>
    <definedName name="___Jan09" localSheetId="26"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3" hidden="1">{"2002Frcst","05Month",FALSE,"Frcst Format 2002"}</definedName>
    <definedName name="___May2007" localSheetId="4" hidden="1">{"2002Frcst","05Month",FALSE,"Frcst Format 2002"}</definedName>
    <definedName name="___May2007" localSheetId="13" hidden="1">{"2002Frcst","05Month",FALSE,"Frcst Format 2002"}</definedName>
    <definedName name="___May2007" localSheetId="15" hidden="1">{"2002Frcst","05Month",FALSE,"Frcst Format 2002"}</definedName>
    <definedName name="___May2007" localSheetId="25" hidden="1">{"2002Frcst","05Month",FALSE,"Frcst Format 2002"}</definedName>
    <definedName name="___May2007" localSheetId="26"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123Graph_A"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5" hidden="1">#REF!</definedName>
    <definedName name="__123Graph_AGraph2" localSheetId="26"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5" hidden="1">#REF!</definedName>
    <definedName name="__123Graph_AGraph4" localSheetId="26"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5"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5"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5" hidden="1">#REF!</definedName>
    <definedName name="__123Graph_CCHART1" localSheetId="26"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5" hidden="1">#REF!</definedName>
    <definedName name="__123Graph_CCHART2" localSheetId="26"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5" hidden="1">#REF!</definedName>
    <definedName name="__123Graph_CCHART3" localSheetId="26"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5" hidden="1">#REF!</definedName>
    <definedName name="__123Graph_CCHART4" localSheetId="26"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5" hidden="1">#REF!</definedName>
    <definedName name="__123Graph_CCHART5" localSheetId="26"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5"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5" hidden="1">#REF!</definedName>
    <definedName name="__123Graph_DCHART1" localSheetId="26"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5" hidden="1">#REF!</definedName>
    <definedName name="__123Graph_DCHART2" localSheetId="26"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5" hidden="1">#REF!</definedName>
    <definedName name="__123Graph_DCHART3" localSheetId="26"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5" hidden="1">#REF!</definedName>
    <definedName name="__123Graph_DCHART4" localSheetId="26"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5" hidden="1">#REF!</definedName>
    <definedName name="__123Graph_DCHART5" localSheetId="26"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5"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5"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5" hidden="1">#REF!</definedName>
    <definedName name="__123Graph_FCHART4" localSheetId="26"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5" hidden="1">#REF!</definedName>
    <definedName name="__123Graph_FCHART5" localSheetId="26"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5"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hidden="1">#REF!</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3"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13" hidden="1">{"Page_1",#N/A,FALSE,"BAD4Q98";"Page_2",#N/A,FALSE,"BAD4Q98";"Page_3",#N/A,FALSE,"BAD4Q98";"Page_4",#N/A,FALSE,"BAD4Q98";"Page_5",#N/A,FALSE,"BAD4Q98";"Page_6",#N/A,FALSE,"BAD4Q98";"Input_1",#N/A,FALSE,"BAD4Q98";"Input_2",#N/A,FALSE,"BAD4Q98"}</definedName>
    <definedName name="__Dec05" localSheetId="15" hidden="1">{"Page_1",#N/A,FALSE,"BAD4Q98";"Page_2",#N/A,FALSE,"BAD4Q98";"Page_3",#N/A,FALSE,"BAD4Q98";"Page_4",#N/A,FALSE,"BAD4Q98";"Page_5",#N/A,FALSE,"BAD4Q98";"Page_6",#N/A,FALSE,"BAD4Q98";"Input_1",#N/A,FALSE,"BAD4Q98";"Input_2",#N/A,FALSE,"BAD4Q98"}</definedName>
    <definedName name="__Dec05" localSheetId="25" hidden="1">{"Page_1",#N/A,FALSE,"BAD4Q98";"Page_2",#N/A,FALSE,"BAD4Q98";"Page_3",#N/A,FALSE,"BAD4Q98";"Page_4",#N/A,FALSE,"BAD4Q98";"Page_5",#N/A,FALSE,"BAD4Q98";"Page_6",#N/A,FALSE,"BAD4Q98";"Input_1",#N/A,FALSE,"BAD4Q98";"Input_2",#N/A,FALSE,"BAD4Q98"}</definedName>
    <definedName name="__Dec05" localSheetId="26"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5">#REF!</definedName>
    <definedName name="__ExistingDescription" localSheetId="26">#REF!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#REF!</definedName>
    <definedName name="__FDS_HYPERLINK_TOGGLE_STATE__" hidden="1">"ON"</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3"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13" hidden="1">{"Page_1",#N/A,FALSE,"BAD4Q98";"Page_2",#N/A,FALSE,"BAD4Q98";"Page_3",#N/A,FALSE,"BAD4Q98";"Page_4",#N/A,FALSE,"BAD4Q98";"Page_5",#N/A,FALSE,"BAD4Q98";"Page_6",#N/A,FALSE,"BAD4Q98";"Input_1",#N/A,FALSE,"BAD4Q98";"Input_2",#N/A,FALSE,"BAD4Q98"}</definedName>
    <definedName name="__Jan09" localSheetId="15" hidden="1">{"Page_1",#N/A,FALSE,"BAD4Q98";"Page_2",#N/A,FALSE,"BAD4Q98";"Page_3",#N/A,FALSE,"BAD4Q98";"Page_4",#N/A,FALSE,"BAD4Q98";"Page_5",#N/A,FALSE,"BAD4Q98";"Page_6",#N/A,FALSE,"BAD4Q98";"Input_1",#N/A,FALSE,"BAD4Q98";"Input_2",#N/A,FALSE,"BAD4Q98"}</definedName>
    <definedName name="__Jan09" localSheetId="25" hidden="1">{"Page_1",#N/A,FALSE,"BAD4Q98";"Page_2",#N/A,FALSE,"BAD4Q98";"Page_3",#N/A,FALSE,"BAD4Q98";"Page_4",#N/A,FALSE,"BAD4Q98";"Page_5",#N/A,FALSE,"BAD4Q98";"Page_6",#N/A,FALSE,"BAD4Q98";"Input_1",#N/A,FALSE,"BAD4Q98";"Input_2",#N/A,FALSE,"BAD4Q98"}</definedName>
    <definedName name="__Jan09" localSheetId="26"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3" hidden="1">{"2002Frcst","05Month",FALSE,"Frcst Format 2002"}</definedName>
    <definedName name="__May2007" localSheetId="4" hidden="1">{"2002Frcst","05Month",FALSE,"Frcst Format 2002"}</definedName>
    <definedName name="__May2007" localSheetId="13" hidden="1">{"2002Frcst","05Month",FALSE,"Frcst Format 2002"}</definedName>
    <definedName name="__May2007" localSheetId="15" hidden="1">{"2002Frcst","05Month",FALSE,"Frcst Format 2002"}</definedName>
    <definedName name="__May2007" localSheetId="25" hidden="1">{"2002Frcst","05Month",FALSE,"Frcst Format 2002"}</definedName>
    <definedName name="__May2007" localSheetId="26"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retro_description">#REF!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5" hidden="1">#REF!</definedName>
    <definedName name="_1234Graph_B" localSheetId="26"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5" hidden="1">#REF!</definedName>
    <definedName name="_123Graph_CHART3" localSheetId="26"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hidden="1">#REF!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 localSheetId="21">#REF!</definedName>
    <definedName name="_1807" localSheetId="25">#REF!</definedName>
    <definedName name="_1807" localSheetId="26">#REF!</definedName>
    <definedName name="_1807" localSheetId="27">#REF!</definedName>
    <definedName name="_1807" localSheetId="28">#REF!</definedName>
    <definedName name="_1807" localSheetId="29">#REF!</definedName>
    <definedName name="_1807" localSheetId="30">#REF!</definedName>
    <definedName name="_1807">#REF!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 localSheetId="21">#REF!</definedName>
    <definedName name="_1808" localSheetId="25">#REF!</definedName>
    <definedName name="_1808" localSheetId="26">#REF!</definedName>
    <definedName name="_1808" localSheetId="27">#REF!</definedName>
    <definedName name="_1808" localSheetId="28">#REF!</definedName>
    <definedName name="_1808" localSheetId="29">#REF!</definedName>
    <definedName name="_1808" localSheetId="30">#REF!</definedName>
    <definedName name="_1808">#REF!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 localSheetId="21">#REF!</definedName>
    <definedName name="_1809" localSheetId="25">#REF!</definedName>
    <definedName name="_1809" localSheetId="26">#REF!</definedName>
    <definedName name="_1809" localSheetId="27">#REF!</definedName>
    <definedName name="_1809" localSheetId="28">#REF!</definedName>
    <definedName name="_1809" localSheetId="29">#REF!</definedName>
    <definedName name="_1809" localSheetId="30">#REF!</definedName>
    <definedName name="_1809">#REF!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 localSheetId="21">#REF!</definedName>
    <definedName name="_1810" localSheetId="25">#REF!</definedName>
    <definedName name="_1810" localSheetId="26">#REF!</definedName>
    <definedName name="_1810" localSheetId="27">#REF!</definedName>
    <definedName name="_1810" localSheetId="28">#REF!</definedName>
    <definedName name="_1810" localSheetId="29">#REF!</definedName>
    <definedName name="_1810" localSheetId="30">#REF!</definedName>
    <definedName name="_1810">#REF!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 localSheetId="21">#REF!</definedName>
    <definedName name="_1812" localSheetId="25">#REF!</definedName>
    <definedName name="_1812" localSheetId="26">#REF!</definedName>
    <definedName name="_1812" localSheetId="27">#REF!</definedName>
    <definedName name="_1812" localSheetId="28">#REF!</definedName>
    <definedName name="_1812" localSheetId="29">#REF!</definedName>
    <definedName name="_1812" localSheetId="30">#REF!</definedName>
    <definedName name="_1812">#REF!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 localSheetId="21">#REF!</definedName>
    <definedName name="_1818" localSheetId="25">#REF!</definedName>
    <definedName name="_1818" localSheetId="26">#REF!</definedName>
    <definedName name="_1818" localSheetId="27">#REF!</definedName>
    <definedName name="_1818" localSheetId="28">#REF!</definedName>
    <definedName name="_1818" localSheetId="29">#REF!</definedName>
    <definedName name="_1818" localSheetId="30">#REF!</definedName>
    <definedName name="_1818">#REF!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 localSheetId="21">#REF!</definedName>
    <definedName name="_1820" localSheetId="25">#REF!</definedName>
    <definedName name="_1820" localSheetId="26">#REF!</definedName>
    <definedName name="_1820" localSheetId="27">#REF!</definedName>
    <definedName name="_1820" localSheetId="28">#REF!</definedName>
    <definedName name="_1820" localSheetId="29">#REF!</definedName>
    <definedName name="_1820" localSheetId="30">#REF!</definedName>
    <definedName name="_1820">#REF!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5">#REF!</definedName>
    <definedName name="_1st_Year_PSA_Replacement_Cost_in_2000" localSheetId="26">#REF!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 localSheetId="21">#REF!</definedName>
    <definedName name="_9000" localSheetId="25">#REF!</definedName>
    <definedName name="_9000" localSheetId="26">#REF!</definedName>
    <definedName name="_9000" localSheetId="27">#REF!</definedName>
    <definedName name="_9000" localSheetId="28">#REF!</definedName>
    <definedName name="_9000" localSheetId="29">#REF!</definedName>
    <definedName name="_9000" localSheetId="30">#REF!</definedName>
    <definedName name="_9000">#REF!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 localSheetId="21">#REF!</definedName>
    <definedName name="_9310" localSheetId="25">#REF!</definedName>
    <definedName name="_9310" localSheetId="26">#REF!</definedName>
    <definedName name="_9310" localSheetId="27">#REF!</definedName>
    <definedName name="_9310" localSheetId="28">#REF!</definedName>
    <definedName name="_9310" localSheetId="29">#REF!</definedName>
    <definedName name="_9310" localSheetId="30">#REF!</definedName>
    <definedName name="_9310">#REF!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 localSheetId="21">#REF!</definedName>
    <definedName name="_9325" localSheetId="25">#REF!</definedName>
    <definedName name="_9325" localSheetId="26">#REF!</definedName>
    <definedName name="_9325" localSheetId="27">#REF!</definedName>
    <definedName name="_9325" localSheetId="28">#REF!</definedName>
    <definedName name="_9325" localSheetId="29">#REF!</definedName>
    <definedName name="_9325" localSheetId="30">#REF!</definedName>
    <definedName name="_932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 localSheetId="21">#REF!</definedName>
    <definedName name="_9330" localSheetId="25">#REF!</definedName>
    <definedName name="_9330" localSheetId="26">#REF!</definedName>
    <definedName name="_9330" localSheetId="27">#REF!</definedName>
    <definedName name="_9330" localSheetId="28">#REF!</definedName>
    <definedName name="_9330" localSheetId="29">#REF!</definedName>
    <definedName name="_9330" localSheetId="3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 localSheetId="21">#REF!</definedName>
    <definedName name="_DAT2" localSheetId="25">#REF!</definedName>
    <definedName name="_DAT2" localSheetId="26">#REF!</definedName>
    <definedName name="_DAT2" localSheetId="27">#REF!</definedName>
    <definedName name="_DAT2" localSheetId="28">#REF!</definedName>
    <definedName name="_DAT2" localSheetId="29">#REF!</definedName>
    <definedName name="_DAT2" localSheetId="30">#REF!</definedName>
    <definedName name="_DAT2">#REF!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 localSheetId="21">#REF!</definedName>
    <definedName name="_DAT3" localSheetId="25">#REF!</definedName>
    <definedName name="_DAT3" localSheetId="26">#REF!</definedName>
    <definedName name="_DAT3" localSheetId="27">#REF!</definedName>
    <definedName name="_DAT3" localSheetId="28">#REF!</definedName>
    <definedName name="_DAT3" localSheetId="29">#REF!</definedName>
    <definedName name="_DAT3" localSheetId="30">#REF!</definedName>
    <definedName name="_DAT3">#REF!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 localSheetId="21">#REF!</definedName>
    <definedName name="_DAT4" localSheetId="25">#REF!</definedName>
    <definedName name="_DAT4" localSheetId="26">#REF!</definedName>
    <definedName name="_DAT4" localSheetId="27">#REF!</definedName>
    <definedName name="_DAT4" localSheetId="28">#REF!</definedName>
    <definedName name="_DAT4" localSheetId="29">#REF!</definedName>
    <definedName name="_DAT4" localSheetId="30">#REF!</definedName>
    <definedName name="_DAT4">#REF!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 localSheetId="21">#REF!</definedName>
    <definedName name="_DAT5" localSheetId="25">#REF!</definedName>
    <definedName name="_DAT5" localSheetId="26">#REF!</definedName>
    <definedName name="_DAT5" localSheetId="27">#REF!</definedName>
    <definedName name="_DAT5" localSheetId="28">#REF!</definedName>
    <definedName name="_DAT5" localSheetId="29">#REF!</definedName>
    <definedName name="_DAT5" localSheetId="30">#REF!</definedName>
    <definedName name="_DAT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 localSheetId="21">#REF!</definedName>
    <definedName name="_DAT6" localSheetId="25">#REF!</definedName>
    <definedName name="_DAT6" localSheetId="26">#REF!</definedName>
    <definedName name="_DAT6" localSheetId="27">#REF!</definedName>
    <definedName name="_DAT6" localSheetId="28">#REF!</definedName>
    <definedName name="_DAT6" localSheetId="29">#REF!</definedName>
    <definedName name="_DAT6" localSheetId="30">#REF!</definedName>
    <definedName name="_DAT6">#REF!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 localSheetId="21">#REF!</definedName>
    <definedName name="_DAT7" localSheetId="25">#REF!</definedName>
    <definedName name="_DAT7" localSheetId="26">#REF!</definedName>
    <definedName name="_DAT7" localSheetId="27">#REF!</definedName>
    <definedName name="_DAT7" localSheetId="28">#REF!</definedName>
    <definedName name="_DAT7" localSheetId="29">#REF!</definedName>
    <definedName name="_DAT7" localSheetId="30">#REF!</definedName>
    <definedName name="_DAT7">#REF!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 localSheetId="21">#REF!</definedName>
    <definedName name="_DAT8" localSheetId="25">#REF!</definedName>
    <definedName name="_DAT8" localSheetId="26">#REF!</definedName>
    <definedName name="_DAT8" localSheetId="27">#REF!</definedName>
    <definedName name="_DAT8" localSheetId="28">#REF!</definedName>
    <definedName name="_DAT8" localSheetId="29">#REF!</definedName>
    <definedName name="_DAT8" localSheetId="30">#REF!</definedName>
    <definedName name="_DAT8">#REF!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 localSheetId="21">#REF!</definedName>
    <definedName name="_DAT9" localSheetId="25">#REF!</definedName>
    <definedName name="_DAT9" localSheetId="26">#REF!</definedName>
    <definedName name="_DAT9" localSheetId="27">#REF!</definedName>
    <definedName name="_DAT9" localSheetId="28">#REF!</definedName>
    <definedName name="_DAT9" localSheetId="29">#REF!</definedName>
    <definedName name="_DAT9" localSheetId="30">#REF!</definedName>
    <definedName name="_DAT9">#REF!</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3"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13" hidden="1">{"Page_1",#N/A,FALSE,"BAD4Q98";"Page_2",#N/A,FALSE,"BAD4Q98";"Page_3",#N/A,FALSE,"BAD4Q98";"Page_4",#N/A,FALSE,"BAD4Q98";"Page_5",#N/A,FALSE,"BAD4Q98";"Page_6",#N/A,FALSE,"BAD4Q98";"Input_1",#N/A,FALSE,"BAD4Q98";"Input_2",#N/A,FALSE,"BAD4Q98"}</definedName>
    <definedName name="_Dec05" localSheetId="15" hidden="1">{"Page_1",#N/A,FALSE,"BAD4Q98";"Page_2",#N/A,FALSE,"BAD4Q98";"Page_3",#N/A,FALSE,"BAD4Q98";"Page_4",#N/A,FALSE,"BAD4Q98";"Page_5",#N/A,FALSE,"BAD4Q98";"Page_6",#N/A,FALSE,"BAD4Q98";"Input_1",#N/A,FALSE,"BAD4Q98";"Input_2",#N/A,FALSE,"BAD4Q98"}</definedName>
    <definedName name="_Dec05" localSheetId="25" hidden="1">{"Page_1",#N/A,FALSE,"BAD4Q98";"Page_2",#N/A,FALSE,"BAD4Q98";"Page_3",#N/A,FALSE,"BAD4Q98";"Page_4",#N/A,FALSE,"BAD4Q98";"Page_5",#N/A,FALSE,"BAD4Q98";"Page_6",#N/A,FALSE,"BAD4Q98";"Input_1",#N/A,FALSE,"BAD4Q98";"Input_2",#N/A,FALSE,"BAD4Q98"}</definedName>
    <definedName name="_Dec05" localSheetId="26"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ERF415">[1]Factors!$AW$13:$BA$114</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hidden="1">#REF!</definedName>
    <definedName name="_Hlk103191443" localSheetId="13">'ESA Table 7'!$A$26</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3"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13" hidden="1">{"Page_1",#N/A,FALSE,"BAD4Q98";"Page_2",#N/A,FALSE,"BAD4Q98";"Page_3",#N/A,FALSE,"BAD4Q98";"Page_4",#N/A,FALSE,"BAD4Q98";"Page_5",#N/A,FALSE,"BAD4Q98";"Page_6",#N/A,FALSE,"BAD4Q98";"Input_1",#N/A,FALSE,"BAD4Q98";"Input_2",#N/A,FALSE,"BAD4Q98"}</definedName>
    <definedName name="_Jan09" localSheetId="15" hidden="1">{"Page_1",#N/A,FALSE,"BAD4Q98";"Page_2",#N/A,FALSE,"BAD4Q98";"Page_3",#N/A,FALSE,"BAD4Q98";"Page_4",#N/A,FALSE,"BAD4Q98";"Page_5",#N/A,FALSE,"BAD4Q98";"Page_6",#N/A,FALSE,"BAD4Q98";"Input_1",#N/A,FALSE,"BAD4Q98";"Input_2",#N/A,FALSE,"BAD4Q98"}</definedName>
    <definedName name="_Jan09" localSheetId="25" hidden="1">{"Page_1",#N/A,FALSE,"BAD4Q98";"Page_2",#N/A,FALSE,"BAD4Q98";"Page_3",#N/A,FALSE,"BAD4Q98";"Page_4",#N/A,FALSE,"BAD4Q98";"Page_5",#N/A,FALSE,"BAD4Q98";"Page_6",#N/A,FALSE,"BAD4Q98";"Input_1",#N/A,FALSE,"BAD4Q98";"Input_2",#N/A,FALSE,"BAD4Q98"}</definedName>
    <definedName name="_Jan09" localSheetId="26"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5" hidden="1">#REF!</definedName>
    <definedName name="_MatInverse_In" localSheetId="26"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5" hidden="1">#REF!</definedName>
    <definedName name="_MatMult_A" localSheetId="26"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5" hidden="1">#REF!</definedName>
    <definedName name="_MatMult_AxB" localSheetId="26"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5" hidden="1">#REF!</definedName>
    <definedName name="_MatMult_B" localSheetId="26"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hidden="1">#REF!</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3" hidden="1">{"2002Frcst","05Month",FALSE,"Frcst Format 2002"}</definedName>
    <definedName name="_May2007" localSheetId="4" hidden="1">{"2002Frcst","05Month",FALSE,"Frcst Format 2002"}</definedName>
    <definedName name="_May2007" localSheetId="13" hidden="1">{"2002Frcst","05Month",FALSE,"Frcst Format 2002"}</definedName>
    <definedName name="_May2007" localSheetId="15" hidden="1">{"2002Frcst","05Month",FALSE,"Frcst Format 2002"}</definedName>
    <definedName name="_May2007" localSheetId="25" hidden="1">{"2002Frcst","05Month",FALSE,"Frcst Format 2002"}</definedName>
    <definedName name="_May2007" localSheetId="26"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Order1" hidden="1">255</definedName>
    <definedName name="_Order2" hidden="1">255</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5" hidden="1">#REF!</definedName>
    <definedName name="_Parse_In" localSheetId="26"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5"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hidden="1">#REF!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 localSheetId="21">#REF!</definedName>
    <definedName name="_PG1" localSheetId="25">#REF!</definedName>
    <definedName name="_PG1" localSheetId="26">#REF!</definedName>
    <definedName name="_PG1" localSheetId="27">#REF!</definedName>
    <definedName name="_PG1" localSheetId="28">#REF!</definedName>
    <definedName name="_PG1" localSheetId="29">#REF!</definedName>
    <definedName name="_PG1" localSheetId="30">#REF!</definedName>
    <definedName name="_PG1">#REF!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 localSheetId="21">#REF!</definedName>
    <definedName name="_REC90" localSheetId="25">#REF!</definedName>
    <definedName name="_REC90" localSheetId="26">#REF!</definedName>
    <definedName name="_REC90" localSheetId="27">#REF!</definedName>
    <definedName name="_REC90" localSheetId="28">#REF!</definedName>
    <definedName name="_REC90" localSheetId="29">#REF!</definedName>
    <definedName name="_REC90" localSheetId="30">#REF!</definedName>
    <definedName name="_REC90">#REF!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 localSheetId="21">#REF!</definedName>
    <definedName name="_REC92" localSheetId="25">#REF!</definedName>
    <definedName name="_REC92" localSheetId="26">#REF!</definedName>
    <definedName name="_REC92" localSheetId="27">#REF!</definedName>
    <definedName name="_REC92" localSheetId="28">#REF!</definedName>
    <definedName name="_REC92" localSheetId="29">#REF!</definedName>
    <definedName name="_REC92" localSheetId="30">#REF!</definedName>
    <definedName name="_REC92">#REF!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5" hidden="1">#REF!</definedName>
    <definedName name="_Regression_Out" localSheetId="26"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5"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5" hidden="1">#REF!</definedName>
    <definedName name="_Regression_Y" localSheetId="26"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5" hidden="1">#REF!</definedName>
    <definedName name="_Table1_In1" localSheetId="26"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5" hidden="1">#REF!</definedName>
    <definedName name="_Table1_Out" localSheetId="26"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5" hidden="1">#REF!</definedName>
    <definedName name="_Table2_Out" localSheetId="26"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hidden="1">#REF!</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3" hidden="1">{"SourcesUses",#N/A,TRUE,"CFMODEL";"TransOverview",#N/A,TRUE,"CFMODEL"}</definedName>
    <definedName name="_w2" localSheetId="4" hidden="1">{"SourcesUses",#N/A,TRUE,"CFMODEL";"TransOverview",#N/A,TRUE,"CFMODEL"}</definedName>
    <definedName name="_w2" localSheetId="13" hidden="1">{"SourcesUses",#N/A,TRUE,"CFMODEL";"TransOverview",#N/A,TRUE,"CFMODEL"}</definedName>
    <definedName name="_w2" localSheetId="15" hidden="1">{"SourcesUses",#N/A,TRUE,"CFMODEL";"TransOverview",#N/A,TRUE,"CFMODEL"}</definedName>
    <definedName name="_w2" localSheetId="25" hidden="1">{"SourcesUses",#N/A,TRUE,"CFMODEL";"TransOverview",#N/A,TRUE,"CFMODEL"}</definedName>
    <definedName name="_w2" localSheetId="26"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3"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13" hidden="1">{"Page_1",#N/A,FALSE,"BAD4Q98";"Page_2",#N/A,FALSE,"BAD4Q98";"Page_3",#N/A,FALSE,"BAD4Q98";"Page_4",#N/A,FALSE,"BAD4Q98";"Page_5",#N/A,FALSE,"BAD4Q98";"Page_6",#N/A,FALSE,"BAD4Q98";"Input_1",#N/A,FALSE,"BAD4Q98";"Input_2",#N/A,FALSE,"BAD4Q98"}</definedName>
    <definedName name="a" localSheetId="15" hidden="1">{"Page_1",#N/A,FALSE,"BAD4Q98";"Page_2",#N/A,FALSE,"BAD4Q98";"Page_3",#N/A,FALSE,"BAD4Q98";"Page_4",#N/A,FALSE,"BAD4Q98";"Page_5",#N/A,FALSE,"BAD4Q98";"Page_6",#N/A,FALSE,"BAD4Q98";"Input_1",#N/A,FALSE,"BAD4Q98";"Input_2",#N/A,FALSE,"BAD4Q98"}</definedName>
    <definedName name="a" localSheetId="25" hidden="1">{"Page_1",#N/A,FALSE,"BAD4Q98";"Page_2",#N/A,FALSE,"BAD4Q98";"Page_3",#N/A,FALSE,"BAD4Q98";"Page_4",#N/A,FALSE,"BAD4Q98";"Page_5",#N/A,FALSE,"BAD4Q98";"Page_6",#N/A,FALSE,"BAD4Q98";"Input_1",#N/A,FALSE,"BAD4Q98";"Input_2",#N/A,FALSE,"BAD4Q98"}</definedName>
    <definedName name="a" localSheetId="26"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a">#REF!</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3" hidden="1">{"Income Statement",#N/A,FALSE,"CFMODEL";"Balance Sheet",#N/A,FALSE,"CFMODEL"}</definedName>
    <definedName name="aaa" localSheetId="4" hidden="1">{"Income Statement",#N/A,FALSE,"CFMODEL";"Balance Sheet",#N/A,FALSE,"CFMODEL"}</definedName>
    <definedName name="aaa" localSheetId="13" hidden="1">{"Income Statement",#N/A,FALSE,"CFMODEL";"Balance Sheet",#N/A,FALSE,"CFMODEL"}</definedName>
    <definedName name="aaa" localSheetId="15" hidden="1">{"Income Statement",#N/A,FALSE,"CFMODEL";"Balance Sheet",#N/A,FALSE,"CFMODEL"}</definedName>
    <definedName name="aaa" localSheetId="25" hidden="1">{"Income Statement",#N/A,FALSE,"CFMODEL";"Balance Sheet",#N/A,FALSE,"CFMODEL"}</definedName>
    <definedName name="aaa" localSheetId="26"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3" hidden="1">{"SourcesUses",#N/A,TRUE,"FundsFlow";"TransOverview",#N/A,TRUE,"FundsFlow"}</definedName>
    <definedName name="aaaa" localSheetId="4" hidden="1">{"SourcesUses",#N/A,TRUE,"FundsFlow";"TransOverview",#N/A,TRUE,"FundsFlow"}</definedName>
    <definedName name="aaaa" localSheetId="13" hidden="1">{"SourcesUses",#N/A,TRUE,"FundsFlow";"TransOverview",#N/A,TRUE,"FundsFlow"}</definedName>
    <definedName name="aaaa" localSheetId="15" hidden="1">{"SourcesUses",#N/A,TRUE,"FundsFlow";"TransOverview",#N/A,TRUE,"FundsFlow"}</definedName>
    <definedName name="aaaa" localSheetId="25" hidden="1">{"SourcesUses",#N/A,TRUE,"FundsFlow";"TransOverview",#N/A,TRUE,"FundsFlow"}</definedName>
    <definedName name="aaaa" localSheetId="26"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3" hidden="1">{"SourcesUses",#N/A,TRUE,"CFMODEL";"TransOverview",#N/A,TRUE,"CFMODEL"}</definedName>
    <definedName name="aaaaaaaaaaaaa" localSheetId="4" hidden="1">{"SourcesUses",#N/A,TRUE,"CFMODEL";"TransOverview",#N/A,TRUE,"CFMODEL"}</definedName>
    <definedName name="aaaaaaaaaaaaa" localSheetId="13" hidden="1">{"SourcesUses",#N/A,TRUE,"CFMODEL";"TransOverview",#N/A,TRUE,"CFMODEL"}</definedName>
    <definedName name="aaaaaaaaaaaaa" localSheetId="15" hidden="1">{"SourcesUses",#N/A,TRUE,"CFMODEL";"TransOverview",#N/A,TRUE,"CFMODEL"}</definedName>
    <definedName name="aaaaaaaaaaaaa" localSheetId="25" hidden="1">{"SourcesUses",#N/A,TRUE,"CFMODEL";"TransOverview",#N/A,TRUE,"CFMODEL"}</definedName>
    <definedName name="aaaaaaaaaaaaa" localSheetId="26"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bc" hidden="1">"3Q12KMQDU0T4XKGIPPUR4OEMV"</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 localSheetId="21">#REF!</definedName>
    <definedName name="Account" localSheetId="25">#REF!</definedName>
    <definedName name="Account" localSheetId="26">#REF!</definedName>
    <definedName name="Account" localSheetId="27">#REF!</definedName>
    <definedName name="Account" localSheetId="28">#REF!</definedName>
    <definedName name="Account" localSheetId="29">#REF!</definedName>
    <definedName name="Account" localSheetId="30">#REF!</definedName>
    <definedName name="Account">#REF!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 localSheetId="21">#REF!</definedName>
    <definedName name="ACCRUAL" localSheetId="25">#REF!</definedName>
    <definedName name="ACCRUAL" localSheetId="26">#REF!</definedName>
    <definedName name="ACCRUAL" localSheetId="27">#REF!</definedName>
    <definedName name="ACCRUAL" localSheetId="28">#REF!</definedName>
    <definedName name="ACCRUAL" localSheetId="29">#REF!</definedName>
    <definedName name="ACCRUAL" localSheetId="30">#REF!</definedName>
    <definedName name="ACCRUAL">#REF!</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3" hidden="1">{"var_page",#N/A,FALSE,"template"}</definedName>
    <definedName name="ad" localSheetId="4" hidden="1">{"var_page",#N/A,FALSE,"template"}</definedName>
    <definedName name="ad" localSheetId="13" hidden="1">{"var_page",#N/A,FALSE,"template"}</definedName>
    <definedName name="ad" localSheetId="15" hidden="1">{"var_page",#N/A,FALSE,"template"}</definedName>
    <definedName name="ad" localSheetId="25" hidden="1">{"var_page",#N/A,FALSE,"template"}</definedName>
    <definedName name="ad" localSheetId="26"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3" hidden="1">{"Var_page",#N/A,FALSE,"template"}</definedName>
    <definedName name="adafdadf" localSheetId="4" hidden="1">{"Var_page",#N/A,FALSE,"template"}</definedName>
    <definedName name="adafdadf" localSheetId="13" hidden="1">{"Var_page",#N/A,FALSE,"template"}</definedName>
    <definedName name="adafdadf" localSheetId="15" hidden="1">{"Var_page",#N/A,FALSE,"template"}</definedName>
    <definedName name="adafdadf" localSheetId="25" hidden="1">{"Var_page",#N/A,FALSE,"template"}</definedName>
    <definedName name="adafdadf" localSheetId="26"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3"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13" hidden="1">{"Est_Pg1",#N/A,FALSE,"Estimate2003";"Est_Pg2",#N/A,FALSE,"Estimate2003";"Est_Pg3",#N/A,FALSE,"Estimate2003";"Escalation,",#N/A,FALSE,"Escalation"}</definedName>
    <definedName name="adsadasdasdadasd" localSheetId="15" hidden="1">{"Est_Pg1",#N/A,FALSE,"Estimate2003";"Est_Pg2",#N/A,FALSE,"Estimate2003";"Est_Pg3",#N/A,FALSE,"Estimate2003";"Escalation,",#N/A,FALSE,"Escalation"}</definedName>
    <definedName name="adsadasdasdadasd" localSheetId="25" hidden="1">{"Est_Pg1",#N/A,FALSE,"Estimate2003";"Est_Pg2",#N/A,FALSE,"Estimate2003";"Est_Pg3",#N/A,FALSE,"Estimate2003";"Escalation,",#N/A,FALSE,"Escalation"}</definedName>
    <definedName name="adsadasdasdadasd" localSheetId="26"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3"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13" hidden="1">{"by_month",#N/A,TRUE,"template";"destec_month",#N/A,TRUE,"template";"by_quarter",#N/A,TRUE,"template";"destec_quarter",#N/A,TRUE,"template";"by_year",#N/A,TRUE,"template";"destec_annual",#N/A,TRUE,"template"}</definedName>
    <definedName name="afdadafa" localSheetId="15" hidden="1">{"by_month",#N/A,TRUE,"template";"destec_month",#N/A,TRUE,"template";"by_quarter",#N/A,TRUE,"template";"destec_quarter",#N/A,TRUE,"template";"by_year",#N/A,TRUE,"template";"destec_annual",#N/A,TRUE,"template"}</definedName>
    <definedName name="afdadafa" localSheetId="25" hidden="1">{"by_month",#N/A,TRUE,"template";"destec_month",#N/A,TRUE,"template";"by_quarter",#N/A,TRUE,"template";"destec_quarter",#N/A,TRUE,"template";"by_year",#N/A,TRUE,"template";"destec_annual",#N/A,TRUE,"template"}</definedName>
    <definedName name="afdadafa" localSheetId="26"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3"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13" hidden="1">{"Page_1",#N/A,FALSE,"BAD4Q98";"Page_2",#N/A,FALSE,"BAD4Q98";"Page_3",#N/A,FALSE,"BAD4Q98";"Page_4",#N/A,FALSE,"BAD4Q98";"Page_5",#N/A,FALSE,"BAD4Q98";"Page_6",#N/A,FALSE,"BAD4Q98";"Input_1",#N/A,FALSE,"BAD4Q98";"Input_2",#N/A,FALSE,"BAD4Q98"}</definedName>
    <definedName name="ag" localSheetId="15" hidden="1">{"Page_1",#N/A,FALSE,"BAD4Q98";"Page_2",#N/A,FALSE,"BAD4Q98";"Page_3",#N/A,FALSE,"BAD4Q98";"Page_4",#N/A,FALSE,"BAD4Q98";"Page_5",#N/A,FALSE,"BAD4Q98";"Page_6",#N/A,FALSE,"BAD4Q98";"Input_1",#N/A,FALSE,"BAD4Q98";"Input_2",#N/A,FALSE,"BAD4Q98"}</definedName>
    <definedName name="ag" localSheetId="25" hidden="1">{"Page_1",#N/A,FALSE,"BAD4Q98";"Page_2",#N/A,FALSE,"BAD4Q98";"Page_3",#N/A,FALSE,"BAD4Q98";"Page_4",#N/A,FALSE,"BAD4Q98";"Page_5",#N/A,FALSE,"BAD4Q98";"Page_6",#N/A,FALSE,"BAD4Q98";"Input_1",#N/A,FALSE,"BAD4Q98";"Input_2",#N/A,FALSE,"BAD4Q98"}</definedName>
    <definedName name="ag" localSheetId="26"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 localSheetId="21">#REF!</definedName>
    <definedName name="ANALYSIS89" localSheetId="25">#REF!</definedName>
    <definedName name="ANALYSIS89" localSheetId="26">#REF!</definedName>
    <definedName name="ANALYSIS89" localSheetId="27">#REF!</definedName>
    <definedName name="ANALYSIS89" localSheetId="28">#REF!</definedName>
    <definedName name="ANALYSIS89" localSheetId="29">#REF!</definedName>
    <definedName name="ANALYSIS89" localSheetId="30">#REF!</definedName>
    <definedName name="ANALYSIS89">#REF!</definedName>
    <definedName name="Annual_Cash_Sweep_Amount">'[3]Cash Sweep'!$C$14:$W$14</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5">#REF!</definedName>
    <definedName name="Annual_Equity_Investment" localSheetId="26">#REF!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#REF!</definedName>
    <definedName name="Annual_Maintenance_Input">[4]Inputs!$B$157</definedName>
    <definedName name="anscount" hidden="1">2</definedName>
    <definedName name="application">#REF!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5">#REF!</definedName>
    <definedName name="Appropriate_IPP_Debt_Ratio" localSheetId="26">#REF!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5" hidden="1">#REF!</definedName>
    <definedName name="April" localSheetId="26"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hidden="1">#REF!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 localSheetId="21">#REF!</definedName>
    <definedName name="AREA1" localSheetId="25">#REF!</definedName>
    <definedName name="AREA1" localSheetId="26">#REF!</definedName>
    <definedName name="AREA1" localSheetId="27">#REF!</definedName>
    <definedName name="AREA1" localSheetId="28">#REF!</definedName>
    <definedName name="AREA1" localSheetId="29">#REF!</definedName>
    <definedName name="AREA1" localSheetId="3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5"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hidden="1">#REF!</definedName>
    <definedName name="AS2SyncStepLS" hidden="1">0</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5"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hidden="1">#REF!</definedName>
    <definedName name="AS2VersionLS" hidden="1">300</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5">#REF!</definedName>
    <definedName name="asian_meanreversion" localSheetId="26">#REF!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5">#REF!</definedName>
    <definedName name="asian_model" localSheetId="26">#REF!</definedName>
    <definedName name="asian_model" localSheetId="27">#REF!</definedName>
    <definedName name="asian_model" localSheetId="28">#REF!</definedName>
    <definedName name="asian_model" localSheetId="29">#REF!</definedName>
    <definedName name="asian_model" localSheetId="30">#REF!</definedName>
    <definedName name="asian_model">#REF!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5">#REF!</definedName>
    <definedName name="asian_volatility" localSheetId="26">#REF!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5">#REF!</definedName>
    <definedName name="Athens_Minimum_PILOT_Payment" localSheetId="26">#REF!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5">#REF!</definedName>
    <definedName name="Athens_Percentage_of_PILOT_Payments" localSheetId="26">#REF!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5">#REF!</definedName>
    <definedName name="Athens_PILOT_Shortfall_Benchmark_Payment" localSheetId="26">#REF!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#REF!</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3"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13" hidden="1">{"Page_1",#N/A,FALSE,"BAD4Q98";"Page_2",#N/A,FALSE,"BAD4Q98";"Page_3",#N/A,FALSE,"BAD4Q98";"Page_4",#N/A,FALSE,"BAD4Q98";"Page_5",#N/A,FALSE,"BAD4Q98";"Page_6",#N/A,FALSE,"BAD4Q98";"Input_1",#N/A,FALSE,"BAD4Q98";"Input_2",#N/A,FALSE,"BAD4Q98"}</definedName>
    <definedName name="b" localSheetId="15" hidden="1">{"Page_1",#N/A,FALSE,"BAD4Q98";"Page_2",#N/A,FALSE,"BAD4Q98";"Page_3",#N/A,FALSE,"BAD4Q98";"Page_4",#N/A,FALSE,"BAD4Q98";"Page_5",#N/A,FALSE,"BAD4Q98";"Page_6",#N/A,FALSE,"BAD4Q98";"Input_1",#N/A,FALSE,"BAD4Q98";"Input_2",#N/A,FALSE,"BAD4Q98"}</definedName>
    <definedName name="b" localSheetId="25" hidden="1">{"Page_1",#N/A,FALSE,"BAD4Q98";"Page_2",#N/A,FALSE,"BAD4Q98";"Page_3",#N/A,FALSE,"BAD4Q98";"Page_4",#N/A,FALSE,"BAD4Q98";"Page_5",#N/A,FALSE,"BAD4Q98";"Page_6",#N/A,FALSE,"BAD4Q98";"Input_1",#N/A,FALSE,"BAD4Q98";"Input_2",#N/A,FALSE,"BAD4Q98"}</definedName>
    <definedName name="b" localSheetId="26"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5">#REF!</definedName>
    <definedName name="barriercap_model" localSheetId="26">#REF!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5">#REF!</definedName>
    <definedName name="barriercap_volatility" localSheetId="26">#REF!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5">#REF!</definedName>
    <definedName name="barrieropt_volatility" localSheetId="26">#REF!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#REF!</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5">#REF!</definedName>
    <definedName name="bestof_meanreversion2" localSheetId="26">#REF!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5">#REF!</definedName>
    <definedName name="bestof_meanreversion3" localSheetId="26">#REF!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5">#REF!</definedName>
    <definedName name="bestof_meshpoints" localSheetId="26">#REF!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5">#REF!</definedName>
    <definedName name="bestof_model" localSheetId="26">#REF!</definedName>
    <definedName name="bestof_model" localSheetId="27">#REF!</definedName>
    <definedName name="bestof_model" localSheetId="28">#REF!</definedName>
    <definedName name="bestof_model" localSheetId="29">#REF!</definedName>
    <definedName name="bestof_model" localSheetId="30">#REF!</definedName>
    <definedName name="bestof_model">#REF!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5">#REF!</definedName>
    <definedName name="bestof_volatility" localSheetId="26">#REF!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5">#REF!</definedName>
    <definedName name="bestof_volatility2" localSheetId="26">#REF!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5">#REF!</definedName>
    <definedName name="bestof_volatility3" localSheetId="26">#REF!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#REF!</definedName>
    <definedName name="BG_Del" hidden="1">15</definedName>
    <definedName name="BG_Ins" hidden="1">4</definedName>
    <definedName name="BG_Mod" hidden="1">6</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5">#REF!</definedName>
    <definedName name="bond_meanreversion" localSheetId="26">#REF!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 localSheetId="21">#REF!</definedName>
    <definedName name="bond_model" localSheetId="25">#REF!</definedName>
    <definedName name="bond_model" localSheetId="26">#REF!</definedName>
    <definedName name="bond_model" localSheetId="27">#REF!</definedName>
    <definedName name="bond_model" localSheetId="28">#REF!</definedName>
    <definedName name="bond_model" localSheetId="29">#REF!</definedName>
    <definedName name="bond_model" localSheetId="30">#REF!</definedName>
    <definedName name="bond_model">#REF!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5">#REF!</definedName>
    <definedName name="bond_volatility" localSheetId="26">#REF!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5">#REF!</definedName>
    <definedName name="bondforward_meanreversion" localSheetId="26">#REF!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5">#REF!</definedName>
    <definedName name="bondforward_model" localSheetId="26">#REF!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5">#REF!</definedName>
    <definedName name="bondforward_volatility" localSheetId="26">#REF!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5">#REF!</definedName>
    <definedName name="bondfutopt_meanreversion" localSheetId="26">#REF!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5">#REF!</definedName>
    <definedName name="bondfutopt_model" localSheetId="26">#REF!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5">#REF!</definedName>
    <definedName name="bondfutopt_volatility" localSheetId="26">#REF!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5">#REF!</definedName>
    <definedName name="bondfuture_meanreversion" localSheetId="26">#REF!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5">#REF!</definedName>
    <definedName name="bondfuture_model" localSheetId="26">#REF!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5">#REF!</definedName>
    <definedName name="bondfuture_volatility" localSheetId="26">#REF!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5">#REF!</definedName>
    <definedName name="bondoption_meanreversion" localSheetId="26">#REF!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5">#REF!</definedName>
    <definedName name="bondoption_model" localSheetId="26">#REF!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5">#REF!</definedName>
    <definedName name="bondoption_volatility" localSheetId="26">#REF!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 localSheetId="21">#REF!</definedName>
    <definedName name="BROKER" localSheetId="25">#REF!</definedName>
    <definedName name="BROKER" localSheetId="26">#REF!</definedName>
    <definedName name="BROKER" localSheetId="27">#REF!</definedName>
    <definedName name="BROKER" localSheetId="28">#REF!</definedName>
    <definedName name="BROKER" localSheetId="29">#REF!</definedName>
    <definedName name="BROKER" localSheetId="30">#REF!</definedName>
    <definedName name="BROKER">#REF!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 localSheetId="21">#REF!</definedName>
    <definedName name="BSAcct" localSheetId="25">#REF!</definedName>
    <definedName name="BSAcct" localSheetId="26">#REF!</definedName>
    <definedName name="BSAcct" localSheetId="27">#REF!</definedName>
    <definedName name="BSAcct" localSheetId="28">#REF!</definedName>
    <definedName name="BSAcct" localSheetId="29">#REF!</definedName>
    <definedName name="BSAcct" localSheetId="30">#REF!</definedName>
    <definedName name="BSAcct">#REF!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 localSheetId="21">#REF!</definedName>
    <definedName name="BSBal" localSheetId="25">#REF!</definedName>
    <definedName name="BSBal" localSheetId="26">#REF!</definedName>
    <definedName name="BSBal" localSheetId="27">#REF!</definedName>
    <definedName name="BSBal" localSheetId="28">#REF!</definedName>
    <definedName name="BSBal" localSheetId="29">#REF!</definedName>
    <definedName name="BSBal" localSheetId="30">#REF!</definedName>
    <definedName name="BSBal">#REF!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 localSheetId="21">#REF!</definedName>
    <definedName name="BSDesc" localSheetId="25">#REF!</definedName>
    <definedName name="BSDesc" localSheetId="26">#REF!</definedName>
    <definedName name="BSDesc" localSheetId="27">#REF!</definedName>
    <definedName name="BSDesc" localSheetId="28">#REF!</definedName>
    <definedName name="BSDesc" localSheetId="29">#REF!</definedName>
    <definedName name="BSDesc" localSheetId="30">#REF!</definedName>
    <definedName name="BSDesc">#REF!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 localSheetId="21">#REF!</definedName>
    <definedName name="bsentity" localSheetId="25">#REF!</definedName>
    <definedName name="bsentity" localSheetId="26">#REF!</definedName>
    <definedName name="bsentity" localSheetId="27">#REF!</definedName>
    <definedName name="bsentity" localSheetId="28">#REF!</definedName>
    <definedName name="bsentity" localSheetId="29">#REF!</definedName>
    <definedName name="bsentity" localSheetId="30">#REF!</definedName>
    <definedName name="bsentity">#REF!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 localSheetId="21">#REF!</definedName>
    <definedName name="Bsheet" localSheetId="25">#REF!</definedName>
    <definedName name="Bsheet" localSheetId="26">#REF!</definedName>
    <definedName name="Bsheet" localSheetId="27">#REF!</definedName>
    <definedName name="Bsheet" localSheetId="28">#REF!</definedName>
    <definedName name="Bsheet" localSheetId="29">#REF!</definedName>
    <definedName name="Bsheet" localSheetId="30">#REF!</definedName>
    <definedName name="Bsheet">#REF!</definedName>
    <definedName name="BUILD">[7]Building!$A$2:$E$97</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5">#REF!</definedName>
    <definedName name="calspread_meanreversion" localSheetId="26">#REF!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5">#REF!</definedName>
    <definedName name="calspread_meshpoints" localSheetId="26">#REF!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5">#REF!</definedName>
    <definedName name="calspread_model" localSheetId="26">#REF!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5">#REF!</definedName>
    <definedName name="calspread_volatility" localSheetId="26">#REF!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5">#REF!</definedName>
    <definedName name="calspread_volatility2" localSheetId="26">#REF!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5">#REF!</definedName>
    <definedName name="capexentity" localSheetId="26">#REF!</definedName>
    <definedName name="capexentity" localSheetId="27">#REF!</definedName>
    <definedName name="capexentity" localSheetId="28">#REF!</definedName>
    <definedName name="capexentity" localSheetId="29">#REF!</definedName>
    <definedName name="capexentity" localSheetId="30">#REF!</definedName>
    <definedName name="capexentity">#REF!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5">#REF!</definedName>
    <definedName name="capfloor_meanreversion" localSheetId="26">#REF!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5">#REF!</definedName>
    <definedName name="capfloor_model" localSheetId="26">#REF!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5">#REF!</definedName>
    <definedName name="capfloor_volatility" localSheetId="26">#REF!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5">#REF!</definedName>
    <definedName name="Cash_Sweep_Switch" localSheetId="26">#REF!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 localSheetId="21">#REF!</definedName>
    <definedName name="category" localSheetId="25">#REF!</definedName>
    <definedName name="category" localSheetId="26">#REF!</definedName>
    <definedName name="category" localSheetId="27">#REF!</definedName>
    <definedName name="category" localSheetId="28">#REF!</definedName>
    <definedName name="category" localSheetId="29">#REF!</definedName>
    <definedName name="category" localSheetId="30">#REF!</definedName>
    <definedName name="category">#REF!</definedName>
    <definedName name="CBWorkbookPriority" hidden="1">-21190210</definedName>
    <definedName name="cc">#REF!</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3" hidden="1">{"variance_page",#N/A,FALSE,"template"}</definedName>
    <definedName name="cccc" localSheetId="4" hidden="1">{"variance_page",#N/A,FALSE,"template"}</definedName>
    <definedName name="cccc" localSheetId="13" hidden="1">{"variance_page",#N/A,FALSE,"template"}</definedName>
    <definedName name="cccc" localSheetId="15" hidden="1">{"variance_page",#N/A,FALSE,"template"}</definedName>
    <definedName name="cccc" localSheetId="25" hidden="1">{"variance_page",#N/A,FALSE,"template"}</definedName>
    <definedName name="cccc" localSheetId="26"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3" hidden="1">{"SourcesUses",#N/A,TRUE,#N/A;"TransOverview",#N/A,TRUE,"CFMODEL"}</definedName>
    <definedName name="ccccccc" localSheetId="4" hidden="1">{"SourcesUses",#N/A,TRUE,#N/A;"TransOverview",#N/A,TRUE,"CFMODEL"}</definedName>
    <definedName name="ccccccc" localSheetId="13" hidden="1">{"SourcesUses",#N/A,TRUE,#N/A;"TransOverview",#N/A,TRUE,"CFMODEL"}</definedName>
    <definedName name="ccccccc" localSheetId="15" hidden="1">{"SourcesUses",#N/A,TRUE,#N/A;"TransOverview",#N/A,TRUE,"CFMODEL"}</definedName>
    <definedName name="ccccccc" localSheetId="25" hidden="1">{"SourcesUses",#N/A,TRUE,#N/A;"TransOverview",#N/A,TRUE,"CFMODEL"}</definedName>
    <definedName name="ccccccc" localSheetId="26"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3" hidden="1">{"SourcesUses",#N/A,TRUE,"FundsFlow";"TransOverview",#N/A,TRUE,"FundsFlow"}</definedName>
    <definedName name="ccccccccccccccc" localSheetId="4" hidden="1">{"SourcesUses",#N/A,TRUE,"FundsFlow";"TransOverview",#N/A,TRUE,"FundsFlow"}</definedName>
    <definedName name="ccccccccccccccc" localSheetId="13" hidden="1">{"SourcesUses",#N/A,TRUE,"FundsFlow";"TransOverview",#N/A,TRUE,"FundsFlow"}</definedName>
    <definedName name="ccccccccccccccc" localSheetId="15" hidden="1">{"SourcesUses",#N/A,TRUE,"FundsFlow";"TransOverview",#N/A,TRUE,"FundsFlow"}</definedName>
    <definedName name="ccccccccccccccc" localSheetId="25" hidden="1">{"SourcesUses",#N/A,TRUE,"FundsFlow";"TransOverview",#N/A,TRUE,"FundsFlow"}</definedName>
    <definedName name="ccccccccccccccc" localSheetId="26"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Plan">#REF!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5">#REF!</definedName>
    <definedName name="ccyswapopt_meanreversion" localSheetId="26">#REF!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5">#REF!</definedName>
    <definedName name="ccyswapopt_model" localSheetId="26">#REF!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5">#REF!</definedName>
    <definedName name="ccyswapopt_volatility" localSheetId="26">#REF!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5">#REF!</definedName>
    <definedName name="ccyswapopt_volatility2" localSheetId="26">#REF!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 localSheetId="21">#REF!</definedName>
    <definedName name="cfentity" localSheetId="25">#REF!</definedName>
    <definedName name="cfentity" localSheetId="26">#REF!</definedName>
    <definedName name="cfentity" localSheetId="27">#REF!</definedName>
    <definedName name="cfentity" localSheetId="28">#REF!</definedName>
    <definedName name="cfentity" localSheetId="29">#REF!</definedName>
    <definedName name="cfentity" localSheetId="30">#REF!</definedName>
    <definedName name="cfentity">#REF!</definedName>
    <definedName name="Chart">"Chart 3"</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5">'[8]ADR Table'!$B$5:$J$5</definedName>
    <definedName name="Class_Life_ADR" localSheetId="26">'[8]ADR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'[8]ADR Table'!$B$5:$J$5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5">'[8]MARCS Table'!$B$5:$I$5</definedName>
    <definedName name="Class_Life_MACRS" localSheetId="26">'[8]MARCS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5">#REF!</definedName>
    <definedName name="ConsolidatedRange" localSheetId="26">#REF!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5">#REF!</definedName>
    <definedName name="ConsolidationRange" localSheetId="26">#REF!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5">#REF!</definedName>
    <definedName name="Construction_Facility_Balance_End_of_Month" localSheetId="26">#REF!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5">#REF!</definedName>
    <definedName name="convertible_treesteps" localSheetId="26">#REF!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5">#REF!</definedName>
    <definedName name="convertible_volatility" localSheetId="26">#REF!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5">#REF!</definedName>
    <definedName name="Corporate_Guarantee_Switch" localSheetId="26">#REF!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#REF!</definedName>
    <definedName name="corr_data">[5]Inputs!$B$6</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5">#REF!</definedName>
    <definedName name="Cost_of_Corporate_Guarantee" localSheetId="26">#REF!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5">#REF!</definedName>
    <definedName name="County___Town_Tax_Billing_Month" localSheetId="26">#REF!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5">#REF!</definedName>
    <definedName name="crack_meanreversion" localSheetId="26">#REF!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5">#REF!</definedName>
    <definedName name="crack_meanreversion2" localSheetId="26">#REF!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5">#REF!</definedName>
    <definedName name="crack_meanreversion3" localSheetId="26">#REF!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5">#REF!</definedName>
    <definedName name="crack_meshpoints" localSheetId="26">#REF!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5">#REF!</definedName>
    <definedName name="crack_model" localSheetId="26">#REF!</definedName>
    <definedName name="crack_model" localSheetId="27">#REF!</definedName>
    <definedName name="crack_model" localSheetId="28">#REF!</definedName>
    <definedName name="crack_model" localSheetId="29">#REF!</definedName>
    <definedName name="crack_model" localSheetId="30">#REF!</definedName>
    <definedName name="crack_model">#REF!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5">#REF!</definedName>
    <definedName name="crack_volatility" localSheetId="26">#REF!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5">#REF!</definedName>
    <definedName name="crack_volatility2" localSheetId="26">#REF!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5">#REF!</definedName>
    <definedName name="crack_volatility3" localSheetId="26">#REF!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5" hidden="1">#REF!</definedName>
    <definedName name="CreditStats" localSheetId="26"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hidden="1">#REF!</definedName>
    <definedName name="_xlnm.Criteria" localSheetId="16">'[10]CAP ADJ'!#REF!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 localSheetId="21">'[10]CAP ADJ'!#REF!</definedName>
    <definedName name="_xlnm.Criteria" localSheetId="25">'[10]CAP ADJ'!#REF!</definedName>
    <definedName name="_xlnm.Criteria" localSheetId="26">'[10]CAP ADJ'!#REF!</definedName>
    <definedName name="_xlnm.Criteria" localSheetId="27">'[10]CAP ADJ'!#REF!</definedName>
    <definedName name="_xlnm.Criteria" localSheetId="28">'[10]CAP ADJ'!#REF!</definedName>
    <definedName name="_xlnm.Criteria" localSheetId="29">'[10]CAP ADJ'!#REF!</definedName>
    <definedName name="_xlnm.Criteria" localSheetId="30">'[10]CAP ADJ'!#REF!</definedName>
    <definedName name="_xlnm.Criteria">'[10]CAP ADJ'!#REF!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5">#REF!</definedName>
    <definedName name="Criteria_MI" localSheetId="26">#REF!</definedName>
    <definedName name="Criteria_MI" localSheetId="27">#REF!</definedName>
    <definedName name="Criteria_MI" localSheetId="28">#REF!</definedName>
    <definedName name="Criteria_MI" localSheetId="29">#REF!</definedName>
    <definedName name="Criteria_MI" localSheetId="30">#REF!</definedName>
    <definedName name="Criteria_MI">#REF!</definedName>
    <definedName name="cross_corrs">[5]Inputs!$B$27</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 localSheetId="21">#REF!</definedName>
    <definedName name="CTHRS" localSheetId="25">#REF!</definedName>
    <definedName name="CTHRS" localSheetId="26">#REF!</definedName>
    <definedName name="CTHRS" localSheetId="27">#REF!</definedName>
    <definedName name="CTHRS" localSheetId="28">#REF!</definedName>
    <definedName name="CTHRS" localSheetId="29">#REF!</definedName>
    <definedName name="CTHRS" localSheetId="30">#REF!</definedName>
    <definedName name="CTHRS">#REF!</definedName>
    <definedName name="cumCOLA">'[11]cum CPI'!$A$7:$B$43</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5">#REF!</definedName>
    <definedName name="Cumulative_Cash_Flow" localSheetId="26">#REF!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 localSheetId="21">#REF!</definedName>
    <definedName name="CURRENT" localSheetId="25">#REF!</definedName>
    <definedName name="CURRENT" localSheetId="26">#REF!</definedName>
    <definedName name="CURRENT" localSheetId="27">#REF!</definedName>
    <definedName name="CURRENT" localSheetId="28">#REF!</definedName>
    <definedName name="CURRENT" localSheetId="29">#REF!</definedName>
    <definedName name="CURRENT" localSheetId="30">#REF!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 localSheetId="21">#REF!</definedName>
    <definedName name="Customers" localSheetId="25">#REF!</definedName>
    <definedName name="Customers" localSheetId="26">#REF!</definedName>
    <definedName name="Customers" localSheetId="27">#REF!</definedName>
    <definedName name="Customers" localSheetId="28">#REF!</definedName>
    <definedName name="Customers" localSheetId="29">#REF!</definedName>
    <definedName name="Customers" localSheetId="30">#REF!</definedName>
    <definedName name="Customers">#REF!</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3" hidden="1">{"SourcesUses",#N/A,TRUE,#N/A;"TransOverview",#N/A,TRUE,"CFMODEL"}</definedName>
    <definedName name="d" localSheetId="4" hidden="1">{"SourcesUses",#N/A,TRUE,#N/A;"TransOverview",#N/A,TRUE,"CFMODEL"}</definedName>
    <definedName name="d" localSheetId="13" hidden="1">{"SourcesUses",#N/A,TRUE,#N/A;"TransOverview",#N/A,TRUE,"CFMODEL"}</definedName>
    <definedName name="d" localSheetId="15" hidden="1">{"SourcesUses",#N/A,TRUE,#N/A;"TransOverview",#N/A,TRUE,"CFMODEL"}</definedName>
    <definedName name="d" localSheetId="25" hidden="1">{"SourcesUses",#N/A,TRUE,#N/A;"TransOverview",#N/A,TRUE,"CFMODEL"}</definedName>
    <definedName name="d" localSheetId="26"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3"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13" hidden="1">{"ID1",#N/A,FALSE,"IDIQ-I";"id2",#N/A,FALSE,"IDIQ-II";"ID3",#N/A,FALSE,"IDIQ-III";"ID4",#N/A,FALSE,"IDIQ-IV";"id5",#N/A,FALSE,"IDIQ-V";"ID6",#N/A,FALSE,"IDIQ-VI";"DO1a",#N/A,FALSE,"DO-IA";"DO1b",#N/A,FALSE,"DO-IB";"DO1C",#N/A,FALSE,"DO-IC";"DO3",#N/A,FALSE,"DO-III";"DO4",#N/A,FALSE,"DO-IV";"DO5",#N/A,FALSE,"DO-V"}</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25" hidden="1">{"ID1",#N/A,FALSE,"IDIQ-I";"id2",#N/A,FALSE,"IDIQ-II";"ID3",#N/A,FALSE,"IDIQ-III";"ID4",#N/A,FALSE,"IDIQ-IV";"id5",#N/A,FALSE,"IDIQ-V";"ID6",#N/A,FALSE,"IDIQ-VI";"DO1a",#N/A,FALSE,"DO-IA";"DO1b",#N/A,FALSE,"DO-IB";"DO1C",#N/A,FALSE,"DO-IC";"DO3",#N/A,FALSE,"DO-III";"DO4",#N/A,FALSE,"DO-IV";"DO5",#N/A,FALSE,"DO-V"}</definedName>
    <definedName name="daddy" localSheetId="26"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5">#REF!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 localSheetId="21">#REF!</definedName>
    <definedName name="DATA11" localSheetId="25">#REF!</definedName>
    <definedName name="DATA11" localSheetId="26">#REF!</definedName>
    <definedName name="DATA11" localSheetId="27">#REF!</definedName>
    <definedName name="DATA11" localSheetId="28">#REF!</definedName>
    <definedName name="DATA11" localSheetId="29">#REF!</definedName>
    <definedName name="DATA11" localSheetId="30">#REF!</definedName>
    <definedName name="DATA11">#REF!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 localSheetId="21">#REF!</definedName>
    <definedName name="DATA13" localSheetId="25">#REF!</definedName>
    <definedName name="DATA13" localSheetId="26">#REF!</definedName>
    <definedName name="DATA13" localSheetId="27">#REF!</definedName>
    <definedName name="DATA13" localSheetId="28">#REF!</definedName>
    <definedName name="DATA13" localSheetId="29">#REF!</definedName>
    <definedName name="DATA13" localSheetId="30">#REF!</definedName>
    <definedName name="DATA13">#REF!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 localSheetId="21">#REF!</definedName>
    <definedName name="DATA14" localSheetId="25">#REF!</definedName>
    <definedName name="DATA14" localSheetId="26">#REF!</definedName>
    <definedName name="DATA14" localSheetId="27">#REF!</definedName>
    <definedName name="DATA14" localSheetId="28">#REF!</definedName>
    <definedName name="DATA14" localSheetId="29">#REF!</definedName>
    <definedName name="DATA14" localSheetId="30">#REF!</definedName>
    <definedName name="DATA14">#REF!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 localSheetId="21">#REF!</definedName>
    <definedName name="DATA15" localSheetId="25">#REF!</definedName>
    <definedName name="DATA15" localSheetId="26">#REF!</definedName>
    <definedName name="DATA15" localSheetId="27">#REF!</definedName>
    <definedName name="DATA15" localSheetId="28">#REF!</definedName>
    <definedName name="DATA15" localSheetId="29">#REF!</definedName>
    <definedName name="DATA15" localSheetId="30">#REF!</definedName>
    <definedName name="DATA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 localSheetId="21">#REF!</definedName>
    <definedName name="DATA16" localSheetId="25">#REF!</definedName>
    <definedName name="DATA16" localSheetId="26">#REF!</definedName>
    <definedName name="DATA16" localSheetId="27">#REF!</definedName>
    <definedName name="DATA16" localSheetId="28">#REF!</definedName>
    <definedName name="DATA16" localSheetId="29">#REF!</definedName>
    <definedName name="DATA16" localSheetId="30">#REF!</definedName>
    <definedName name="DATA16">#REF!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 localSheetId="21">#REF!</definedName>
    <definedName name="DATA17" localSheetId="25">#REF!</definedName>
    <definedName name="DATA17" localSheetId="26">#REF!</definedName>
    <definedName name="DATA17" localSheetId="27">#REF!</definedName>
    <definedName name="DATA17" localSheetId="28">#REF!</definedName>
    <definedName name="DATA17" localSheetId="29">#REF!</definedName>
    <definedName name="DATA17" localSheetId="30">#REF!</definedName>
    <definedName name="DATA17">#REF!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 localSheetId="25">#REF!</definedName>
    <definedName name="DATA2" localSheetId="26">#REF!</definedName>
    <definedName name="DATA2" localSheetId="27">#REF!</definedName>
    <definedName name="DATA2" localSheetId="28">#REF!</definedName>
    <definedName name="DATA2" localSheetId="29">#REF!</definedName>
    <definedName name="DATA2" localSheetId="30">#REF!</definedName>
    <definedName name="DATA2">#REF!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 localSheetId="21">#REF!</definedName>
    <definedName name="DATA3" localSheetId="25">#REF!</definedName>
    <definedName name="DATA3" localSheetId="26">#REF!</definedName>
    <definedName name="DATA3" localSheetId="27">#REF!</definedName>
    <definedName name="DATA3" localSheetId="28">#REF!</definedName>
    <definedName name="DATA3" localSheetId="29">#REF!</definedName>
    <definedName name="DATA3" localSheetId="30">#REF!</definedName>
    <definedName name="DATA3">#REF!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 localSheetId="21">#REF!</definedName>
    <definedName name="DATA4" localSheetId="25">#REF!</definedName>
    <definedName name="DATA4" localSheetId="26">#REF!</definedName>
    <definedName name="DATA4" localSheetId="27">#REF!</definedName>
    <definedName name="DATA4" localSheetId="28">#REF!</definedName>
    <definedName name="DATA4" localSheetId="29">#REF!</definedName>
    <definedName name="DATA4" localSheetId="30">#REF!</definedName>
    <definedName name="DATA4">#REF!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 localSheetId="21">#REF!</definedName>
    <definedName name="DATA5" localSheetId="25">#REF!</definedName>
    <definedName name="DATA5" localSheetId="26">#REF!</definedName>
    <definedName name="DATA5" localSheetId="27">#REF!</definedName>
    <definedName name="DATA5" localSheetId="28">#REF!</definedName>
    <definedName name="DATA5" localSheetId="29">#REF!</definedName>
    <definedName name="DATA5" localSheetId="30">#REF!</definedName>
    <definedName name="DATA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 localSheetId="21">#REF!</definedName>
    <definedName name="DATA6" localSheetId="25">#REF!</definedName>
    <definedName name="DATA6" localSheetId="26">#REF!</definedName>
    <definedName name="DATA6" localSheetId="27">#REF!</definedName>
    <definedName name="DATA6" localSheetId="28">#REF!</definedName>
    <definedName name="DATA6" localSheetId="29">#REF!</definedName>
    <definedName name="DATA6" localSheetId="30">#REF!</definedName>
    <definedName name="DATA6">#REF!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 localSheetId="21">#REF!</definedName>
    <definedName name="DATA7" localSheetId="25">#REF!</definedName>
    <definedName name="DATA7" localSheetId="26">#REF!</definedName>
    <definedName name="DATA7" localSheetId="27">#REF!</definedName>
    <definedName name="DATA7" localSheetId="28">#REF!</definedName>
    <definedName name="DATA7" localSheetId="29">#REF!</definedName>
    <definedName name="DATA7" localSheetId="30">#REF!</definedName>
    <definedName name="DATA7">#REF!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 localSheetId="21">#REF!</definedName>
    <definedName name="DATA8" localSheetId="25">#REF!</definedName>
    <definedName name="DATA8" localSheetId="26">#REF!</definedName>
    <definedName name="DATA8" localSheetId="27">#REF!</definedName>
    <definedName name="DATA8" localSheetId="28">#REF!</definedName>
    <definedName name="DATA8" localSheetId="29">#REF!</definedName>
    <definedName name="DATA8" localSheetId="30">#REF!</definedName>
    <definedName name="DATA8">#REF!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 localSheetId="21">#REF!</definedName>
    <definedName name="DATA9" localSheetId="25">#REF!</definedName>
    <definedName name="DATA9" localSheetId="26">#REF!</definedName>
    <definedName name="DATA9" localSheetId="27">#REF!</definedName>
    <definedName name="DATA9" localSheetId="28">#REF!</definedName>
    <definedName name="DATA9" localSheetId="29">#REF!</definedName>
    <definedName name="DATA9" localSheetId="30">#REF!</definedName>
    <definedName name="DATA9">#REF!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#REF!</definedName>
    <definedName name="Date_Table">[14]Input!$T$4:$AA$27</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 localSheetId="21">#REF!</definedName>
    <definedName name="dateorder" localSheetId="25">#REF!</definedName>
    <definedName name="dateorder" localSheetId="26">#REF!</definedName>
    <definedName name="dateorder" localSheetId="27">#REF!</definedName>
    <definedName name="dateorder" localSheetId="28">#REF!</definedName>
    <definedName name="dateorder" localSheetId="29">#REF!</definedName>
    <definedName name="dateorder" localSheetId="30">#REF!</definedName>
    <definedName name="dateorder">#REF!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5" hidden="1">#REF!</definedName>
    <definedName name="DCHART4" localSheetId="26"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hidden="1">#REF!</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3" hidden="1">{"Income Statement",#N/A,FALSE,"CFMODEL";"Balance Sheet",#N/A,FALSE,"CFMODEL"}</definedName>
    <definedName name="dd" localSheetId="4" hidden="1">{"Income Statement",#N/A,FALSE,"CFMODEL";"Balance Sheet",#N/A,FALSE,"CFMODEL"}</definedName>
    <definedName name="dd" localSheetId="13" hidden="1">{"Income Statement",#N/A,FALSE,"CFMODEL";"Balance Sheet",#N/A,FALSE,"CFMODEL"}</definedName>
    <definedName name="dd" localSheetId="15" hidden="1">{"Income Statement",#N/A,FALSE,"CFMODEL";"Balance Sheet",#N/A,FALSE,"CFMODEL"}</definedName>
    <definedName name="dd" localSheetId="25" hidden="1">{"Income Statement",#N/A,FALSE,"CFMODEL";"Balance Sheet",#N/A,FALSE,"CFMODEL"}</definedName>
    <definedName name="dd" localSheetId="26"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3" hidden="1">{"SourcesUses",#N/A,TRUE,#N/A;"TransOverview",#N/A,TRUE,"CFMODEL"}</definedName>
    <definedName name="ddd" localSheetId="4" hidden="1">{"SourcesUses",#N/A,TRUE,#N/A;"TransOverview",#N/A,TRUE,"CFMODEL"}</definedName>
    <definedName name="ddd" localSheetId="13" hidden="1">{"SourcesUses",#N/A,TRUE,#N/A;"TransOverview",#N/A,TRUE,"CFMODEL"}</definedName>
    <definedName name="ddd" localSheetId="15" hidden="1">{"SourcesUses",#N/A,TRUE,#N/A;"TransOverview",#N/A,TRUE,"CFMODEL"}</definedName>
    <definedName name="ddd" localSheetId="25" hidden="1">{"SourcesUses",#N/A,TRUE,#N/A;"TransOverview",#N/A,TRUE,"CFMODEL"}</definedName>
    <definedName name="ddd" localSheetId="26"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3" hidden="1">{"SourcesUses",#N/A,TRUE,"CFMODEL";"TransOverview",#N/A,TRUE,"CFMODEL"}</definedName>
    <definedName name="dddd" localSheetId="4" hidden="1">{"SourcesUses",#N/A,TRUE,"CFMODEL";"TransOverview",#N/A,TRUE,"CFMODEL"}</definedName>
    <definedName name="dddd" localSheetId="13" hidden="1">{"SourcesUses",#N/A,TRUE,"CFMODEL";"TransOverview",#N/A,TRUE,"CFMODEL"}</definedName>
    <definedName name="dddd" localSheetId="15" hidden="1">{"SourcesUses",#N/A,TRUE,"CFMODEL";"TransOverview",#N/A,TRUE,"CFMODEL"}</definedName>
    <definedName name="dddd" localSheetId="25" hidden="1">{"SourcesUses",#N/A,TRUE,"CFMODEL";"TransOverview",#N/A,TRUE,"CFMODEL"}</definedName>
    <definedName name="dddd" localSheetId="26"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3" hidden="1">{"Income Statement",#N/A,FALSE,"CFMODEL";"Balance Sheet",#N/A,FALSE,"CFMODEL"}</definedName>
    <definedName name="dddddddd" localSheetId="4" hidden="1">{"Income Statement",#N/A,FALSE,"CFMODEL";"Balance Sheet",#N/A,FALSE,"CFMODEL"}</definedName>
    <definedName name="dddddddd" localSheetId="13" hidden="1">{"Income Statement",#N/A,FALSE,"CFMODEL";"Balance Sheet",#N/A,FALSE,"CFMODEL"}</definedName>
    <definedName name="dddddddd" localSheetId="15" hidden="1">{"Income Statement",#N/A,FALSE,"CFMODEL";"Balance Sheet",#N/A,FALSE,"CFMODEL"}</definedName>
    <definedName name="dddddddd" localSheetId="25" hidden="1">{"Income Statement",#N/A,FALSE,"CFMODEL";"Balance Sheet",#N/A,FALSE,"CFMODEL"}</definedName>
    <definedName name="dddddddd" localSheetId="26"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3" hidden="1">{"SourcesUses",#N/A,TRUE,"CFMODEL";"TransOverview",#N/A,TRUE,"CFMODEL"}</definedName>
    <definedName name="ddddddddddddddd" localSheetId="4" hidden="1">{"SourcesUses",#N/A,TRUE,"CFMODEL";"TransOverview",#N/A,TRUE,"CFMODEL"}</definedName>
    <definedName name="ddddddddddddddd" localSheetId="13" hidden="1">{"SourcesUses",#N/A,TRUE,"CFMODEL";"TransOverview",#N/A,TRUE,"CFMODEL"}</definedName>
    <definedName name="ddddddddddddddd" localSheetId="15" hidden="1">{"SourcesUses",#N/A,TRUE,"CFMODEL";"TransOverview",#N/A,TRUE,"CFMODEL"}</definedName>
    <definedName name="ddddddddddddddd" localSheetId="25" hidden="1">{"SourcesUses",#N/A,TRUE,"CFMODEL";"TransOverview",#N/A,TRUE,"CFMODEL"}</definedName>
    <definedName name="ddddddddddddddd" localSheetId="26"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3" hidden="1">{"SourcesUses",#N/A,TRUE,#N/A;"TransOverview",#N/A,TRUE,"CFMODEL"}</definedName>
    <definedName name="dddddddddddddddddd" localSheetId="4" hidden="1">{"SourcesUses",#N/A,TRUE,#N/A;"TransOverview",#N/A,TRUE,"CFMODEL"}</definedName>
    <definedName name="dddddddddddddddddd" localSheetId="13" hidden="1">{"SourcesUses",#N/A,TRUE,#N/A;"TransOverview",#N/A,TRUE,"CFMODEL"}</definedName>
    <definedName name="dddddddddddddddddd" localSheetId="15" hidden="1">{"SourcesUses",#N/A,TRUE,#N/A;"TransOverview",#N/A,TRUE,"CFMODEL"}</definedName>
    <definedName name="dddddddddddddddddd" localSheetId="25" hidden="1">{"SourcesUses",#N/A,TRUE,#N/A;"TransOverview",#N/A,TRUE,"CFMODEL"}</definedName>
    <definedName name="dddddddddddddddddd" localSheetId="26"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3" hidden="1">{"SourcesUses",#N/A,TRUE,"FundsFlow";"TransOverview",#N/A,TRUE,"FundsFlow"}</definedName>
    <definedName name="ddddddddddddddddddddd" localSheetId="4" hidden="1">{"SourcesUses",#N/A,TRUE,"FundsFlow";"TransOverview",#N/A,TRUE,"FundsFlow"}</definedName>
    <definedName name="ddddddddddddddddddddd" localSheetId="13" hidden="1">{"SourcesUses",#N/A,TRUE,"FundsFlow";"TransOverview",#N/A,TRUE,"FundsFlow"}</definedName>
    <definedName name="ddddddddddddddddddddd" localSheetId="15" hidden="1">{"SourcesUses",#N/A,TRUE,"FundsFlow";"TransOverview",#N/A,TRUE,"FundsFlow"}</definedName>
    <definedName name="ddddddddddddddddddddd" localSheetId="25" hidden="1">{"SourcesUses",#N/A,TRUE,"FundsFlow";"TransOverview",#N/A,TRUE,"FundsFlow"}</definedName>
    <definedName name="ddddddddddddddddddddd" localSheetId="26"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3" hidden="1">{"SourcesUses",#N/A,TRUE,#N/A;"TransOverview",#N/A,TRUE,"CFMODEL"}</definedName>
    <definedName name="ddddddddddddddddddddddd" localSheetId="4" hidden="1">{"SourcesUses",#N/A,TRUE,#N/A;"TransOverview",#N/A,TRUE,"CFMODEL"}</definedName>
    <definedName name="ddddddddddddddddddddddd" localSheetId="13" hidden="1">{"SourcesUses",#N/A,TRUE,#N/A;"TransOverview",#N/A,TRUE,"CFMODEL"}</definedName>
    <definedName name="ddddddddddddddddddddddd" localSheetId="15" hidden="1">{"SourcesUses",#N/A,TRUE,#N/A;"TransOverview",#N/A,TRUE,"CFMODEL"}</definedName>
    <definedName name="ddddddddddddddddddddddd" localSheetId="25" hidden="1">{"SourcesUses",#N/A,TRUE,#N/A;"TransOverview",#N/A,TRUE,"CFMODEL"}</definedName>
    <definedName name="ddddddddddddddddddddddd" localSheetId="26"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3" hidden="1">{"2002Frcst","06Month",FALSE,"Frcst Format 2002"}</definedName>
    <definedName name="ddf" localSheetId="4" hidden="1">{"2002Frcst","06Month",FALSE,"Frcst Format 2002"}</definedName>
    <definedName name="ddf" localSheetId="13" hidden="1">{"2002Frcst","06Month",FALSE,"Frcst Format 2002"}</definedName>
    <definedName name="ddf" localSheetId="15" hidden="1">{"2002Frcst","06Month",FALSE,"Frcst Format 2002"}</definedName>
    <definedName name="ddf" localSheetId="25" hidden="1">{"2002Frcst","06Month",FALSE,"Frcst Format 2002"}</definedName>
    <definedName name="ddf" localSheetId="26"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5">#REF!</definedName>
    <definedName name="Debt_Service_Reserve_Drawn_Spread_year_1_to_5" localSheetId="26">#REF!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5">#REF!</definedName>
    <definedName name="Debt_Service_Reserve_Drawn_Spread_year_6_plus" localSheetId="26">#REF!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5">#REF!</definedName>
    <definedName name="Debt_Service_Reserve_Fund" localSheetId="26">#REF!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5">#REF!</definedName>
    <definedName name="Debt_Service_Reserve_Fund_Change" localSheetId="26">#REF!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5">#REF!</definedName>
    <definedName name="Debt_Service_Reserve_Fund_Initial_Capitalization" localSheetId="26">#REF!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5">#REF!</definedName>
    <definedName name="Debt_Service_Reserve_Fund_Initital_Capitalization" localSheetId="26">#REF!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5">#REF!</definedName>
    <definedName name="Debt_Service_Reserve_Fund_Interest" localSheetId="26">#REF!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5">#REF!</definedName>
    <definedName name="Debt_Service_Reserve_LOC_Fee_Rate_year_1_to_5" localSheetId="26">#REF!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5">#REF!</definedName>
    <definedName name="Debt_Service_Reserve_LOC_Fee_Rate_year_6_plus" localSheetId="26">#REF!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5">#REF!</definedName>
    <definedName name="Debt_Service_Reserve_LOC_Loan_Spread" localSheetId="26">#REF!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5">#REF!</definedName>
    <definedName name="Debt_Service_Reserve_LOC_Spread" localSheetId="26">#REF!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5">#REF!</definedName>
    <definedName name="Debt_Service_Reserve_Switch" localSheetId="26">#REF!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 localSheetId="21">#REF!</definedName>
    <definedName name="decimalsep" localSheetId="25">#REF!</definedName>
    <definedName name="decimalsep" localSheetId="26">#REF!</definedName>
    <definedName name="decimalsep" localSheetId="27">#REF!</definedName>
    <definedName name="decimalsep" localSheetId="28">#REF!</definedName>
    <definedName name="decimalsep" localSheetId="29">#REF!</definedName>
    <definedName name="decimalsep" localSheetId="30">#REF!</definedName>
    <definedName name="decimalsep">#REF!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5">#REF!</definedName>
    <definedName name="DEFTO65FACTOR" localSheetId="26">#REF!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5">#REF!</definedName>
    <definedName name="DELICIAS_operating_exp" localSheetId="26">#REF!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 localSheetId="21">#REF!</definedName>
    <definedName name="DELTA" localSheetId="25">#REF!</definedName>
    <definedName name="DELTA" localSheetId="26">#REF!</definedName>
    <definedName name="DELTA" localSheetId="27">#REF!</definedName>
    <definedName name="DELTA" localSheetId="28">#REF!</definedName>
    <definedName name="DELTA" localSheetId="29">#REF!</definedName>
    <definedName name="DELTA" localSheetId="30">#REF!</definedName>
    <definedName name="DELTA">#REF!</definedName>
    <definedName name="Depreciable_Life">[15]Assumptions!$C$22</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 localSheetId="21">#REF!</definedName>
    <definedName name="Desktop" localSheetId="25">#REF!</definedName>
    <definedName name="Desktop" localSheetId="26">#REF!</definedName>
    <definedName name="Desktop" localSheetId="27">#REF!</definedName>
    <definedName name="Desktop" localSheetId="28">#REF!</definedName>
    <definedName name="Desktop" localSheetId="29">#REF!</definedName>
    <definedName name="Desktop" localSheetId="30">#REF!</definedName>
    <definedName name="Desktop">#REF!</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3"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13" hidden="1">{"Page_1",#N/A,FALSE,"BAD4Q98";"Page_2",#N/A,FALSE,"BAD4Q98";"Page_3",#N/A,FALSE,"BAD4Q98";"Page_4",#N/A,FALSE,"BAD4Q98";"Page_5",#N/A,FALSE,"BAD4Q98";"Page_6",#N/A,FALSE,"BAD4Q98";"Input_1",#N/A,FALSE,"BAD4Q98";"Input_2",#N/A,FALSE,"BAD4Q98"}</definedName>
    <definedName name="dfdfd" localSheetId="15" hidden="1">{"Page_1",#N/A,FALSE,"BAD4Q98";"Page_2",#N/A,FALSE,"BAD4Q98";"Page_3",#N/A,FALSE,"BAD4Q98";"Page_4",#N/A,FALSE,"BAD4Q98";"Page_5",#N/A,FALSE,"BAD4Q98";"Page_6",#N/A,FALSE,"BAD4Q98";"Input_1",#N/A,FALSE,"BAD4Q98";"Input_2",#N/A,FALSE,"BAD4Q98"}</definedName>
    <definedName name="dfdfd" localSheetId="25" hidden="1">{"Page_1",#N/A,FALSE,"BAD4Q98";"Page_2",#N/A,FALSE,"BAD4Q98";"Page_3",#N/A,FALSE,"BAD4Q98";"Page_4",#N/A,FALSE,"BAD4Q98";"Page_5",#N/A,FALSE,"BAD4Q98";"Page_6",#N/A,FALSE,"BAD4Q98";"Input_1",#N/A,FALSE,"BAD4Q98";"Input_2",#N/A,FALSE,"BAD4Q98"}</definedName>
    <definedName name="dfdfd" localSheetId="26"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3"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13"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25" hidden="1">{"Page_1",#N/A,FALSE,"BAD4Q98";"Page_2",#N/A,FALSE,"BAD4Q98";"Page_3",#N/A,FALSE,"BAD4Q98";"Page_4",#N/A,FALSE,"BAD4Q98";"Page_5",#N/A,FALSE,"BAD4Q98";"Page_6",#N/A,FALSE,"BAD4Q98";"Input_1",#N/A,FALSE,"BAD4Q98";"Input_2",#N/A,FALSE,"BAD4Q98"}</definedName>
    <definedName name="dfds" localSheetId="26"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 localSheetId="21">#REF!</definedName>
    <definedName name="disc_month" localSheetId="25">#REF!</definedName>
    <definedName name="disc_month" localSheetId="26">#REF!</definedName>
    <definedName name="disc_month" localSheetId="27">#REF!</definedName>
    <definedName name="disc_month" localSheetId="28">#REF!</definedName>
    <definedName name="disc_month" localSheetId="29">#REF!</definedName>
    <definedName name="disc_month" localSheetId="30">#REF!</definedName>
    <definedName name="disc_month">#REF!</definedName>
    <definedName name="disc_year">[16]Input!$C$3</definedName>
    <definedName name="Discount_Year">[4]Inputs!$B$84</definedName>
    <definedName name="distribution_portanl">[5]Inputs!$B$24</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 localSheetId="21">#REF!</definedName>
    <definedName name="DP1287TB1" localSheetId="25">#REF!</definedName>
    <definedName name="DP1287TB1" localSheetId="26">#REF!</definedName>
    <definedName name="DP1287TB1" localSheetId="27">#REF!</definedName>
    <definedName name="DP1287TB1" localSheetId="28">#REF!</definedName>
    <definedName name="DP1287TB1" localSheetId="29">#REF!</definedName>
    <definedName name="DP1287TB1" localSheetId="30">#REF!</definedName>
    <definedName name="DP1287TB1">#REF!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 localSheetId="21">#REF!+#REF!</definedName>
    <definedName name="DR" localSheetId="25">#REF!+#REF!</definedName>
    <definedName name="DR" localSheetId="26">#REF!+#REF!</definedName>
    <definedName name="DR" localSheetId="27">#REF!+#REF!</definedName>
    <definedName name="DR" localSheetId="28">#REF!+#REF!</definedName>
    <definedName name="DR" localSheetId="29">#REF!+#REF!</definedName>
    <definedName name="DR" localSheetId="30">#REF!+#REF!</definedName>
    <definedName name="DR">#REF!+#REF!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5">#REF!</definedName>
    <definedName name="dual_treesteps" localSheetId="26">#REF!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5">#REF!</definedName>
    <definedName name="dual_volatility" localSheetId="26">#REF!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5">#REF!</definedName>
    <definedName name="dual_volatility2" localSheetId="26">#REF!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#REF!</definedName>
    <definedName name="dupper12">[2]Parameters!$D$19</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5" hidden="1">#REF!</definedName>
    <definedName name="DZ.IndSpec_Left" localSheetId="26"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5" hidden="1">#REF!</definedName>
    <definedName name="DZ.IndSpec_Right" localSheetId="26"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hidden="1">#REF!</definedName>
    <definedName name="E.R.">2.15</definedName>
    <definedName name="E_Data">#REF!</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3" hidden="1">{"SourcesUses",#N/A,TRUE,#N/A;"TransOverview",#N/A,TRUE,"CFMODEL"}</definedName>
    <definedName name="eeeeeeeeeee" localSheetId="4" hidden="1">{"SourcesUses",#N/A,TRUE,#N/A;"TransOverview",#N/A,TRUE,"CFMODEL"}</definedName>
    <definedName name="eeeeeeeeeee" localSheetId="13" hidden="1">{"SourcesUses",#N/A,TRUE,#N/A;"TransOverview",#N/A,TRUE,"CFMODEL"}</definedName>
    <definedName name="eeeeeeeeeee" localSheetId="15" hidden="1">{"SourcesUses",#N/A,TRUE,#N/A;"TransOverview",#N/A,TRUE,"CFMODEL"}</definedName>
    <definedName name="eeeeeeeeeee" localSheetId="25" hidden="1">{"SourcesUses",#N/A,TRUE,#N/A;"TransOverview",#N/A,TRUE,"CFMODEL"}</definedName>
    <definedName name="eeeeeeeeeee" localSheetId="26"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3" hidden="1">{"SourcesUses",#N/A,TRUE,"FundsFlow";"TransOverview",#N/A,TRUE,"FundsFlow"}</definedName>
    <definedName name="eeeeeeeeeeeeeeeeee" localSheetId="4" hidden="1">{"SourcesUses",#N/A,TRUE,"FundsFlow";"TransOverview",#N/A,TRUE,"FundsFlow"}</definedName>
    <definedName name="eeeeeeeeeeeeeeeeee" localSheetId="13" hidden="1">{"SourcesUses",#N/A,TRUE,"FundsFlow";"TransOverview",#N/A,TRUE,"FundsFlow"}</definedName>
    <definedName name="eeeeeeeeeeeeeeeeee" localSheetId="15" hidden="1">{"SourcesUses",#N/A,TRUE,"FundsFlow";"TransOverview",#N/A,TRUE,"FundsFlow"}</definedName>
    <definedName name="eeeeeeeeeeeeeeeeee" localSheetId="25" hidden="1">{"SourcesUses",#N/A,TRUE,"FundsFlow";"TransOverview",#N/A,TRUE,"FundsFlow"}</definedName>
    <definedName name="eeeeeeeeeeeeeeeeee" localSheetId="26"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ffective_date">[5]Inputs!$B$14</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5">#REF!</definedName>
    <definedName name="eighty_seven" localSheetId="26">#REF!</definedName>
    <definedName name="eighty_seven" localSheetId="27">#REF!</definedName>
    <definedName name="eighty_seven" localSheetId="28">#REF!</definedName>
    <definedName name="eighty_seven" localSheetId="29">#REF!</definedName>
    <definedName name="eighty_seven" localSheetId="30">#REF!</definedName>
    <definedName name="eighty_seven">#REF!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 localSheetId="21">#REF!</definedName>
    <definedName name="electric" localSheetId="25">#REF!</definedName>
    <definedName name="electric" localSheetId="26">#REF!</definedName>
    <definedName name="electric" localSheetId="27">#REF!</definedName>
    <definedName name="electric" localSheetId="28">#REF!</definedName>
    <definedName name="electric" localSheetId="29">#REF!</definedName>
    <definedName name="electric" localSheetId="30">#REF!</definedName>
    <definedName name="electric">#REF!</definedName>
    <definedName name="EnergyServices_Rev_Growth">[9]Assumptions!$C$13</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 localSheetId="21">#REF!</definedName>
    <definedName name="Enterprise" localSheetId="25">#REF!</definedName>
    <definedName name="Enterprise" localSheetId="26">#REF!</definedName>
    <definedName name="Enterprise" localSheetId="27">#REF!</definedName>
    <definedName name="Enterprise" localSheetId="28">#REF!</definedName>
    <definedName name="Enterprise" localSheetId="29">#REF!</definedName>
    <definedName name="Enterprise" localSheetId="30">#REF!</definedName>
    <definedName name="Enterprise">#REF!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 localSheetId="21">#REF!</definedName>
    <definedName name="entity" localSheetId="25">#REF!</definedName>
    <definedName name="entity" localSheetId="26">#REF!</definedName>
    <definedName name="entity" localSheetId="27">#REF!</definedName>
    <definedName name="entity" localSheetId="28">#REF!</definedName>
    <definedName name="entity" localSheetId="29">#REF!</definedName>
    <definedName name="entity" localSheetId="30">#REF!</definedName>
    <definedName name="entity">#REF!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 localSheetId="21">#REF!</definedName>
    <definedName name="entity1" localSheetId="25">#REF!</definedName>
    <definedName name="entity1" localSheetId="26">#REF!</definedName>
    <definedName name="entity1" localSheetId="27">#REF!</definedName>
    <definedName name="entity1" localSheetId="28">#REF!</definedName>
    <definedName name="entity1" localSheetId="29">#REF!</definedName>
    <definedName name="entity1" localSheetId="30">#REF!</definedName>
    <definedName name="entity1">#REF!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5">#REF!</definedName>
    <definedName name="Equity_Bridge_Loan_Interest_Expense_Lease" localSheetId="26">#REF!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5">#REF!</definedName>
    <definedName name="equityapo_volatility" localSheetId="26">#REF!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5">#REF!</definedName>
    <definedName name="equityoption_treesteps" localSheetId="26">#REF!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5">#REF!</definedName>
    <definedName name="equityoption_volatility" localSheetId="26">#REF!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#REF!</definedName>
    <definedName name="EssAliasTable">"Default"</definedName>
    <definedName name="ESSBASE_AREA">#REF!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5">#REF!</definedName>
    <definedName name="eurofutopt_meanreversion" localSheetId="26">#REF!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5">#REF!</definedName>
    <definedName name="eurofutopt_model" localSheetId="26">#REF!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5">#REF!</definedName>
    <definedName name="eurofutopt_volatility" localSheetId="26">#REF!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#REF!</definedName>
    <definedName name="ev.Calculation" hidden="1">-4105</definedName>
    <definedName name="ev.Initialized" hidden="1">FALSE</definedName>
    <definedName name="EXA">#REF!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5">#REF!</definedName>
    <definedName name="Excess_Dividend_Tax_Amount_Unlevered" localSheetId="26">#REF!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5">#REF!</definedName>
    <definedName name="Excess_Dividends_Tax_Amount" localSheetId="26">#REF!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#REF!</definedName>
    <definedName name="exchange_rates">[5]Inputs!$B$29</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 localSheetId="21">#REF!</definedName>
    <definedName name="existing" localSheetId="25">#REF!</definedName>
    <definedName name="existing" localSheetId="26">#REF!</definedName>
    <definedName name="existing" localSheetId="27">#REF!</definedName>
    <definedName name="existing" localSheetId="28">#REF!</definedName>
    <definedName name="existing" localSheetId="29">#REF!</definedName>
    <definedName name="existing" localSheetId="30">#REF!</definedName>
    <definedName name="existing">#REF!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5">#REF!</definedName>
    <definedName name="existing_table" localSheetId="26">#REF!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#REF!</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3"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13" hidden="1">{"Page_1",#N/A,FALSE,"BAD4Q98";"Page_2",#N/A,FALSE,"BAD4Q98";"Page_3",#N/A,FALSE,"BAD4Q98";"Page_4",#N/A,FALSE,"BAD4Q98";"Page_5",#N/A,FALSE,"BAD4Q98";"Page_6",#N/A,FALSE,"BAD4Q98";"Input_1",#N/A,FALSE,"BAD4Q98";"Input_2",#N/A,FALSE,"BAD4Q98"}</definedName>
    <definedName name="f" localSheetId="15" hidden="1">{"Page_1",#N/A,FALSE,"BAD4Q98";"Page_2",#N/A,FALSE,"BAD4Q98";"Page_3",#N/A,FALSE,"BAD4Q98";"Page_4",#N/A,FALSE,"BAD4Q98";"Page_5",#N/A,FALSE,"BAD4Q98";"Page_6",#N/A,FALSE,"BAD4Q98";"Input_1",#N/A,FALSE,"BAD4Q98";"Input_2",#N/A,FALSE,"BAD4Q98"}</definedName>
    <definedName name="f" localSheetId="25" hidden="1">{"Page_1",#N/A,FALSE,"BAD4Q98";"Page_2",#N/A,FALSE,"BAD4Q98";"Page_3",#N/A,FALSE,"BAD4Q98";"Page_4",#N/A,FALSE,"BAD4Q98";"Page_5",#N/A,FALSE,"BAD4Q98";"Page_6",#N/A,FALSE,"BAD4Q98";"Input_1",#N/A,FALSE,"BAD4Q98";"Input_2",#N/A,FALSE,"BAD4Q98"}</definedName>
    <definedName name="f" localSheetId="26"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ACT">[2]Factors!$B$9:$H$109</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5">#REF!</definedName>
    <definedName name="fdasdfdsadf" localSheetId="26">#REF!</definedName>
    <definedName name="fdasdfdsadf" localSheetId="27">#REF!</definedName>
    <definedName name="fdasdfdsadf" localSheetId="28">#REF!</definedName>
    <definedName name="fdasdfdsadf" localSheetId="29">#REF!</definedName>
    <definedName name="fdasdfdsadf" localSheetId="30">#REF!</definedName>
    <definedName name="fdasdfdsadf">#REF!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 localSheetId="21">#REF!</definedName>
    <definedName name="fdfdfdfd" localSheetId="25">#REF!</definedName>
    <definedName name="fdfdfdfd" localSheetId="26">#REF!</definedName>
    <definedName name="fdfdfdfd" localSheetId="27">#REF!</definedName>
    <definedName name="fdfdfdfd" localSheetId="28">#REF!</definedName>
    <definedName name="fdfdfdfd" localSheetId="29">#REF!</definedName>
    <definedName name="fdfdfdfd" localSheetId="30">#REF!</definedName>
    <definedName name="fdfdfdfd">#REF!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 localSheetId="21">#REF!</definedName>
    <definedName name="fdfdfdfdfd" localSheetId="25">#REF!</definedName>
    <definedName name="fdfdfdfdfd" localSheetId="26">#REF!</definedName>
    <definedName name="fdfdfdfdfd" localSheetId="27">#REF!</definedName>
    <definedName name="fdfdfdfdfd" localSheetId="28">#REF!</definedName>
    <definedName name="fdfdfdfdfd" localSheetId="29">#REF!</definedName>
    <definedName name="fdfdfdfdfd" localSheetId="30">#REF!</definedName>
    <definedName name="fdfdfdfdfd">#REF!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 localSheetId="21">#REF!</definedName>
    <definedName name="FEDELEC" localSheetId="25">#REF!</definedName>
    <definedName name="FEDELEC" localSheetId="26">#REF!</definedName>
    <definedName name="FEDELEC" localSheetId="27">#REF!</definedName>
    <definedName name="FEDELEC" localSheetId="28">#REF!</definedName>
    <definedName name="FEDELEC" localSheetId="29">#REF!</definedName>
    <definedName name="FEDELEC" localSheetId="30">#REF!</definedName>
    <definedName name="FEDELEC">#REF!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5">#REF!</definedName>
    <definedName name="Federal_Income_Tax_Amount" localSheetId="26">#REF!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5">#REF!</definedName>
    <definedName name="Federal_Income_Tax_Amount_Unlevered" localSheetId="26">#REF!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 localSheetId="21">#REF!</definedName>
    <definedName name="FEDGAS" localSheetId="25">#REF!</definedName>
    <definedName name="FEDGAS" localSheetId="26">#REF!</definedName>
    <definedName name="FEDGAS" localSheetId="27">#REF!</definedName>
    <definedName name="FEDGAS" localSheetId="28">#REF!</definedName>
    <definedName name="FEDGAS" localSheetId="29">#REF!</definedName>
    <definedName name="FEDGAS" localSheetId="30">#REF!</definedName>
    <definedName name="FEDGAS">#REF!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5">#REF!</definedName>
    <definedName name="fedopt_volatility" localSheetId="26">#REF!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#REF!</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 localSheetId="21">#REF!</definedName>
    <definedName name="fielddelim" localSheetId="25">#REF!</definedName>
    <definedName name="fielddelim" localSheetId="26">#REF!</definedName>
    <definedName name="fielddelim" localSheetId="27">#REF!</definedName>
    <definedName name="fielddelim" localSheetId="28">#REF!</definedName>
    <definedName name="fielddelim" localSheetId="29">#REF!</definedName>
    <definedName name="fielddelim" localSheetId="30">#REF!</definedName>
    <definedName name="fielddelim">#REF!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5">#REF!</definedName>
    <definedName name="Fin_Plan_1293" localSheetId="26">#REF!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5">#REF!</definedName>
    <definedName name="Fire_District_Payment_Base_Year" localSheetId="26">#REF!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5">#REF!</definedName>
    <definedName name="Fire_District_Payment_Input" localSheetId="26">#REF!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 localSheetId="21">#REF!</definedName>
    <definedName name="FirstOne" localSheetId="25">#REF!</definedName>
    <definedName name="FirstOne" localSheetId="26">#REF!</definedName>
    <definedName name="FirstOne" localSheetId="27">#REF!</definedName>
    <definedName name="FirstOne" localSheetId="28">#REF!</definedName>
    <definedName name="FirstOne" localSheetId="29">#REF!</definedName>
    <definedName name="FirstOne" localSheetId="30">#REF!</definedName>
    <definedName name="FirstOne">#REF!</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3"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13" hidden="1">{#N/A,#N/A,FALSE,"Aging Summary";#N/A,#N/A,FALSE,"Ratio Analysis";#N/A,#N/A,FALSE,"Test 120 Day Accts";#N/A,#N/A,FALSE,"Tickmarks"}</definedName>
    <definedName name="Fletes" localSheetId="15" hidden="1">{#N/A,#N/A,FALSE,"Aging Summary";#N/A,#N/A,FALSE,"Ratio Analysis";#N/A,#N/A,FALSE,"Test 120 Day Accts";#N/A,#N/A,FALSE,"Tickmarks"}</definedName>
    <definedName name="Fletes" localSheetId="25" hidden="1">{#N/A,#N/A,FALSE,"Aging Summary";#N/A,#N/A,FALSE,"Ratio Analysis";#N/A,#N/A,FALSE,"Test 120 Day Accts";#N/A,#N/A,FALSE,"Tickmarks"}</definedName>
    <definedName name="Fletes" localSheetId="26"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6">#REF!</definedName>
    <definedName name="FUN" localSheetId="17">#REF!</definedName>
    <definedName name="FUN" localSheetId="18">#REF!</definedName>
    <definedName name="FUN" localSheetId="19">#REF!</definedName>
    <definedName name="FUN" localSheetId="20">#REF!</definedName>
    <definedName name="FUN" localSheetId="21">#REF!</definedName>
    <definedName name="FUN" localSheetId="25">#REF!</definedName>
    <definedName name="FUN" localSheetId="26">#REF!</definedName>
    <definedName name="FUN" localSheetId="27">#REF!</definedName>
    <definedName name="FUN" localSheetId="28">#REF!</definedName>
    <definedName name="FUN" localSheetId="29">#REF!</definedName>
    <definedName name="FUN" localSheetId="30">#REF!</definedName>
    <definedName name="FUN">#REF!</definedName>
    <definedName name="FutDates">[18]Futures!$J$1:$BT$2</definedName>
    <definedName name="FutMTM">[18]Futures!$B$34:$BT$50</definedName>
    <definedName name="FutVol">[18]Futures!$B$7:$BT$25</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5">#REF!</definedName>
    <definedName name="fwdopt_meanreversion" localSheetId="26">#REF!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5">#REF!</definedName>
    <definedName name="fwdopt_meshpoints" localSheetId="26">#REF!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5">#REF!</definedName>
    <definedName name="fwdopt_model" localSheetId="26">#REF!</definedName>
    <definedName name="fwdopt_model" localSheetId="27">#REF!</definedName>
    <definedName name="fwdopt_model" localSheetId="28">#REF!</definedName>
    <definedName name="fwdopt_model" localSheetId="29">#REF!</definedName>
    <definedName name="fwdopt_model" localSheetId="30">#REF!</definedName>
    <definedName name="fwdopt_model">#REF!</definedName>
    <definedName name="FYE">[19]Input1!$B$6</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3" hidden="1">{"SourcesUses",#N/A,TRUE,#N/A;"TransOverview",#N/A,TRUE,"CFMODEL"}</definedName>
    <definedName name="g" localSheetId="4" hidden="1">{"SourcesUses",#N/A,TRUE,#N/A;"TransOverview",#N/A,TRUE,"CFMODEL"}</definedName>
    <definedName name="g" localSheetId="13" hidden="1">{"SourcesUses",#N/A,TRUE,#N/A;"TransOverview",#N/A,TRUE,"CFMODEL"}</definedName>
    <definedName name="g" localSheetId="15" hidden="1">{"SourcesUses",#N/A,TRUE,#N/A;"TransOverview",#N/A,TRUE,"CFMODEL"}</definedName>
    <definedName name="g" localSheetId="25" hidden="1">{"SourcesUses",#N/A,TRUE,#N/A;"TransOverview",#N/A,TRUE,"CFMODEL"}</definedName>
    <definedName name="g" localSheetId="26"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as" localSheetId="16">#REF!</definedName>
    <definedName name="gas" localSheetId="17">#REF!</definedName>
    <definedName name="gas" localSheetId="18">#REF!</definedName>
    <definedName name="gas" localSheetId="19">#REF!</definedName>
    <definedName name="gas" localSheetId="20">#REF!</definedName>
    <definedName name="gas" localSheetId="21">#REF!</definedName>
    <definedName name="gas" localSheetId="25">#REF!</definedName>
    <definedName name="gas" localSheetId="26">#REF!</definedName>
    <definedName name="gas" localSheetId="27">#REF!</definedName>
    <definedName name="gas" localSheetId="28">#REF!</definedName>
    <definedName name="gas" localSheetId="29">#REF!</definedName>
    <definedName name="gas" localSheetId="30">#REF!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5">#REF!</definedName>
    <definedName name="Gastos_a_prorratear" localSheetId="26">#REF!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#REF!</definedName>
    <definedName name="gatt">[20]Parameters!$D$16</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3"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13" hidden="1">{"Page_1",#N/A,FALSE,"BAD4Q98";"Page_2",#N/A,FALSE,"BAD4Q98";"Page_3",#N/A,FALSE,"BAD4Q98";"Page_4",#N/A,FALSE,"BAD4Q98";"Page_5",#N/A,FALSE,"BAD4Q98";"Page_6",#N/A,FALSE,"BAD4Q98";"Input_1",#N/A,FALSE,"BAD4Q98";"Input_2",#N/A,FALSE,"BAD4Q98"}</definedName>
    <definedName name="gfdg" localSheetId="15" hidden="1">{"Page_1",#N/A,FALSE,"BAD4Q98";"Page_2",#N/A,FALSE,"BAD4Q98";"Page_3",#N/A,FALSE,"BAD4Q98";"Page_4",#N/A,FALSE,"BAD4Q98";"Page_5",#N/A,FALSE,"BAD4Q98";"Page_6",#N/A,FALSE,"BAD4Q98";"Input_1",#N/A,FALSE,"BAD4Q98";"Input_2",#N/A,FALSE,"BAD4Q98"}</definedName>
    <definedName name="gfdg" localSheetId="25" hidden="1">{"Page_1",#N/A,FALSE,"BAD4Q98";"Page_2",#N/A,FALSE,"BAD4Q98";"Page_3",#N/A,FALSE,"BAD4Q98";"Page_4",#N/A,FALSE,"BAD4Q98";"Page_5",#N/A,FALSE,"BAD4Q98";"Page_6",#N/A,FALSE,"BAD4Q98";"Input_1",#N/A,FALSE,"BAD4Q98";"Input_2",#N/A,FALSE,"BAD4Q98"}</definedName>
    <definedName name="gfdg" localSheetId="26"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 localSheetId="21">#REF!</definedName>
    <definedName name="gfgfgf" localSheetId="25">#REF!</definedName>
    <definedName name="gfgfgf" localSheetId="26">#REF!</definedName>
    <definedName name="gfgfgf" localSheetId="27">#REF!</definedName>
    <definedName name="gfgfgf" localSheetId="28">#REF!</definedName>
    <definedName name="gfgfgf" localSheetId="29">#REF!</definedName>
    <definedName name="gfgfgf" localSheetId="30">#REF!</definedName>
    <definedName name="gfgfgf">#REF!</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3" hidden="1">{"SourcesUses",#N/A,TRUE,#N/A;"TransOverview",#N/A,TRUE,"CFMODEL"}</definedName>
    <definedName name="gggg" localSheetId="4" hidden="1">{"SourcesUses",#N/A,TRUE,#N/A;"TransOverview",#N/A,TRUE,"CFMODEL"}</definedName>
    <definedName name="gggg" localSheetId="13" hidden="1">{"SourcesUses",#N/A,TRUE,#N/A;"TransOverview",#N/A,TRUE,"CFMODEL"}</definedName>
    <definedName name="gggg" localSheetId="15" hidden="1">{"SourcesUses",#N/A,TRUE,#N/A;"TransOverview",#N/A,TRUE,"CFMODEL"}</definedName>
    <definedName name="gggg" localSheetId="25" hidden="1">{"SourcesUses",#N/A,TRUE,#N/A;"TransOverview",#N/A,TRUE,"CFMODEL"}</definedName>
    <definedName name="gggg" localSheetId="26"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5">#REF!</definedName>
    <definedName name="Gross_Earnings_Tax_Amount" localSheetId="26">#REF!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#REF!</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3" hidden="1">{"SourcesUses",#N/A,TRUE,#N/A;"TransOverview",#N/A,TRUE,"CFMODEL"}</definedName>
    <definedName name="hhhh" localSheetId="4" hidden="1">{"SourcesUses",#N/A,TRUE,#N/A;"TransOverview",#N/A,TRUE,"CFMODEL"}</definedName>
    <definedName name="hhhh" localSheetId="13" hidden="1">{"SourcesUses",#N/A,TRUE,#N/A;"TransOverview",#N/A,TRUE,"CFMODEL"}</definedName>
    <definedName name="hhhh" localSheetId="15" hidden="1">{"SourcesUses",#N/A,TRUE,#N/A;"TransOverview",#N/A,TRUE,"CFMODEL"}</definedName>
    <definedName name="hhhh" localSheetId="25" hidden="1">{"SourcesUses",#N/A,TRUE,#N/A;"TransOverview",#N/A,TRUE,"CFMODEL"}</definedName>
    <definedName name="hhhh" localSheetId="26"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kjhkhkjhkh">#REF!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5" hidden="1">#REF!</definedName>
    <definedName name="hn._I006" localSheetId="26"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5" hidden="1">#REF!</definedName>
    <definedName name="hn._I018" localSheetId="26"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5" hidden="1">#REF!</definedName>
    <definedName name="hn._I024" localSheetId="26"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5" hidden="1">#REF!</definedName>
    <definedName name="hn._I028" localSheetId="26"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5" hidden="1">#REF!</definedName>
    <definedName name="hn._I029" localSheetId="26"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5" hidden="1">#REF!</definedName>
    <definedName name="hn._I030" localSheetId="26"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5" hidden="1">#REF!</definedName>
    <definedName name="hn._I031" localSheetId="26"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5" hidden="1">#REF!</definedName>
    <definedName name="hn._I044" localSheetId="26"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5" hidden="1">#REF!</definedName>
    <definedName name="hn._I051" localSheetId="26"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5" hidden="1">#REF!</definedName>
    <definedName name="hn._I059" localSheetId="26"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5" hidden="1">#REF!</definedName>
    <definedName name="hn._I062" localSheetId="26"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5" hidden="1">#REF!</definedName>
    <definedName name="hn._I070" localSheetId="26"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5" hidden="1">#REF!</definedName>
    <definedName name="hn._I071" localSheetId="26"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5" hidden="1">#REF!</definedName>
    <definedName name="hn._I075" localSheetId="26"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5" hidden="1">#REF!</definedName>
    <definedName name="hn._I077" localSheetId="26"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5" hidden="1">#REF!</definedName>
    <definedName name="hn._I083" localSheetId="26"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5" hidden="1">#REF!</definedName>
    <definedName name="hn._I085" localSheetId="26"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5" hidden="1">#REF!</definedName>
    <definedName name="hn._P001" localSheetId="26"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5" hidden="1">#REF!</definedName>
    <definedName name="hn._P002" localSheetId="26"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5" hidden="1">#REF!</definedName>
    <definedName name="hn._P004" localSheetId="26"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5" hidden="1">#REF!</definedName>
    <definedName name="hn._P014" localSheetId="26"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5" hidden="1">#REF!</definedName>
    <definedName name="hn._P016" localSheetId="26"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5" hidden="1">#REF!</definedName>
    <definedName name="hn._P017" localSheetId="26"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5" hidden="1">#REF!</definedName>
    <definedName name="hn._P017g" localSheetId="26"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5" hidden="1">#REF!</definedName>
    <definedName name="hn._P021" localSheetId="26"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5" hidden="1">#REF!</definedName>
    <definedName name="hn._P024" localSheetId="26"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5" hidden="1">#REF!</definedName>
    <definedName name="hn.Add015" localSheetId="26"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5" hidden="1">#REF!,#REF!,#REF!,#REF!</definedName>
    <definedName name="hn.Delete015" localSheetId="26"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hidden="1">#REF!,#REF!,#REF!,#REF!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5" hidden="1">#REF!</definedName>
    <definedName name="hn.domestic" localSheetId="26"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5" hidden="1">#REF!</definedName>
    <definedName name="hn.Global" localSheetId="26"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5" hidden="1">#REF!</definedName>
    <definedName name="hn.YearLabel" localSheetId="26"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hidden="1">#REF!</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3" hidden="1">{"'Attachment'!$A$1:$L$49"}</definedName>
    <definedName name="HTML_Control" localSheetId="4" hidden="1">{"'Attachment'!$A$1:$L$49"}</definedName>
    <definedName name="HTML_Control" localSheetId="13" hidden="1">{"'Attachment'!$A$1:$L$49"}</definedName>
    <definedName name="HTML_Control" localSheetId="15" hidden="1">{"'Attachment'!$A$1:$L$49"}</definedName>
    <definedName name="HTML_Control" localSheetId="25" hidden="1">{"'Attachment'!$A$1:$L$49"}</definedName>
    <definedName name="HTML_Control" localSheetId="26"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3" hidden="1">{"'Attachment'!$A$1:$L$49"}</definedName>
    <definedName name="HTML_Control1" localSheetId="4" hidden="1">{"'Attachment'!$A$1:$L$49"}</definedName>
    <definedName name="HTML_Control1" localSheetId="13" hidden="1">{"'Attachment'!$A$1:$L$49"}</definedName>
    <definedName name="HTML_Control1" localSheetId="15" hidden="1">{"'Attachment'!$A$1:$L$49"}</definedName>
    <definedName name="HTML_Control1" localSheetId="25" hidden="1">{"'Attachment'!$A$1:$L$49"}</definedName>
    <definedName name="HTML_Control1" localSheetId="26"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3" hidden="1">{"'Attachment'!$A$1:$L$49"}</definedName>
    <definedName name="HTML_Control2" localSheetId="4" hidden="1">{"'Attachment'!$A$1:$L$49"}</definedName>
    <definedName name="HTML_Control2" localSheetId="13" hidden="1">{"'Attachment'!$A$1:$L$49"}</definedName>
    <definedName name="HTML_Control2" localSheetId="15" hidden="1">{"'Attachment'!$A$1:$L$49"}</definedName>
    <definedName name="HTML_Control2" localSheetId="25" hidden="1">{"'Attachment'!$A$1:$L$49"}</definedName>
    <definedName name="HTML_Control2" localSheetId="26"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3" hidden="1">{"'Attachment'!$A$1:$L$49"}</definedName>
    <definedName name="HTML_Control3" localSheetId="4" hidden="1">{"'Attachment'!$A$1:$L$49"}</definedName>
    <definedName name="HTML_Control3" localSheetId="13" hidden="1">{"'Attachment'!$A$1:$L$49"}</definedName>
    <definedName name="HTML_Control3" localSheetId="15" hidden="1">{"'Attachment'!$A$1:$L$49"}</definedName>
    <definedName name="HTML_Control3" localSheetId="25" hidden="1">{"'Attachment'!$A$1:$L$49"}</definedName>
    <definedName name="HTML_Control3" localSheetId="26"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3"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13" hidden="1">{"Page_1",#N/A,FALSE,"BAD4Q98";"Page_2",#N/A,FALSE,"BAD4Q98";"Page_3",#N/A,FALSE,"BAD4Q98";"Page_4",#N/A,FALSE,"BAD4Q98";"Page_5",#N/A,FALSE,"BAD4Q98";"Page_6",#N/A,FALSE,"BAD4Q98";"Input_1",#N/A,FALSE,"BAD4Q98";"Input_2",#N/A,FALSE,"BAD4Q98"}</definedName>
    <definedName name="iklhj" localSheetId="15" hidden="1">{"Page_1",#N/A,FALSE,"BAD4Q98";"Page_2",#N/A,FALSE,"BAD4Q98";"Page_3",#N/A,FALSE,"BAD4Q98";"Page_4",#N/A,FALSE,"BAD4Q98";"Page_5",#N/A,FALSE,"BAD4Q98";"Page_6",#N/A,FALSE,"BAD4Q98";"Input_1",#N/A,FALSE,"BAD4Q98";"Input_2",#N/A,FALSE,"BAD4Q98"}</definedName>
    <definedName name="iklhj" localSheetId="25" hidden="1">{"Page_1",#N/A,FALSE,"BAD4Q98";"Page_2",#N/A,FALSE,"BAD4Q98";"Page_3",#N/A,FALSE,"BAD4Q98";"Page_4",#N/A,FALSE,"BAD4Q98";"Page_5",#N/A,FALSE,"BAD4Q98";"Page_6",#N/A,FALSE,"BAD4Q98";"Input_1",#N/A,FALSE,"BAD4Q98";"Input_2",#N/A,FALSE,"BAD4Q98"}</definedName>
    <definedName name="iklhj" localSheetId="26"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3" hidden="1">{#N/A,#N/A,FALSE,"RECAP";#N/A,#N/A,FALSE,"MATBYCLS";#N/A,#N/A,FALSE,"STATUS";#N/A,#N/A,FALSE,"OP-ACT";#N/A,#N/A,FALSE,"W_O"}</definedName>
    <definedName name="IMPAC2004" localSheetId="4" hidden="1">{#N/A,#N/A,FALSE,"RECAP";#N/A,#N/A,FALSE,"MATBYCLS";#N/A,#N/A,FALSE,"STATUS";#N/A,#N/A,FALSE,"OP-ACT";#N/A,#N/A,FALSE,"W_O"}</definedName>
    <definedName name="IMPAC2004" localSheetId="13" hidden="1">{#N/A,#N/A,FALSE,"RECAP";#N/A,#N/A,FALSE,"MATBYCLS";#N/A,#N/A,FALSE,"STATUS";#N/A,#N/A,FALSE,"OP-ACT";#N/A,#N/A,FALSE,"W_O"}</definedName>
    <definedName name="IMPAC2004" localSheetId="15" hidden="1">{#N/A,#N/A,FALSE,"RECAP";#N/A,#N/A,FALSE,"MATBYCLS";#N/A,#N/A,FALSE,"STATUS";#N/A,#N/A,FALSE,"OP-ACT";#N/A,#N/A,FALSE,"W_O"}</definedName>
    <definedName name="IMPAC2004" localSheetId="25" hidden="1">{#N/A,#N/A,FALSE,"RECAP";#N/A,#N/A,FALSE,"MATBYCLS";#N/A,#N/A,FALSE,"STATUS";#N/A,#N/A,FALSE,"OP-ACT";#N/A,#N/A,FALSE,"W_O"}</definedName>
    <definedName name="IMPAC2004" localSheetId="26"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utent">#REF!</definedName>
    <definedName name="Inc" localSheetId="16">#REF!</definedName>
    <definedName name="Inc" localSheetId="17">#REF!</definedName>
    <definedName name="Inc" localSheetId="18">#REF!</definedName>
    <definedName name="Inc" localSheetId="19">#REF!</definedName>
    <definedName name="Inc" localSheetId="20">#REF!</definedName>
    <definedName name="Inc" localSheetId="21">#REF!</definedName>
    <definedName name="Inc" localSheetId="25">#REF!</definedName>
    <definedName name="Inc" localSheetId="26">#REF!</definedName>
    <definedName name="Inc" localSheetId="27">#REF!</definedName>
    <definedName name="Inc" localSheetId="28">#REF!</definedName>
    <definedName name="Inc" localSheetId="29">#REF!</definedName>
    <definedName name="Inc" localSheetId="30">#REF!</definedName>
    <definedName name="Inc">#REF!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 localSheetId="21">#REF!</definedName>
    <definedName name="IncAcct" localSheetId="25">#REF!</definedName>
    <definedName name="IncAcct" localSheetId="26">#REF!</definedName>
    <definedName name="IncAcct" localSheetId="27">#REF!</definedName>
    <definedName name="IncAcct" localSheetId="28">#REF!</definedName>
    <definedName name="IncAcct" localSheetId="29">#REF!</definedName>
    <definedName name="IncAcct" localSheetId="30">#REF!</definedName>
    <definedName name="IncAcct">#REF!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 localSheetId="21">#REF!</definedName>
    <definedName name="IncDesc" localSheetId="25">#REF!</definedName>
    <definedName name="IncDesc" localSheetId="26">#REF!</definedName>
    <definedName name="IncDesc" localSheetId="27">#REF!</definedName>
    <definedName name="IncDesc" localSheetId="28">#REF!</definedName>
    <definedName name="IncDesc" localSheetId="29">#REF!</definedName>
    <definedName name="IncDesc" localSheetId="30">#REF!</definedName>
    <definedName name="IncDesc">#REF!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 localSheetId="21">#REF!</definedName>
    <definedName name="index" localSheetId="25">#REF!</definedName>
    <definedName name="index" localSheetId="26">#REF!</definedName>
    <definedName name="index" localSheetId="27">#REF!</definedName>
    <definedName name="index" localSheetId="28">#REF!</definedName>
    <definedName name="index" localSheetId="29">#REF!</definedName>
    <definedName name="index" localSheetId="30">#REF!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 localSheetId="21">#REF!</definedName>
    <definedName name="initexp" localSheetId="25">#REF!</definedName>
    <definedName name="initexp" localSheetId="26">#REF!</definedName>
    <definedName name="initexp" localSheetId="27">#REF!</definedName>
    <definedName name="initexp" localSheetId="28">#REF!</definedName>
    <definedName name="initexp" localSheetId="29">#REF!</definedName>
    <definedName name="initexp" localSheetId="30">#REF!</definedName>
    <definedName name="initexp">#REF!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5">#REF!</definedName>
    <definedName name="Initial_Cash_Flow_Quarter" localSheetId="26">#REF!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5">#REF!</definedName>
    <definedName name="Initial_Operating_Period_Working_Capital_Percentage" localSheetId="26">#REF!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5">#REF!</definedName>
    <definedName name="Initial_Working_Capital_Calculation" localSheetId="26">#REF!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5">#REF!</definedName>
    <definedName name="Insurance_Cost_in_1999" localSheetId="26">#REF!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#REF!</definedName>
    <definedName name="INT" localSheetId="16">#REF!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5">#REF!</definedName>
    <definedName name="INT" localSheetId="26">#REF!</definedName>
    <definedName name="INT" localSheetId="27">#REF!</definedName>
    <definedName name="INT" localSheetId="28">#REF!</definedName>
    <definedName name="INT" localSheetId="29">#REF!</definedName>
    <definedName name="INT" localSheetId="30">#REF!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5">#REF!</definedName>
    <definedName name="ISO_Fees_Base_Year" localSheetId="26">#REF!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5">#REF!</definedName>
    <definedName name="ISO_Fees_Input" localSheetId="26">#REF!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 localSheetId="21">#REF!</definedName>
    <definedName name="istat" localSheetId="25">#REF!</definedName>
    <definedName name="istat" localSheetId="26">#REF!</definedName>
    <definedName name="istat" localSheetId="27">#REF!</definedName>
    <definedName name="istat" localSheetId="28">#REF!</definedName>
    <definedName name="istat" localSheetId="29">#REF!</definedName>
    <definedName name="istat" localSheetId="30">#REF!</definedName>
    <definedName name="istat">#REF!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 localSheetId="21">#REF!</definedName>
    <definedName name="JANBS" localSheetId="25">#REF!</definedName>
    <definedName name="JANBS" localSheetId="26">#REF!</definedName>
    <definedName name="JANBS" localSheetId="27">#REF!</definedName>
    <definedName name="JANBS" localSheetId="28">#REF!</definedName>
    <definedName name="JANBS" localSheetId="29">#REF!</definedName>
    <definedName name="JANBS" localSheetId="30">#REF!</definedName>
    <definedName name="JANBS">#REF!</definedName>
    <definedName name="JE" localSheetId="16">#REF!</definedName>
    <definedName name="JE" localSheetId="17">#REF!</definedName>
    <definedName name="JE" localSheetId="18">#REF!</definedName>
    <definedName name="JE" localSheetId="19">#REF!</definedName>
    <definedName name="JE" localSheetId="20">#REF!</definedName>
    <definedName name="JE" localSheetId="21">#REF!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#REF!</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3"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13" hidden="1">{"Page_1",#N/A,FALSE,"BAD4Q98";"Page_2",#N/A,FALSE,"BAD4Q98";"Page_3",#N/A,FALSE,"BAD4Q98";"Page_4",#N/A,FALSE,"BAD4Q98";"Page_5",#N/A,FALSE,"BAD4Q98";"Page_6",#N/A,FALSE,"BAD4Q98";"Input_1",#N/A,FALSE,"BAD4Q98";"Input_2",#N/A,FALSE,"BAD4Q98"}</definedName>
    <definedName name="jkhhkl" localSheetId="15" hidden="1">{"Page_1",#N/A,FALSE,"BAD4Q98";"Page_2",#N/A,FALSE,"BAD4Q98";"Page_3",#N/A,FALSE,"BAD4Q98";"Page_4",#N/A,FALSE,"BAD4Q98";"Page_5",#N/A,FALSE,"BAD4Q98";"Page_6",#N/A,FALSE,"BAD4Q98";"Input_1",#N/A,FALSE,"BAD4Q98";"Input_2",#N/A,FALSE,"BAD4Q98"}</definedName>
    <definedName name="jkhhkl" localSheetId="25" hidden="1">{"Page_1",#N/A,FALSE,"BAD4Q98";"Page_2",#N/A,FALSE,"BAD4Q98";"Page_3",#N/A,FALSE,"BAD4Q98";"Page_4",#N/A,FALSE,"BAD4Q98";"Page_5",#N/A,FALSE,"BAD4Q98";"Page_6",#N/A,FALSE,"BAD4Q98";"Input_1",#N/A,FALSE,"BAD4Q98";"Input_2",#N/A,FALSE,"BAD4Q98"}</definedName>
    <definedName name="jkhhkl" localSheetId="26"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3" hidden="1">{"2002Frcst","06Month",FALSE,"Frcst Format 2002"}</definedName>
    <definedName name="July2007" localSheetId="4" hidden="1">{"2002Frcst","06Month",FALSE,"Frcst Format 2002"}</definedName>
    <definedName name="July2007" localSheetId="13" hidden="1">{"2002Frcst","06Month",FALSE,"Frcst Format 2002"}</definedName>
    <definedName name="July2007" localSheetId="15" hidden="1">{"2002Frcst","06Month",FALSE,"Frcst Format 2002"}</definedName>
    <definedName name="July2007" localSheetId="25" hidden="1">{"2002Frcst","06Month",FALSE,"Frcst Format 2002"}</definedName>
    <definedName name="July2007" localSheetId="26"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3"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13" hidden="1">{"Page_1",#N/A,FALSE,"BAD4Q98";"Page_2",#N/A,FALSE,"BAD4Q98";"Page_3",#N/A,FALSE,"BAD4Q98";"Page_4",#N/A,FALSE,"BAD4Q98";"Page_5",#N/A,FALSE,"BAD4Q98";"Page_6",#N/A,FALSE,"BAD4Q98";"Input_1",#N/A,FALSE,"BAD4Q98";"Input_2",#N/A,FALSE,"BAD4Q98"}</definedName>
    <definedName name="June" localSheetId="15" hidden="1">{"Page_1",#N/A,FALSE,"BAD4Q98";"Page_2",#N/A,FALSE,"BAD4Q98";"Page_3",#N/A,FALSE,"BAD4Q98";"Page_4",#N/A,FALSE,"BAD4Q98";"Page_5",#N/A,FALSE,"BAD4Q98";"Page_6",#N/A,FALSE,"BAD4Q98";"Input_1",#N/A,FALSE,"BAD4Q98";"Input_2",#N/A,FALSE,"BAD4Q98"}</definedName>
    <definedName name="June" localSheetId="25" hidden="1">{"Page_1",#N/A,FALSE,"BAD4Q98";"Page_2",#N/A,FALSE,"BAD4Q98";"Page_3",#N/A,FALSE,"BAD4Q98";"Page_4",#N/A,FALSE,"BAD4Q98";"Page_5",#N/A,FALSE,"BAD4Q98";"Page_6",#N/A,FALSE,"BAD4Q98";"Input_1",#N/A,FALSE,"BAD4Q98";"Input_2",#N/A,FALSE,"BAD4Q98"}</definedName>
    <definedName name="June" localSheetId="26"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localSheetId="21" hidden="1">#REF!</definedName>
    <definedName name="jutf" localSheetId="25" hidden="1">#REF!</definedName>
    <definedName name="jutf" localSheetId="26" hidden="1">#REF!</definedName>
    <definedName name="jutf" localSheetId="27" hidden="1">#REF!</definedName>
    <definedName name="jutf" localSheetId="28" hidden="1">#REF!</definedName>
    <definedName name="jutf" localSheetId="29" hidden="1">#REF!</definedName>
    <definedName name="jutf" localSheetId="30" hidden="1">#REF!</definedName>
    <definedName name="jutf"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5" hidden="1">#REF!</definedName>
    <definedName name="JWSActualDiscBonus2006" localSheetId="26"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5" hidden="1">#REF!</definedName>
    <definedName name="JWSBase2005" localSheetId="26"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5" hidden="1">#REF!</definedName>
    <definedName name="JWSBase2006" localSheetId="26"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5" hidden="1">#REF!</definedName>
    <definedName name="JWSBase2007" localSheetId="26"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5" hidden="1">#REF!</definedName>
    <definedName name="JWSBonusPool" localSheetId="26"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5" hidden="1">#REF!</definedName>
    <definedName name="JWSBonusReceived2006" localSheetId="26"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5" hidden="1">#REF!</definedName>
    <definedName name="JWSBonusSacr2006" localSheetId="26"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5" hidden="1">#REF!</definedName>
    <definedName name="JWSBusinessArea" localSheetId="26"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5" hidden="1">#REF!</definedName>
    <definedName name="JWSCostCentre" localSheetId="26"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5" hidden="1">#REF!</definedName>
    <definedName name="JWSCountry" localSheetId="26"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5" hidden="1">#REF!</definedName>
    <definedName name="JWSCurrency" localSheetId="26"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5" hidden="1">#REF!</definedName>
    <definedName name="JWSDataArea" localSheetId="26"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5" hidden="1">#REF!</definedName>
    <definedName name="JWSDepartment" localSheetId="26"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5" hidden="1">#REF!</definedName>
    <definedName name="JWSDiscBonus2006" localSheetId="26"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5" hidden="1">#REF!</definedName>
    <definedName name="JWSEmpID" localSheetId="26"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5" hidden="1">#REF!</definedName>
    <definedName name="JWSEmpName" localSheetId="26"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5" hidden="1">#REF!</definedName>
    <definedName name="JWSFTE" localSheetId="26"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5" hidden="1">#REF!</definedName>
    <definedName name="JWSG1_Base_M" localSheetId="26"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5" hidden="1">#REF!</definedName>
    <definedName name="JWSG1_Base_UQ" localSheetId="26"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5" hidden="1">#REF!</definedName>
    <definedName name="JWSG1_JobCode" localSheetId="26"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5" hidden="1">#REF!</definedName>
    <definedName name="JWSG1_MarketDesc" localSheetId="26"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5" hidden="1">#REF!</definedName>
    <definedName name="JWSG1_SurveyCode" localSheetId="26"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5" hidden="1">#REF!</definedName>
    <definedName name="JWSG1_TotalComp_M" localSheetId="26"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5" hidden="1">#REF!</definedName>
    <definedName name="JWSG1_TotalComp_UQ" localSheetId="26"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5" hidden="1">#REF!</definedName>
    <definedName name="JWSG2_Base_M" localSheetId="26"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5" hidden="1">#REF!</definedName>
    <definedName name="JWSG2_Base_UQ" localSheetId="26"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5" hidden="1">#REF!</definedName>
    <definedName name="JWSG2_JobCode" localSheetId="26"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5" hidden="1">#REF!</definedName>
    <definedName name="JWSG2_MarketDesc" localSheetId="26"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5" hidden="1">#REF!</definedName>
    <definedName name="JWSG2_SurveyCode" localSheetId="26"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5" hidden="1">#REF!</definedName>
    <definedName name="JWSG2_TotalComp_M" localSheetId="26"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5" hidden="1">#REF!</definedName>
    <definedName name="JWSG2_TotalComp_UQ" localSheetId="26"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5" hidden="1">#REF!</definedName>
    <definedName name="JWSGender" localSheetId="26"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5" hidden="1">#REF!</definedName>
    <definedName name="JWSGuarBonus2006" localSheetId="26"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5" hidden="1">#REF!</definedName>
    <definedName name="JWSHireDate" localSheetId="26"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5" hidden="1">#REF!</definedName>
    <definedName name="JWSIntAssign" localSheetId="26"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5" hidden="1">#REF!</definedName>
    <definedName name="JWSJobTitle" localSheetId="26"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5" hidden="1">#REF!</definedName>
    <definedName name="JWSManagerLevel" localSheetId="26"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5" hidden="1">#REF!</definedName>
    <definedName name="JWSOffshorePen2006" localSheetId="26"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5" hidden="1">#REF!</definedName>
    <definedName name="JWSPerChangeSalary" localSheetId="26"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5" hidden="1">#REF!</definedName>
    <definedName name="JWSPerChangeTotalComp" localSheetId="26"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5" hidden="1">#REF!</definedName>
    <definedName name="JWSPerformGuar2006" localSheetId="26"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5" hidden="1">#REF!</definedName>
    <definedName name="JWSProductLine" localSheetId="26"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5" hidden="1">#REF!</definedName>
    <definedName name="JWSProfitSharing2006" localSheetId="26"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5" hidden="1">#REF!</definedName>
    <definedName name="JWSPromotionFlag" localSheetId="26"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5" hidden="1">#REF!</definedName>
    <definedName name="JWSPropJobTitle" localSheetId="26"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5" hidden="1">#REF!</definedName>
    <definedName name="JWSPropManagerLevel" localSheetId="26"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5" hidden="1">#REF!</definedName>
    <definedName name="JWSRating2004" localSheetId="26"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5" hidden="1">#REF!</definedName>
    <definedName name="JWSRating2005" localSheetId="26"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5" hidden="1">#REF!</definedName>
    <definedName name="JWSRating2006" localSheetId="26"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5" hidden="1">#REF!</definedName>
    <definedName name="JWSRational" localSheetId="26"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5" hidden="1">#REF!</definedName>
    <definedName name="JWSRegion" localSheetId="26"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5" hidden="1">#REF!</definedName>
    <definedName name="JWSSalesCommQ42006" localSheetId="26"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5" hidden="1">#REF!</definedName>
    <definedName name="JWSTotalBonus2005" localSheetId="26"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5" hidden="1">#REF!</definedName>
    <definedName name="JWSTotalBonus2006" localSheetId="26"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5" hidden="1">#REF!</definedName>
    <definedName name="JWSTotalComp2004" localSheetId="26"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5" hidden="1">#REF!</definedName>
    <definedName name="JWSTotalComp2005" localSheetId="26"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5" hidden="1">#REF!</definedName>
    <definedName name="JWSTotalComp2006" localSheetId="26"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5" hidden="1">#REF!</definedName>
    <definedName name="JWSValueAccount2006" localSheetId="26"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5" hidden="1">#REF!</definedName>
    <definedName name="JWSValueAccount2007" localSheetId="26"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5" hidden="1">#REF!</definedName>
    <definedName name="JWSVAMarker" localSheetId="26"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5"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hidden="1">#REF!</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3"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13" hidden="1">{"by_month",#N/A,TRUE,"template";"Destec_month",#N/A,TRUE,"template";"by_quarter",#N/A,TRUE,"template";"destec_quarter",#N/A,TRUE,"template";"by_year",#N/A,TRUE,"template";"Destec_annual",#N/A,TRUE,"template"}</definedName>
    <definedName name="kenerr" localSheetId="15" hidden="1">{"by_month",#N/A,TRUE,"template";"Destec_month",#N/A,TRUE,"template";"by_quarter",#N/A,TRUE,"template";"destec_quarter",#N/A,TRUE,"template";"by_year",#N/A,TRUE,"template";"Destec_annual",#N/A,TRUE,"template"}</definedName>
    <definedName name="kenerr" localSheetId="25" hidden="1">{"by_month",#N/A,TRUE,"template";"Destec_month",#N/A,TRUE,"template";"by_quarter",#N/A,TRUE,"template";"destec_quarter",#N/A,TRUE,"template";"by_year",#N/A,TRUE,"template";"Destec_annual",#N/A,TRUE,"template"}</definedName>
    <definedName name="kenerr" localSheetId="26"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 localSheetId="21">#REF!</definedName>
    <definedName name="kjkj" localSheetId="25">#REF!</definedName>
    <definedName name="kjkj" localSheetId="26">#REF!</definedName>
    <definedName name="kjkj" localSheetId="27">#REF!</definedName>
    <definedName name="kjkj" localSheetId="28">#REF!</definedName>
    <definedName name="kjkj" localSheetId="29">#REF!</definedName>
    <definedName name="kjkj" localSheetId="30">#REF!</definedName>
    <definedName name="kjkj">#REF!</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3" hidden="1">{"Sch.L_MaterialIssue",#N/A,FALSE,"Sch.L"}</definedName>
    <definedName name="ksjfjJJJJ" localSheetId="4" hidden="1">{"Sch.L_MaterialIssue",#N/A,FALSE,"Sch.L"}</definedName>
    <definedName name="ksjfjJJJJ" localSheetId="13" hidden="1">{"Sch.L_MaterialIssue",#N/A,FALSE,"Sch.L"}</definedName>
    <definedName name="ksjfjJJJJ" localSheetId="15" hidden="1">{"Sch.L_MaterialIssue",#N/A,FALSE,"Sch.L"}</definedName>
    <definedName name="ksjfjJJJJ" localSheetId="25" hidden="1">{"Sch.L_MaterialIssue",#N/A,FALSE,"Sch.L"}</definedName>
    <definedName name="ksjfjJJJJ" localSheetId="26"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 localSheetId="21">#REF!</definedName>
    <definedName name="LAHRS" localSheetId="25">#REF!</definedName>
    <definedName name="LAHRS" localSheetId="26">#REF!</definedName>
    <definedName name="LAHRS" localSheetId="27">#REF!</definedName>
    <definedName name="LAHRS" localSheetId="28">#REF!</definedName>
    <definedName name="LAHRS" localSheetId="29">#REF!</definedName>
    <definedName name="LAHRS" localSheetId="30">#REF!</definedName>
    <definedName name="LAHRS">#REF!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5">#REF!</definedName>
    <definedName name="Land_Purchase_Option_Pmts" localSheetId="26">#REF!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5">#REF!</definedName>
    <definedName name="Land_Trust_Funding_Input" localSheetId="26">#REF!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5">#REF!</definedName>
    <definedName name="Land_Trust_Funding_Period" localSheetId="26">#REF!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 localSheetId="21">#REF!</definedName>
    <definedName name="LARR" localSheetId="25">#REF!</definedName>
    <definedName name="LARR" localSheetId="26">#REF!</definedName>
    <definedName name="LARR" localSheetId="27">#REF!</definedName>
    <definedName name="LARR" localSheetId="28">#REF!</definedName>
    <definedName name="LARR" localSheetId="29">#REF!</definedName>
    <definedName name="LARR" localSheetId="30">#REF!</definedName>
    <definedName name="LARR">#REF!</definedName>
    <definedName name="Last_Row" localSheetId="16">IF('CARE Table 1'!Values_Entered,HEADER_ROW+'CARE Table 1'!Number_of_Payments,HEADER_ROW)</definedName>
    <definedName name="Last_Row" localSheetId="17">IF('CARE Table 2'!Values_Entered,HEADER_ROW+'CARE Table 2'!Number_of_Payments,HEADER_ROW)</definedName>
    <definedName name="Last_Row" localSheetId="18">IF('CARE Table 3A _3B'!Values_Entered,HEADER_ROW+'CARE Table 3A _3B'!Number_of_Payments,HEADER_ROW)</definedName>
    <definedName name="Last_Row" localSheetId="19">IF('CARE Table 4'!Values_Entered,HEADER_ROW+'CARE Table 4'!Number_of_Payments,HEADER_ROW)</definedName>
    <definedName name="Last_Row" localSheetId="20">IF('CARE Table 5'!Values_Entered,HEADER_ROW+'CARE Table 5'!Number_of_Payments,HEADER_ROW)</definedName>
    <definedName name="Last_Row" localSheetId="21">IF('CARE Table 6'!Values_Entered,HEADER_ROW+'CARE Table 6'!Number_of_Payments,HEADER_ROW)</definedName>
    <definedName name="Last_Row" localSheetId="22">IF('CARE Table 7'!Values_Entered,HEADER_ROW+'CARE Table 7'!Number_of_Payments,HEADER_ROW)</definedName>
    <definedName name="Last_Row" localSheetId="3">IF('ESA Table 2'!Values_Entered,HEADER_ROW+'ESA Table 2'!Number_of_Payments,HEADER_ROW)</definedName>
    <definedName name="Last_Row" localSheetId="4">IF('ESA Table 2A'!Values_Entered,HEADER_ROW+'ESA Table 2A'!Number_of_Payments,HEADER_ROW)</definedName>
    <definedName name="Last_Row" localSheetId="13">IF('ESA Table 7'!Values_Entered,HEADER_ROW+'ESA Table 7'!Number_of_Payments,HEADER_ROW)</definedName>
    <definedName name="Last_Row" localSheetId="15">IF('ESA Table 9'!Values_Entered,HEADER_ROW+'ESA Table 9'!Number_of_Payments,HEADER_ROW)</definedName>
    <definedName name="Last_Row" localSheetId="25">IF('FERA Table 1'!Values_Entered,HEADER_ROW+'FERA Table 1'!Number_of_Payments,HEADER_ROW)</definedName>
    <definedName name="Last_Row" localSheetId="26">IF('FERA Table 2'!Values_Entered,HEADER_ROW+'FERA Table 2'!Number_of_Payments,HEADER_ROW)</definedName>
    <definedName name="Last_Row" localSheetId="27">IF('FERA Table 3A _3B'!Values_Entered,HEADER_ROW+'FERA Table 3A _3B'!Number_of_Payments,HEADER_ROW)</definedName>
    <definedName name="Last_Row" localSheetId="28">IF('FERA Table 4'!Values_Entered,HEADER_ROW+'FERA Table 4'!Number_of_Payments,HEADER_ROW)</definedName>
    <definedName name="Last_Row" localSheetId="29">IF('FERA Table 5'!Values_Entered,HEADER_ROW+'FERA Table 5'!Number_of_Payments,HEADER_ROW)</definedName>
    <definedName name="Last_Row" localSheetId="30">IF('FERA Table 6'!Values_Entered,HEADER_ROW+'FERA Table 6'!Number_of_Payments,HEADER_ROW)</definedName>
    <definedName name="Last_Row">IF(Values_Entered,HEADER_ROW+Number_of_Payments,HEADER_ROW)</definedName>
    <definedName name="Last_Row_Pref" localSheetId="16">IF('CARE Table 1'!Values_Entered_Pref,HEADER_ROW_PREF+'CARE Table 1'!No_of_Pamts_Pref,HEADER_ROW_PREF)</definedName>
    <definedName name="Last_Row_Pref" localSheetId="17">IF('CARE Table 2'!Values_Entered_Pref,HEADER_ROW_PREF+'CARE Table 2'!No_of_Pamts_Pref,HEADER_ROW_PREF)</definedName>
    <definedName name="Last_Row_Pref" localSheetId="18">IF('CARE Table 3A _3B'!Values_Entered_Pref,HEADER_ROW_PREF+'CARE Table 3A _3B'!No_of_Pamts_Pref,HEADER_ROW_PREF)</definedName>
    <definedName name="Last_Row_Pref" localSheetId="19">IF('CARE Table 4'!Values_Entered_Pref,HEADER_ROW_PREF+'CARE Table 4'!No_of_Pamts_Pref,HEADER_ROW_PREF)</definedName>
    <definedName name="Last_Row_Pref" localSheetId="20">IF('CARE Table 5'!Values_Entered_Pref,HEADER_ROW_PREF+'CARE Table 5'!No_of_Pamts_Pref,HEADER_ROW_PREF)</definedName>
    <definedName name="Last_Row_Pref" localSheetId="21">IF('CARE Table 6'!Values_Entered_Pref,HEADER_ROW_PREF+'CARE Table 6'!No_of_Pamts_Pref,HEADER_ROW_PREF)</definedName>
    <definedName name="Last_Row_Pref" localSheetId="22">IF('CARE Table 7'!Values_Entered_Pref,HEADER_ROW_PREF+'CARE Table 7'!No_of_Pamts_Pref,HEADER_ROW_PREF)</definedName>
    <definedName name="Last_Row_Pref" localSheetId="3">IF('ESA Table 2'!Values_Entered_Pref,HEADER_ROW_PREF+'ESA Table 2'!No_of_Pamts_Pref,HEADER_ROW_PREF)</definedName>
    <definedName name="Last_Row_Pref" localSheetId="4">IF('ESA Table 2A'!Values_Entered_Pref,HEADER_ROW_PREF+'ESA Table 2A'!No_of_Pamts_Pref,HEADER_ROW_PREF)</definedName>
    <definedName name="Last_Row_Pref" localSheetId="13">IF('ESA Table 7'!Values_Entered_Pref,HEADER_ROW_PREF+'ESA Table 7'!No_of_Pamts_Pref,HEADER_ROW_PREF)</definedName>
    <definedName name="Last_Row_Pref" localSheetId="15">IF('ESA Table 9'!Values_Entered_Pref,HEADER_ROW_PREF+'ESA Table 9'!No_of_Pamts_Pref,HEADER_ROW_PREF)</definedName>
    <definedName name="Last_Row_Pref" localSheetId="25">IF('FERA Table 1'!Values_Entered_Pref,HEADER_ROW_PREF+'FERA Table 1'!No_of_Pamts_Pref,HEADER_ROW_PREF)</definedName>
    <definedName name="Last_Row_Pref" localSheetId="26">IF('FERA Table 2'!Values_Entered_Pref,HEADER_ROW_PREF+'FERA Table 2'!No_of_Pamts_Pref,HEADER_ROW_PREF)</definedName>
    <definedName name="Last_Row_Pref" localSheetId="27">IF('FERA Table 3A _3B'!Values_Entered_Pref,HEADER_ROW_PREF+'FERA Table 3A _3B'!No_of_Pamts_Pref,HEADER_ROW_PREF)</definedName>
    <definedName name="Last_Row_Pref" localSheetId="28">IF('FERA Table 4'!Values_Entered_Pref,HEADER_ROW_PREF+'FERA Table 4'!No_of_Pamts_Pref,HEADER_ROW_PREF)</definedName>
    <definedName name="Last_Row_Pref" localSheetId="29">IF('FERA Table 5'!Values_Entered_Pref,HEADER_ROW_PREF+'FERA Table 5'!No_of_Pamts_Pref,HEADER_ROW_PREF)</definedName>
    <definedName name="Last_Row_Pref" localSheetId="30">IF('FERA Table 6'!Values_Entered_Pref,HEADER_ROW_PREF+'FERA Table 6'!No_of_Pamts_Pref,HEADER_ROW_PREF)</definedName>
    <definedName name="Last_Row_Pref">IF(Values_Entered_Pref,HEADER_ROW_PREF+No_of_Pamts_Pref,HEADER_ROW_PREF)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5">#REF!</definedName>
    <definedName name="LC_Arrangement_Fee_Rate" localSheetId="26">#REF!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5">#REF!</definedName>
    <definedName name="LC_Commitment_Fee_Rate" localSheetId="26">#REF!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#REF!</definedName>
    <definedName name="LCM" localSheetId="16">#REF!</definedName>
    <definedName name="LCM" localSheetId="17">#REF!</definedName>
    <definedName name="LCM" localSheetId="18">#REF!</definedName>
    <definedName name="LCM" localSheetId="19">#REF!</definedName>
    <definedName name="LCM" localSheetId="20">#REF!</definedName>
    <definedName name="LCM" localSheetId="21">#REF!</definedName>
    <definedName name="LCM" localSheetId="25">#REF!</definedName>
    <definedName name="LCM" localSheetId="26">#REF!</definedName>
    <definedName name="LCM" localSheetId="27">#REF!</definedName>
    <definedName name="LCM" localSheetId="28">#REF!</definedName>
    <definedName name="LCM" localSheetId="29">#REF!</definedName>
    <definedName name="LCM" localSheetId="30">#REF!</definedName>
    <definedName name="LCM">#REF!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5">#REF!</definedName>
    <definedName name="LDs_EPC_Contractor" localSheetId="26">#REF!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5">#REF!</definedName>
    <definedName name="LDs_Turbine_Supplier" localSheetId="26">#REF!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5">#REF!</definedName>
    <definedName name="Leveraged_Results_Print_Range" localSheetId="26">#REF!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 localSheetId="21">#REF!</definedName>
    <definedName name="LiabDate" localSheetId="25">#REF!</definedName>
    <definedName name="LiabDate" localSheetId="26">#REF!</definedName>
    <definedName name="LiabDate" localSheetId="27">#REF!</definedName>
    <definedName name="LiabDate" localSheetId="28">#REF!</definedName>
    <definedName name="LiabDate" localSheetId="29">#REF!</definedName>
    <definedName name="LiabDate" localSheetId="3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5">#REF!</definedName>
    <definedName name="LIBOR_12_year_Fwd_Swap_Tranche_B" localSheetId="26">#REF!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5">#REF!</definedName>
    <definedName name="LIBOR_2_year_Swap" localSheetId="26">#REF!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5">#REF!</definedName>
    <definedName name="LIBOR_2_year_Swap__Tranche_A_B_C" localSheetId="26">#REF!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5">#REF!</definedName>
    <definedName name="LIBOR_3_year_Fwd_Swap__Tranche_A" localSheetId="26">#REF!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5">#REF!</definedName>
    <definedName name="LIBOR_3_year_Fwd_Swap_Tranche_B_C" localSheetId="26">#REF!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#REF!</definedName>
    <definedName name="limcount" hidden="1">1</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5">#REF!</definedName>
    <definedName name="LLC_Debt_Service_Coverage_Ratio_List" localSheetId="26">#REF!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5">#REF!</definedName>
    <definedName name="Loan_Balance_End_of_Month" localSheetId="26">#REF!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5">#REF!</definedName>
    <definedName name="Loan_Facility_Amount" localSheetId="26">#REF!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 localSheetId="21">#REF!</definedName>
    <definedName name="LOCTTLHRS" localSheetId="25">#REF!</definedName>
    <definedName name="LOCTTLHRS" localSheetId="26">#REF!</definedName>
    <definedName name="LOCTTLHRS" localSheetId="27">#REF!</definedName>
    <definedName name="LOCTTLHRS" localSheetId="28">#REF!</definedName>
    <definedName name="LOCTTLHRS" localSheetId="29">#REF!</definedName>
    <definedName name="LOCTTLHRS" localSheetId="30">#REF!</definedName>
    <definedName name="LOCTTLHRS">#REF!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 localSheetId="21">#REF!</definedName>
    <definedName name="ls5per" localSheetId="25">#REF!</definedName>
    <definedName name="ls5per" localSheetId="26">#REF!</definedName>
    <definedName name="ls5per" localSheetId="27">#REF!</definedName>
    <definedName name="ls5per" localSheetId="28">#REF!</definedName>
    <definedName name="ls5per" localSheetId="29">#REF!</definedName>
    <definedName name="ls5per" localSheetId="30">#REF!</definedName>
    <definedName name="ls5per">#REF!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 localSheetId="21">#REF!</definedName>
    <definedName name="lssdge" localSheetId="25">#REF!</definedName>
    <definedName name="lssdge" localSheetId="26">#REF!</definedName>
    <definedName name="lssdge" localSheetId="27">#REF!</definedName>
    <definedName name="lssdge" localSheetId="28">#REF!</definedName>
    <definedName name="lssdge" localSheetId="29">#REF!</definedName>
    <definedName name="lssdge" localSheetId="30">#REF!</definedName>
    <definedName name="lssdge">#REF!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 localSheetId="21">#REF!</definedName>
    <definedName name="LUNCH" localSheetId="25">#REF!</definedName>
    <definedName name="LUNCH" localSheetId="26">#REF!</definedName>
    <definedName name="LUNCH" localSheetId="27">#REF!</definedName>
    <definedName name="LUNCH" localSheetId="28">#REF!</definedName>
    <definedName name="LUNCH" localSheetId="29">#REF!</definedName>
    <definedName name="LUNCH" localSheetId="30">#REF!</definedName>
    <definedName name="LUNCH">#REF!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5">#REF!</definedName>
    <definedName name="Major_Maintenance_BOP_Base_Year" localSheetId="26">#REF!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5">#REF!</definedName>
    <definedName name="Major_Maintenance_BOP_Book" localSheetId="26">#REF!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5">#REF!</definedName>
    <definedName name="Major_Maintenance_BOP_Cash" localSheetId="26">#REF!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5">#REF!</definedName>
    <definedName name="Major_Maintenance_BOP_Escalation_Factor" localSheetId="26">#REF!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5">#REF!</definedName>
    <definedName name="Major_Maintenance_Smoothing_Threshold" localSheetId="26">#REF!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5">#REF!</definedName>
    <definedName name="Major_Maintenance_Table" localSheetId="26">#REF!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#REF!</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3"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13" hidden="1">{"Page_1",#N/A,FALSE,"BAD4Q98";"Page_2",#N/A,FALSE,"BAD4Q98";"Page_3",#N/A,FALSE,"BAD4Q98";"Page_4",#N/A,FALSE,"BAD4Q98";"Page_5",#N/A,FALSE,"BAD4Q98";"Page_6",#N/A,FALSE,"BAD4Q98";"Input_1",#N/A,FALSE,"BAD4Q98";"Input_2",#N/A,FALSE,"BAD4Q98"}</definedName>
    <definedName name="Mayfdsdfd" localSheetId="15" hidden="1">{"Page_1",#N/A,FALSE,"BAD4Q98";"Page_2",#N/A,FALSE,"BAD4Q98";"Page_3",#N/A,FALSE,"BAD4Q98";"Page_4",#N/A,FALSE,"BAD4Q98";"Page_5",#N/A,FALSE,"BAD4Q98";"Page_6",#N/A,FALSE,"BAD4Q98";"Input_1",#N/A,FALSE,"BAD4Q98";"Input_2",#N/A,FALSE,"BAD4Q98"}</definedName>
    <definedName name="Mayfdsdfd" localSheetId="25" hidden="1">{"Page_1",#N/A,FALSE,"BAD4Q98";"Page_2",#N/A,FALSE,"BAD4Q98";"Page_3",#N/A,FALSE,"BAD4Q98";"Page_4",#N/A,FALSE,"BAD4Q98";"Page_5",#N/A,FALSE,"BAD4Q98";"Page_6",#N/A,FALSE,"BAD4Q98";"Input_1",#N/A,FALSE,"BAD4Q98";"Input_2",#N/A,FALSE,"BAD4Q98"}</definedName>
    <definedName name="Mayfdsdfd" localSheetId="26"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5">#REF!</definedName>
    <definedName name="McKittrick_School_District_Donation_Input" localSheetId="26">#REF!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#REF!</definedName>
    <definedName name="MED_MTR">2</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5">#REF!</definedName>
    <definedName name="Merch_Cum_Escalation_Factor" localSheetId="26">#REF!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5">#REF!</definedName>
    <definedName name="Merch_Fuel_Doll_KW" localSheetId="26">#REF!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5">#REF!</definedName>
    <definedName name="Merch_margin_Doll_KW" localSheetId="26">#REF!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5">#REF!</definedName>
    <definedName name="Merch_Months_partial_Year_Factor" localSheetId="26">#REF!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 localSheetId="21">#REF!</definedName>
    <definedName name="Michelle" localSheetId="25">#REF!</definedName>
    <definedName name="Michelle" localSheetId="26">#REF!</definedName>
    <definedName name="Michelle" localSheetId="27">#REF!</definedName>
    <definedName name="Michelle" localSheetId="28">#REF!</definedName>
    <definedName name="Michelle" localSheetId="29">#REF!</definedName>
    <definedName name="Michelle" localSheetId="30">#REF!</definedName>
    <definedName name="Michelle">#REF!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5">#REF!</definedName>
    <definedName name="Minimum_Debt_Service_Coverage" localSheetId="26">#REF!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5">#REF!</definedName>
    <definedName name="Mobilization_Months" localSheetId="26">#REF!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 localSheetId="21">#REF!</definedName>
    <definedName name="MODEL" localSheetId="25">#REF!</definedName>
    <definedName name="MODEL" localSheetId="26">#REF!</definedName>
    <definedName name="MODEL" localSheetId="27">#REF!</definedName>
    <definedName name="MODEL" localSheetId="28">#REF!</definedName>
    <definedName name="MODEL" localSheetId="29">#REF!</definedName>
    <definedName name="MODEL" localSheetId="30">#REF!</definedName>
    <definedName name="MODEL">#REF!</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 localSheetId="21">#REF!</definedName>
    <definedName name="Month1" localSheetId="25">#REF!</definedName>
    <definedName name="Month1" localSheetId="26">#REF!</definedName>
    <definedName name="Month1" localSheetId="27">#REF!</definedName>
    <definedName name="Month1" localSheetId="28">#REF!</definedName>
    <definedName name="Month1" localSheetId="29">#REF!</definedName>
    <definedName name="Month1" localSheetId="30">#REF!</definedName>
    <definedName name="Month1">#REF!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 localSheetId="21">#REF!</definedName>
    <definedName name="Month2" localSheetId="25">#REF!</definedName>
    <definedName name="Month2" localSheetId="26">#REF!</definedName>
    <definedName name="Month2" localSheetId="27">#REF!</definedName>
    <definedName name="Month2" localSheetId="28">#REF!</definedName>
    <definedName name="Month2" localSheetId="29">#REF!</definedName>
    <definedName name="Month2" localSheetId="30">#REF!</definedName>
    <definedName name="Month2">#REF!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 localSheetId="21">#REF!</definedName>
    <definedName name="Month3" localSheetId="25">#REF!</definedName>
    <definedName name="Month3" localSheetId="26">#REF!</definedName>
    <definedName name="Month3" localSheetId="27">#REF!</definedName>
    <definedName name="Month3" localSheetId="28">#REF!</definedName>
    <definedName name="Month3" localSheetId="29">#REF!</definedName>
    <definedName name="Month3" localSheetId="30">#REF!</definedName>
    <definedName name="Month3">#REF!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 localSheetId="21">#REF!</definedName>
    <definedName name="MONTHLYREC" localSheetId="25">#REF!</definedName>
    <definedName name="MONTHLYREC" localSheetId="26">#REF!</definedName>
    <definedName name="MONTHLYREC" localSheetId="27">#REF!</definedName>
    <definedName name="MONTHLYREC" localSheetId="28">#REF!</definedName>
    <definedName name="MONTHLYREC" localSheetId="29">#REF!</definedName>
    <definedName name="MONTHLYREC" localSheetId="30">#REF!</definedName>
    <definedName name="MONTHLYREC">#REF!</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5">'[8]misc tables'!$B$2:$B$13</definedName>
    <definedName name="Months" localSheetId="26">'[8]misc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'[8]misc tables'!$B$2:$B$13</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5">#REF!</definedName>
    <definedName name="Months_of_Debt_Service_Reserve" localSheetId="26">#REF!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5">#REF!</definedName>
    <definedName name="Months_Per_Year" localSheetId="26">#REF!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 localSheetId="21">#REF!</definedName>
    <definedName name="MSA_Fee" localSheetId="25">#REF!</definedName>
    <definedName name="MSA_Fee" localSheetId="26">#REF!</definedName>
    <definedName name="MSA_Fee" localSheetId="27">#REF!</definedName>
    <definedName name="MSA_Fee" localSheetId="28">#REF!</definedName>
    <definedName name="MSA_Fee" localSheetId="29">#REF!</definedName>
    <definedName name="MSA_Fee" localSheetId="30">#REF!</definedName>
    <definedName name="MSA_Fee">#REF!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5">#REF!</definedName>
    <definedName name="MSA_Fee_Base_Year" localSheetId="26">#REF!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5">#REF!</definedName>
    <definedName name="MSA_Fee_Input_per_Year" localSheetId="26">#REF!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 localSheetId="21">#REF!</definedName>
    <definedName name="MthAvg" localSheetId="25">#REF!</definedName>
    <definedName name="MthAvg" localSheetId="26">#REF!</definedName>
    <definedName name="MthAvg" localSheetId="27">#REF!</definedName>
    <definedName name="MthAvg" localSheetId="28">#REF!</definedName>
    <definedName name="MthAvg" localSheetId="29">#REF!</definedName>
    <definedName name="MthAvg" localSheetId="30">#REF!</definedName>
    <definedName name="MthAvg">#REF!</definedName>
    <definedName name="N_A" localSheetId="16">#REF!</definedName>
    <definedName name="N_A" localSheetId="17">#REF!</definedName>
    <definedName name="N_A" localSheetId="18">#REF!</definedName>
    <definedName name="N_A" localSheetId="19">#REF!</definedName>
    <definedName name="N_A" localSheetId="20">#REF!</definedName>
    <definedName name="N_A" localSheetId="21">#REF!</definedName>
    <definedName name="N_A" localSheetId="25">#REF!</definedName>
    <definedName name="N_A" localSheetId="26">#REF!</definedName>
    <definedName name="N_A" localSheetId="27">#REF!</definedName>
    <definedName name="N_A" localSheetId="28">#REF!</definedName>
    <definedName name="N_A" localSheetId="29">#REF!</definedName>
    <definedName name="N_A" localSheetId="30">#REF!</definedName>
    <definedName name="N_A">#REF!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5">#REF!</definedName>
    <definedName name="Net_Cash_Flow" localSheetId="26">#REF!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5">#REF!</definedName>
    <definedName name="Net_Fixed_Assets" localSheetId="26">#REF!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5">#REF!</definedName>
    <definedName name="Net_Gain_on_Sale_of_Assets" localSheetId="26">#REF!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5">#REF!</definedName>
    <definedName name="Net_Payments_on_Fire_Truck_during_Construction_Input" localSheetId="26">#REF!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5">#REF!</definedName>
    <definedName name="Net_Start_Up_Revenues" localSheetId="26">#REF!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#REF!</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3"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13" hidden="1">{"Page_1",#N/A,FALSE,"BAD4Q98";"Page_2",#N/A,FALSE,"BAD4Q98";"Page_3",#N/A,FALSE,"BAD4Q98";"Page_4",#N/A,FALSE,"BAD4Q98";"Page_5",#N/A,FALSE,"BAD4Q98";"Page_6",#N/A,FALSE,"BAD4Q98";"Input_1",#N/A,FALSE,"BAD4Q98";"Input_2",#N/A,FALSE,"BAD4Q98"}</definedName>
    <definedName name="new" localSheetId="15" hidden="1">{"Page_1",#N/A,FALSE,"BAD4Q98";"Page_2",#N/A,FALSE,"BAD4Q98";"Page_3",#N/A,FALSE,"BAD4Q98";"Page_4",#N/A,FALSE,"BAD4Q98";"Page_5",#N/A,FALSE,"BAD4Q98";"Page_6",#N/A,FALSE,"BAD4Q98";"Input_1",#N/A,FALSE,"BAD4Q98";"Input_2",#N/A,FALSE,"BAD4Q98"}</definedName>
    <definedName name="new" localSheetId="25" hidden="1">{"Page_1",#N/A,FALSE,"BAD4Q98";"Page_2",#N/A,FALSE,"BAD4Q98";"Page_3",#N/A,FALSE,"BAD4Q98";"Page_4",#N/A,FALSE,"BAD4Q98";"Page_5",#N/A,FALSE,"BAD4Q98";"Page_6",#N/A,FALSE,"BAD4Q98";"Input_1",#N/A,FALSE,"BAD4Q98";"Input_2",#N/A,FALSE,"BAD4Q98"}</definedName>
    <definedName name="new" localSheetId="26"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3" hidden="1">{#N/A,#N/A,TRUE,"SDGE";#N/A,#N/A,TRUE,"GBU";#N/A,#N/A,TRUE,"TBU";#N/A,#N/A,TRUE,"EDBU";#N/A,#N/A,TRUE,"ExclCC"}</definedName>
    <definedName name="newwrev" localSheetId="4" hidden="1">{#N/A,#N/A,TRUE,"SDGE";#N/A,#N/A,TRUE,"GBU";#N/A,#N/A,TRUE,"TBU";#N/A,#N/A,TRUE,"EDBU";#N/A,#N/A,TRUE,"ExclCC"}</definedName>
    <definedName name="newwrev" localSheetId="13" hidden="1">{#N/A,#N/A,TRUE,"SDGE";#N/A,#N/A,TRUE,"GBU";#N/A,#N/A,TRUE,"TBU";#N/A,#N/A,TRUE,"EDBU";#N/A,#N/A,TRUE,"ExclCC"}</definedName>
    <definedName name="newwrev" localSheetId="15" hidden="1">{#N/A,#N/A,TRUE,"SDGE";#N/A,#N/A,TRUE,"GBU";#N/A,#N/A,TRUE,"TBU";#N/A,#N/A,TRUE,"EDBU";#N/A,#N/A,TRUE,"ExclCC"}</definedName>
    <definedName name="newwrev" localSheetId="25" hidden="1">{#N/A,#N/A,TRUE,"SDGE";#N/A,#N/A,TRUE,"GBU";#N/A,#N/A,TRUE,"TBU";#N/A,#N/A,TRUE,"EDBU";#N/A,#N/A,TRUE,"ExclCC"}</definedName>
    <definedName name="newwrev" localSheetId="26"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 localSheetId="21">#REF!</definedName>
    <definedName name="nine" localSheetId="25">#REF!</definedName>
    <definedName name="nine" localSheetId="26">#REF!</definedName>
    <definedName name="nine" localSheetId="27">#REF!</definedName>
    <definedName name="nine" localSheetId="28">#REF!</definedName>
    <definedName name="nine" localSheetId="29">#REF!</definedName>
    <definedName name="nine" localSheetId="30">#REF!</definedName>
    <definedName name="nine">#REF!</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3">MATCH(0.01,END_BAL_PREF,-1)+1</definedName>
    <definedName name="No_of_Pamts_Pref" localSheetId="4">MATCH(0.01,END_BAL_PREF,-1)+1</definedName>
    <definedName name="No_of_Pamts_Pref" localSheetId="13">MATCH(0.01,END_BAL_PREF,-1)+1</definedName>
    <definedName name="No_of_Pamts_Pref" localSheetId="15">MATCH(0.01,END_BAL_PREF,-1)+1</definedName>
    <definedName name="No_of_Pamts_Pref" localSheetId="25">MATCH(0.01,END_BAL_PREF,-1)+1</definedName>
    <definedName name="No_of_Pamts_Pref" localSheetId="26">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MATCH(0.01,END_BAL_PREF,-1)+1</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5">#REF!</definedName>
    <definedName name="Non_Recourse_CP_Conduit_LIBOR_Spread" localSheetId="26">#REF!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5">#REF!</definedName>
    <definedName name="Non_Recourse_Facility_CP_adder" localSheetId="26">#REF!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5" hidden="1">#REF!</definedName>
    <definedName name="none" localSheetId="26" hidden="1">#REF!</definedName>
    <definedName name="none" localSheetId="27" hidden="1">#REF!</definedName>
    <definedName name="none" localSheetId="28" hidden="1">#REF!</definedName>
    <definedName name="none" localSheetId="29" hidden="1">#REF!</definedName>
    <definedName name="none" localSheetId="30" hidden="1">#REF!</definedName>
    <definedName name="none"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5" hidden="1">#REF!</definedName>
    <definedName name="none2" localSheetId="26"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hidden="1">#REF!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 localSheetId="21">#REF!</definedName>
    <definedName name="nopremort" localSheetId="25">#REF!</definedName>
    <definedName name="nopremort" localSheetId="26">#REF!</definedName>
    <definedName name="nopremort" localSheetId="27">#REF!</definedName>
    <definedName name="nopremort" localSheetId="28">#REF!</definedName>
    <definedName name="nopremort" localSheetId="29">#REF!</definedName>
    <definedName name="nopremort" localSheetId="30">#REF!</definedName>
    <definedName name="nopremort">#REF!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5">#REF!</definedName>
    <definedName name="NOx_Allowances__Nominal___ton" localSheetId="26">#REF!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5">#REF!</definedName>
    <definedName name="Nox_Allowances_in_1999" localSheetId="26">#REF!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5">#REF!</definedName>
    <definedName name="NOx_Emissions_Rate__lb_hr" localSheetId="26">#REF!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5">#REF!</definedName>
    <definedName name="NOx_Offsets" localSheetId="26">#REF!</definedName>
    <definedName name="NOx_Offsets" localSheetId="27">#REF!</definedName>
    <definedName name="NOx_Offsets" localSheetId="28">#REF!</definedName>
    <definedName name="NOx_Offsets" localSheetId="29">#REF!</definedName>
    <definedName name="NOx_Offsets" localSheetId="30">#REF!</definedName>
    <definedName name="NOx_Offsets">#REF!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5">#REF!</definedName>
    <definedName name="NOx_Offsets_Calculation_Factor__lb_MMBtu" localSheetId="26">#REF!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5">#REF!</definedName>
    <definedName name="NOx_Offsets_Construction" localSheetId="26">#REF!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5">#REF!</definedName>
    <definedName name="NPV_20_Year_12_Percent_Quarterly" localSheetId="26">#REF!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5">#REF!</definedName>
    <definedName name="NPV_20_Year_13_Percent_Quarterly" localSheetId="26">#REF!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5">#REF!</definedName>
    <definedName name="NPV_20_Year_14_Percent_Quarterly" localSheetId="26">#REF!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 localSheetId="21">#REF!</definedName>
    <definedName name="NQInd" localSheetId="25">#REF!</definedName>
    <definedName name="NQInd" localSheetId="26">#REF!</definedName>
    <definedName name="NQInd" localSheetId="27">#REF!</definedName>
    <definedName name="NQInd" localSheetId="28">#REF!</definedName>
    <definedName name="NQInd" localSheetId="29">#REF!</definedName>
    <definedName name="NQInd" localSheetId="30">#REF!</definedName>
    <definedName name="NQInd">#REF!</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3">MATCH(0.01,END_BAL,-1)+1</definedName>
    <definedName name="Number_of_Payments" localSheetId="4">MATCH(0.01,END_BAL,-1)+1</definedName>
    <definedName name="Number_of_Payments" localSheetId="13">MATCH(0.01,END_BAL,-1)+1</definedName>
    <definedName name="Number_of_Payments" localSheetId="15">MATCH(0.01,END_BAL,-1)+1</definedName>
    <definedName name="Number_of_Payments" localSheetId="25">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MATCH(0.01,END_BAL,-1)+1</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5">#REF!</definedName>
    <definedName name="Number_of_Units" localSheetId="26">#REF!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5">#REF!</definedName>
    <definedName name="Number_of_Years_to_Payback" localSheetId="26">#REF!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5">#REF!</definedName>
    <definedName name="NY_State_Dividend_Allowance_Rate" localSheetId="26">#REF!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5">#REF!</definedName>
    <definedName name="NY_State_Excess_Dividends_Tax" localSheetId="26">#REF!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5">#REF!</definedName>
    <definedName name="NY_State_Gross_Earnings_Tax" localSheetId="26">#REF!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5">#REF!</definedName>
    <definedName name="NY_State_Gross_Receipts_Tax" localSheetId="26">#REF!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5">#REF!</definedName>
    <definedName name="NY_State_Income_Tax_Switch" localSheetId="26">#REF!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5">#REF!</definedName>
    <definedName name="O_M_Mobilization" localSheetId="26">#REF!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5">#REF!</definedName>
    <definedName name="O_M_Mobilization___Labor" localSheetId="26">#REF!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5">#REF!</definedName>
    <definedName name="Off_Peak_Hours" localSheetId="26">#REF!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5">#REF!</definedName>
    <definedName name="Off_Peak_Percent" localSheetId="26">#REF!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5">#REF!</definedName>
    <definedName name="Offsite_Work_Road_Paving" localSheetId="26">#REF!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#REF!</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3"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13" hidden="1">{"Page_1",#N/A,FALSE,"BAD4Q98";"Page_2",#N/A,FALSE,"BAD4Q98";"Page_3",#N/A,FALSE,"BAD4Q98";"Page_4",#N/A,FALSE,"BAD4Q98";"Page_5",#N/A,FALSE,"BAD4Q98";"Page_6",#N/A,FALSE,"BAD4Q98";"Input_1",#N/A,FALSE,"BAD4Q98";"Input_2",#N/A,FALSE,"BAD4Q98"}</definedName>
    <definedName name="okay" localSheetId="15" hidden="1">{"Page_1",#N/A,FALSE,"BAD4Q98";"Page_2",#N/A,FALSE,"BAD4Q98";"Page_3",#N/A,FALSE,"BAD4Q98";"Page_4",#N/A,FALSE,"BAD4Q98";"Page_5",#N/A,FALSE,"BAD4Q98";"Page_6",#N/A,FALSE,"BAD4Q98";"Input_1",#N/A,FALSE,"BAD4Q98";"Input_2",#N/A,FALSE,"BAD4Q98"}</definedName>
    <definedName name="okay" localSheetId="25" hidden="1">{"Page_1",#N/A,FALSE,"BAD4Q98";"Page_2",#N/A,FALSE,"BAD4Q98";"Page_3",#N/A,FALSE,"BAD4Q98";"Page_4",#N/A,FALSE,"BAD4Q98";"Page_5",#N/A,FALSE,"BAD4Q98";"Page_6",#N/A,FALSE,"BAD4Q98";"Input_1",#N/A,FALSE,"BAD4Q98";"Input_2",#N/A,FALSE,"BAD4Q98"}</definedName>
    <definedName name="okay" localSheetId="26"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5">#REF!</definedName>
    <definedName name="On_Peak_Hours" localSheetId="26">#REF!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5">#REF!</definedName>
    <definedName name="On_Peak_Percent" localSheetId="26">#REF!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#REF!</definedName>
    <definedName name="Open_Click">[23]!Open_Click</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5">#REF!</definedName>
    <definedName name="Operator_Fee_during_Mobilization" localSheetId="26">#REF!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5">#REF!</definedName>
    <definedName name="Opt_Discrate" localSheetId="26">#REF!</definedName>
    <definedName name="Opt_Discrate" localSheetId="27">#REF!</definedName>
    <definedName name="Opt_Discrate" localSheetId="28">#REF!</definedName>
    <definedName name="Opt_Discrate" localSheetId="29">#REF!</definedName>
    <definedName name="Opt_Discrate" localSheetId="30">#REF!</definedName>
    <definedName name="Opt_Discrate">#REF!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 localSheetId="21">#REF!</definedName>
    <definedName name="Opt_DR" localSheetId="25">#REF!</definedName>
    <definedName name="Opt_DR" localSheetId="26">#REF!</definedName>
    <definedName name="Opt_DR" localSheetId="27">#REF!</definedName>
    <definedName name="Opt_DR" localSheetId="28">#REF!</definedName>
    <definedName name="Opt_DR" localSheetId="29">#REF!</definedName>
    <definedName name="Opt_DR" localSheetId="30">#REF!</definedName>
    <definedName name="Opt_DR">#REF!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5">#REF!</definedName>
    <definedName name="optindexswap_meanreversion" localSheetId="26">#REF!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5">#REF!</definedName>
    <definedName name="optindexswap_model" localSheetId="26">#REF!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5">#REF!</definedName>
    <definedName name="optindexswap_treesteps" localSheetId="26">#REF!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5">#REF!</definedName>
    <definedName name="optindexswap_volatility" localSheetId="26">#REF!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5">#REF!</definedName>
    <definedName name="option_treesteps" localSheetId="26">#REF!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5">#REF!</definedName>
    <definedName name="option_volatility" localSheetId="26">#REF!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5">#REF!</definedName>
    <definedName name="Other_EPC_Scope_Items_Non_Bechtel" localSheetId="26">#REF!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 localSheetId="21">#REF!</definedName>
    <definedName name="OTHERHRS" localSheetId="25">#REF!</definedName>
    <definedName name="OTHERHRS" localSheetId="26">#REF!</definedName>
    <definedName name="OTHERHRS" localSheetId="27">#REF!</definedName>
    <definedName name="OTHERHRS" localSheetId="28">#REF!</definedName>
    <definedName name="OTHERHRS" localSheetId="29">#REF!</definedName>
    <definedName name="OTHERHRS" localSheetId="30">#REF!</definedName>
    <definedName name="OTHERHRS">#REF!</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3" hidden="1">{#N/A,#N/A,TRUE,"SDGE";#N/A,#N/A,TRUE,"GBU";#N/A,#N/A,TRUE,"TBU";#N/A,#N/A,TRUE,"EDBU";#N/A,#N/A,TRUE,"ExclCC"}</definedName>
    <definedName name="otherrev" localSheetId="4" hidden="1">{#N/A,#N/A,TRUE,"SDGE";#N/A,#N/A,TRUE,"GBU";#N/A,#N/A,TRUE,"TBU";#N/A,#N/A,TRUE,"EDBU";#N/A,#N/A,TRUE,"ExclCC"}</definedName>
    <definedName name="otherrev" localSheetId="13" hidden="1">{#N/A,#N/A,TRUE,"SDGE";#N/A,#N/A,TRUE,"GBU";#N/A,#N/A,TRUE,"TBU";#N/A,#N/A,TRUE,"EDBU";#N/A,#N/A,TRUE,"ExclCC"}</definedName>
    <definedName name="otherrev" localSheetId="15" hidden="1">{#N/A,#N/A,TRUE,"SDGE";#N/A,#N/A,TRUE,"GBU";#N/A,#N/A,TRUE,"TBU";#N/A,#N/A,TRUE,"EDBU";#N/A,#N/A,TRUE,"ExclCC"}</definedName>
    <definedName name="otherrev" localSheetId="25" hidden="1">{#N/A,#N/A,TRUE,"SDGE";#N/A,#N/A,TRUE,"GBU";#N/A,#N/A,TRUE,"TBU";#N/A,#N/A,TRUE,"EDBU";#N/A,#N/A,TRUE,"ExclCC"}</definedName>
    <definedName name="otherrev" localSheetId="26"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5">#REF!</definedName>
    <definedName name="Ozone_Season_Factor" localSheetId="26">#REF!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5" hidden="1">#REF!</definedName>
    <definedName name="p.Covenants" localSheetId="26"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5" hidden="1">#REF!</definedName>
    <definedName name="p.Covenants_Titles" localSheetId="26"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5" hidden="1">#REF!</definedName>
    <definedName name="p.CreditStats" localSheetId="26"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5" hidden="1">#REF!</definedName>
    <definedName name="p.DCF" localSheetId="26" hidden="1">#REF!</definedName>
    <definedName name="p.DCF" localSheetId="27" hidden="1">#REF!</definedName>
    <definedName name="p.DCF" localSheetId="28" hidden="1">#REF!</definedName>
    <definedName name="p.DCF" localSheetId="29" hidden="1">#REF!</definedName>
    <definedName name="p.DCF" localSheetId="30" hidden="1">#REF!</definedName>
    <definedName name="p.DCF"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5" hidden="1">#REF!</definedName>
    <definedName name="p.DCF_Titles" localSheetId="26"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5" hidden="1">#REF!</definedName>
    <definedName name="p.IRR" localSheetId="26" hidden="1">#REF!</definedName>
    <definedName name="p.IRR" localSheetId="27" hidden="1">#REF!</definedName>
    <definedName name="p.IRR" localSheetId="28" hidden="1">#REF!</definedName>
    <definedName name="p.IRR" localSheetId="29" hidden="1">#REF!</definedName>
    <definedName name="p.IRR" localSheetId="30" hidden="1">#REF!</definedName>
    <definedName name="p.IRR"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5" hidden="1">#REF!</definedName>
    <definedName name="p.IRR_Titles" localSheetId="26"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5" hidden="1">#REF!</definedName>
    <definedName name="p.SP" localSheetId="26" hidden="1">#REF!</definedName>
    <definedName name="p.SP" localSheetId="27" hidden="1">#REF!</definedName>
    <definedName name="p.SP" localSheetId="28" hidden="1">#REF!</definedName>
    <definedName name="p.SP" localSheetId="29" hidden="1">#REF!</definedName>
    <definedName name="p.SP" localSheetId="30" hidden="1">#REF!</definedName>
    <definedName name="p.SP"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5" hidden="1">#REF!</definedName>
    <definedName name="p.Summary" localSheetId="26"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5" hidden="1">#REF!</definedName>
    <definedName name="p.Summary_Titles" localSheetId="26"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hidden="1">#REF!</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 localSheetId="21">#REF!</definedName>
    <definedName name="PAGE1" localSheetId="25">#REF!</definedName>
    <definedName name="PAGE1" localSheetId="26">#REF!</definedName>
    <definedName name="PAGE1" localSheetId="27">#REF!</definedName>
    <definedName name="PAGE1" localSheetId="28">#REF!</definedName>
    <definedName name="PAGE1" localSheetId="29">#REF!</definedName>
    <definedName name="PAGE1" localSheetId="30">#REF!</definedName>
    <definedName name="PAGE1">#REF!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 localSheetId="21">#REF!</definedName>
    <definedName name="page1997" localSheetId="25">#REF!</definedName>
    <definedName name="page1997" localSheetId="26">#REF!</definedName>
    <definedName name="page1997" localSheetId="27">#REF!</definedName>
    <definedName name="page1997" localSheetId="28">#REF!</definedName>
    <definedName name="page1997" localSheetId="29">#REF!</definedName>
    <definedName name="page1997" localSheetId="30">#REF!</definedName>
    <definedName name="page1997">#REF!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 localSheetId="21">#REF!</definedName>
    <definedName name="PAGE2" localSheetId="25">#REF!</definedName>
    <definedName name="PAGE2" localSheetId="26">#REF!</definedName>
    <definedName name="PAGE2" localSheetId="27">#REF!</definedName>
    <definedName name="PAGE2" localSheetId="28">#REF!</definedName>
    <definedName name="PAGE2" localSheetId="29">#REF!</definedName>
    <definedName name="PAGE2" localSheetId="30">#REF!</definedName>
    <definedName name="PAGE2">#REF!</definedName>
    <definedName name="Pal_Workbook_GUID" hidden="1">"1YDJKL1A3MNKIMXTGKJS3UTZ"</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5">#REF!</definedName>
    <definedName name="Partial_Year_Factor_Synthetic_Lease" localSheetId="26">#REF!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 localSheetId="21">#REF!</definedName>
    <definedName name="period" localSheetId="25">#REF!</definedName>
    <definedName name="period" localSheetId="26">#REF!</definedName>
    <definedName name="period" localSheetId="27">#REF!</definedName>
    <definedName name="period" localSheetId="28">#REF!</definedName>
    <definedName name="period" localSheetId="29">#REF!</definedName>
    <definedName name="period" localSheetId="30">#REF!</definedName>
    <definedName name="period">#REF!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5">#REF!</definedName>
    <definedName name="Period_1_Coverage_Threshold" localSheetId="26">#REF!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5">#REF!</definedName>
    <definedName name="Period_1_Distributable_Cash" localSheetId="26">#REF!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5">#REF!</definedName>
    <definedName name="Period_2_Adjusted_Distributable_Cash" localSheetId="26">#REF!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#REF!</definedName>
    <definedName name="PFYE">[19]Input1!$B$7</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3" hidden="1">{#N/A,#N/A,FALSE,"RECAP";#N/A,#N/A,FALSE,"MATBYCLS";#N/A,#N/A,FALSE,"STATUS";#N/A,#N/A,FALSE,"OP-ACT";#N/A,#N/A,FALSE,"W_O"}</definedName>
    <definedName name="PHILIPS" localSheetId="4" hidden="1">{#N/A,#N/A,FALSE,"RECAP";#N/A,#N/A,FALSE,"MATBYCLS";#N/A,#N/A,FALSE,"STATUS";#N/A,#N/A,FALSE,"OP-ACT";#N/A,#N/A,FALSE,"W_O"}</definedName>
    <definedName name="PHILIPS" localSheetId="13" hidden="1">{#N/A,#N/A,FALSE,"RECAP";#N/A,#N/A,FALSE,"MATBYCLS";#N/A,#N/A,FALSE,"STATUS";#N/A,#N/A,FALSE,"OP-ACT";#N/A,#N/A,FALSE,"W_O"}</definedName>
    <definedName name="PHILIPS" localSheetId="15" hidden="1">{#N/A,#N/A,FALSE,"RECAP";#N/A,#N/A,FALSE,"MATBYCLS";#N/A,#N/A,FALSE,"STATUS";#N/A,#N/A,FALSE,"OP-ACT";#N/A,#N/A,FALSE,"W_O"}</definedName>
    <definedName name="PHILIPS" localSheetId="25" hidden="1">{#N/A,#N/A,FALSE,"RECAP";#N/A,#N/A,FALSE,"MATBYCLS";#N/A,#N/A,FALSE,"STATUS";#N/A,#N/A,FALSE,"OP-ACT";#N/A,#N/A,FALSE,"W_O"}</definedName>
    <definedName name="PHILIPS" localSheetId="26"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5">#REF!</definedName>
    <definedName name="PILOT_Escalation_Ceiling" localSheetId="26">#REF!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5">#REF!</definedName>
    <definedName name="PILOT_Escalation_Floor" localSheetId="26">#REF!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5">#REF!</definedName>
    <definedName name="PILOT_Portion_to_County" localSheetId="26">#REF!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#REF!</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5">#REF!</definedName>
    <definedName name="Plant_Capacity" localSheetId="26">#REF!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 localSheetId="21">#REF!</definedName>
    <definedName name="pmcat" localSheetId="25">#REF!</definedName>
    <definedName name="pmcat" localSheetId="26">#REF!</definedName>
    <definedName name="pmcat" localSheetId="27">#REF!</definedName>
    <definedName name="pmcat" localSheetId="28">#REF!</definedName>
    <definedName name="pmcat" localSheetId="29">#REF!</definedName>
    <definedName name="pmcat" localSheetId="30">#REF!</definedName>
    <definedName name="pmcat">#REF!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 localSheetId="21">#REF!</definedName>
    <definedName name="pmper" localSheetId="25">#REF!</definedName>
    <definedName name="pmper" localSheetId="26">#REF!</definedName>
    <definedName name="pmper" localSheetId="27">#REF!</definedName>
    <definedName name="pmper" localSheetId="28">#REF!</definedName>
    <definedName name="pmper" localSheetId="29">#REF!</definedName>
    <definedName name="pmper" localSheetId="30">#REF!</definedName>
    <definedName name="pmper">#REF!</definedName>
    <definedName name="portfolio">[5]Inputs!$B$8</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5">#REF!</definedName>
    <definedName name="Post_Commercial_Operations_Construction_G_A_Total__2002" localSheetId="26">#REF!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5">#REF!</definedName>
    <definedName name="Post_Lease_Term_Loan_Amortization_Partial_Year_Factor" localSheetId="26">#REF!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5">#REF!</definedName>
    <definedName name="Post_Lease_Term_Loan_Term" localSheetId="26">#REF!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#REF!</definedName>
    <definedName name="Post_Lease_Term_Refinanced_Principal_Amount">'[25]Debt Service - SL'!$B$656</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5">#REF!</definedName>
    <definedName name="POVM_Fuel_Partial_Year_Factor" localSheetId="26">#REF!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5">#REF!</definedName>
    <definedName name="POVM_Margin_Partial_Year_Factor" localSheetId="26">#REF!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5">#REF!</definedName>
    <definedName name="Power_Island_Extended_Warranty" localSheetId="26">#REF!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5">#REF!</definedName>
    <definedName name="Power_Pool_Fees_Input" localSheetId="26">#REF!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5">#REF!</definedName>
    <definedName name="Power_Pool_Fees_Input_Base_Year" localSheetId="26">#REF!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5">#REF!</definedName>
    <definedName name="Pre_Engineering_Payments" localSheetId="26">#REF!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5">#REF!</definedName>
    <definedName name="Pre_Tax_Income__Toolling_Book" localSheetId="26">#REF!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#REF!</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3"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13" hidden="1">{"ID1",#N/A,FALSE,"IDIQ-I";"id2",#N/A,FALSE,"IDIQ-II";"ID3",#N/A,FALSE,"IDIQ-III";"ID4",#N/A,FALSE,"IDIQ-IV";"id5",#N/A,FALSE,"IDIQ-V";"ID6",#N/A,FALSE,"IDIQ-VI";"DO1a",#N/A,FALSE,"DO-IA";"DO1b",#N/A,FALSE,"DO-IB";"DO1C",#N/A,FALSE,"DO-IC";"DO3",#N/A,FALSE,"DO-III";"DO4",#N/A,FALSE,"DO-IV";"DO5",#N/A,FALSE,"DO-V"}</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25" hidden="1">{"ID1",#N/A,FALSE,"IDIQ-I";"id2",#N/A,FALSE,"IDIQ-II";"ID3",#N/A,FALSE,"IDIQ-III";"ID4",#N/A,FALSE,"IDIQ-IV";"id5",#N/A,FALSE,"IDIQ-V";"ID6",#N/A,FALSE,"IDIQ-VI";"DO1a",#N/A,FALSE,"DO-IA";"DO1b",#N/A,FALSE,"DO-IB";"DO1C",#N/A,FALSE,"DO-IC";"DO3",#N/A,FALSE,"DO-III";"DO4",#N/A,FALSE,"DO-IV";"DO5",#N/A,FALSE,"DO-V"}</definedName>
    <definedName name="prelamp" localSheetId="26"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 localSheetId="21">#REF!</definedName>
    <definedName name="Print" localSheetId="25">#REF!</definedName>
    <definedName name="Print" localSheetId="26">#REF!</definedName>
    <definedName name="Print" localSheetId="27">#REF!</definedName>
    <definedName name="Print" localSheetId="28">#REF!</definedName>
    <definedName name="Print" localSheetId="29">#REF!</definedName>
    <definedName name="Print" localSheetId="30">#REF!</definedName>
    <definedName name="Print">#REF!</definedName>
    <definedName name="_xlnm.Print_Area" localSheetId="16">'CARE Table 1'!$A$1:$M$41</definedName>
    <definedName name="_xlnm.Print_Area" localSheetId="17">'CARE Table 2'!$A$1:$AC$30</definedName>
    <definedName name="_xlnm.Print_Area" localSheetId="18">'CARE Table 3A _3B'!$A$1:$I$47</definedName>
    <definedName name="_xlnm.Print_Area" localSheetId="19">'CARE Table 4'!$A$1:$J$60</definedName>
    <definedName name="_xlnm.Print_Area" localSheetId="20">'CARE Table 5'!$A$1:$H$22</definedName>
    <definedName name="_xlnm.Print_Area" localSheetId="21">'CARE Table 6'!$A$1:$G$35</definedName>
    <definedName name="_xlnm.Print_Area" localSheetId="22">'CARE Table 7'!$A$1:$P$23</definedName>
    <definedName name="_xlnm.Print_Area" localSheetId="23">'CARE Table 8'!$A$1:$E$25</definedName>
    <definedName name="_xlnm.Print_Area" localSheetId="24">'CARE Table 8A'!$A$1:$H$21</definedName>
    <definedName name="_xlnm.Print_Area" localSheetId="0">'ESA Summary'!$A$1:$M$22</definedName>
    <definedName name="_xlnm.Print_Area" localSheetId="1">'ESA Table 1'!$A$1:$M$38</definedName>
    <definedName name="_xlnm.Print_Area" localSheetId="2">'ESA Table 1A'!$A$1:$M$60</definedName>
    <definedName name="_xlnm.Print_Area" localSheetId="3">'ESA Table 2'!$A$1:$H$95</definedName>
    <definedName name="_xlnm.Print_Area" localSheetId="4">'ESA Table 2A'!$A$1:$H$87</definedName>
    <definedName name="_xlnm.Print_Area" localSheetId="5">'ESA Table 2B'!$A$1:$I$84</definedName>
    <definedName name="_xlnm.Print_Area" localSheetId="6">'ESA Table 2B-1'!$A$1:$D$60</definedName>
    <definedName name="_xlnm.Print_Area" localSheetId="7">'ESA Table 2C'!$A$1:$Q$55</definedName>
    <definedName name="_xlnm.Print_Area" localSheetId="8">'ESA Table 2D'!$A$1:$Q$55</definedName>
    <definedName name="_xlnm.Print_Area" localSheetId="9">'ESA Table 3A_3F'!$A$1:$B$73</definedName>
    <definedName name="_xlnm.Print_Area" localSheetId="10">'ESA Table 4A-D'!$A$1:$G$96</definedName>
    <definedName name="_xlnm.Print_Area" localSheetId="11">'ESA Table 5A_5D'!$A$1:$Q$88</definedName>
    <definedName name="_xlnm.Print_Area" localSheetId="12">'ESA Table 6'!$A$1:$P$29</definedName>
    <definedName name="_xlnm.Print_Area" localSheetId="13">'ESA Table 7'!$A$1:$L$100</definedName>
    <definedName name="_xlnm.Print_Area" localSheetId="14">'ESA Table 8'!$A$1:$G$14</definedName>
    <definedName name="_xlnm.Print_Area" localSheetId="15">'ESA Table 9'!$A$1:$C$14</definedName>
    <definedName name="_xlnm.Print_Area" localSheetId="25">'FERA Table 1'!$A$1:$E$30</definedName>
    <definedName name="_xlnm.Print_Area" localSheetId="26">'FERA Table 2'!$A$1:$Y$28</definedName>
    <definedName name="_xlnm.Print_Area" localSheetId="27">'FERA Table 3A _3B'!$A$1:$I$43</definedName>
    <definedName name="_xlnm.Print_Area" localSheetId="28">'FERA Table 4'!$A$1:$J$59</definedName>
    <definedName name="_xlnm.Print_Area" localSheetId="29">'FERA Table 5'!$A$1:$H$20</definedName>
    <definedName name="_xlnm.Print_Area" localSheetId="30">'FERA Table 6'!$A$1:$G$35</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5">#REF!</definedName>
    <definedName name="Print_Table" localSheetId="26">#REF!</definedName>
    <definedName name="Print_Table" localSheetId="27">#REF!</definedName>
    <definedName name="Print_Table" localSheetId="28">#REF!</definedName>
    <definedName name="Print_Table" localSheetId="29">#REF!</definedName>
    <definedName name="Print_Table" localSheetId="30">#REF!</definedName>
    <definedName name="Print_Table">#REF!</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3" hidden="1">{#N/A,#N/A,FALSE,"trates"}</definedName>
    <definedName name="problem" localSheetId="4" hidden="1">{#N/A,#N/A,FALSE,"trates"}</definedName>
    <definedName name="problem" localSheetId="13" hidden="1">{#N/A,#N/A,FALSE,"trates"}</definedName>
    <definedName name="problem" localSheetId="15" hidden="1">{#N/A,#N/A,FALSE,"trates"}</definedName>
    <definedName name="problem" localSheetId="25" hidden="1">{#N/A,#N/A,FALSE,"trates"}</definedName>
    <definedName name="problem" localSheetId="26"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duct_2">#REF!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 localSheetId="21">#REF!</definedName>
    <definedName name="Product_5" localSheetId="25">#REF!</definedName>
    <definedName name="Product_5" localSheetId="26">#REF!</definedName>
    <definedName name="Product_5" localSheetId="27">#REF!</definedName>
    <definedName name="Product_5" localSheetId="28">#REF!</definedName>
    <definedName name="Product_5" localSheetId="29">#REF!</definedName>
    <definedName name="Product_5" localSheetId="30">#REF!</definedName>
    <definedName name="Product_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 localSheetId="21">#REF!</definedName>
    <definedName name="Product_6" localSheetId="25">#REF!</definedName>
    <definedName name="Product_6" localSheetId="26">#REF!</definedName>
    <definedName name="Product_6" localSheetId="27">#REF!</definedName>
    <definedName name="Product_6" localSheetId="28">#REF!</definedName>
    <definedName name="Product_6" localSheetId="29">#REF!</definedName>
    <definedName name="Product_6" localSheetId="30">#REF!</definedName>
    <definedName name="Product_6">#REF!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 localSheetId="21">#REF!</definedName>
    <definedName name="Product_7a" localSheetId="25">#REF!</definedName>
    <definedName name="Product_7a" localSheetId="26">#REF!</definedName>
    <definedName name="Product_7a" localSheetId="27">#REF!</definedName>
    <definedName name="Product_7a" localSheetId="28">#REF!</definedName>
    <definedName name="Product_7a" localSheetId="29">#REF!</definedName>
    <definedName name="Product_7a" localSheetId="30">#REF!</definedName>
    <definedName name="Product_7a">#REF!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 localSheetId="21">#REF!</definedName>
    <definedName name="Product_7b" localSheetId="25">#REF!</definedName>
    <definedName name="Product_7b" localSheetId="26">#REF!</definedName>
    <definedName name="Product_7b" localSheetId="27">#REF!</definedName>
    <definedName name="Product_7b" localSheetId="28">#REF!</definedName>
    <definedName name="Product_7b" localSheetId="29">#REF!</definedName>
    <definedName name="Product_7b" localSheetId="30">#REF!</definedName>
    <definedName name="Product_7b">#REF!</definedName>
    <definedName name="Project">[26]CASE!$B$3:$B$12</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5">#REF!</definedName>
    <definedName name="Project_Starts_Operations_in_Quarter" localSheetId="26">#REF!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5">#REF!</definedName>
    <definedName name="Property__Plant___Equipment" localSheetId="26">#REF!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5">#REF!</definedName>
    <definedName name="Property_Tax_Assessment_Value_for_Jan1_Start" localSheetId="26">#REF!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5">#REF!</definedName>
    <definedName name="Property_Tax_Base_Year" localSheetId="26">#REF!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5">#REF!</definedName>
    <definedName name="Property_Tax_Dec_2000" localSheetId="26">#REF!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5">#REF!</definedName>
    <definedName name="Property_Tax_Input_Delayed_One_Year" localSheetId="26">#REF!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5">#REF!</definedName>
    <definedName name="Property_Taxes___Book" localSheetId="26">#REF!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5">#REF!</definedName>
    <definedName name="Property_Taxes__Cash" localSheetId="26">#REF!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5">#REF!</definedName>
    <definedName name="PSA_Line_Loss_Factor" localSheetId="26">#REF!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5">#REF!</definedName>
    <definedName name="PSA_Off_Peak_Delivered_MWh" localSheetId="26">#REF!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5">#REF!</definedName>
    <definedName name="PSA_On_Peak_Delivered_MWh" localSheetId="26">#REF!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5">#REF!</definedName>
    <definedName name="PSA_Replacement_MWh_Cost" localSheetId="26">#REF!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#REF!</definedName>
    <definedName name="PST" localSheetId="16">#REF!</definedName>
    <definedName name="PST" localSheetId="17">#REF!</definedName>
    <definedName name="PST" localSheetId="18">#REF!</definedName>
    <definedName name="PST" localSheetId="19">#REF!</definedName>
    <definedName name="PST" localSheetId="20">#REF!</definedName>
    <definedName name="PST" localSheetId="21">#REF!</definedName>
    <definedName name="PST" localSheetId="25">#REF!</definedName>
    <definedName name="PST" localSheetId="26">#REF!</definedName>
    <definedName name="PST" localSheetId="27">#REF!</definedName>
    <definedName name="PST" localSheetId="28">#REF!</definedName>
    <definedName name="PST" localSheetId="29">#REF!</definedName>
    <definedName name="PST" localSheetId="30">#REF!</definedName>
    <definedName name="PST">#REF!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 localSheetId="21">#REF!</definedName>
    <definedName name="PSTAIR" localSheetId="25">#REF!</definedName>
    <definedName name="PSTAIR" localSheetId="26">#REF!</definedName>
    <definedName name="PSTAIR" localSheetId="27">#REF!</definedName>
    <definedName name="PSTAIR" localSheetId="28">#REF!</definedName>
    <definedName name="PSTAIR" localSheetId="29">#REF!</definedName>
    <definedName name="PSTAIR" localSheetId="30">#REF!</definedName>
    <definedName name="PSTAIR">#REF!</definedName>
    <definedName name="pv">[5]Inputs!$B$26</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5">#REF!</definedName>
    <definedName name="PV_of_1st_Quarter_Cash_Flows" localSheetId="26">#REF!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5">#REF!</definedName>
    <definedName name="PV_of_2nd_Quarter_Cash_Flows" localSheetId="26">#REF!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5">#REF!</definedName>
    <definedName name="PV_of_3rd_Quarter_Cash_Flows" localSheetId="26">#REF!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5">#REF!</definedName>
    <definedName name="PV_of_4th_Quarter_Cash_Flows" localSheetId="26">#REF!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5">#REF!</definedName>
    <definedName name="PV_Project_Cash_Flows" localSheetId="26">#REF!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 localSheetId="21">#REF!</definedName>
    <definedName name="pyeper" localSheetId="25">#REF!</definedName>
    <definedName name="pyeper" localSheetId="26">#REF!</definedName>
    <definedName name="pyeper" localSheetId="27">#REF!</definedName>
    <definedName name="pyeper" localSheetId="28">#REF!</definedName>
    <definedName name="pyeper" localSheetId="29">#REF!</definedName>
    <definedName name="pyeper" localSheetId="30">#REF!</definedName>
    <definedName name="pyeper">#REF!</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3" hidden="1">{"SourcesUses",#N/A,TRUE,"CFMODEL";"TransOverview",#N/A,TRUE,"CFMODEL"}</definedName>
    <definedName name="qqqqqqq" localSheetId="4" hidden="1">{"SourcesUses",#N/A,TRUE,"CFMODEL";"TransOverview",#N/A,TRUE,"CFMODEL"}</definedName>
    <definedName name="qqqqqqq" localSheetId="13" hidden="1">{"SourcesUses",#N/A,TRUE,"CFMODEL";"TransOverview",#N/A,TRUE,"CFMODEL"}</definedName>
    <definedName name="qqqqqqq" localSheetId="15" hidden="1">{"SourcesUses",#N/A,TRUE,"CFMODEL";"TransOverview",#N/A,TRUE,"CFMODEL"}</definedName>
    <definedName name="qqqqqqq" localSheetId="25" hidden="1">{"SourcesUses",#N/A,TRUE,"CFMODEL";"TransOverview",#N/A,TRUE,"CFMODEL"}</definedName>
    <definedName name="qqqqqqq" localSheetId="26"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3" hidden="1">{"Income Statement",#N/A,FALSE,"CFMODEL";"Balance Sheet",#N/A,FALSE,"CFMODEL"}</definedName>
    <definedName name="qqqqqqqqqqqqqqqqqq" localSheetId="4" hidden="1">{"Income Statement",#N/A,FALSE,"CFMODEL";"Balance Sheet",#N/A,FALSE,"CFMODEL"}</definedName>
    <definedName name="qqqqqqqqqqqqqqqqqq" localSheetId="13" hidden="1">{"Income Statement",#N/A,FALSE,"CFMODEL";"Balance Sheet",#N/A,FALSE,"CFMODEL"}</definedName>
    <definedName name="qqqqqqqqqqqqqqqqqq" localSheetId="15" hidden="1">{"Income Statement",#N/A,FALSE,"CFMODEL";"Balance Sheet",#N/A,FALSE,"CFMODEL"}</definedName>
    <definedName name="qqqqqqqqqqqqqqqqqq" localSheetId="25" hidden="1">{"Income Statement",#N/A,FALSE,"CFMODEL";"Balance Sheet",#N/A,FALSE,"CFMODEL"}</definedName>
    <definedName name="qqqqqqqqqqqqqqqqqq" localSheetId="26"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5" hidden="1">#REF!</definedName>
    <definedName name="r.CashFlow" localSheetId="26"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5" hidden="1">#REF!</definedName>
    <definedName name="r.Leverage" localSheetId="26"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5" hidden="1">#REF!</definedName>
    <definedName name="r.Liquidity" localSheetId="26"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5" hidden="1">#REF!</definedName>
    <definedName name="r.Market" localSheetId="26"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5" hidden="1">#REF!</definedName>
    <definedName name="r.Profitability" localSheetId="26"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5" hidden="1">#REF!</definedName>
    <definedName name="r.Summary" localSheetId="26"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hidden="1">#REF!</definedName>
    <definedName name="ra" localSheetId="16">#REF!</definedName>
    <definedName name="ra" localSheetId="17">#REF!</definedName>
    <definedName name="ra" localSheetId="18">#REF!</definedName>
    <definedName name="ra" localSheetId="19">#REF!</definedName>
    <definedName name="ra" localSheetId="20">#REF!</definedName>
    <definedName name="ra" localSheetId="21">#REF!</definedName>
    <definedName name="ra" localSheetId="25">#REF!</definedName>
    <definedName name="ra" localSheetId="26">#REF!</definedName>
    <definedName name="ra" localSheetId="27">#REF!</definedName>
    <definedName name="ra" localSheetId="28">#REF!</definedName>
    <definedName name="ra" localSheetId="29">#REF!</definedName>
    <definedName name="ra" localSheetId="30">#REF!</definedName>
    <definedName name="ra">#REF!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 localSheetId="21">#REF!</definedName>
    <definedName name="RateCase" localSheetId="25">#REF!</definedName>
    <definedName name="RateCase" localSheetId="26">#REF!</definedName>
    <definedName name="RateCase" localSheetId="27">#REF!</definedName>
    <definedName name="RateCase" localSheetId="28">#REF!</definedName>
    <definedName name="RateCase" localSheetId="29">#REF!</definedName>
    <definedName name="RateCase" localSheetId="30">#REF!</definedName>
    <definedName name="RateCase">#REF!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5">#REF!</definedName>
    <definedName name="Re_Fi_Term_Loan_Maturity_Year" localSheetId="26">#REF!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#REF!</definedName>
    <definedName name="REC" localSheetId="16">#REF!</definedName>
    <definedName name="REC" localSheetId="17">#REF!</definedName>
    <definedName name="REC" localSheetId="18">#REF!</definedName>
    <definedName name="REC" localSheetId="19">#REF!</definedName>
    <definedName name="REC" localSheetId="20">#REF!</definedName>
    <definedName name="REC" localSheetId="21">#REF!</definedName>
    <definedName name="REC" localSheetId="25">#REF!</definedName>
    <definedName name="REC" localSheetId="26">#REF!</definedName>
    <definedName name="REC" localSheetId="27">#REF!</definedName>
    <definedName name="REC" localSheetId="28">#REF!</definedName>
    <definedName name="REC" localSheetId="29">#REF!</definedName>
    <definedName name="REC" localSheetId="30">#REF!</definedName>
    <definedName name="REC">#REF!</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3" hidden="1">{"SourcesUses",#N/A,TRUE,"CFMODEL";"TransOverview",#N/A,TRUE,"CFMODEL"}</definedName>
    <definedName name="reference3" localSheetId="4" hidden="1">{"SourcesUses",#N/A,TRUE,"CFMODEL";"TransOverview",#N/A,TRUE,"CFMODEL"}</definedName>
    <definedName name="reference3" localSheetId="13" hidden="1">{"SourcesUses",#N/A,TRUE,"CFMODEL";"TransOverview",#N/A,TRUE,"CFMODEL"}</definedName>
    <definedName name="reference3" localSheetId="15" hidden="1">{"SourcesUses",#N/A,TRUE,"CFMODEL";"TransOverview",#N/A,TRUE,"CFMODEL"}</definedName>
    <definedName name="reference3" localSheetId="25" hidden="1">{"SourcesUses",#N/A,TRUE,"CFMODEL";"TransOverview",#N/A,TRUE,"CFMODEL"}</definedName>
    <definedName name="reference3" localSheetId="26"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3" hidden="1">{"SourcesUses",#N/A,TRUE,"CFMODEL";"TransOverview",#N/A,TRUE,"CFMODEL"}</definedName>
    <definedName name="reference32" localSheetId="4" hidden="1">{"SourcesUses",#N/A,TRUE,"CFMODEL";"TransOverview",#N/A,TRUE,"CFMODEL"}</definedName>
    <definedName name="reference32" localSheetId="13" hidden="1">{"SourcesUses",#N/A,TRUE,"CFMODEL";"TransOverview",#N/A,TRUE,"CFMODEL"}</definedName>
    <definedName name="reference32" localSheetId="15" hidden="1">{"SourcesUses",#N/A,TRUE,"CFMODEL";"TransOverview",#N/A,TRUE,"CFMODEL"}</definedName>
    <definedName name="reference32" localSheetId="25" hidden="1">{"SourcesUses",#N/A,TRUE,"CFMODEL";"TransOverview",#N/A,TRUE,"CFMODEL"}</definedName>
    <definedName name="reference32" localSheetId="26"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5">#REF!</definedName>
    <definedName name="Refi_Debt_Service_Coverage_Ratio_List" localSheetId="26">#REF!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5">#REF!</definedName>
    <definedName name="Refi_DSCR_Criteria" localSheetId="26">#REF!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5">#REF!</definedName>
    <definedName name="Refinancing_Amortization_Schedule" localSheetId="26">#REF!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 localSheetId="21">#REF!</definedName>
    <definedName name="Reggie" localSheetId="25">#REF!</definedName>
    <definedName name="Reggie" localSheetId="26">#REF!</definedName>
    <definedName name="Reggie" localSheetId="27">#REF!</definedName>
    <definedName name="Reggie" localSheetId="28">#REF!</definedName>
    <definedName name="Reggie" localSheetId="29">#REF!</definedName>
    <definedName name="Reggie" localSheetId="30">#REF!</definedName>
    <definedName name="Reggie">#REF!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 localSheetId="21">#REF!</definedName>
    <definedName name="Reggie1" localSheetId="25">#REF!</definedName>
    <definedName name="Reggie1" localSheetId="26">#REF!</definedName>
    <definedName name="Reggie1" localSheetId="27">#REF!</definedName>
    <definedName name="Reggie1" localSheetId="28">#REF!</definedName>
    <definedName name="Reggie1" localSheetId="29">#REF!</definedName>
    <definedName name="Reggie1" localSheetId="30">#REF!</definedName>
    <definedName name="Reggie1">#REF!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5">#REF!</definedName>
    <definedName name="Repairs_Discount_Factor" localSheetId="26">#REF!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5">#REF!</definedName>
    <definedName name="repo_meanreversion" localSheetId="26">#REF!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 localSheetId="21">#REF!</definedName>
    <definedName name="repo_model" localSheetId="25">#REF!</definedName>
    <definedName name="repo_model" localSheetId="26">#REF!</definedName>
    <definedName name="repo_model" localSheetId="27">#REF!</definedName>
    <definedName name="repo_model" localSheetId="28">#REF!</definedName>
    <definedName name="repo_model" localSheetId="29">#REF!</definedName>
    <definedName name="repo_model" localSheetId="30">#REF!</definedName>
    <definedName name="repo_model">#REF!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5">#REF!</definedName>
    <definedName name="repo_volatility" localSheetId="26">#REF!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#REF!</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3" hidden="1">{"'Attachment'!$A$1:$L$49"}</definedName>
    <definedName name="rert" localSheetId="4" hidden="1">{"'Attachment'!$A$1:$L$49"}</definedName>
    <definedName name="rert" localSheetId="13" hidden="1">{"'Attachment'!$A$1:$L$49"}</definedName>
    <definedName name="rert" localSheetId="15" hidden="1">{"'Attachment'!$A$1:$L$49"}</definedName>
    <definedName name="rert" localSheetId="25" hidden="1">{"'Attachment'!$A$1:$L$49"}</definedName>
    <definedName name="rert" localSheetId="26"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S_MTR">1.8</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5">#REF!</definedName>
    <definedName name="Residual_Credit_Enhancement_LOC_Amount" localSheetId="26">#REF!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5">#REF!</definedName>
    <definedName name="Residual_Credit_Enhancement_LOC_Arrangement_Fee" localSheetId="26">#REF!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5">#REF!</definedName>
    <definedName name="Residual_Credit_Enhancement_LOC_Arrangement_Fee_Rate" localSheetId="26">#REF!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5">#REF!</definedName>
    <definedName name="Residual_Credit_Enhancement_LOC_Commitment_Fee_Rate" localSheetId="26">#REF!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5">#REF!</definedName>
    <definedName name="Residual_Credit_Enhancement_LOC_Fee" localSheetId="26">#REF!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5">#REF!</definedName>
    <definedName name="Residual_Credit_Enhancement_LOC_Fee_Operation" localSheetId="26">#REF!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5">#REF!</definedName>
    <definedName name="Residual_Credit_Enhancement_LOC_Fee_Rate" localSheetId="26">#REF!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5">#REF!</definedName>
    <definedName name="Residual_Credit_Enhancement_LOC_Percentage" localSheetId="26">#REF!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5">#REF!</definedName>
    <definedName name="Residual_Credit_Enhancement_LOC_Upfront_Fee" localSheetId="26">#REF!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5">#REF!</definedName>
    <definedName name="Residual_Credit_Enhancement_LOC_Upfront_Fee_Rate" localSheetId="26">#REF!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5">#REF!</definedName>
    <definedName name="Restricted_Construction_Contingency_Amount" localSheetId="26">#REF!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 localSheetId="21">#REF!</definedName>
    <definedName name="RETADD" localSheetId="25">#REF!</definedName>
    <definedName name="RETADD" localSheetId="26">#REF!</definedName>
    <definedName name="RETADD" localSheetId="27">#REF!</definedName>
    <definedName name="RETADD" localSheetId="28">#REF!</definedName>
    <definedName name="RETADD" localSheetId="29">#REF!</definedName>
    <definedName name="RETADD" localSheetId="30">#REF!</definedName>
    <definedName name="RETADD">#REF!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5">#REF!</definedName>
    <definedName name="retro_table" localSheetId="26">#REF!</definedName>
    <definedName name="retro_table" localSheetId="27">#REF!</definedName>
    <definedName name="retro_table" localSheetId="28">#REF!</definedName>
    <definedName name="retro_table" localSheetId="29">#REF!</definedName>
    <definedName name="retro_table" localSheetId="30">#REF!</definedName>
    <definedName name="retro_table">#REF!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5">#REF!</definedName>
    <definedName name="Revolver_Related_Costs___Closing" localSheetId="26">#REF!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5">#REF!</definedName>
    <definedName name="Right_of_Way_Base_Year" localSheetId="26">#REF!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5">#REF!</definedName>
    <definedName name="Right_of_Way_Escalation_Factor" localSheetId="26">#REF!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5">#REF!</definedName>
    <definedName name="Right_of_Way_Inputs_per_Year" localSheetId="26">#REF!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5">#REF!</definedName>
    <definedName name="Right_of_Way_Payments" localSheetId="26">#REF!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5">#REF!</definedName>
    <definedName name="Right_of_Way_Payments_in_1999" localSheetId="26">#REF!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5">#REF!</definedName>
    <definedName name="ROE_Quarterly_Calculation_15_Years" localSheetId="26">#REF!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5">#REF!</definedName>
    <definedName name="ROE_Quarterly_Calculation_20_Years" localSheetId="26">#REF!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#REF!</definedName>
    <definedName name="rough" localSheetId="16">IF('CARE Table 1'!Values_Entered,HEADER_ROW+'CARE Table 1'!Number_of_Payments,HEADER_ROW)</definedName>
    <definedName name="rough" localSheetId="17">IF('CARE Table 2'!Values_Entered,HEADER_ROW+'CARE Table 2'!Number_of_Payments,HEADER_ROW)</definedName>
    <definedName name="rough" localSheetId="18">IF('CARE Table 3A _3B'!Values_Entered,HEADER_ROW+'CARE Table 3A _3B'!Number_of_Payments,HEADER_ROW)</definedName>
    <definedName name="rough" localSheetId="19">IF('CARE Table 4'!Values_Entered,HEADER_ROW+'CARE Table 4'!Number_of_Payments,HEADER_ROW)</definedName>
    <definedName name="rough" localSheetId="20">IF('CARE Table 5'!Values_Entered,HEADER_ROW+'CARE Table 5'!Number_of_Payments,HEADER_ROW)</definedName>
    <definedName name="rough" localSheetId="21">IF('CARE Table 6'!Values_Entered,HEADER_ROW+'CARE Table 6'!Number_of_Payments,HEADER_ROW)</definedName>
    <definedName name="rough" localSheetId="22">IF('CARE Table 7'!Values_Entered,HEADER_ROW+'CARE Table 7'!Number_of_Payments,HEADER_ROW)</definedName>
    <definedName name="rough" localSheetId="3">IF('ESA Table 2'!Values_Entered,HEADER_ROW+'ESA Table 2'!Number_of_Payments,HEADER_ROW)</definedName>
    <definedName name="rough" localSheetId="4">IF('ESA Table 2A'!Values_Entered,HEADER_ROW+'ESA Table 2A'!Number_of_Payments,HEADER_ROW)</definedName>
    <definedName name="rough" localSheetId="13">IF('ESA Table 7'!Values_Entered,HEADER_ROW+'ESA Table 7'!Number_of_Payments,HEADER_ROW)</definedName>
    <definedName name="rough" localSheetId="15">IF('ESA Table 9'!Values_Entered,HEADER_ROW+'ESA Table 9'!Number_of_Payments,HEADER_ROW)</definedName>
    <definedName name="rough" localSheetId="25">IF('FERA Table 1'!Values_Entered,HEADER_ROW+'FERA Table 1'!Number_of_Payments,HEADER_ROW)</definedName>
    <definedName name="rough" localSheetId="26">IF('FERA Table 2'!Values_Entered,HEADER_ROW+'FERA Table 2'!Number_of_Payments,HEADER_ROW)</definedName>
    <definedName name="rough" localSheetId="27">IF('FERA Table 3A _3B'!Values_Entered,HEADER_ROW+'FERA Table 3A _3B'!Number_of_Payments,HEADER_ROW)</definedName>
    <definedName name="rough" localSheetId="28">IF('FERA Table 4'!Values_Entered,HEADER_ROW+'FERA Table 4'!Number_of_Payments,HEADER_ROW)</definedName>
    <definedName name="rough" localSheetId="29">IF('FERA Table 5'!Values_Entered,HEADER_ROW+'FERA Table 5'!Number_of_Payments,HEADER_ROW)</definedName>
    <definedName name="rough" localSheetId="30">IF('FERA Table 6'!Values_Entered,HEADER_ROW+'FERA Table 6'!Number_of_Payments,HEADER_ROW)</definedName>
    <definedName name="rough">IF(Values_Entered,HEADER_ROW+Number_of_Payments,HEADER_ROW)</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3" hidden="1">{"SourcesUses",#N/A,TRUE,#N/A;"TransOverview",#N/A,TRUE,"CFMODEL"}</definedName>
    <definedName name="rrrrr" localSheetId="4" hidden="1">{"SourcesUses",#N/A,TRUE,#N/A;"TransOverview",#N/A,TRUE,"CFMODEL"}</definedName>
    <definedName name="rrrrr" localSheetId="13" hidden="1">{"SourcesUses",#N/A,TRUE,#N/A;"TransOverview",#N/A,TRUE,"CFMODEL"}</definedName>
    <definedName name="rrrrr" localSheetId="15" hidden="1">{"SourcesUses",#N/A,TRUE,#N/A;"TransOverview",#N/A,TRUE,"CFMODEL"}</definedName>
    <definedName name="rrrrr" localSheetId="25" hidden="1">{"SourcesUses",#N/A,TRUE,#N/A;"TransOverview",#N/A,TRUE,"CFMODEL"}</definedName>
    <definedName name="rrrrr" localSheetId="26"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3" hidden="1">{"SourcesUses",#N/A,TRUE,"FundsFlow";"TransOverview",#N/A,TRUE,"FundsFlow"}</definedName>
    <definedName name="rrrrrr" localSheetId="4" hidden="1">{"SourcesUses",#N/A,TRUE,"FundsFlow";"TransOverview",#N/A,TRUE,"FundsFlow"}</definedName>
    <definedName name="rrrrrr" localSheetId="13" hidden="1">{"SourcesUses",#N/A,TRUE,"FundsFlow";"TransOverview",#N/A,TRUE,"FundsFlow"}</definedName>
    <definedName name="rrrrrr" localSheetId="15" hidden="1">{"SourcesUses",#N/A,TRUE,"FundsFlow";"TransOverview",#N/A,TRUE,"FundsFlow"}</definedName>
    <definedName name="rrrrrr" localSheetId="25" hidden="1">{"SourcesUses",#N/A,TRUE,"FundsFlow";"TransOverview",#N/A,TRUE,"FundsFlow"}</definedName>
    <definedName name="rrrrrr" localSheetId="26"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3" hidden="1">{"SourcesUses",#N/A,TRUE,"FundsFlow";"TransOverview",#N/A,TRUE,"FundsFlow"}</definedName>
    <definedName name="rrrrrr2" localSheetId="4" hidden="1">{"SourcesUses",#N/A,TRUE,"FundsFlow";"TransOverview",#N/A,TRUE,"FundsFlow"}</definedName>
    <definedName name="rrrrrr2" localSheetId="13" hidden="1">{"SourcesUses",#N/A,TRUE,"FundsFlow";"TransOverview",#N/A,TRUE,"FundsFlow"}</definedName>
    <definedName name="rrrrrr2" localSheetId="15" hidden="1">{"SourcesUses",#N/A,TRUE,"FundsFlow";"TransOverview",#N/A,TRUE,"FundsFlow"}</definedName>
    <definedName name="rrrrrr2" localSheetId="25" hidden="1">{"SourcesUses",#N/A,TRUE,"FundsFlow";"TransOverview",#N/A,TRUE,"FundsFlow"}</definedName>
    <definedName name="rrrrrr2" localSheetId="26"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5">#REF!</definedName>
    <definedName name="Sale_of_Assets_Year" localSheetId="26">#REF!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5">#REF!</definedName>
    <definedName name="Sale_Price_of_Assets_Input" localSheetId="26">#REF!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 localSheetId="21">#REF!</definedName>
    <definedName name="scgbs" localSheetId="25">#REF!</definedName>
    <definedName name="scgbs" localSheetId="26">#REF!</definedName>
    <definedName name="scgbs" localSheetId="27">#REF!</definedName>
    <definedName name="scgbs" localSheetId="28">#REF!</definedName>
    <definedName name="scgbs" localSheetId="29">#REF!</definedName>
    <definedName name="scgbs" localSheetId="30">#REF!</definedName>
    <definedName name="scgbs">#REF!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 localSheetId="21">#REF!</definedName>
    <definedName name="scgpl" localSheetId="25">#REF!</definedName>
    <definedName name="scgpl" localSheetId="26">#REF!</definedName>
    <definedName name="scgpl" localSheetId="27">#REF!</definedName>
    <definedName name="scgpl" localSheetId="28">#REF!</definedName>
    <definedName name="scgpl" localSheetId="29">#REF!</definedName>
    <definedName name="scgpl" localSheetId="30">#REF!</definedName>
    <definedName name="scgpl">#REF!</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3"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13" hidden="1">{#N/A,#N/A,FALSE,"Aging Summary";#N/A,#N/A,FALSE,"Ratio Analysis";#N/A,#N/A,FALSE,"Test 120 Day Accts";#N/A,#N/A,FALSE,"Tickmarks"}</definedName>
    <definedName name="sdafsadf" localSheetId="15" hidden="1">{#N/A,#N/A,FALSE,"Aging Summary";#N/A,#N/A,FALSE,"Ratio Analysis";#N/A,#N/A,FALSE,"Test 120 Day Accts";#N/A,#N/A,FALSE,"Tickmarks"}</definedName>
    <definedName name="sdafsadf" localSheetId="25" hidden="1">{#N/A,#N/A,FALSE,"Aging Summary";#N/A,#N/A,FALSE,"Ratio Analysis";#N/A,#N/A,FALSE,"Test 120 Day Accts";#N/A,#N/A,FALSE,"Tickmarks"}</definedName>
    <definedName name="sdafsadf" localSheetId="26"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f">[27]lookup!$C$4:$F$29</definedName>
    <definedName name="sdge" hidden="1">12</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 localSheetId="21">#REF!</definedName>
    <definedName name="SDHRS" localSheetId="25">#REF!</definedName>
    <definedName name="SDHRS" localSheetId="26">#REF!</definedName>
    <definedName name="SDHRS" localSheetId="27">#REF!</definedName>
    <definedName name="SDHRS" localSheetId="28">#REF!</definedName>
    <definedName name="SDHRS" localSheetId="29">#REF!</definedName>
    <definedName name="SDHRS" localSheetId="30">#REF!</definedName>
    <definedName name="SDHRS">#REF!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 localSheetId="21">#REF!</definedName>
    <definedName name="Sempra" localSheetId="25">#REF!</definedName>
    <definedName name="Sempra" localSheetId="26">#REF!</definedName>
    <definedName name="Sempra" localSheetId="27">#REF!</definedName>
    <definedName name="Sempra" localSheetId="28">#REF!</definedName>
    <definedName name="Sempra" localSheetId="29">#REF!</definedName>
    <definedName name="Sempra" localSheetId="30">#REF!</definedName>
    <definedName name="Sempra">#REF!</definedName>
    <definedName name="sencount" hidden="1">1</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5">#REF!</definedName>
    <definedName name="Sensitivity_Switch" localSheetId="26">#REF!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 localSheetId="21">#REF!</definedName>
    <definedName name="Sensor" localSheetId="25">#REF!</definedName>
    <definedName name="Sensor" localSheetId="26">#REF!</definedName>
    <definedName name="Sensor" localSheetId="27">#REF!</definedName>
    <definedName name="Sensor" localSheetId="28">#REF!</definedName>
    <definedName name="Sensor" localSheetId="29">#REF!</definedName>
    <definedName name="Sensor" localSheetId="30">#REF!</definedName>
    <definedName name="Sensor">#REF!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5">#REF!</definedName>
    <definedName name="Servicios_DGN_prorrateo" localSheetId="26">#REF!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#REF!</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5" hidden="1">#REF!</definedName>
    <definedName name="skfskfksk" localSheetId="26"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hidden="1">#REF!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5">#REF!</definedName>
    <definedName name="SL_Conversion_Date" localSheetId="26">#REF!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5">#REF!</definedName>
    <definedName name="SL_Conversion_Month" localSheetId="26">#REF!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5">#REF!</definedName>
    <definedName name="SL_Conversion_Year" localSheetId="26">#REF!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5">#REF!</definedName>
    <definedName name="SL_Maturity_Date" localSheetId="26">#REF!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5">#REF!</definedName>
    <definedName name="SL_Maturity_Year" localSheetId="26">#REF!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5">#REF!</definedName>
    <definedName name="SL_Tranche_A_Interest_Expense_Construction" localSheetId="26">#REF!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5">#REF!</definedName>
    <definedName name="SL_Tranche_A_Notes_Interest_Expense" localSheetId="26">#REF!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5">#REF!</definedName>
    <definedName name="SL_Tranche_A_Notes_Principal_Payments" localSheetId="26">#REF!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5">#REF!</definedName>
    <definedName name="SL_Tranche_C_Certificates_Principal_Payments" localSheetId="26">#REF!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5">#REF!</definedName>
    <definedName name="Sleepy_Hollow_Payment" localSheetId="26">#REF!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 localSheetId="21">#REF!</definedName>
    <definedName name="Spread" localSheetId="25">#REF!</definedName>
    <definedName name="Spread" localSheetId="26">#REF!</definedName>
    <definedName name="Spread" localSheetId="27">#REF!</definedName>
    <definedName name="Spread" localSheetId="28">#REF!</definedName>
    <definedName name="Spread" localSheetId="29">#REF!</definedName>
    <definedName name="Spread" localSheetId="30">#REF!</definedName>
    <definedName name="Spread">#REF!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5">#REF!</definedName>
    <definedName name="spread_meanreversion" localSheetId="26">#REF!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5">#REF!</definedName>
    <definedName name="spread_meanreversion2" localSheetId="26">#REF!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5">#REF!</definedName>
    <definedName name="spread_meshpoints" localSheetId="26">#REF!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5">#REF!</definedName>
    <definedName name="spread_model" localSheetId="26">#REF!</definedName>
    <definedName name="spread_model" localSheetId="27">#REF!</definedName>
    <definedName name="spread_model" localSheetId="28">#REF!</definedName>
    <definedName name="spread_model" localSheetId="29">#REF!</definedName>
    <definedName name="spread_model" localSheetId="30">#REF!</definedName>
    <definedName name="spread_model">#REF!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5">#REF!</definedName>
    <definedName name="spread_volatility" localSheetId="26">#REF!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5">#REF!</definedName>
    <definedName name="spread_volatility2" localSheetId="26">#REF!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#REF!</definedName>
    <definedName name="SPWS_WBID">"2FFB1B3F-8871-4190-9222-8139C9167BAF"</definedName>
    <definedName name="ssnra">#REF!</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3" hidden="1">{"SourcesUses",#N/A,TRUE,#N/A;"TransOverview",#N/A,TRUE,"CFMODEL"}</definedName>
    <definedName name="sss" localSheetId="4" hidden="1">{"SourcesUses",#N/A,TRUE,#N/A;"TransOverview",#N/A,TRUE,"CFMODEL"}</definedName>
    <definedName name="sss" localSheetId="13" hidden="1">{"SourcesUses",#N/A,TRUE,#N/A;"TransOverview",#N/A,TRUE,"CFMODEL"}</definedName>
    <definedName name="sss" localSheetId="15" hidden="1">{"SourcesUses",#N/A,TRUE,#N/A;"TransOverview",#N/A,TRUE,"CFMODEL"}</definedName>
    <definedName name="sss" localSheetId="25" hidden="1">{"SourcesUses",#N/A,TRUE,#N/A;"TransOverview",#N/A,TRUE,"CFMODEL"}</definedName>
    <definedName name="sss" localSheetId="26"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3" hidden="1">{"Income Statement",#N/A,FALSE,"CFMODEL";"Balance Sheet",#N/A,FALSE,"CFMODEL"}</definedName>
    <definedName name="sssssssssssssssss" localSheetId="4" hidden="1">{"Income Statement",#N/A,FALSE,"CFMODEL";"Balance Sheet",#N/A,FALSE,"CFMODEL"}</definedName>
    <definedName name="sssssssssssssssss" localSheetId="13" hidden="1">{"Income Statement",#N/A,FALSE,"CFMODEL";"Balance Sheet",#N/A,FALSE,"CFMODEL"}</definedName>
    <definedName name="sssssssssssssssss" localSheetId="15" hidden="1">{"Income Statement",#N/A,FALSE,"CFMODEL";"Balance Sheet",#N/A,FALSE,"CFMODEL"}</definedName>
    <definedName name="sssssssssssssssss" localSheetId="25" hidden="1">{"Income Statement",#N/A,FALSE,"CFMODEL";"Balance Sheet",#N/A,FALSE,"CFMODEL"}</definedName>
    <definedName name="sssssssssssssssss" localSheetId="26"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3" hidden="1">{"Income Statement",#N/A,FALSE,"CFMODEL";"Balance Sheet",#N/A,FALSE,"CFMODEL"}</definedName>
    <definedName name="sssssssssssssssssss" localSheetId="4" hidden="1">{"Income Statement",#N/A,FALSE,"CFMODEL";"Balance Sheet",#N/A,FALSE,"CFMODEL"}</definedName>
    <definedName name="sssssssssssssssssss" localSheetId="13" hidden="1">{"Income Statement",#N/A,FALSE,"CFMODEL";"Balance Sheet",#N/A,FALSE,"CFMODEL"}</definedName>
    <definedName name="sssssssssssssssssss" localSheetId="15" hidden="1">{"Income Statement",#N/A,FALSE,"CFMODEL";"Balance Sheet",#N/A,FALSE,"CFMODEL"}</definedName>
    <definedName name="sssssssssssssssssss" localSheetId="25" hidden="1">{"Income Statement",#N/A,FALSE,"CFMODEL";"Balance Sheet",#N/A,FALSE,"CFMODEL"}</definedName>
    <definedName name="sssssssssssssssssss" localSheetId="26"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5">#REF!</definedName>
    <definedName name="Staged_Online_Incremental_Net_Cash_Flow_in_Year_1" localSheetId="26">#REF!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 localSheetId="21">#REF!</definedName>
    <definedName name="STATEGAS" localSheetId="25">#REF!</definedName>
    <definedName name="STATEGAS" localSheetId="26">#REF!</definedName>
    <definedName name="STATEGAS" localSheetId="27">#REF!</definedName>
    <definedName name="STATEGAS" localSheetId="28">#REF!</definedName>
    <definedName name="STATEGAS" localSheetId="29">#REF!</definedName>
    <definedName name="STATEGAS" localSheetId="30">#REF!</definedName>
    <definedName name="STATEGAS">#REF!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 localSheetId="21">#REF!</definedName>
    <definedName name="STATELEC" localSheetId="25">#REF!</definedName>
    <definedName name="STATELEC" localSheetId="26">#REF!</definedName>
    <definedName name="STATELEC" localSheetId="27">#REF!</definedName>
    <definedName name="STATELEC" localSheetId="28">#REF!</definedName>
    <definedName name="STATELEC" localSheetId="29">#REF!</definedName>
    <definedName name="STATELEC" localSheetId="30">#REF!</definedName>
    <definedName name="STATELEC">#REF!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5">#REF!</definedName>
    <definedName name="swap_meanreversion" localSheetId="26">#REF!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 localSheetId="21">#REF!</definedName>
    <definedName name="swap_model" localSheetId="25">#REF!</definedName>
    <definedName name="swap_model" localSheetId="26">#REF!</definedName>
    <definedName name="swap_model" localSheetId="27">#REF!</definedName>
    <definedName name="swap_model" localSheetId="28">#REF!</definedName>
    <definedName name="swap_model" localSheetId="29">#REF!</definedName>
    <definedName name="swap_model" localSheetId="30">#REF!</definedName>
    <definedName name="swap_model">#REF!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5">#REF!</definedName>
    <definedName name="swap_volatility" localSheetId="26">#REF!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5">#REF!</definedName>
    <definedName name="swaption_meanreversion" localSheetId="26">#REF!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5">#REF!</definedName>
    <definedName name="swaption_model" localSheetId="26">#REF!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5">#REF!</definedName>
    <definedName name="swaption_volatility" localSheetId="26">#REF!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#REF!</definedName>
    <definedName name="SWPC_Mgmt_Fee_Base_year">[4]Inputs!$B$162</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5">#REF!</definedName>
    <definedName name="Synthetic_Lease_Financial_Partial_Year_Factor" localSheetId="26">#REF!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5">#REF!</definedName>
    <definedName name="Synthetic_Lease_Tranche_A_Interest_Expense" localSheetId="26">#REF!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5">#REF!</definedName>
    <definedName name="Synthetic_Lease_Tranche_C_Interest_Expense" localSheetId="26">#REF!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#REF!</definedName>
    <definedName name="T_CREDIT">0.00017</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 localSheetId="21">#REF!</definedName>
    <definedName name="Table1" localSheetId="25">#REF!</definedName>
    <definedName name="Table1" localSheetId="26">#REF!</definedName>
    <definedName name="Table1" localSheetId="27">#REF!</definedName>
    <definedName name="Table1" localSheetId="28">#REF!</definedName>
    <definedName name="Table1" localSheetId="29">#REF!</definedName>
    <definedName name="Table1" localSheetId="30">#REF!</definedName>
    <definedName name="Table1">#REF!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5">#REF!</definedName>
    <definedName name="Table1_list" localSheetId="26">#REF!</definedName>
    <definedName name="Table1_list" localSheetId="27">#REF!</definedName>
    <definedName name="Table1_list" localSheetId="28">#REF!</definedName>
    <definedName name="Table1_list" localSheetId="29">#REF!</definedName>
    <definedName name="Table1_list" localSheetId="30">#REF!</definedName>
    <definedName name="Table1_list">#REF!</definedName>
    <definedName name="TableName">"Dummy"</definedName>
    <definedName name="Tax_Rate">[9]Assumptions!$C$20</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5">#REF!</definedName>
    <definedName name="TaxReturn1992" localSheetId="26">#REF!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5">#REF!</definedName>
    <definedName name="TaxReturn1993" localSheetId="26">#REF!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 localSheetId="21">#REF!</definedName>
    <definedName name="TBal" localSheetId="25">#REF!</definedName>
    <definedName name="TBal" localSheetId="26">#REF!</definedName>
    <definedName name="TBal" localSheetId="27">#REF!</definedName>
    <definedName name="TBal" localSheetId="28">#REF!</definedName>
    <definedName name="TBal" localSheetId="29">#REF!</definedName>
    <definedName name="TBal" localSheetId="30">#REF!</definedName>
    <definedName name="TBal">#REF!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5">#REF!</definedName>
    <definedName name="tblChgCodes" localSheetId="26">#REF!</definedName>
    <definedName name="tblChgCodes" localSheetId="27">#REF!</definedName>
    <definedName name="tblChgCodes" localSheetId="28">#REF!</definedName>
    <definedName name="tblChgCodes" localSheetId="29">#REF!</definedName>
    <definedName name="tblChgCodes" localSheetId="30">#REF!</definedName>
    <definedName name="tblChgCodes">#REF!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5">#REF!</definedName>
    <definedName name="TblConsTypes" localSheetId="26">#REF!</definedName>
    <definedName name="TblConsTypes" localSheetId="27">#REF!</definedName>
    <definedName name="TblConsTypes" localSheetId="28">#REF!</definedName>
    <definedName name="TblConsTypes" localSheetId="29">#REF!</definedName>
    <definedName name="TblConsTypes" localSheetId="30">#REF!</definedName>
    <definedName name="TblConsTypes">#REF!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 localSheetId="21">#REF!</definedName>
    <definedName name="tblRates" localSheetId="25">#REF!</definedName>
    <definedName name="tblRates" localSheetId="26">#REF!</definedName>
    <definedName name="tblRates" localSheetId="27">#REF!</definedName>
    <definedName name="tblRates" localSheetId="28">#REF!</definedName>
    <definedName name="tblRates" localSheetId="29">#REF!</definedName>
    <definedName name="tblRates" localSheetId="30">#REF!</definedName>
    <definedName name="tblRates">#REF!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 localSheetId="21">#REF!</definedName>
    <definedName name="tblrptrate" localSheetId="25">#REF!</definedName>
    <definedName name="tblrptrate" localSheetId="26">#REF!</definedName>
    <definedName name="tblrptrate" localSheetId="27">#REF!</definedName>
    <definedName name="tblrptrate" localSheetId="28">#REF!</definedName>
    <definedName name="tblrptrate" localSheetId="29">#REF!</definedName>
    <definedName name="tblrptrate" localSheetId="30">#REF!</definedName>
    <definedName name="tblrptrate">#REF!</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3"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13" hidden="1">{#N/A,#N/A,FALSE,"Aging Summary";#N/A,#N/A,FALSE,"Ratio Analysis";#N/A,#N/A,FALSE,"Test 120 Day Accts";#N/A,#N/A,FALSE,"Tickmarks"}</definedName>
    <definedName name="TDM" localSheetId="15" hidden="1">{#N/A,#N/A,FALSE,"Aging Summary";#N/A,#N/A,FALSE,"Ratio Analysis";#N/A,#N/A,FALSE,"Test 120 Day Accts";#N/A,#N/A,FALSE,"Tickmarks"}</definedName>
    <definedName name="TDM" localSheetId="25" hidden="1">{#N/A,#N/A,FALSE,"Aging Summary";#N/A,#N/A,FALSE,"Ratio Analysis";#N/A,#N/A,FALSE,"Test 120 Day Accts";#N/A,#N/A,FALSE,"Tickmarks"}</definedName>
    <definedName name="TDM" localSheetId="26"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EMP">#REF!</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3"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13" hidden="1">{"by_month",#N/A,TRUE,"template";"destec_month",#N/A,TRUE,"template";"by_quarter",#N/A,TRUE,"template";"destec_quarter",#N/A,TRUE,"template";"by_year",#N/A,TRUE,"template";"destec_annual",#N/A,TRUE,"template"}</definedName>
    <definedName name="template2" localSheetId="15" hidden="1">{"by_month",#N/A,TRUE,"template";"destec_month",#N/A,TRUE,"template";"by_quarter",#N/A,TRUE,"template";"destec_quarter",#N/A,TRUE,"template";"by_year",#N/A,TRUE,"template";"destec_annual",#N/A,TRUE,"template"}</definedName>
    <definedName name="template2" localSheetId="25" hidden="1">{"by_month",#N/A,TRUE,"template";"destec_month",#N/A,TRUE,"template";"by_quarter",#N/A,TRUE,"template";"destec_quarter",#N/A,TRUE,"template";"by_year",#N/A,TRUE,"template";"destec_annual",#N/A,TRUE,"template"}</definedName>
    <definedName name="template2" localSheetId="26"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3"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13" hidden="1">{"Page_1",#N/A,FALSE,"BAD4Q98";"Page_2",#N/A,FALSE,"BAD4Q98";"Page_3",#N/A,FALSE,"BAD4Q98";"Page_4",#N/A,FALSE,"BAD4Q98";"Page_5",#N/A,FALSE,"BAD4Q98";"Page_6",#N/A,FALSE,"BAD4Q98";"Input_1",#N/A,FALSE,"BAD4Q98";"Input_2",#N/A,FALSE,"BAD4Q98"}</definedName>
    <definedName name="terst2" localSheetId="15" hidden="1">{"Page_1",#N/A,FALSE,"BAD4Q98";"Page_2",#N/A,FALSE,"BAD4Q98";"Page_3",#N/A,FALSE,"BAD4Q98";"Page_4",#N/A,FALSE,"BAD4Q98";"Page_5",#N/A,FALSE,"BAD4Q98";"Page_6",#N/A,FALSE,"BAD4Q98";"Input_1",#N/A,FALSE,"BAD4Q98";"Input_2",#N/A,FALSE,"BAD4Q98"}</definedName>
    <definedName name="terst2" localSheetId="25" hidden="1">{"Page_1",#N/A,FALSE,"BAD4Q98";"Page_2",#N/A,FALSE,"BAD4Q98";"Page_3",#N/A,FALSE,"BAD4Q98";"Page_4",#N/A,FALSE,"BAD4Q98";"Page_5",#N/A,FALSE,"BAD4Q98";"Page_6",#N/A,FALSE,"BAD4Q98";"Input_1",#N/A,FALSE,"BAD4Q98";"Input_2",#N/A,FALSE,"BAD4Q98"}</definedName>
    <definedName name="terst2" localSheetId="26"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3"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13"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25" hidden="1">{"Page_1",#N/A,FALSE,"BAD4Q98";"Page_2",#N/A,FALSE,"BAD4Q98";"Page_3",#N/A,FALSE,"BAD4Q98";"Page_4",#N/A,FALSE,"BAD4Q98";"Page_5",#N/A,FALSE,"BAD4Q98";"Page_6",#N/A,FALSE,"BAD4Q98";"Input_1",#N/A,FALSE,"BAD4Q98";"Input_2",#N/A,FALSE,"BAD4Q98"}</definedName>
    <definedName name="test" localSheetId="26"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3" hidden="1">{"Control_DataContact",#N/A,FALSE,"Control"}</definedName>
    <definedName name="test_1" localSheetId="4" hidden="1">{"Control_DataContact",#N/A,FALSE,"Control"}</definedName>
    <definedName name="test_1" localSheetId="13" hidden="1">{"Control_DataContact",#N/A,FALSE,"Control"}</definedName>
    <definedName name="test_1" localSheetId="15" hidden="1">{"Control_DataContact",#N/A,FALSE,"Control"}</definedName>
    <definedName name="test_1" localSheetId="25" hidden="1">{"Control_DataContact",#N/A,FALSE,"Control"}</definedName>
    <definedName name="test_1" localSheetId="26"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0">#REF!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 localSheetId="21">#REF!</definedName>
    <definedName name="TEST1" localSheetId="25">#REF!</definedName>
    <definedName name="TEST1" localSheetId="26">#REF!</definedName>
    <definedName name="TEST1" localSheetId="27">#REF!</definedName>
    <definedName name="TEST1" localSheetId="28">#REF!</definedName>
    <definedName name="TEST1" localSheetId="29">#REF!</definedName>
    <definedName name="TEST1" localSheetId="30">#REF!</definedName>
    <definedName name="TEST1">#REF!</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3" hidden="1">{"Sch.D_P_1Gas",#N/A,FALSE,"Sch.D";"Sch.D_P_2Elec",#N/A,FALSE,"Sch.D"}</definedName>
    <definedName name="test1_1" localSheetId="4" hidden="1">{"Sch.D_P_1Gas",#N/A,FALSE,"Sch.D";"Sch.D_P_2Elec",#N/A,FALSE,"Sch.D"}</definedName>
    <definedName name="test1_1" localSheetId="13" hidden="1">{"Sch.D_P_1Gas",#N/A,FALSE,"Sch.D";"Sch.D_P_2Elec",#N/A,FALSE,"Sch.D"}</definedName>
    <definedName name="test1_1" localSheetId="15" hidden="1">{"Sch.D_P_1Gas",#N/A,FALSE,"Sch.D";"Sch.D_P_2Elec",#N/A,FALSE,"Sch.D"}</definedName>
    <definedName name="test1_1" localSheetId="25" hidden="1">{"Sch.D_P_1Gas",#N/A,FALSE,"Sch.D";"Sch.D_P_2Elec",#N/A,FALSE,"Sch.D"}</definedName>
    <definedName name="test1_1" localSheetId="26"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2">#REF!</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3" hidden="1">{"SourcesUses",#N/A,TRUE,#N/A;"TransOverview",#N/A,TRUE,"CFMODEL"}</definedName>
    <definedName name="test2006" localSheetId="4" hidden="1">{"SourcesUses",#N/A,TRUE,#N/A;"TransOverview",#N/A,TRUE,"CFMODEL"}</definedName>
    <definedName name="test2006" localSheetId="13" hidden="1">{"SourcesUses",#N/A,TRUE,#N/A;"TransOverview",#N/A,TRUE,"CFMODEL"}</definedName>
    <definedName name="test2006" localSheetId="15" hidden="1">{"SourcesUses",#N/A,TRUE,#N/A;"TransOverview",#N/A,TRUE,"CFMODEL"}</definedName>
    <definedName name="test2006" localSheetId="25" hidden="1">{"SourcesUses",#N/A,TRUE,#N/A;"TransOverview",#N/A,TRUE,"CFMODEL"}</definedName>
    <definedName name="test2006" localSheetId="26"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3">#REF!</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3"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13" hidden="1">{"Sch.E_PayrollExp",#N/A,TRUE,"Sch.E,F,G,H";"Sch.F_PayrollTaxes",#N/A,TRUE,"Sch.E,F,G,H";"Sch.G_IncentComp",#N/A,TRUE,"Sch.E,F,G,H";"Sch.H_P1_EmplBeneSum",#N/A,TRUE,"Sch.E,F,G,H"}</definedName>
    <definedName name="test3_1" localSheetId="15" hidden="1">{"Sch.E_PayrollExp",#N/A,TRUE,"Sch.E,F,G,H";"Sch.F_PayrollTaxes",#N/A,TRUE,"Sch.E,F,G,H";"Sch.G_IncentComp",#N/A,TRUE,"Sch.E,F,G,H";"Sch.H_P1_EmplBeneSum",#N/A,TRUE,"Sch.E,F,G,H"}</definedName>
    <definedName name="test3_1" localSheetId="25" hidden="1">{"Sch.E_PayrollExp",#N/A,TRUE,"Sch.E,F,G,H";"Sch.F_PayrollTaxes",#N/A,TRUE,"Sch.E,F,G,H";"Sch.G_IncentComp",#N/A,TRUE,"Sch.E,F,G,H";"Sch.H_P1_EmplBeneSum",#N/A,TRUE,"Sch.E,F,G,H"}</definedName>
    <definedName name="test3_1" localSheetId="26"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4">#REF!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 localSheetId="21">#REF!</definedName>
    <definedName name="TESTHKEY" localSheetId="25">#REF!</definedName>
    <definedName name="TESTHKEY" localSheetId="26">#REF!</definedName>
    <definedName name="TESTHKEY" localSheetId="27">#REF!</definedName>
    <definedName name="TESTHKEY" localSheetId="28">#REF!</definedName>
    <definedName name="TESTHKEY" localSheetId="29">#REF!</definedName>
    <definedName name="TESTHKEY" localSheetId="30">#REF!</definedName>
    <definedName name="TESTHKEY">#REF!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 localSheetId="21">#REF!</definedName>
    <definedName name="TESTKEYS" localSheetId="25">#REF!</definedName>
    <definedName name="TESTKEYS" localSheetId="26">#REF!</definedName>
    <definedName name="TESTKEYS" localSheetId="27">#REF!</definedName>
    <definedName name="TESTKEYS" localSheetId="28">#REF!</definedName>
    <definedName name="TESTKEYS" localSheetId="29">#REF!</definedName>
    <definedName name="TESTKEYS" localSheetId="30">#REF!</definedName>
    <definedName name="TESTKEYS">#REF!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 localSheetId="21">#REF!</definedName>
    <definedName name="TESTVKEY" localSheetId="25">#REF!</definedName>
    <definedName name="TESTVKEY" localSheetId="26">#REF!</definedName>
    <definedName name="TESTVKEY" localSheetId="27">#REF!</definedName>
    <definedName name="TESTVKEY" localSheetId="28">#REF!</definedName>
    <definedName name="TESTVKEY" localSheetId="29">#REF!</definedName>
    <definedName name="TESTVKEY" localSheetId="30">#REF!</definedName>
    <definedName name="TESTVKEY">#REF!</definedName>
    <definedName name="TextRefCopyRangeCount" hidden="1">39</definedName>
    <definedName name="Ticker">"EFTC"</definedName>
    <definedName name="Total_Ancillary_Service_Revenues">#REF!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5">#REF!</definedName>
    <definedName name="Total_Annual_Capacity_Revenues" localSheetId="26">#REF!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5">#REF!</definedName>
    <definedName name="Total_Base_Plant_Delivered_MWh" localSheetId="26">#REF!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5">#REF!</definedName>
    <definedName name="Total_Draws" localSheetId="26">#REF!</definedName>
    <definedName name="Total_Draws" localSheetId="27">#REF!</definedName>
    <definedName name="Total_Draws" localSheetId="28">#REF!</definedName>
    <definedName name="Total_Draws" localSheetId="29">#REF!</definedName>
    <definedName name="Total_Draws" localSheetId="30">#REF!</definedName>
    <definedName name="Total_Draws">#REF!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5">#REF!</definedName>
    <definedName name="Total_Gas_Cost" localSheetId="26">#REF!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5">#REF!</definedName>
    <definedName name="Total_Market_Delivered_MWh" localSheetId="26">#REF!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5">#REF!</definedName>
    <definedName name="Total_Project_Cost" localSheetId="26">#REF!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5">#REF!</definedName>
    <definedName name="Total_PSA_Delivered_MWh" localSheetId="26">#REF!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5">#REF!</definedName>
    <definedName name="Total_Variable_Energy_Revenues" localSheetId="26">#REF!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 localSheetId="21">#REF!</definedName>
    <definedName name="TownCode" localSheetId="25">#REF!</definedName>
    <definedName name="TownCode" localSheetId="26">#REF!</definedName>
    <definedName name="TownCode" localSheetId="27">#REF!</definedName>
    <definedName name="TownCode" localSheetId="28">#REF!</definedName>
    <definedName name="TownCode" localSheetId="29">#REF!</definedName>
    <definedName name="TownCode" localSheetId="3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localSheetId="21" hidden="1">#REF!</definedName>
    <definedName name="TUCU" localSheetId="25" hidden="1">#REF!</definedName>
    <definedName name="TUCU" localSheetId="26" hidden="1">#REF!</definedName>
    <definedName name="TUCU" localSheetId="27" hidden="1">#REF!</definedName>
    <definedName name="TUCU" localSheetId="28" hidden="1">#REF!</definedName>
    <definedName name="TUCU" localSheetId="29" hidden="1">#REF!</definedName>
    <definedName name="TUCU" localSheetId="30" hidden="1">#REF!</definedName>
    <definedName name="TUCU" hidden="1">#REF!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 localSheetId="21">#REF!</definedName>
    <definedName name="turnover" localSheetId="25">#REF!</definedName>
    <definedName name="turnover" localSheetId="26">#REF!</definedName>
    <definedName name="turnover" localSheetId="27">#REF!</definedName>
    <definedName name="turnover" localSheetId="28">#REF!</definedName>
    <definedName name="turnover" localSheetId="29">#REF!</definedName>
    <definedName name="turnover" localSheetId="30">#REF!</definedName>
    <definedName name="turnover">#REF!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 localSheetId="21">#REF!</definedName>
    <definedName name="tytyt" localSheetId="25">#REF!</definedName>
    <definedName name="tytyt" localSheetId="26">#REF!</definedName>
    <definedName name="tytyt" localSheetId="27">#REF!</definedName>
    <definedName name="tytyt" localSheetId="28">#REF!</definedName>
    <definedName name="tytyt" localSheetId="29">#REF!</definedName>
    <definedName name="tytyt" localSheetId="3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5">#REF!</definedName>
    <definedName name="Unlevered_Monthly_Cash_Flows" localSheetId="26">#REF!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5">#REF!</definedName>
    <definedName name="Unused_Commitment" localSheetId="26">#REF!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5">#REF!</definedName>
    <definedName name="USGenLLC_Taxes" localSheetId="26">#REF!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#REF!</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5">'[8]misc tables'!$B$16:$B$17</definedName>
    <definedName name="Utility" localSheetId="26">'[8]misc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'[8]misc tables'!$B$16:$B$17</definedName>
    <definedName name="v">[2]Parameters!$D$18</definedName>
    <definedName name="val">[2]Parameters!$D$6</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 localSheetId="21">#REF!</definedName>
    <definedName name="Validation" localSheetId="25">#REF!</definedName>
    <definedName name="Validation" localSheetId="26">#REF!</definedName>
    <definedName name="Validation" localSheetId="27">#REF!</definedName>
    <definedName name="Validation" localSheetId="28">#REF!</definedName>
    <definedName name="Validation" localSheetId="29">#REF!</definedName>
    <definedName name="Validation" localSheetId="30">#REF!</definedName>
    <definedName name="Validation">#REF!</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13">IF(LOAN_AMOUNT*INTEREST_RATE*LOAN_YEARS*LOAN_START&gt;0,1,0)</definedName>
    <definedName name="Values_Entered" localSheetId="15">IF(LOAN_AMOUNT*INTEREST_RATE*LOAN_YEARS*LOAN_START&gt;0,1,0)</definedName>
    <definedName name="Values_Entered" localSheetId="25">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IF(LOAN_AMOUNT*INTEREST_RATE*LOAN_YEARS*LOAN_START&gt;0,1,0)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3">IF(LOAN_AMOUNT_PREF*INTEREST_RATE_PREF*LOAN_YEARS_PREF*LOAN_START_PREF&gt;0,1,0)</definedName>
    <definedName name="Values_Entered_Pref" localSheetId="4">IF(LOAN_AMOUNT_PREF*INTEREST_RATE_PREF*LOAN_YEARS_PREF*LOAN_START_PREF&gt;0,1,0)</definedName>
    <definedName name="Values_Entered_Pref" localSheetId="13">IF(LOAN_AMOUNT_PREF*INTEREST_RATE_PREF*LOAN_YEARS_PREF*LOAN_START_PREF&gt;0,1,0)</definedName>
    <definedName name="Values_Entered_Pref" localSheetId="15">IF(LOAN_AMOUNT_PREF*INTEREST_RATE_PREF*LOAN_YEARS_PREF*LOAN_START_PREF&gt;0,1,0)</definedName>
    <definedName name="Values_Entered_Pref" localSheetId="25">IF(LOAN_AMOUNT_PREF*INTEREST_RATE_PREF*LOAN_YEARS_PREF*LOAN_START_PREF&gt;0,1,0)</definedName>
    <definedName name="Values_Entered_Pref" localSheetId="26">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IF(LOAN_AMOUNT_PREF*INTEREST_RATE_PREF*LOAN_YEARS_PREF*LOAN_START_PREF&gt;0,1,0)</definedName>
    <definedName name="vol_data">[5]Inputs!$H$3</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3" hidden="1">{"SourcesUses",#N/A,TRUE,"CFMODEL";"TransOverview",#N/A,TRUE,"CFMODEL"}</definedName>
    <definedName name="w" localSheetId="4" hidden="1">{"SourcesUses",#N/A,TRUE,"CFMODEL";"TransOverview",#N/A,TRUE,"CFMODEL"}</definedName>
    <definedName name="w" localSheetId="13" hidden="1">{"SourcesUses",#N/A,TRUE,"CFMODEL";"TransOverview",#N/A,TRUE,"CFMODEL"}</definedName>
    <definedName name="w" localSheetId="15" hidden="1">{"SourcesUses",#N/A,TRUE,"CFMODEL";"TransOverview",#N/A,TRUE,"CFMODEL"}</definedName>
    <definedName name="w" localSheetId="25" hidden="1">{"SourcesUses",#N/A,TRUE,"CFMODEL";"TransOverview",#N/A,TRUE,"CFMODEL"}</definedName>
    <definedName name="w" localSheetId="26"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_NWC_NCashAP">#REF!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5">#REF!</definedName>
    <definedName name="W_NWC_NCashAR" localSheetId="26">#REF!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5">#REF!</definedName>
    <definedName name="W_NWC_NCashComNPurch" localSheetId="26">#REF!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5">#REF!</definedName>
    <definedName name="W_NWC_NCashCustDep" localSheetId="26">#REF!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5">#REF!</definedName>
    <definedName name="W_NWC_NCashDivPay" localSheetId="26">#REF!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5">#REF!</definedName>
    <definedName name="W_NWC_NCashEnergyAssets" localSheetId="26">#REF!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5">#REF!</definedName>
    <definedName name="W_NWC_NCashEnergyLiabilities" localSheetId="26">#REF!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5">#REF!</definedName>
    <definedName name="W_NWC_NCashIntPay" localSheetId="26">#REF!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5">#REF!</definedName>
    <definedName name="W_NWC_NCashInventory" localSheetId="26">#REF!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5">#REF!</definedName>
    <definedName name="W_NWC_NCashNP" localSheetId="26">#REF!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5">#REF!</definedName>
    <definedName name="W_NWC_NCashNR" localSheetId="26">#REF!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5">#REF!</definedName>
    <definedName name="W_NWC_NCashOthAssets" localSheetId="26">#REF!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5">#REF!</definedName>
    <definedName name="W_NWC_NCashOthLiabilities" localSheetId="26">#REF!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5">#REF!</definedName>
    <definedName name="W_NWC_NCashRegAssets" localSheetId="26">#REF!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5">#REF!</definedName>
    <definedName name="W_NWC_NCashRegLiabilities" localSheetId="26">#REF!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5">#REF!</definedName>
    <definedName name="W_NWC_NCashRepurchaseObligations" localSheetId="26">#REF!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5">#REF!</definedName>
    <definedName name="W_NWC_NCashResaleAgreements" localSheetId="26">#REF!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5">#REF!</definedName>
    <definedName name="W_NWC_NCashTAX" localSheetId="26">#REF!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#REF!</definedName>
    <definedName name="Wage_Escalation_Rate">[9]Assumptions!$C$22</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3" hidden="1">{"phase 1 ecm table",#N/A,FALSE,"ECM Matrix";"total ecm table",#N/A,FALSE,"ECM Matrix"}</definedName>
    <definedName name="what?" localSheetId="4" hidden="1">{"phase 1 ecm table",#N/A,FALSE,"ECM Matrix";"total ecm table",#N/A,FALSE,"ECM Matrix"}</definedName>
    <definedName name="what?" localSheetId="13" hidden="1">{"phase 1 ecm table",#N/A,FALSE,"ECM Matrix";"total ecm table",#N/A,FALSE,"ECM Matrix"}</definedName>
    <definedName name="what?" localSheetId="15" hidden="1">{"phase 1 ecm table",#N/A,FALSE,"ECM Matrix";"total ecm table",#N/A,FALSE,"ECM Matrix"}</definedName>
    <definedName name="what?" localSheetId="25" hidden="1">{"phase 1 ecm table",#N/A,FALSE,"ECM Matrix";"total ecm table",#N/A,FALSE,"ECM Matrix"}</definedName>
    <definedName name="what?" localSheetId="26"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3"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13" hidden="1">{"okte1",#N/A,FALSE,"OKTE GAS CONV";"okte2",#N/A,FALSE,"OKTE GAS CONV";"okte3",#N/A,FALSE,"OKTE GAS CONV";"okte4",#N/A,FALSE,"OKTE GAS CONV"}</definedName>
    <definedName name="what??" localSheetId="15" hidden="1">{"okte1",#N/A,FALSE,"OKTE GAS CONV";"okte2",#N/A,FALSE,"OKTE GAS CONV";"okte3",#N/A,FALSE,"OKTE GAS CONV";"okte4",#N/A,FALSE,"OKTE GAS CONV"}</definedName>
    <definedName name="what??" localSheetId="25" hidden="1">{"okte1",#N/A,FALSE,"OKTE GAS CONV";"okte2",#N/A,FALSE,"OKTE GAS CONV";"okte3",#N/A,FALSE,"OKTE GAS CONV";"okte4",#N/A,FALSE,"OKTE GAS CONV"}</definedName>
    <definedName name="what??" localSheetId="26"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3"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13" hidden="1">{"Overhead",#N/A,FALSE,"NEW FINMODEL";"Overhead",#N/A,FALSE,"Cash flow Phase 1";"Overhead PH1 w Benefits",#N/A,FALSE,"ECM Matrix";"Overhead PH1 w RFP",#N/A,FALSE,"ECM Matrix";"Overhead Total w benefits",#N/A,FALSE,"ECM Matrix";"Overhead Total w RFP",#N/A,FALSE,"ECM Matrix"}</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25" hidden="1">{"Overhead",#N/A,FALSE,"NEW FINMODEL";"Overhead",#N/A,FALSE,"Cash flow Phase 1";"Overhead PH1 w Benefits",#N/A,FALSE,"ECM Matrix";"Overhead PH1 w RFP",#N/A,FALSE,"ECM Matrix";"Overhead Total w benefits",#N/A,FALSE,"ECM Matrix";"Overhead Total w RFP",#N/A,FALSE,"ECM Matrix"}</definedName>
    <definedName name="what???" localSheetId="26"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3"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13"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25" hidden="1">{"Overhead",#N/A,FALSE,"NEW FINMODEL";"Overhead",#N/A,FALSE,"Cash flow Phase 1";"Overhead PH1 w Benefits",#N/A,FALSE,"ECM Matrix";"Overhead PH1 w RFP",#N/A,FALSE,"ECM Matrix";"Overhead Total w benefits",#N/A,FALSE,"ECM Matrix";"Overhead Total w RFP",#N/A,FALSE,"ECM Matrix"}</definedName>
    <definedName name="what???1" localSheetId="26"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3"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13" hidden="1">{"okte1",#N/A,FALSE,"OKTE GAS CONV";"okte2",#N/A,FALSE,"OKTE GAS CONV";"okte3",#N/A,FALSE,"OKTE GAS CONV";"okte4",#N/A,FALSE,"OKTE GAS CONV"}</definedName>
    <definedName name="what??1" localSheetId="15" hidden="1">{"okte1",#N/A,FALSE,"OKTE GAS CONV";"okte2",#N/A,FALSE,"OKTE GAS CONV";"okte3",#N/A,FALSE,"OKTE GAS CONV";"okte4",#N/A,FALSE,"OKTE GAS CONV"}</definedName>
    <definedName name="what??1" localSheetId="25" hidden="1">{"okte1",#N/A,FALSE,"OKTE GAS CONV";"okte2",#N/A,FALSE,"OKTE GAS CONV";"okte3",#N/A,FALSE,"OKTE GAS CONV";"okte4",#N/A,FALSE,"OKTE GAS CONV"}</definedName>
    <definedName name="what??1" localSheetId="26"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3" hidden="1">{"phase 1 ecm table",#N/A,FALSE,"ECM Matrix";"total ecm table",#N/A,FALSE,"ECM Matrix"}</definedName>
    <definedName name="what1" localSheetId="4" hidden="1">{"phase 1 ecm table",#N/A,FALSE,"ECM Matrix";"total ecm table",#N/A,FALSE,"ECM Matrix"}</definedName>
    <definedName name="what1" localSheetId="13" hidden="1">{"phase 1 ecm table",#N/A,FALSE,"ECM Matrix";"total ecm table",#N/A,FALSE,"ECM Matrix"}</definedName>
    <definedName name="what1" localSheetId="15" hidden="1">{"phase 1 ecm table",#N/A,FALSE,"ECM Matrix";"total ecm table",#N/A,FALSE,"ECM Matrix"}</definedName>
    <definedName name="what1" localSheetId="25" hidden="1">{"phase 1 ecm table",#N/A,FALSE,"ECM Matrix";"total ecm table",#N/A,FALSE,"ECM Matrix"}</definedName>
    <definedName name="what1" localSheetId="26"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3"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13" hidden="1">{"Page_1",#N/A,FALSE,"BAD4Q98";"Page_2",#N/A,FALSE,"BAD4Q98";"Page_3",#N/A,FALSE,"BAD4Q98";"Page_4",#N/A,FALSE,"BAD4Q98";"Page_5",#N/A,FALSE,"BAD4Q98";"Page_6",#N/A,FALSE,"BAD4Q98";"Input_1",#N/A,FALSE,"BAD4Q98";"Input_2",#N/A,FALSE,"BAD4Q98"}</definedName>
    <definedName name="whatth" localSheetId="15" hidden="1">{"Page_1",#N/A,FALSE,"BAD4Q98";"Page_2",#N/A,FALSE,"BAD4Q98";"Page_3",#N/A,FALSE,"BAD4Q98";"Page_4",#N/A,FALSE,"BAD4Q98";"Page_5",#N/A,FALSE,"BAD4Q98";"Page_6",#N/A,FALSE,"BAD4Q98";"Input_1",#N/A,FALSE,"BAD4Q98";"Input_2",#N/A,FALSE,"BAD4Q98"}</definedName>
    <definedName name="whatth" localSheetId="25" hidden="1">{"Page_1",#N/A,FALSE,"BAD4Q98";"Page_2",#N/A,FALSE,"BAD4Q98";"Page_3",#N/A,FALSE,"BAD4Q98";"Page_4",#N/A,FALSE,"BAD4Q98";"Page_5",#N/A,FALSE,"BAD4Q98";"Page_6",#N/A,FALSE,"BAD4Q98";"Input_1",#N/A,FALSE,"BAD4Q98";"Input_2",#N/A,FALSE,"BAD4Q98"}</definedName>
    <definedName name="whatth" localSheetId="26"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3" hidden="1">{"phase 1 ecm table",#N/A,FALSE,"ECM Matrix";"total ecm table",#N/A,FALSE,"ECM Matrix"}</definedName>
    <definedName name="who" localSheetId="4" hidden="1">{"phase 1 ecm table",#N/A,FALSE,"ECM Matrix";"total ecm table",#N/A,FALSE,"ECM Matrix"}</definedName>
    <definedName name="who" localSheetId="13" hidden="1">{"phase 1 ecm table",#N/A,FALSE,"ECM Matrix";"total ecm table",#N/A,FALSE,"ECM Matrix"}</definedName>
    <definedName name="who" localSheetId="15" hidden="1">{"phase 1 ecm table",#N/A,FALSE,"ECM Matrix";"total ecm table",#N/A,FALSE,"ECM Matrix"}</definedName>
    <definedName name="who" localSheetId="25" hidden="1">{"phase 1 ecm table",#N/A,FALSE,"ECM Matrix";"total ecm table",#N/A,FALSE,"ECM Matrix"}</definedName>
    <definedName name="who" localSheetId="26"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3"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13" hidden="1">{"okte1",#N/A,FALSE,"OKTE GAS CONV";"okte2",#N/A,FALSE,"OKTE GAS CONV";"okte3",#N/A,FALSE,"OKTE GAS CONV";"okte4",#N/A,FALSE,"OKTE GAS CONV"}</definedName>
    <definedName name="whoa" localSheetId="15" hidden="1">{"okte1",#N/A,FALSE,"OKTE GAS CONV";"okte2",#N/A,FALSE,"OKTE GAS CONV";"okte3",#N/A,FALSE,"OKTE GAS CONV";"okte4",#N/A,FALSE,"OKTE GAS CONV"}</definedName>
    <definedName name="whoa" localSheetId="25" hidden="1">{"okte1",#N/A,FALSE,"OKTE GAS CONV";"okte2",#N/A,FALSE,"OKTE GAS CONV";"okte3",#N/A,FALSE,"OKTE GAS CONV";"okte4",#N/A,FALSE,"OKTE GAS CONV"}</definedName>
    <definedName name="whoa" localSheetId="26"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5">#REF!</definedName>
    <definedName name="Working_Capital_Facility_Commitment_Fee_Rate_year_6_plus" localSheetId="26">#REF!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5">#REF!</definedName>
    <definedName name="Working_Capital_Facility_Spread_year_6_plus" localSheetId="26">#REF!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#REF!</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3"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13" hidden="1">{"ecm (CES Inputs)",#N/A,FALSE,"CES Inputs";"finmod (CES Inputs)",#N/A,FALSE,"CES Inputs";"buyout (Buyout)",#N/A,FALSE,"CES Inputs";"hillpay (CES Inputs)",#N/A,FALSE,"CES Inputs";"psc (PSC Output)",#N/A,FALSE,"PSC Output"}</definedName>
    <definedName name="wrn.All." localSheetId="15" hidden="1">{"ecm (CES Inputs)",#N/A,FALSE,"CES Inputs";"finmod (CES Inputs)",#N/A,FALSE,"CES Inputs";"buyout (Buyout)",#N/A,FALSE,"CES Inputs";"hillpay (CES Inputs)",#N/A,FALSE,"CES Inputs";"psc (PSC Output)",#N/A,FALSE,"PSC Output"}</definedName>
    <definedName name="wrn.All." localSheetId="25" hidden="1">{"ecm (CES Inputs)",#N/A,FALSE,"CES Inputs";"finmod (CES Inputs)",#N/A,FALSE,"CES Inputs";"buyout (Buyout)",#N/A,FALSE,"CES Inputs";"hillpay (CES Inputs)",#N/A,FALSE,"CES Inputs";"psc (PSC Output)",#N/A,FALSE,"PSC Output"}</definedName>
    <definedName name="wrn.All." localSheetId="26"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3" hidden="1">{#N/A,#N/A,FALSE,"trates"}</definedName>
    <definedName name="wrn.BL." localSheetId="4" hidden="1">{#N/A,#N/A,FALSE,"trates"}</definedName>
    <definedName name="wrn.BL." localSheetId="13" hidden="1">{#N/A,#N/A,FALSE,"trates"}</definedName>
    <definedName name="wrn.BL." localSheetId="15" hidden="1">{#N/A,#N/A,FALSE,"trates"}</definedName>
    <definedName name="wrn.BL." localSheetId="25" hidden="1">{#N/A,#N/A,FALSE,"trates"}</definedName>
    <definedName name="wrn.BL." localSheetId="26"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3" hidden="1">{#N/A,#N/A,TRUE,"SDGE";#N/A,#N/A,TRUE,"GBU";#N/A,#N/A,TRUE,"TBU";#N/A,#N/A,TRUE,"EDBU";#N/A,#N/A,TRUE,"ExclCC"}</definedName>
    <definedName name="wrn.busum." localSheetId="4" hidden="1">{#N/A,#N/A,TRUE,"SDGE";#N/A,#N/A,TRUE,"GBU";#N/A,#N/A,TRUE,"TBU";#N/A,#N/A,TRUE,"EDBU";#N/A,#N/A,TRUE,"ExclCC"}</definedName>
    <definedName name="wrn.busum." localSheetId="13" hidden="1">{#N/A,#N/A,TRUE,"SDGE";#N/A,#N/A,TRUE,"GBU";#N/A,#N/A,TRUE,"TBU";#N/A,#N/A,TRUE,"EDBU";#N/A,#N/A,TRUE,"ExclCC"}</definedName>
    <definedName name="wrn.busum." localSheetId="15" hidden="1">{#N/A,#N/A,TRUE,"SDGE";#N/A,#N/A,TRUE,"GBU";#N/A,#N/A,TRUE,"TBU";#N/A,#N/A,TRUE,"EDBU";#N/A,#N/A,TRUE,"ExclCC"}</definedName>
    <definedName name="wrn.busum." localSheetId="25" hidden="1">{#N/A,#N/A,TRUE,"SDGE";#N/A,#N/A,TRUE,"GBU";#N/A,#N/A,TRUE,"TBU";#N/A,#N/A,TRUE,"EDBU";#N/A,#N/A,TRUE,"ExclCC"}</definedName>
    <definedName name="wrn.busum." localSheetId="26"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3"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13" hidden="1">{"Control_P1",#N/A,FALSE,"Control";"Control_P2",#N/A,FALSE,"Control";"Control_P3",#N/A,FALSE,"Control";"Control_P4",#N/A,FALSE,"Control"}</definedName>
    <definedName name="wrn.ControlSheets." localSheetId="15" hidden="1">{"Control_P1",#N/A,FALSE,"Control";"Control_P2",#N/A,FALSE,"Control";"Control_P3",#N/A,FALSE,"Control";"Control_P4",#N/A,FALSE,"Control"}</definedName>
    <definedName name="wrn.ControlSheets." localSheetId="25" hidden="1">{"Control_P1",#N/A,FALSE,"Control";"Control_P2",#N/A,FALSE,"Control";"Control_P3",#N/A,FALSE,"Control";"Control_P4",#N/A,FALSE,"Control"}</definedName>
    <definedName name="wrn.ControlSheets." localSheetId="26"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3"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13"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25" hidden="1">{"Control_P1",#N/A,FALSE,"Control";"Control_P2",#N/A,FALSE,"Control";"Control_P3",#N/A,FALSE,"Control";"Control_P4",#N/A,FALSE,"Control"}</definedName>
    <definedName name="wrn.ControlSheets._1" localSheetId="26"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3" hidden="1">{#N/A,#N/A,FALSE,"RECAP";#N/A,#N/A,FALSE,"MATBYCLS";#N/A,#N/A,FALSE,"STATUS";#N/A,#N/A,FALSE,"OP-ACT";#N/A,#N/A,FALSE,"W_O"}</definedName>
    <definedName name="wrn.COSTOS." localSheetId="4" hidden="1">{#N/A,#N/A,FALSE,"RECAP";#N/A,#N/A,FALSE,"MATBYCLS";#N/A,#N/A,FALSE,"STATUS";#N/A,#N/A,FALSE,"OP-ACT";#N/A,#N/A,FALSE,"W_O"}</definedName>
    <definedName name="wrn.COSTOS." localSheetId="13" hidden="1">{#N/A,#N/A,FALSE,"RECAP";#N/A,#N/A,FALSE,"MATBYCLS";#N/A,#N/A,FALSE,"STATUS";#N/A,#N/A,FALSE,"OP-ACT";#N/A,#N/A,FALSE,"W_O"}</definedName>
    <definedName name="wrn.COSTOS." localSheetId="15" hidden="1">{#N/A,#N/A,FALSE,"RECAP";#N/A,#N/A,FALSE,"MATBYCLS";#N/A,#N/A,FALSE,"STATUS";#N/A,#N/A,FALSE,"OP-ACT";#N/A,#N/A,FALSE,"W_O"}</definedName>
    <definedName name="wrn.COSTOS." localSheetId="25" hidden="1">{#N/A,#N/A,FALSE,"RECAP";#N/A,#N/A,FALSE,"MATBYCLS";#N/A,#N/A,FALSE,"STATUS";#N/A,#N/A,FALSE,"OP-ACT";#N/A,#N/A,FALSE,"W_O"}</definedName>
    <definedName name="wrn.COSTOS." localSheetId="26"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3" hidden="1">{#N/A,#N/A,FALSE,"3 Year Plan"}</definedName>
    <definedName name="wrn.Data." localSheetId="4" hidden="1">{#N/A,#N/A,FALSE,"3 Year Plan"}</definedName>
    <definedName name="wrn.Data." localSheetId="13" hidden="1">{#N/A,#N/A,FALSE,"3 Year Plan"}</definedName>
    <definedName name="wrn.Data." localSheetId="15" hidden="1">{#N/A,#N/A,FALSE,"3 Year Plan"}</definedName>
    <definedName name="wrn.Data." localSheetId="25" hidden="1">{#N/A,#N/A,FALSE,"3 Year Plan"}</definedName>
    <definedName name="wrn.Data." localSheetId="26"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3" hidden="1">{"Control_DataContact",#N/A,FALSE,"Control"}</definedName>
    <definedName name="wrn.Data_Contact." localSheetId="4" hidden="1">{"Control_DataContact",#N/A,FALSE,"Control"}</definedName>
    <definedName name="wrn.Data_Contact." localSheetId="13" hidden="1">{"Control_DataContact",#N/A,FALSE,"Control"}</definedName>
    <definedName name="wrn.Data_Contact." localSheetId="15" hidden="1">{"Control_DataContact",#N/A,FALSE,"Control"}</definedName>
    <definedName name="wrn.Data_Contact." localSheetId="25" hidden="1">{"Control_DataContact",#N/A,FALSE,"Control"}</definedName>
    <definedName name="wrn.Data_Contact." localSheetId="26"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3" hidden="1">{"Control_DataContact",#N/A,FALSE,"Control"}</definedName>
    <definedName name="wrn.Data_Contact._1" localSheetId="4" hidden="1">{"Control_DataContact",#N/A,FALSE,"Control"}</definedName>
    <definedName name="wrn.Data_Contact._1" localSheetId="13" hidden="1">{"Control_DataContact",#N/A,FALSE,"Control"}</definedName>
    <definedName name="wrn.Data_Contact._1" localSheetId="15" hidden="1">{"Control_DataContact",#N/A,FALSE,"Control"}</definedName>
    <definedName name="wrn.Data_Contact._1" localSheetId="25" hidden="1">{"Control_DataContact",#N/A,FALSE,"Control"}</definedName>
    <definedName name="wrn.Data_Contact._1" localSheetId="26"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3"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13" hidden="1">{"Est_Pg1",#N/A,FALSE,"Estimate2003";"Est_Pg2",#N/A,FALSE,"Estimate2003";"Est_Pg3",#N/A,FALSE,"Estimate2003";"Escalation,",#N/A,FALSE,"Escalation"}</definedName>
    <definedName name="wrn.Est_2003." localSheetId="15" hidden="1">{"Est_Pg1",#N/A,FALSE,"Estimate2003";"Est_Pg2",#N/A,FALSE,"Estimate2003";"Est_Pg3",#N/A,FALSE,"Estimate2003";"Escalation,",#N/A,FALSE,"Escalation"}</definedName>
    <definedName name="wrn.Est_2003." localSheetId="25" hidden="1">{"Est_Pg1",#N/A,FALSE,"Estimate2003";"Est_Pg2",#N/A,FALSE,"Estimate2003";"Est_Pg3",#N/A,FALSE,"Estimate2003";"Escalation,",#N/A,FALSE,"Escalation"}</definedName>
    <definedName name="wrn.Est_2003." localSheetId="26"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3"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13"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25" hidden="1">{"Est_Pg1",#N/A,FALSE,"Estimate2003";"Est_Pg2",#N/A,FALSE,"Estimate2003";"Est_Pg3",#N/A,FALSE,"Estimate2003";"Escalation,",#N/A,FALSE,"Escalation"}</definedName>
    <definedName name="wrn.Est_2003._1" localSheetId="26"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3" hidden="1">{"b1",#N/A,TRUE,"B-1";"b2",#N/A,TRUE,"B-2";"b3",#N/A,TRUE,"B-3";"b4",#N/A,TRUE,"B-4";"b5",#N/A,TRUE,"B-5"}</definedName>
    <definedName name="wrn.fermie." localSheetId="4" hidden="1">{"b1",#N/A,TRUE,"B-1";"b2",#N/A,TRUE,"B-2";"b3",#N/A,TRUE,"B-3";"b4",#N/A,TRUE,"B-4";"b5",#N/A,TRUE,"B-5"}</definedName>
    <definedName name="wrn.fermie." localSheetId="13" hidden="1">{"b1",#N/A,TRUE,"B-1";"b2",#N/A,TRUE,"B-2";"b3",#N/A,TRUE,"B-3";"b4",#N/A,TRUE,"B-4";"b5",#N/A,TRUE,"B-5"}</definedName>
    <definedName name="wrn.fermie." localSheetId="15" hidden="1">{"b1",#N/A,TRUE,"B-1";"b2",#N/A,TRUE,"B-2";"b3",#N/A,TRUE,"B-3";"b4",#N/A,TRUE,"B-4";"b5",#N/A,TRUE,"B-5"}</definedName>
    <definedName name="wrn.fermie." localSheetId="25" hidden="1">{"b1",#N/A,TRUE,"B-1";"b2",#N/A,TRUE,"B-2";"b3",#N/A,TRUE,"B-3";"b4",#N/A,TRUE,"B-4";"b5",#N/A,TRUE,"B-5"}</definedName>
    <definedName name="wrn.fermie." localSheetId="26"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3" hidden="1">{#N/A,#N/A,FALSE,"94 FTE";#N/A,#N/A,FALSE,"95 FTE";#N/A,#N/A,FALSE,"96 FTE"}</definedName>
    <definedName name="wrn.FTEs." localSheetId="4" hidden="1">{#N/A,#N/A,FALSE,"94 FTE";#N/A,#N/A,FALSE,"95 FTE";#N/A,#N/A,FALSE,"96 FTE"}</definedName>
    <definedName name="wrn.FTEs." localSheetId="13" hidden="1">{#N/A,#N/A,FALSE,"94 FTE";#N/A,#N/A,FALSE,"95 FTE";#N/A,#N/A,FALSE,"96 FTE"}</definedName>
    <definedName name="wrn.FTEs." localSheetId="15" hidden="1">{#N/A,#N/A,FALSE,"94 FTE";#N/A,#N/A,FALSE,"95 FTE";#N/A,#N/A,FALSE,"96 FTE"}</definedName>
    <definedName name="wrn.FTEs." localSheetId="25" hidden="1">{#N/A,#N/A,FALSE,"94 FTE";#N/A,#N/A,FALSE,"95 FTE";#N/A,#N/A,FALSE,"96 FTE"}</definedName>
    <definedName name="wrn.FTEs." localSheetId="26"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3" hidden="1">{#N/A,#N/A,FALSE,"A"}</definedName>
    <definedName name="wrn.input." localSheetId="4" hidden="1">{#N/A,#N/A,FALSE,"A"}</definedName>
    <definedName name="wrn.input." localSheetId="13" hidden="1">{#N/A,#N/A,FALSE,"A"}</definedName>
    <definedName name="wrn.input." localSheetId="15" hidden="1">{#N/A,#N/A,FALSE,"A"}</definedName>
    <definedName name="wrn.input." localSheetId="25" hidden="1">{#N/A,#N/A,FALSE,"A"}</definedName>
    <definedName name="wrn.input." localSheetId="26"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3" hidden="1">{"[Cost of Service] COS Inputs Sch 1",#N/A,FALSE,"Cost of Service Model"}</definedName>
    <definedName name="wrn.Inputs." localSheetId="4" hidden="1">{"[Cost of Service] COS Inputs Sch 1",#N/A,FALSE,"Cost of Service Model"}</definedName>
    <definedName name="wrn.Inputs." localSheetId="13" hidden="1">{"[Cost of Service] COS Inputs Sch 1",#N/A,FALSE,"Cost of Service Model"}</definedName>
    <definedName name="wrn.Inputs." localSheetId="15" hidden="1">{"[Cost of Service] COS Inputs Sch 1",#N/A,FALSE,"Cost of Service Model"}</definedName>
    <definedName name="wrn.Inputs." localSheetId="25" hidden="1">{"[Cost of Service] COS Inputs Sch 1",#N/A,FALSE,"Cost of Service Model"}</definedName>
    <definedName name="wrn.Inputs." localSheetId="26"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3" hidden="1">{"2002Frcst","06Month",FALSE,"Frcst Format 2002"}</definedName>
    <definedName name="wrn.June2002." localSheetId="4" hidden="1">{"2002Frcst","06Month",FALSE,"Frcst Format 2002"}</definedName>
    <definedName name="wrn.June2002." localSheetId="13" hidden="1">{"2002Frcst","06Month",FALSE,"Frcst Format 2002"}</definedName>
    <definedName name="wrn.June2002." localSheetId="15" hidden="1">{"2002Frcst","06Month",FALSE,"Frcst Format 2002"}</definedName>
    <definedName name="wrn.June2002." localSheetId="25" hidden="1">{"2002Frcst","06Month",FALSE,"Frcst Format 2002"}</definedName>
    <definedName name="wrn.June2002." localSheetId="26"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3" hidden="1">{#N/A,#N/A,FALSE,"202";#N/A,#N/A,FALSE,"203";#N/A,#N/A,FALSE,"204";#N/A,#N/A,FALSE,"205";#N/A,#N/A,FALSE,"205A"}</definedName>
    <definedName name="wrn.JVREPORT." localSheetId="4" hidden="1">{#N/A,#N/A,FALSE,"202";#N/A,#N/A,FALSE,"203";#N/A,#N/A,FALSE,"204";#N/A,#N/A,FALSE,"205";#N/A,#N/A,FALSE,"205A"}</definedName>
    <definedName name="wrn.JVREPORT." localSheetId="13" hidden="1">{#N/A,#N/A,FALSE,"202";#N/A,#N/A,FALSE,"203";#N/A,#N/A,FALSE,"204";#N/A,#N/A,FALSE,"205";#N/A,#N/A,FALSE,"205A"}</definedName>
    <definedName name="wrn.JVREPORT." localSheetId="15" hidden="1">{#N/A,#N/A,FALSE,"202";#N/A,#N/A,FALSE,"203";#N/A,#N/A,FALSE,"204";#N/A,#N/A,FALSE,"205";#N/A,#N/A,FALSE,"205A"}</definedName>
    <definedName name="wrn.JVREPORT." localSheetId="25" hidden="1">{#N/A,#N/A,FALSE,"202";#N/A,#N/A,FALSE,"203";#N/A,#N/A,FALSE,"204";#N/A,#N/A,FALSE,"205";#N/A,#N/A,FALSE,"205A"}</definedName>
    <definedName name="wrn.JVREPORT." localSheetId="26"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3" hidden="1">{"2002Frcst","05Month",FALSE,"Frcst Format 2002"}</definedName>
    <definedName name="wrn.May2002." localSheetId="4" hidden="1">{"2002Frcst","05Month",FALSE,"Frcst Format 2002"}</definedName>
    <definedName name="wrn.May2002." localSheetId="13" hidden="1">{"2002Frcst","05Month",FALSE,"Frcst Format 2002"}</definedName>
    <definedName name="wrn.May2002." localSheetId="15" hidden="1">{"2002Frcst","05Month",FALSE,"Frcst Format 2002"}</definedName>
    <definedName name="wrn.May2002." localSheetId="25" hidden="1">{"2002Frcst","05Month",FALSE,"Frcst Format 2002"}</definedName>
    <definedName name="wrn.May2002." localSheetId="26"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3" hidden="1">{"Equipment",#N/A,FALSE,"A";"Summary",#N/A,FALSE,"B"}</definedName>
    <definedName name="wrn.My._.estimate._.report." localSheetId="4" hidden="1">{"Equipment",#N/A,FALSE,"A";"Summary",#N/A,FALSE,"B"}</definedName>
    <definedName name="wrn.My._.estimate._.report." localSheetId="13" hidden="1">{"Equipment",#N/A,FALSE,"A";"Summary",#N/A,FALSE,"B"}</definedName>
    <definedName name="wrn.My._.estimate._.report." localSheetId="15" hidden="1">{"Equipment",#N/A,FALSE,"A";"Summary",#N/A,FALSE,"B"}</definedName>
    <definedName name="wrn.My._.estimate._.report." localSheetId="25" hidden="1">{"Equipment",#N/A,FALSE,"A";"Summary",#N/A,FALSE,"B"}</definedName>
    <definedName name="wrn.My._.estimate._.report." localSheetId="26"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3" hidden="1">{"Alberta",#N/A,FALSE,"Pivot Data";#N/A,#N/A,FALSE,"Pivot Data";"HiddenColumns",#N/A,FALSE,"Pivot Data"}</definedName>
    <definedName name="wrn.MyTestReport." localSheetId="4" hidden="1">{"Alberta",#N/A,FALSE,"Pivot Data";#N/A,#N/A,FALSE,"Pivot Data";"HiddenColumns",#N/A,FALSE,"Pivot Data"}</definedName>
    <definedName name="wrn.MyTestReport." localSheetId="13" hidden="1">{"Alberta",#N/A,FALSE,"Pivot Data";#N/A,#N/A,FALSE,"Pivot Data";"HiddenColumns",#N/A,FALSE,"Pivot Data"}</definedName>
    <definedName name="wrn.MyTestReport." localSheetId="15" hidden="1">{"Alberta",#N/A,FALSE,"Pivot Data";#N/A,#N/A,FALSE,"Pivot Data";"HiddenColumns",#N/A,FALSE,"Pivot Data"}</definedName>
    <definedName name="wrn.MyTestReport." localSheetId="25" hidden="1">{"Alberta",#N/A,FALSE,"Pivot Data";#N/A,#N/A,FALSE,"Pivot Data";"HiddenColumns",#N/A,FALSE,"Pivot Data"}</definedName>
    <definedName name="wrn.MyTestReport." localSheetId="26"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3" hidden="1">{"Overhauls Calculations",#N/A,FALSE,"PROFORMA"}</definedName>
    <definedName name="wrn.Overhauls." localSheetId="4" hidden="1">{"Overhauls Calculations",#N/A,FALSE,"PROFORMA"}</definedName>
    <definedName name="wrn.Overhauls." localSheetId="13" hidden="1">{"Overhauls Calculations",#N/A,FALSE,"PROFORMA"}</definedName>
    <definedName name="wrn.Overhauls." localSheetId="15" hidden="1">{"Overhauls Calculations",#N/A,FALSE,"PROFORMA"}</definedName>
    <definedName name="wrn.Overhauls." localSheetId="25" hidden="1">{"Overhauls Calculations",#N/A,FALSE,"PROFORMA"}</definedName>
    <definedName name="wrn.Overhauls." localSheetId="26"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3" hidden="1">{"Overhauls Calculations",#N/A,FALSE,"PROFORMA"}</definedName>
    <definedName name="wrn.Overhaulsb." localSheetId="4" hidden="1">{"Overhauls Calculations",#N/A,FALSE,"PROFORMA"}</definedName>
    <definedName name="wrn.Overhaulsb." localSheetId="13" hidden="1">{"Overhauls Calculations",#N/A,FALSE,"PROFORMA"}</definedName>
    <definedName name="wrn.Overhaulsb." localSheetId="15" hidden="1">{"Overhauls Calculations",#N/A,FALSE,"PROFORMA"}</definedName>
    <definedName name="wrn.Overhaulsb." localSheetId="25" hidden="1">{"Overhauls Calculations",#N/A,FALSE,"PROFORMA"}</definedName>
    <definedName name="wrn.Overhaulsb." localSheetId="26"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3"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13" hidden="1">{#N/A,#N/A,TRUE,"Recommendation";#N/A,#N/A,TRUE,"Scenarios";#N/A,#N/A,TRUE,"Tax Adjusted WACC";#N/A,#N/A,TRUE,"Summary";#N/A,#N/A,TRUE,"Industrial";#N/A,#N/A,TRUE,"Apodaca &amp; Escobedo";#N/A,#N/A,TRUE,"Guadalupe";#N/A,#N/A,TRUE,"Santa Catarina";#N/A,#N/A,TRUE,"Debt Valuation"}</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25" hidden="1">{#N/A,#N/A,TRUE,"Recommendation";#N/A,#N/A,TRUE,"Scenarios";#N/A,#N/A,TRUE,"Tax Adjusted WACC";#N/A,#N/A,TRUE,"Summary";#N/A,#N/A,TRUE,"Industrial";#N/A,#N/A,TRUE,"Apodaca &amp; Escobedo";#N/A,#N/A,TRUE,"Guadalupe";#N/A,#N/A,TRUE,"Santa Catarina";#N/A,#N/A,TRUE,"Debt Valuation"}</definedName>
    <definedName name="wrn.Package." localSheetId="26"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3"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13"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25" hidden="1">{#N/A,#N/A,TRUE,"Recommendation";#N/A,#N/A,TRUE,"Scenarios";#N/A,#N/A,TRUE,"Tax Adjusted WACC";#N/A,#N/A,TRUE,"Summary";#N/A,#N/A,TRUE,"Industrial";#N/A,#N/A,TRUE,"Apodaca &amp; Escobedo";#N/A,#N/A,TRUE,"Guadalupe";#N/A,#N/A,TRUE,"Santa Catarina";#N/A,#N/A,TRUE,"Debt Valuation"}</definedName>
    <definedName name="wrn.Package2" localSheetId="26"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3"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3"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13" hidden="1">{"by_month",#N/A,TRUE,"template";"Destec_month",#N/A,TRUE,"template";"by_quarter",#N/A,TRUE,"template";"destec_quarter",#N/A,TRUE,"template";"by_year",#N/A,TRUE,"template";"Destec_annual",#N/A,TRUE,"template"}</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25" hidden="1">{"by_month",#N/A,TRUE,"template";"Destec_month",#N/A,TRUE,"template";"by_quarter",#N/A,TRUE,"template";"destec_quarter",#N/A,TRUE,"template";"by_year",#N/A,TRUE,"template";"Destec_annual",#N/A,TRUE,"template"}</definedName>
    <definedName name="wrn.Print_earnings_template." localSheetId="26"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3" hidden="1">{"Var_page",#N/A,FALSE,"template"}</definedName>
    <definedName name="wrn.Print_Var_Page." localSheetId="4" hidden="1">{"Var_page",#N/A,FALSE,"template"}</definedName>
    <definedName name="wrn.Print_Var_Page." localSheetId="13" hidden="1">{"Var_page",#N/A,FALSE,"template"}</definedName>
    <definedName name="wrn.Print_Var_Page." localSheetId="15" hidden="1">{"Var_page",#N/A,FALSE,"template"}</definedName>
    <definedName name="wrn.Print_Var_Page." localSheetId="25" hidden="1">{"Var_page",#N/A,FALSE,"template"}</definedName>
    <definedName name="wrn.Print_Var_Page." localSheetId="26"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3" hidden="1">{"month_variance",#N/A,FALSE,"template"}</definedName>
    <definedName name="wrn.Print_Variance." localSheetId="4" hidden="1">{"month_variance",#N/A,FALSE,"template"}</definedName>
    <definedName name="wrn.Print_Variance." localSheetId="13" hidden="1">{"month_variance",#N/A,FALSE,"template"}</definedName>
    <definedName name="wrn.Print_Variance." localSheetId="15" hidden="1">{"month_variance",#N/A,FALSE,"template"}</definedName>
    <definedName name="wrn.Print_Variance." localSheetId="25" hidden="1">{"month_variance",#N/A,FALSE,"template"}</definedName>
    <definedName name="wrn.Print_Variance." localSheetId="26"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3" hidden="1">{"variance_page",#N/A,FALSE,"template"}</definedName>
    <definedName name="wrn.Print_Variance_Page." localSheetId="4" hidden="1">{"variance_page",#N/A,FALSE,"template"}</definedName>
    <definedName name="wrn.Print_Variance_Page." localSheetId="13" hidden="1">{"variance_page",#N/A,FALSE,"template"}</definedName>
    <definedName name="wrn.Print_Variance_Page." localSheetId="15" hidden="1">{"variance_page",#N/A,FALSE,"template"}</definedName>
    <definedName name="wrn.Print_Variance_Page." localSheetId="25" hidden="1">{"variance_page",#N/A,FALSE,"template"}</definedName>
    <definedName name="wrn.Print_Variance_Page." localSheetId="26"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3"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13" hidden="1">{"ID1",#N/A,FALSE,"IDIQ-I";"id2",#N/A,FALSE,"IDIQ-II";"ID3",#N/A,FALSE,"IDIQ-III";"ID4",#N/A,FALSE,"IDIQ-IV";"id5",#N/A,FALSE,"IDIQ-V";"ID6",#N/A,FALSE,"IDIQ-VI";"DO1a",#N/A,FALSE,"DO-IA";"DO1b",#N/A,FALSE,"DO-IB";"DO1C",#N/A,FALSE,"DO-IC";"DO3",#N/A,FALSE,"DO-III";"DO4",#N/A,FALSE,"DO-IV";"DO5",#N/A,FALSE,"DO-V"}</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25" hidden="1">{"ID1",#N/A,FALSE,"IDIQ-I";"id2",#N/A,FALSE,"IDIQ-II";"ID3",#N/A,FALSE,"IDIQ-III";"ID4",#N/A,FALSE,"IDIQ-IV";"id5",#N/A,FALSE,"IDIQ-V";"ID6",#N/A,FALSE,"IDIQ-VI";"DO1a",#N/A,FALSE,"DO-IA";"DO1b",#N/A,FALSE,"DO-IB";"DO1C",#N/A,FALSE,"DO-IC";"DO3",#N/A,FALSE,"DO-III";"DO4",#N/A,FALSE,"DO-IV";"DO5",#N/A,FALSE,"DO-V"}</definedName>
    <definedName name="wrn.PRNREP." localSheetId="26"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3"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13" hidden="1">{"ecm",#N/A,FALSE,"CES Inputs";"FINMOD 2",#N/A,FALSE,"CES Inputs";"hillpay",#N/A,FALSE,"CES Inputs";"psc",#N/A,FALSE,"PSC Output";"buyout",#N/A,FALSE,"Buyout";"total",#N/A,FALSE,"FY93-94 Maintenance"}</definedName>
    <definedName name="wrn.rdm." localSheetId="15" hidden="1">{"ecm",#N/A,FALSE,"CES Inputs";"FINMOD 2",#N/A,FALSE,"CES Inputs";"hillpay",#N/A,FALSE,"CES Inputs";"psc",#N/A,FALSE,"PSC Output";"buyout",#N/A,FALSE,"Buyout";"total",#N/A,FALSE,"FY93-94 Maintenance"}</definedName>
    <definedName name="wrn.rdm." localSheetId="25" hidden="1">{"ecm",#N/A,FALSE,"CES Inputs";"FINMOD 2",#N/A,FALSE,"CES Inputs";"hillpay",#N/A,FALSE,"CES Inputs";"psc",#N/A,FALSE,"PSC Output";"buyout",#N/A,FALSE,"Buyout";"total",#N/A,FALSE,"FY93-94 Maintenance"}</definedName>
    <definedName name="wrn.rdm." localSheetId="26"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3"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13" hidden="1">{"ecm",#N/A,FALSE,"CES Inputs";"finmod",#N/A,FALSE,"CES Inputs";"hillpay",#N/A,FALSE,"CES Inputs";"psc",#N/A,FALSE,"PSC Output";"buyout",#N/A,FALSE,"Buyout";"Other Util Calcs",#N/A,FALSE,"CES Inputs";"Other Utility Calcs 2",#N/A,FALSE,"CES Inputs";"Other Utility Calcs 3",#N/A,FALSE,"CES Inputs"}</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25" hidden="1">{"ecm",#N/A,FALSE,"CES Inputs";"finmod",#N/A,FALSE,"CES Inputs";"hillpay",#N/A,FALSE,"CES Inputs";"psc",#N/A,FALSE,"PSC Output";"buyout",#N/A,FALSE,"Buyout";"Other Util Calcs",#N/A,FALSE,"CES Inputs";"Other Utility Calcs 2",#N/A,FALSE,"CES Inputs";"Other Utility Calcs 3",#N/A,FALSE,"CES Inputs"}</definedName>
    <definedName name="wrn.rdm.1" localSheetId="26"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3"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13" hidden="1">{"Page_1",#N/A,FALSE,"BAD4Q98";"Page_2",#N/A,FALSE,"BAD4Q98";"Page_3",#N/A,FALSE,"BAD4Q98";"Page_4",#N/A,FALSE,"BAD4Q98";"Page_5",#N/A,FALSE,"BAD4Q98";"Page_6",#N/A,FALSE,"BAD4Q98";"Input_1",#N/A,FALSE,"BAD4Q98";"Input_2",#N/A,FALSE,"BAD4Q98"}</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25" hidden="1">{"Page_1",#N/A,FALSE,"BAD4Q98";"Page_2",#N/A,FALSE,"BAD4Q98";"Page_3",#N/A,FALSE,"BAD4Q98";"Page_4",#N/A,FALSE,"BAD4Q98";"Page_5",#N/A,FALSE,"BAD4Q98";"Page_6",#N/A,FALSE,"BAD4Q98";"Input_1",#N/A,FALSE,"BAD4Q98";"Input_2",#N/A,FALSE,"BAD4Q98"}</definedName>
    <definedName name="wrn.Reserve._.Analysis." localSheetId="26"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3"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13" hidden="1">{#N/A,#N/A,FALSE,"RRQ inputs ";#N/A,#N/A,FALSE,"FERC Rev @ PR";#N/A,#N/A,FALSE,"Distribution Revenue Allocation";#N/A,#N/A,FALSE,"Nonallocated Revenues";#N/A,#N/A,FALSE,"MC Revenues-03 sales, 96 MC's";#N/A,#N/A,FALSE,"FTA"}</definedName>
    <definedName name="wrn.Rev._.Alloc." localSheetId="15" hidden="1">{#N/A,#N/A,FALSE,"RRQ inputs ";#N/A,#N/A,FALSE,"FERC Rev @ PR";#N/A,#N/A,FALSE,"Distribution Revenue Allocation";#N/A,#N/A,FALSE,"Nonallocated Revenues";#N/A,#N/A,FALSE,"MC Revenues-03 sales, 96 MC's";#N/A,#N/A,FALSE,"FTA"}</definedName>
    <definedName name="wrn.Rev._.Alloc." localSheetId="25" hidden="1">{#N/A,#N/A,FALSE,"RRQ inputs ";#N/A,#N/A,FALSE,"FERC Rev @ PR";#N/A,#N/A,FALSE,"Distribution Revenue Allocation";#N/A,#N/A,FALSE,"Nonallocated Revenues";#N/A,#N/A,FALSE,"MC Revenues-03 sales, 96 MC's";#N/A,#N/A,FALSE,"FTA"}</definedName>
    <definedName name="wrn.Rev._.Alloc." localSheetId="26"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3" hidden="1">{#N/A,#N/A,FALSE,"3 Year Plan";#N/A,#N/A,FALSE,"3 Year Plan"}</definedName>
    <definedName name="wrn.Revenue." localSheetId="4" hidden="1">{#N/A,#N/A,FALSE,"3 Year Plan";#N/A,#N/A,FALSE,"3 Year Plan"}</definedName>
    <definedName name="wrn.Revenue." localSheetId="13" hidden="1">{#N/A,#N/A,FALSE,"3 Year Plan";#N/A,#N/A,FALSE,"3 Year Plan"}</definedName>
    <definedName name="wrn.Revenue." localSheetId="15" hidden="1">{#N/A,#N/A,FALSE,"3 Year Plan";#N/A,#N/A,FALSE,"3 Year Plan"}</definedName>
    <definedName name="wrn.Revenue." localSheetId="25" hidden="1">{#N/A,#N/A,FALSE,"3 Year Plan";#N/A,#N/A,FALSE,"3 Year Plan"}</definedName>
    <definedName name="wrn.Revenue." localSheetId="26"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3"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13" hidden="1">{#N/A,#N/A,FALSE,"Table Contents";#N/A,#N/A,FALSE,"Summary";#N/A,#N/A,FALSE,"RO2-A";#N/A,#N/A,FALSE,"RO3-A";#N/A,#N/A,FALSE,"RO4-A";#N/A,#N/A,FALSE,"RO5-A";#N/A,#N/A,FALSE,"RO6-A";#N/A,#N/A,FALSE,"RO7-A";#N/A,#N/A,FALSE,"94DC ";#N/A,#N/A,FALSE,"95DC";#N/A,#N/A,FALSE,"96DC"}</definedName>
    <definedName name="wrn.ROTable." localSheetId="15" hidden="1">{#N/A,#N/A,FALSE,"Table Contents";#N/A,#N/A,FALSE,"Summary";#N/A,#N/A,FALSE,"RO2-A";#N/A,#N/A,FALSE,"RO3-A";#N/A,#N/A,FALSE,"RO4-A";#N/A,#N/A,FALSE,"RO5-A";#N/A,#N/A,FALSE,"RO6-A";#N/A,#N/A,FALSE,"RO7-A";#N/A,#N/A,FALSE,"94DC ";#N/A,#N/A,FALSE,"95DC";#N/A,#N/A,FALSE,"96DC"}</definedName>
    <definedName name="wrn.ROTable." localSheetId="25" hidden="1">{#N/A,#N/A,FALSE,"Table Contents";#N/A,#N/A,FALSE,"Summary";#N/A,#N/A,FALSE,"RO2-A";#N/A,#N/A,FALSE,"RO3-A";#N/A,#N/A,FALSE,"RO4-A";#N/A,#N/A,FALSE,"RO5-A";#N/A,#N/A,FALSE,"RO6-A";#N/A,#N/A,FALSE,"RO7-A";#N/A,#N/A,FALSE,"94DC ";#N/A,#N/A,FALSE,"95DC";#N/A,#N/A,FALSE,"96DC"}</definedName>
    <definedName name="wrn.ROTable." localSheetId="26"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3" hidden="1">{"RPT1",#N/A,FALSE,"OIC650A"}</definedName>
    <definedName name="wrn.RPT1." localSheetId="4" hidden="1">{"RPT1",#N/A,FALSE,"OIC650A"}</definedName>
    <definedName name="wrn.RPT1." localSheetId="13" hidden="1">{"RPT1",#N/A,FALSE,"OIC650A"}</definedName>
    <definedName name="wrn.RPT1." localSheetId="15" hidden="1">{"RPT1",#N/A,FALSE,"OIC650A"}</definedName>
    <definedName name="wrn.RPT1." localSheetId="25" hidden="1">{"RPT1",#N/A,FALSE,"OIC650A"}</definedName>
    <definedName name="wrn.RPT1." localSheetId="26"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3" hidden="1">{"RPT610",#N/A,FALSE,"Sheet1"}</definedName>
    <definedName name="wrn.RPT610." localSheetId="4" hidden="1">{"RPT610",#N/A,FALSE,"Sheet1"}</definedName>
    <definedName name="wrn.RPT610." localSheetId="13" hidden="1">{"RPT610",#N/A,FALSE,"Sheet1"}</definedName>
    <definedName name="wrn.RPT610." localSheetId="15" hidden="1">{"RPT610",#N/A,FALSE,"Sheet1"}</definedName>
    <definedName name="wrn.RPT610." localSheetId="25" hidden="1">{"RPT610",#N/A,FALSE,"Sheet1"}</definedName>
    <definedName name="wrn.RPT610." localSheetId="26"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3"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13" hidden="1">{"hillpay",#N/A,FALSE,"CES Inputs";"buyout",#N/A,FALSE,"Buyout";"ecm",#N/A,FALSE,"CES Inputs";"finmod",#N/A,FALSE,"CES Inputs";"psc",#N/A,FALSE,"PSC Output";"o_m94",#N/A,FALSE,"FY94 570 Maint"}</definedName>
    <definedName name="wrn.rwc." localSheetId="15" hidden="1">{"hillpay",#N/A,FALSE,"CES Inputs";"buyout",#N/A,FALSE,"Buyout";"ecm",#N/A,FALSE,"CES Inputs";"finmod",#N/A,FALSE,"CES Inputs";"psc",#N/A,FALSE,"PSC Output";"o_m94",#N/A,FALSE,"FY94 570 Maint"}</definedName>
    <definedName name="wrn.rwc." localSheetId="25" hidden="1">{"hillpay",#N/A,FALSE,"CES Inputs";"buyout",#N/A,FALSE,"Buyout";"ecm",#N/A,FALSE,"CES Inputs";"finmod",#N/A,FALSE,"CES Inputs";"psc",#N/A,FALSE,"PSC Output";"o_m94",#N/A,FALSE,"FY94 570 Maint"}</definedName>
    <definedName name="wrn.rwc." localSheetId="26"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3" hidden="1">{"Sch.A_CWC_Summary",#N/A,FALSE,"Sch.A,B";"Sch.B_LLSummary",#N/A,FALSE,"Sch.A,B"}</definedName>
    <definedName name="wrn.Sch.A._.B." localSheetId="4" hidden="1">{"Sch.A_CWC_Summary",#N/A,FALSE,"Sch.A,B";"Sch.B_LLSummary",#N/A,FALSE,"Sch.A,B"}</definedName>
    <definedName name="wrn.Sch.A._.B." localSheetId="13" hidden="1">{"Sch.A_CWC_Summary",#N/A,FALSE,"Sch.A,B";"Sch.B_LLSummary",#N/A,FALSE,"Sch.A,B"}</definedName>
    <definedName name="wrn.Sch.A._.B." localSheetId="15" hidden="1">{"Sch.A_CWC_Summary",#N/A,FALSE,"Sch.A,B";"Sch.B_LLSummary",#N/A,FALSE,"Sch.A,B"}</definedName>
    <definedName name="wrn.Sch.A._.B." localSheetId="25" hidden="1">{"Sch.A_CWC_Summary",#N/A,FALSE,"Sch.A,B";"Sch.B_LLSummary",#N/A,FALSE,"Sch.A,B"}</definedName>
    <definedName name="wrn.Sch.A._.B." localSheetId="26"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3" hidden="1">{"Sch.A_CWC_Summary",#N/A,FALSE,"Sch.A,B";"Sch.B_LLSummary",#N/A,FALSE,"Sch.A,B"}</definedName>
    <definedName name="wrn.Sch.A._.B._1" localSheetId="4" hidden="1">{"Sch.A_CWC_Summary",#N/A,FALSE,"Sch.A,B";"Sch.B_LLSummary",#N/A,FALSE,"Sch.A,B"}</definedName>
    <definedName name="wrn.Sch.A._.B._1" localSheetId="13" hidden="1">{"Sch.A_CWC_Summary",#N/A,FALSE,"Sch.A,B";"Sch.B_LLSummary",#N/A,FALSE,"Sch.A,B"}</definedName>
    <definedName name="wrn.Sch.A._.B._1" localSheetId="15" hidden="1">{"Sch.A_CWC_Summary",#N/A,FALSE,"Sch.A,B";"Sch.B_LLSummary",#N/A,FALSE,"Sch.A,B"}</definedName>
    <definedName name="wrn.Sch.A._.B._1" localSheetId="25" hidden="1">{"Sch.A_CWC_Summary",#N/A,FALSE,"Sch.A,B";"Sch.B_LLSummary",#N/A,FALSE,"Sch.A,B"}</definedName>
    <definedName name="wrn.Sch.A._.B._1" localSheetId="26"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3" hidden="1">{"Sch.C_Rev_lag",#N/A,FALSE,"Sch.C"}</definedName>
    <definedName name="wrn.Sch.C." localSheetId="4" hidden="1">{"Sch.C_Rev_lag",#N/A,FALSE,"Sch.C"}</definedName>
    <definedName name="wrn.Sch.C." localSheetId="13" hidden="1">{"Sch.C_Rev_lag",#N/A,FALSE,"Sch.C"}</definedName>
    <definedName name="wrn.Sch.C." localSheetId="15" hidden="1">{"Sch.C_Rev_lag",#N/A,FALSE,"Sch.C"}</definedName>
    <definedName name="wrn.Sch.C." localSheetId="25" hidden="1">{"Sch.C_Rev_lag",#N/A,FALSE,"Sch.C"}</definedName>
    <definedName name="wrn.Sch.C." localSheetId="26"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3" hidden="1">{"Sch.C_Rev_lag",#N/A,FALSE,"Sch.C"}</definedName>
    <definedName name="wrn.Sch.C._1" localSheetId="4" hidden="1">{"Sch.C_Rev_lag",#N/A,FALSE,"Sch.C"}</definedName>
    <definedName name="wrn.Sch.C._1" localSheetId="13" hidden="1">{"Sch.C_Rev_lag",#N/A,FALSE,"Sch.C"}</definedName>
    <definedName name="wrn.Sch.C._1" localSheetId="15" hidden="1">{"Sch.C_Rev_lag",#N/A,FALSE,"Sch.C"}</definedName>
    <definedName name="wrn.Sch.C._1" localSheetId="25" hidden="1">{"Sch.C_Rev_lag",#N/A,FALSE,"Sch.C"}</definedName>
    <definedName name="wrn.Sch.C._1" localSheetId="26"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3" hidden="1">{"Sch.D1_GasPurch",#N/A,FALSE,"Sch.D";"Sch.D2_ElecPurch",#N/A,FALSE,"Sch.D"}</definedName>
    <definedName name="wrn.Sch.D." localSheetId="4" hidden="1">{"Sch.D1_GasPurch",#N/A,FALSE,"Sch.D";"Sch.D2_ElecPurch",#N/A,FALSE,"Sch.D"}</definedName>
    <definedName name="wrn.Sch.D." localSheetId="13" hidden="1">{"Sch.D1_GasPurch",#N/A,FALSE,"Sch.D";"Sch.D2_ElecPurch",#N/A,FALSE,"Sch.D"}</definedName>
    <definedName name="wrn.Sch.D." localSheetId="15" hidden="1">{"Sch.D1_GasPurch",#N/A,FALSE,"Sch.D";"Sch.D2_ElecPurch",#N/A,FALSE,"Sch.D"}</definedName>
    <definedName name="wrn.Sch.D." localSheetId="25" hidden="1">{"Sch.D1_GasPurch",#N/A,FALSE,"Sch.D";"Sch.D2_ElecPurch",#N/A,FALSE,"Sch.D"}</definedName>
    <definedName name="wrn.Sch.D." localSheetId="26"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3" hidden="1">{"Sch.D1_GasPurch",#N/A,FALSE,"Sch.D";"Sch.D2_ElecPurch",#N/A,FALSE,"Sch.D"}</definedName>
    <definedName name="wrn.Sch.D._1" localSheetId="4" hidden="1">{"Sch.D1_GasPurch",#N/A,FALSE,"Sch.D";"Sch.D2_ElecPurch",#N/A,FALSE,"Sch.D"}</definedName>
    <definedName name="wrn.Sch.D._1" localSheetId="13" hidden="1">{"Sch.D1_GasPurch",#N/A,FALSE,"Sch.D";"Sch.D2_ElecPurch",#N/A,FALSE,"Sch.D"}</definedName>
    <definedName name="wrn.Sch.D._1" localSheetId="15" hidden="1">{"Sch.D1_GasPurch",#N/A,FALSE,"Sch.D";"Sch.D2_ElecPurch",#N/A,FALSE,"Sch.D"}</definedName>
    <definedName name="wrn.Sch.D._1" localSheetId="25" hidden="1">{"Sch.D1_GasPurch",#N/A,FALSE,"Sch.D";"Sch.D2_ElecPurch",#N/A,FALSE,"Sch.D"}</definedName>
    <definedName name="wrn.Sch.D._1" localSheetId="26"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3" hidden="1">{"Sch.E_PayrollExp",#N/A,TRUE,"Sch.E,F";"Sch.F_FICA",#N/A,TRUE,"Sch.E,F"}</definedName>
    <definedName name="wrn.Sch.E._.F." localSheetId="4" hidden="1">{"Sch.E_PayrollExp",#N/A,TRUE,"Sch.E,F";"Sch.F_FICA",#N/A,TRUE,"Sch.E,F"}</definedName>
    <definedName name="wrn.Sch.E._.F." localSheetId="13" hidden="1">{"Sch.E_PayrollExp",#N/A,TRUE,"Sch.E,F";"Sch.F_FICA",#N/A,TRUE,"Sch.E,F"}</definedName>
    <definedName name="wrn.Sch.E._.F." localSheetId="15" hidden="1">{"Sch.E_PayrollExp",#N/A,TRUE,"Sch.E,F";"Sch.F_FICA",#N/A,TRUE,"Sch.E,F"}</definedName>
    <definedName name="wrn.Sch.E._.F." localSheetId="25" hidden="1">{"Sch.E_PayrollExp",#N/A,TRUE,"Sch.E,F";"Sch.F_FICA",#N/A,TRUE,"Sch.E,F"}</definedName>
    <definedName name="wrn.Sch.E._.F." localSheetId="26"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3" hidden="1">{"Sch.E_PayrollExp",#N/A,TRUE,"Sch.E,F";"Sch.F_FICA",#N/A,TRUE,"Sch.E,F"}</definedName>
    <definedName name="wrn.Sch.E._.F._1" localSheetId="4" hidden="1">{"Sch.E_PayrollExp",#N/A,TRUE,"Sch.E,F";"Sch.F_FICA",#N/A,TRUE,"Sch.E,F"}</definedName>
    <definedName name="wrn.Sch.E._.F._1" localSheetId="13" hidden="1">{"Sch.E_PayrollExp",#N/A,TRUE,"Sch.E,F";"Sch.F_FICA",#N/A,TRUE,"Sch.E,F"}</definedName>
    <definedName name="wrn.Sch.E._.F._1" localSheetId="15" hidden="1">{"Sch.E_PayrollExp",#N/A,TRUE,"Sch.E,F";"Sch.F_FICA",#N/A,TRUE,"Sch.E,F"}</definedName>
    <definedName name="wrn.Sch.E._.F._1" localSheetId="25" hidden="1">{"Sch.E_PayrollExp",#N/A,TRUE,"Sch.E,F";"Sch.F_FICA",#N/A,TRUE,"Sch.E,F"}</definedName>
    <definedName name="wrn.Sch.E._.F._1" localSheetId="26"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3" hidden="1">{"Sch.G_ICP",#N/A,FALSE,"Sch.G"}</definedName>
    <definedName name="wrn.Sch.G." localSheetId="4" hidden="1">{"Sch.G_ICP",#N/A,FALSE,"Sch.G"}</definedName>
    <definedName name="wrn.Sch.G." localSheetId="13" hidden="1">{"Sch.G_ICP",#N/A,FALSE,"Sch.G"}</definedName>
    <definedName name="wrn.Sch.G." localSheetId="15" hidden="1">{"Sch.G_ICP",#N/A,FALSE,"Sch.G"}</definedName>
    <definedName name="wrn.Sch.G." localSheetId="25" hidden="1">{"Sch.G_ICP",#N/A,FALSE,"Sch.G"}</definedName>
    <definedName name="wrn.Sch.G." localSheetId="26"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3" hidden="1">{"Sch.G_ICP",#N/A,FALSE,"Sch.G"}</definedName>
    <definedName name="wrn.Sch.G._1" localSheetId="4" hidden="1">{"Sch.G_ICP",#N/A,FALSE,"Sch.G"}</definedName>
    <definedName name="wrn.Sch.G._1" localSheetId="13" hidden="1">{"Sch.G_ICP",#N/A,FALSE,"Sch.G"}</definedName>
    <definedName name="wrn.Sch.G._1" localSheetId="15" hidden="1">{"Sch.G_ICP",#N/A,FALSE,"Sch.G"}</definedName>
    <definedName name="wrn.Sch.G._1" localSheetId="25" hidden="1">{"Sch.G_ICP",#N/A,FALSE,"Sch.G"}</definedName>
    <definedName name="wrn.Sch.G._1" localSheetId="26"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3" hidden="1">{"Sch.I_Goods&amp;Svcs",#N/A,FALSE,"Sch.I"}</definedName>
    <definedName name="wrn.Sch.I." localSheetId="4" hidden="1">{"Sch.I_Goods&amp;Svcs",#N/A,FALSE,"Sch.I"}</definedName>
    <definedName name="wrn.Sch.I." localSheetId="13" hidden="1">{"Sch.I_Goods&amp;Svcs",#N/A,FALSE,"Sch.I"}</definedName>
    <definedName name="wrn.Sch.I." localSheetId="15" hidden="1">{"Sch.I_Goods&amp;Svcs",#N/A,FALSE,"Sch.I"}</definedName>
    <definedName name="wrn.Sch.I." localSheetId="25" hidden="1">{"Sch.I_Goods&amp;Svcs",#N/A,FALSE,"Sch.I"}</definedName>
    <definedName name="wrn.Sch.I." localSheetId="26"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3" hidden="1">{"Sch.I_Goods&amp;Svcs",#N/A,FALSE,"Sch.I"}</definedName>
    <definedName name="wrn.Sch.I._1" localSheetId="4" hidden="1">{"Sch.I_Goods&amp;Svcs",#N/A,FALSE,"Sch.I"}</definedName>
    <definedName name="wrn.Sch.I._1" localSheetId="13" hidden="1">{"Sch.I_Goods&amp;Svcs",#N/A,FALSE,"Sch.I"}</definedName>
    <definedName name="wrn.Sch.I._1" localSheetId="15" hidden="1">{"Sch.I_Goods&amp;Svcs",#N/A,FALSE,"Sch.I"}</definedName>
    <definedName name="wrn.Sch.I._1" localSheetId="25" hidden="1">{"Sch.I_Goods&amp;Svcs",#N/A,FALSE,"Sch.I"}</definedName>
    <definedName name="wrn.Sch.I._1" localSheetId="26"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3" hidden="1">{"Sch.J_CorpChgs",#N/A,FALSE,"Sch.J"}</definedName>
    <definedName name="wrn.Sch.J." localSheetId="4" hidden="1">{"Sch.J_CorpChgs",#N/A,FALSE,"Sch.J"}</definedName>
    <definedName name="wrn.Sch.J." localSheetId="13" hidden="1">{"Sch.J_CorpChgs",#N/A,FALSE,"Sch.J"}</definedName>
    <definedName name="wrn.Sch.J." localSheetId="15" hidden="1">{"Sch.J_CorpChgs",#N/A,FALSE,"Sch.J"}</definedName>
    <definedName name="wrn.Sch.J." localSheetId="25" hidden="1">{"Sch.J_CorpChgs",#N/A,FALSE,"Sch.J"}</definedName>
    <definedName name="wrn.Sch.J." localSheetId="26"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3" hidden="1">{"Sch.J_CorpChgs",#N/A,FALSE,"Sch.J"}</definedName>
    <definedName name="wrn.Sch.J._1" localSheetId="4" hidden="1">{"Sch.J_CorpChgs",#N/A,FALSE,"Sch.J"}</definedName>
    <definedName name="wrn.Sch.J._1" localSheetId="13" hidden="1">{"Sch.J_CorpChgs",#N/A,FALSE,"Sch.J"}</definedName>
    <definedName name="wrn.Sch.J._1" localSheetId="15" hidden="1">{"Sch.J_CorpChgs",#N/A,FALSE,"Sch.J"}</definedName>
    <definedName name="wrn.Sch.J._1" localSheetId="25" hidden="1">{"Sch.J_CorpChgs",#N/A,FALSE,"Sch.J"}</definedName>
    <definedName name="wrn.Sch.J._1" localSheetId="26"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3" hidden="1">{"Sch.K_P1_PropLease",#N/A,FALSE,"Sch.K";"Sch.K_P2_PropLease",#N/A,FALSE,"Sch.K"}</definedName>
    <definedName name="wrn.Sch.K." localSheetId="4" hidden="1">{"Sch.K_P1_PropLease",#N/A,FALSE,"Sch.K";"Sch.K_P2_PropLease",#N/A,FALSE,"Sch.K"}</definedName>
    <definedName name="wrn.Sch.K." localSheetId="13" hidden="1">{"Sch.K_P1_PropLease",#N/A,FALSE,"Sch.K";"Sch.K_P2_PropLease",#N/A,FALSE,"Sch.K"}</definedName>
    <definedName name="wrn.Sch.K." localSheetId="15" hidden="1">{"Sch.K_P1_PropLease",#N/A,FALSE,"Sch.K";"Sch.K_P2_PropLease",#N/A,FALSE,"Sch.K"}</definedName>
    <definedName name="wrn.Sch.K." localSheetId="25" hidden="1">{"Sch.K_P1_PropLease",#N/A,FALSE,"Sch.K";"Sch.K_P2_PropLease",#N/A,FALSE,"Sch.K"}</definedName>
    <definedName name="wrn.Sch.K." localSheetId="26"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3" hidden="1">{"Sch.K_P1_PropLease",#N/A,FALSE,"Sch.K";"Sch.K_P2_PropLease",#N/A,FALSE,"Sch.K"}</definedName>
    <definedName name="wrn.Sch.K._1" localSheetId="4" hidden="1">{"Sch.K_P1_PropLease",#N/A,FALSE,"Sch.K";"Sch.K_P2_PropLease",#N/A,FALSE,"Sch.K"}</definedName>
    <definedName name="wrn.Sch.K._1" localSheetId="13" hidden="1">{"Sch.K_P1_PropLease",#N/A,FALSE,"Sch.K";"Sch.K_P2_PropLease",#N/A,FALSE,"Sch.K"}</definedName>
    <definedName name="wrn.Sch.K._1" localSheetId="15" hidden="1">{"Sch.K_P1_PropLease",#N/A,FALSE,"Sch.K";"Sch.K_P2_PropLease",#N/A,FALSE,"Sch.K"}</definedName>
    <definedName name="wrn.Sch.K._1" localSheetId="25" hidden="1">{"Sch.K_P1_PropLease",#N/A,FALSE,"Sch.K";"Sch.K_P2_PropLease",#N/A,FALSE,"Sch.K"}</definedName>
    <definedName name="wrn.Sch.K._1" localSheetId="26"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3" hidden="1">{"Sch.L_MaterialIssue",#N/A,FALSE,"Sch.L"}</definedName>
    <definedName name="wrn.Sch.L." localSheetId="4" hidden="1">{"Sch.L_MaterialIssue",#N/A,FALSE,"Sch.L"}</definedName>
    <definedName name="wrn.Sch.L." localSheetId="13" hidden="1">{"Sch.L_MaterialIssue",#N/A,FALSE,"Sch.L"}</definedName>
    <definedName name="wrn.Sch.L." localSheetId="15" hidden="1">{"Sch.L_MaterialIssue",#N/A,FALSE,"Sch.L"}</definedName>
    <definedName name="wrn.Sch.L." localSheetId="25" hidden="1">{"Sch.L_MaterialIssue",#N/A,FALSE,"Sch.L"}</definedName>
    <definedName name="wrn.Sch.L." localSheetId="26"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3" hidden="1">{"Sch.L_MaterialIssue",#N/A,FALSE,"Sch.L"}</definedName>
    <definedName name="wrn.Sch.L._1" localSheetId="4" hidden="1">{"Sch.L_MaterialIssue",#N/A,FALSE,"Sch.L"}</definedName>
    <definedName name="wrn.Sch.L._1" localSheetId="13" hidden="1">{"Sch.L_MaterialIssue",#N/A,FALSE,"Sch.L"}</definedName>
    <definedName name="wrn.Sch.L._1" localSheetId="15" hidden="1">{"Sch.L_MaterialIssue",#N/A,FALSE,"Sch.L"}</definedName>
    <definedName name="wrn.Sch.L._1" localSheetId="25" hidden="1">{"Sch.L_MaterialIssue",#N/A,FALSE,"Sch.L"}</definedName>
    <definedName name="wrn.Sch.L._1" localSheetId="26"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3" hidden="1">{"Sch.M_Prop&amp;FFTaxes",#N/A,FALSE,"Sch.M"}</definedName>
    <definedName name="wrn.Sch.M." localSheetId="4" hidden="1">{"Sch.M_Prop&amp;FFTaxes",#N/A,FALSE,"Sch.M"}</definedName>
    <definedName name="wrn.Sch.M." localSheetId="13" hidden="1">{"Sch.M_Prop&amp;FFTaxes",#N/A,FALSE,"Sch.M"}</definedName>
    <definedName name="wrn.Sch.M." localSheetId="15" hidden="1">{"Sch.M_Prop&amp;FFTaxes",#N/A,FALSE,"Sch.M"}</definedName>
    <definedName name="wrn.Sch.M." localSheetId="25" hidden="1">{"Sch.M_Prop&amp;FFTaxes",#N/A,FALSE,"Sch.M"}</definedName>
    <definedName name="wrn.Sch.M." localSheetId="26"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3" hidden="1">{"Sch.M_Prop&amp;FFTaxes",#N/A,FALSE,"Sch.M"}</definedName>
    <definedName name="wrn.Sch.M._1" localSheetId="4" hidden="1">{"Sch.M_Prop&amp;FFTaxes",#N/A,FALSE,"Sch.M"}</definedName>
    <definedName name="wrn.Sch.M._1" localSheetId="13" hidden="1">{"Sch.M_Prop&amp;FFTaxes",#N/A,FALSE,"Sch.M"}</definedName>
    <definedName name="wrn.Sch.M._1" localSheetId="15" hidden="1">{"Sch.M_Prop&amp;FFTaxes",#N/A,FALSE,"Sch.M"}</definedName>
    <definedName name="wrn.Sch.M._1" localSheetId="25" hidden="1">{"Sch.M_Prop&amp;FFTaxes",#N/A,FALSE,"Sch.M"}</definedName>
    <definedName name="wrn.Sch.M._1" localSheetId="26"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3" hidden="1">{"Sch.N_IncTaxes",#N/A,FALSE,"Sch. N, O"}</definedName>
    <definedName name="wrn.Sch.N." localSheetId="4" hidden="1">{"Sch.N_IncTaxes",#N/A,FALSE,"Sch. N, O"}</definedName>
    <definedName name="wrn.Sch.N." localSheetId="13" hidden="1">{"Sch.N_IncTaxes",#N/A,FALSE,"Sch. N, O"}</definedName>
    <definedName name="wrn.Sch.N." localSheetId="15" hidden="1">{"Sch.N_IncTaxes",#N/A,FALSE,"Sch. N, O"}</definedName>
    <definedName name="wrn.Sch.N." localSheetId="25" hidden="1">{"Sch.N_IncTaxes",#N/A,FALSE,"Sch. N, O"}</definedName>
    <definedName name="wrn.Sch.N." localSheetId="26"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3" hidden="1">{"Sch.N_IncTaxes",#N/A,FALSE,"Sch. N, O"}</definedName>
    <definedName name="wrn.Sch.N._1" localSheetId="4" hidden="1">{"Sch.N_IncTaxes",#N/A,FALSE,"Sch. N, O"}</definedName>
    <definedName name="wrn.Sch.N._1" localSheetId="13" hidden="1">{"Sch.N_IncTaxes",#N/A,FALSE,"Sch. N, O"}</definedName>
    <definedName name="wrn.Sch.N._1" localSheetId="15" hidden="1">{"Sch.N_IncTaxes",#N/A,FALSE,"Sch. N, O"}</definedName>
    <definedName name="wrn.Sch.N._1" localSheetId="25" hidden="1">{"Sch.N_IncTaxes",#N/A,FALSE,"Sch. N, O"}</definedName>
    <definedName name="wrn.Sch.N._1" localSheetId="26"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3"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13" hidden="1">{"Sch.O1_FedITDeferred",#N/A,FALSE,"Sch. N, O";"Sch_O2_Depreciation",#N/A,FALSE,"Sch. N, O";"Sch_O3_AmortInsurance",#N/A,FALSE,"Sch. N, O"}</definedName>
    <definedName name="wrn.Sch.O." localSheetId="15" hidden="1">{"Sch.O1_FedITDeferred",#N/A,FALSE,"Sch. N, O";"Sch_O2_Depreciation",#N/A,FALSE,"Sch. N, O";"Sch_O3_AmortInsurance",#N/A,FALSE,"Sch. N, O"}</definedName>
    <definedName name="wrn.Sch.O." localSheetId="25" hidden="1">{"Sch.O1_FedITDeferred",#N/A,FALSE,"Sch. N, O";"Sch_O2_Depreciation",#N/A,FALSE,"Sch. N, O";"Sch_O3_AmortInsurance",#N/A,FALSE,"Sch. N, O"}</definedName>
    <definedName name="wrn.Sch.O." localSheetId="26"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3"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13"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25" hidden="1">{"Sch.O1_FedITDeferred",#N/A,FALSE,"Sch. N, O";"Sch_O2_Depreciation",#N/A,FALSE,"Sch. N, O";"Sch_O3_AmortInsurance",#N/A,FALSE,"Sch. N, O"}</definedName>
    <definedName name="wrn.Sch.O._1" localSheetId="26"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3" hidden="1">{"Sch.P_BS_Bal",#N/A,FALSE,"WP-BS Elem"}</definedName>
    <definedName name="wrn.Sch.P." localSheetId="4" hidden="1">{"Sch.P_BS_Bal",#N/A,FALSE,"WP-BS Elem"}</definedName>
    <definedName name="wrn.Sch.P." localSheetId="13" hidden="1">{"Sch.P_BS_Bal",#N/A,FALSE,"WP-BS Elem"}</definedName>
    <definedName name="wrn.Sch.P." localSheetId="15" hidden="1">{"Sch.P_BS_Bal",#N/A,FALSE,"WP-BS Elem"}</definedName>
    <definedName name="wrn.Sch.P." localSheetId="25" hidden="1">{"Sch.P_BS_Bal",#N/A,FALSE,"WP-BS Elem"}</definedName>
    <definedName name="wrn.Sch.P." localSheetId="26"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3" hidden="1">{"Sch.P_BS_Accts",#N/A,FALSE,"WP-BS Elem"}</definedName>
    <definedName name="wrn.Sch.P._.Accts." localSheetId="4" hidden="1">{"Sch.P_BS_Accts",#N/A,FALSE,"WP-BS Elem"}</definedName>
    <definedName name="wrn.Sch.P._.Accts." localSheetId="13" hidden="1">{"Sch.P_BS_Accts",#N/A,FALSE,"WP-BS Elem"}</definedName>
    <definedName name="wrn.Sch.P._.Accts." localSheetId="15" hidden="1">{"Sch.P_BS_Accts",#N/A,FALSE,"WP-BS Elem"}</definedName>
    <definedName name="wrn.Sch.P._.Accts." localSheetId="25" hidden="1">{"Sch.P_BS_Accts",#N/A,FALSE,"WP-BS Elem"}</definedName>
    <definedName name="wrn.Sch.P._.Accts." localSheetId="26"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3" hidden="1">{"Sch.P_BS_Accts",#N/A,FALSE,"WP-BS Elem"}</definedName>
    <definedName name="wrn.Sch.P._.Accts._1" localSheetId="4" hidden="1">{"Sch.P_BS_Accts",#N/A,FALSE,"WP-BS Elem"}</definedName>
    <definedName name="wrn.Sch.P._.Accts._1" localSheetId="13" hidden="1">{"Sch.P_BS_Accts",#N/A,FALSE,"WP-BS Elem"}</definedName>
    <definedName name="wrn.Sch.P._.Accts._1" localSheetId="15" hidden="1">{"Sch.P_BS_Accts",#N/A,FALSE,"WP-BS Elem"}</definedName>
    <definedName name="wrn.Sch.P._.Accts._1" localSheetId="25" hidden="1">{"Sch.P_BS_Accts",#N/A,FALSE,"WP-BS Elem"}</definedName>
    <definedName name="wrn.Sch.P._.Accts._1" localSheetId="26"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3" hidden="1">{"Sch.P_BS_Bal",#N/A,FALSE,"WP-BS Elem"}</definedName>
    <definedName name="wrn.Sch.P._1" localSheetId="4" hidden="1">{"Sch.P_BS_Bal",#N/A,FALSE,"WP-BS Elem"}</definedName>
    <definedName name="wrn.Sch.P._1" localSheetId="13" hidden="1">{"Sch.P_BS_Bal",#N/A,FALSE,"WP-BS Elem"}</definedName>
    <definedName name="wrn.Sch.P._1" localSheetId="15" hidden="1">{"Sch.P_BS_Bal",#N/A,FALSE,"WP-BS Elem"}</definedName>
    <definedName name="wrn.Sch.P._1" localSheetId="25" hidden="1">{"Sch.P_BS_Bal",#N/A,FALSE,"WP-BS Elem"}</definedName>
    <definedName name="wrn.Sch.P._1" localSheetId="26"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3" hidden="1">{#N/A,#N/A,FALSE,"AD PG 1 OF 2";#N/A,#N/A,FALSE,"AD PG 2 OF 2"}</definedName>
    <definedName name="wrn.Statement._.AD." localSheetId="4" hidden="1">{#N/A,#N/A,FALSE,"AD PG 1 OF 2";#N/A,#N/A,FALSE,"AD PG 2 OF 2"}</definedName>
    <definedName name="wrn.Statement._.AD." localSheetId="13" hidden="1">{#N/A,#N/A,FALSE,"AD PG 1 OF 2";#N/A,#N/A,FALSE,"AD PG 2 OF 2"}</definedName>
    <definedName name="wrn.Statement._.AD." localSheetId="15" hidden="1">{#N/A,#N/A,FALSE,"AD PG 1 OF 2";#N/A,#N/A,FALSE,"AD PG 2 OF 2"}</definedName>
    <definedName name="wrn.Statement._.AD." localSheetId="25" hidden="1">{#N/A,#N/A,FALSE,"AD PG 1 OF 2";#N/A,#N/A,FALSE,"AD PG 2 OF 2"}</definedName>
    <definedName name="wrn.Statement._.AD." localSheetId="26"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3" hidden="1">{"page1",#N/A,TRUE,"2";"page2",#N/A,TRUE,"2"}</definedName>
    <definedName name="wrn.test." localSheetId="4" hidden="1">{"page1",#N/A,TRUE,"2";"page2",#N/A,TRUE,"2"}</definedName>
    <definedName name="wrn.test." localSheetId="13" hidden="1">{"page1",#N/A,TRUE,"2";"page2",#N/A,TRUE,"2"}</definedName>
    <definedName name="wrn.test." localSheetId="15" hidden="1">{"page1",#N/A,TRUE,"2";"page2",#N/A,TRUE,"2"}</definedName>
    <definedName name="wrn.test." localSheetId="25" hidden="1">{"page1",#N/A,TRUE,"2";"page2",#N/A,TRUE,"2"}</definedName>
    <definedName name="wrn.test." localSheetId="26"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3" hidden="1">{"page1",#N/A,TRUE,"2";"page2",#N/A,TRUE,"2"}</definedName>
    <definedName name="wrn.test.1" localSheetId="4" hidden="1">{"page1",#N/A,TRUE,"2";"page2",#N/A,TRUE,"2"}</definedName>
    <definedName name="wrn.test.1" localSheetId="13" hidden="1">{"page1",#N/A,TRUE,"2";"page2",#N/A,TRUE,"2"}</definedName>
    <definedName name="wrn.test.1" localSheetId="15" hidden="1">{"page1",#N/A,TRUE,"2";"page2",#N/A,TRUE,"2"}</definedName>
    <definedName name="wrn.test.1" localSheetId="25" hidden="1">{"page1",#N/A,TRUE,"2";"page2",#N/A,TRUE,"2"}</definedName>
    <definedName name="wrn.test.1" localSheetId="26"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3" hidden="1">{"Income Statement",#N/A,FALSE,"CFMODEL";"Balance Sheet",#N/A,FALSE,"CFMODEL"}</definedName>
    <definedName name="wrn.test1." localSheetId="4" hidden="1">{"Income Statement",#N/A,FALSE,"CFMODEL";"Balance Sheet",#N/A,FALSE,"CFMODEL"}</definedName>
    <definedName name="wrn.test1." localSheetId="13" hidden="1">{"Income Statement",#N/A,FALSE,"CFMODEL";"Balance Sheet",#N/A,FALSE,"CFMODEL"}</definedName>
    <definedName name="wrn.test1." localSheetId="15" hidden="1">{"Income Statement",#N/A,FALSE,"CFMODEL";"Balance Sheet",#N/A,FALSE,"CFMODEL"}</definedName>
    <definedName name="wrn.test1." localSheetId="25" hidden="1">{"Income Statement",#N/A,FALSE,"CFMODEL";"Balance Sheet",#N/A,FALSE,"CFMODEL"}</definedName>
    <definedName name="wrn.test1." localSheetId="26"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3" hidden="1">{"SourcesUses",#N/A,TRUE,"CFMODEL";"TransOverview",#N/A,TRUE,"CFMODEL"}</definedName>
    <definedName name="wrn.test2." localSheetId="4" hidden="1">{"SourcesUses",#N/A,TRUE,"CFMODEL";"TransOverview",#N/A,TRUE,"CFMODEL"}</definedName>
    <definedName name="wrn.test2." localSheetId="13" hidden="1">{"SourcesUses",#N/A,TRUE,"CFMODEL";"TransOverview",#N/A,TRUE,"CFMODEL"}</definedName>
    <definedName name="wrn.test2." localSheetId="15" hidden="1">{"SourcesUses",#N/A,TRUE,"CFMODEL";"TransOverview",#N/A,TRUE,"CFMODEL"}</definedName>
    <definedName name="wrn.test2." localSheetId="25" hidden="1">{"SourcesUses",#N/A,TRUE,"CFMODEL";"TransOverview",#N/A,TRUE,"CFMODEL"}</definedName>
    <definedName name="wrn.test2." localSheetId="26"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3" hidden="1">{"SourcesUses",#N/A,TRUE,#N/A;"TransOverview",#N/A,TRUE,"CFMODEL"}</definedName>
    <definedName name="wrn.test3." localSheetId="4" hidden="1">{"SourcesUses",#N/A,TRUE,#N/A;"TransOverview",#N/A,TRUE,"CFMODEL"}</definedName>
    <definedName name="wrn.test3." localSheetId="13" hidden="1">{"SourcesUses",#N/A,TRUE,#N/A;"TransOverview",#N/A,TRUE,"CFMODEL"}</definedName>
    <definedName name="wrn.test3." localSheetId="15" hidden="1">{"SourcesUses",#N/A,TRUE,#N/A;"TransOverview",#N/A,TRUE,"CFMODEL"}</definedName>
    <definedName name="wrn.test3." localSheetId="25" hidden="1">{"SourcesUses",#N/A,TRUE,#N/A;"TransOverview",#N/A,TRUE,"CFMODEL"}</definedName>
    <definedName name="wrn.test3." localSheetId="26"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3" hidden="1">{"SourcesUses",#N/A,TRUE,#N/A;"TransOverview",#N/A,TRUE,"CFMODEL"}</definedName>
    <definedName name="wrn.test3.2" localSheetId="4" hidden="1">{"SourcesUses",#N/A,TRUE,#N/A;"TransOverview",#N/A,TRUE,"CFMODEL"}</definedName>
    <definedName name="wrn.test3.2" localSheetId="13" hidden="1">{"SourcesUses",#N/A,TRUE,#N/A;"TransOverview",#N/A,TRUE,"CFMODEL"}</definedName>
    <definedName name="wrn.test3.2" localSheetId="15" hidden="1">{"SourcesUses",#N/A,TRUE,#N/A;"TransOverview",#N/A,TRUE,"CFMODEL"}</definedName>
    <definedName name="wrn.test3.2" localSheetId="25" hidden="1">{"SourcesUses",#N/A,TRUE,#N/A;"TransOverview",#N/A,TRUE,"CFMODEL"}</definedName>
    <definedName name="wrn.test3.2" localSheetId="26"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3" hidden="1">{"SourcesUses",#N/A,TRUE,"FundsFlow";"TransOverview",#N/A,TRUE,"FundsFlow"}</definedName>
    <definedName name="wrn.test4." localSheetId="4" hidden="1">{"SourcesUses",#N/A,TRUE,"FundsFlow";"TransOverview",#N/A,TRUE,"FundsFlow"}</definedName>
    <definedName name="wrn.test4." localSheetId="13" hidden="1">{"SourcesUses",#N/A,TRUE,"FundsFlow";"TransOverview",#N/A,TRUE,"FundsFlow"}</definedName>
    <definedName name="wrn.test4." localSheetId="15" hidden="1">{"SourcesUses",#N/A,TRUE,"FundsFlow";"TransOverview",#N/A,TRUE,"FundsFlow"}</definedName>
    <definedName name="wrn.test4." localSheetId="25" hidden="1">{"SourcesUses",#N/A,TRUE,"FundsFlow";"TransOverview",#N/A,TRUE,"FundsFlow"}</definedName>
    <definedName name="wrn.test4." localSheetId="26"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3" hidden="1">{"SourcesUses",#N/A,TRUE,"FundsFlow";"TransOverview",#N/A,TRUE,"FundsFlow"}</definedName>
    <definedName name="wrn.test42." localSheetId="4" hidden="1">{"SourcesUses",#N/A,TRUE,"FundsFlow";"TransOverview",#N/A,TRUE,"FundsFlow"}</definedName>
    <definedName name="wrn.test42." localSheetId="13" hidden="1">{"SourcesUses",#N/A,TRUE,"FundsFlow";"TransOverview",#N/A,TRUE,"FundsFlow"}</definedName>
    <definedName name="wrn.test42." localSheetId="15" hidden="1">{"SourcesUses",#N/A,TRUE,"FundsFlow";"TransOverview",#N/A,TRUE,"FundsFlow"}</definedName>
    <definedName name="wrn.test42." localSheetId="25" hidden="1">{"SourcesUses",#N/A,TRUE,"FundsFlow";"TransOverview",#N/A,TRUE,"FundsFlow"}</definedName>
    <definedName name="wrn.test42." localSheetId="26"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3" hidden="1">{"TEST610",#N/A,FALSE,"Sheet1"}</definedName>
    <definedName name="wrn.TEST610." localSheetId="4" hidden="1">{"TEST610",#N/A,FALSE,"Sheet1"}</definedName>
    <definedName name="wrn.TEST610." localSheetId="13" hidden="1">{"TEST610",#N/A,FALSE,"Sheet1"}</definedName>
    <definedName name="wrn.TEST610." localSheetId="15" hidden="1">{"TEST610",#N/A,FALSE,"Sheet1"}</definedName>
    <definedName name="wrn.TEST610." localSheetId="25" hidden="1">{"TEST610",#N/A,FALSE,"Sheet1"}</definedName>
    <definedName name="wrn.TEST610." localSheetId="26"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3" hidden="1">{"TEST611",#N/A,FALSE,"Sheet1"}</definedName>
    <definedName name="wrn.TEST611." localSheetId="4" hidden="1">{"TEST611",#N/A,FALSE,"Sheet1"}</definedName>
    <definedName name="wrn.TEST611." localSheetId="13" hidden="1">{"TEST611",#N/A,FALSE,"Sheet1"}</definedName>
    <definedName name="wrn.TEST611." localSheetId="15" hidden="1">{"TEST611",#N/A,FALSE,"Sheet1"}</definedName>
    <definedName name="wrn.TEST611." localSheetId="25" hidden="1">{"TEST611",#N/A,FALSE,"Sheet1"}</definedName>
    <definedName name="wrn.TEST611." localSheetId="26"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3" hidden="1">{"schedh3a",#N/A,TRUE,"H-3";"schedh3b",#N/A,TRUE,"H-3"}</definedName>
    <definedName name="wrn.Total." localSheetId="4" hidden="1">{"schedh3a",#N/A,TRUE,"H-3";"schedh3b",#N/A,TRUE,"H-3"}</definedName>
    <definedName name="wrn.Total." localSheetId="13" hidden="1">{"schedh3a",#N/A,TRUE,"H-3";"schedh3b",#N/A,TRUE,"H-3"}</definedName>
    <definedName name="wrn.Total." localSheetId="15" hidden="1">{"schedh3a",#N/A,TRUE,"H-3";"schedh3b",#N/A,TRUE,"H-3"}</definedName>
    <definedName name="wrn.Total." localSheetId="25" hidden="1">{"schedh3a",#N/A,TRUE,"H-3";"schedh3b",#N/A,TRUE,"H-3"}</definedName>
    <definedName name="wrn.Total." localSheetId="26"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3" hidden="1">{#N/A,#N/A,FALSE,"337"}</definedName>
    <definedName name="wrn.XX." localSheetId="4" hidden="1">{#N/A,#N/A,FALSE,"337"}</definedName>
    <definedName name="wrn.XX." localSheetId="13" hidden="1">{#N/A,#N/A,FALSE,"337"}</definedName>
    <definedName name="wrn.XX." localSheetId="15" hidden="1">{#N/A,#N/A,FALSE,"337"}</definedName>
    <definedName name="wrn.XX." localSheetId="25" hidden="1">{#N/A,#N/A,FALSE,"337"}</definedName>
    <definedName name="wrn.XX." localSheetId="26"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localSheetId="21" hidden="1">#REF!</definedName>
    <definedName name="wtf" localSheetId="25" hidden="1">#REF!</definedName>
    <definedName name="wtf" localSheetId="26" hidden="1">#REF!</definedName>
    <definedName name="wtf" localSheetId="27" hidden="1">#REF!</definedName>
    <definedName name="wtf" localSheetId="28" hidden="1">#REF!</definedName>
    <definedName name="wtf" localSheetId="29" hidden="1">#REF!</definedName>
    <definedName name="wtf" localSheetId="30" hidden="1">#REF!</definedName>
    <definedName name="wtf" hidden="1">#REF!</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3" hidden="1">{"2002Frcst","05Month",FALSE,"Frcst Format 2002"}</definedName>
    <definedName name="wwwwwwww" localSheetId="4" hidden="1">{"2002Frcst","05Month",FALSE,"Frcst Format 2002"}</definedName>
    <definedName name="wwwwwwww" localSheetId="13" hidden="1">{"2002Frcst","05Month",FALSE,"Frcst Format 2002"}</definedName>
    <definedName name="wwwwwwww" localSheetId="15" hidden="1">{"2002Frcst","05Month",FALSE,"Frcst Format 2002"}</definedName>
    <definedName name="wwwwwwww" localSheetId="25" hidden="1">{"2002Frcst","05Month",FALSE,"Frcst Format 2002"}</definedName>
    <definedName name="wwwwwwww" localSheetId="26"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3"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13" hidden="1">{"Page_1",#N/A,FALSE,"BAD4Q98";"Page_2",#N/A,FALSE,"BAD4Q98";"Page_3",#N/A,FALSE,"BAD4Q98";"Page_4",#N/A,FALSE,"BAD4Q98";"Page_5",#N/A,FALSE,"BAD4Q98";"Page_6",#N/A,FALSE,"BAD4Q98";"Input_1",#N/A,FALSE,"BAD4Q98";"Input_2",#N/A,FALSE,"BAD4Q98"}</definedName>
    <definedName name="x" localSheetId="15" hidden="1">{"Page_1",#N/A,FALSE,"BAD4Q98";"Page_2",#N/A,FALSE,"BAD4Q98";"Page_3",#N/A,FALSE,"BAD4Q98";"Page_4",#N/A,FALSE,"BAD4Q98";"Page_5",#N/A,FALSE,"BAD4Q98";"Page_6",#N/A,FALSE,"BAD4Q98";"Input_1",#N/A,FALSE,"BAD4Q98";"Input_2",#N/A,FALSE,"BAD4Q98"}</definedName>
    <definedName name="x" localSheetId="25" hidden="1">{"Page_1",#N/A,FALSE,"BAD4Q98";"Page_2",#N/A,FALSE,"BAD4Q98";"Page_3",#N/A,FALSE,"BAD4Q98";"Page_4",#N/A,FALSE,"BAD4Q98";"Page_5",#N/A,FALSE,"BAD4Q98";"Page_6",#N/A,FALSE,"BAD4Q98";"Input_1",#N/A,FALSE,"BAD4Q98";"Input_2",#N/A,FALSE,"BAD4Q98"}</definedName>
    <definedName name="x" localSheetId="26"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5">#REF!,#REF!,#REF!,#REF!,#REF!,#REF!</definedName>
    <definedName name="X_Amortization" localSheetId="26">#REF!,#REF!,#REF!,#REF!,#REF!,#REF!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#REF!,#REF!,#REF!,#REF!,#REF!,#REF!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5">#REF!</definedName>
    <definedName name="X_Vld_Amort" localSheetId="26">#REF!</definedName>
    <definedName name="X_Vld_Amort" localSheetId="27">#REF!</definedName>
    <definedName name="X_Vld_Amort" localSheetId="28">#REF!</definedName>
    <definedName name="X_Vld_Amort" localSheetId="29">#REF!</definedName>
    <definedName name="X_Vld_Amort" localSheetId="30">#REF!</definedName>
    <definedName name="X_Vld_Amort">#REF!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 localSheetId="21">#REF!</definedName>
    <definedName name="X_Vld_APIC" localSheetId="25">#REF!</definedName>
    <definedName name="X_Vld_APIC" localSheetId="26">#REF!</definedName>
    <definedName name="X_Vld_APIC" localSheetId="27">#REF!</definedName>
    <definedName name="X_Vld_APIC" localSheetId="28">#REF!</definedName>
    <definedName name="X_Vld_APIC" localSheetId="29">#REF!</definedName>
    <definedName name="X_Vld_APIC" localSheetId="30">#REF!</definedName>
    <definedName name="X_Vld_APIC">#REF!</definedName>
    <definedName name="X_Vld_ChgCash">'[12]CF Report'!$C$65</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 localSheetId="21">#REF!</definedName>
    <definedName name="X_Vld_CStk" localSheetId="25">#REF!</definedName>
    <definedName name="X_Vld_CStk" localSheetId="26">#REF!</definedName>
    <definedName name="X_Vld_CStk" localSheetId="27">#REF!</definedName>
    <definedName name="X_Vld_CStk" localSheetId="28">#REF!</definedName>
    <definedName name="X_Vld_CStk" localSheetId="29">#REF!</definedName>
    <definedName name="X_Vld_CStk" localSheetId="30">#REF!</definedName>
    <definedName name="X_Vld_CStk">#REF!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5">#REF!</definedName>
    <definedName name="X_Vld_DefCr" localSheetId="26">#REF!</definedName>
    <definedName name="X_Vld_DefCr" localSheetId="27">#REF!</definedName>
    <definedName name="X_Vld_DefCr" localSheetId="28">#REF!</definedName>
    <definedName name="X_Vld_DefCr" localSheetId="29">#REF!</definedName>
    <definedName name="X_Vld_DefCr" localSheetId="30">#REF!</definedName>
    <definedName name="X_Vld_DefCr">#REF!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 localSheetId="21">#REF!</definedName>
    <definedName name="X_Vld_Depr" localSheetId="25">#REF!</definedName>
    <definedName name="X_Vld_Depr" localSheetId="26">#REF!</definedName>
    <definedName name="X_Vld_Depr" localSheetId="27">#REF!</definedName>
    <definedName name="X_Vld_Depr" localSheetId="28">#REF!</definedName>
    <definedName name="X_Vld_Depr" localSheetId="29">#REF!</definedName>
    <definedName name="X_Vld_Depr" localSheetId="30">#REF!</definedName>
    <definedName name="X_Vld_Depr">#REF!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 localSheetId="21">#REF!</definedName>
    <definedName name="X_Vld_ESOP" localSheetId="25">#REF!</definedName>
    <definedName name="X_Vld_ESOP" localSheetId="26">#REF!</definedName>
    <definedName name="X_Vld_ESOP" localSheetId="27">#REF!</definedName>
    <definedName name="X_Vld_ESOP" localSheetId="28">#REF!</definedName>
    <definedName name="X_Vld_ESOP" localSheetId="29">#REF!</definedName>
    <definedName name="X_Vld_ESOP" localSheetId="30">#REF!</definedName>
    <definedName name="X_Vld_ESOP">#REF!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 localSheetId="21">#REF!</definedName>
    <definedName name="X_Vld_GdWl" localSheetId="25">#REF!</definedName>
    <definedName name="X_Vld_GdWl" localSheetId="26">#REF!</definedName>
    <definedName name="X_Vld_GdWl" localSheetId="27">#REF!</definedName>
    <definedName name="X_Vld_GdWl" localSheetId="28">#REF!</definedName>
    <definedName name="X_Vld_GdWl" localSheetId="29">#REF!</definedName>
    <definedName name="X_Vld_GdWl" localSheetId="30">#REF!</definedName>
    <definedName name="X_Vld_GdWl">#REF!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 localSheetId="21">#REF!</definedName>
    <definedName name="X_Vld_Inv" localSheetId="25">#REF!</definedName>
    <definedName name="X_Vld_Inv" localSheetId="26">#REF!</definedName>
    <definedName name="X_Vld_Inv" localSheetId="27">#REF!</definedName>
    <definedName name="X_Vld_Inv" localSheetId="28">#REF!</definedName>
    <definedName name="X_Vld_Inv" localSheetId="29">#REF!</definedName>
    <definedName name="X_Vld_Inv" localSheetId="30">#REF!</definedName>
    <definedName name="X_Vld_Inv">#REF!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5">#REF!</definedName>
    <definedName name="X_Vld_LTAst" localSheetId="26">#REF!</definedName>
    <definedName name="X_Vld_LTAst" localSheetId="27">#REF!</definedName>
    <definedName name="X_Vld_LTAst" localSheetId="28">#REF!</definedName>
    <definedName name="X_Vld_LTAst" localSheetId="29">#REF!</definedName>
    <definedName name="X_Vld_LTAst" localSheetId="30">#REF!</definedName>
    <definedName name="X_Vld_LTAst">#REF!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5">#REF!</definedName>
    <definedName name="X_Vld_LTDebt" localSheetId="26">#REF!</definedName>
    <definedName name="X_Vld_LTDebt" localSheetId="27">#REF!</definedName>
    <definedName name="X_Vld_LTDebt" localSheetId="28">#REF!</definedName>
    <definedName name="X_Vld_LTDebt" localSheetId="29">#REF!</definedName>
    <definedName name="X_Vld_LTDebt" localSheetId="30">#REF!</definedName>
    <definedName name="X_Vld_LTDebt">#REF!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5">#REF!</definedName>
    <definedName name="X_Vld_MinInt" localSheetId="26">#REF!</definedName>
    <definedName name="X_Vld_MinInt" localSheetId="27">#REF!</definedName>
    <definedName name="X_Vld_MinInt" localSheetId="28">#REF!</definedName>
    <definedName name="X_Vld_MinInt" localSheetId="29">#REF!</definedName>
    <definedName name="X_Vld_MinInt" localSheetId="30">#REF!</definedName>
    <definedName name="X_Vld_MinInt">#REF!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5">#REF!</definedName>
    <definedName name="X_Vld_NetWrkCap" localSheetId="26">#REF!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5">#REF!</definedName>
    <definedName name="X_Vld_NucTrst" localSheetId="26">#REF!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5">#REF!</definedName>
    <definedName name="X_Vld_OthInc" localSheetId="26">#REF!</definedName>
    <definedName name="X_Vld_OthInc" localSheetId="27">#REF!</definedName>
    <definedName name="X_Vld_OthInc" localSheetId="28">#REF!</definedName>
    <definedName name="X_Vld_OthInc" localSheetId="29">#REF!</definedName>
    <definedName name="X_Vld_OthInc" localSheetId="30">#REF!</definedName>
    <definedName name="X_Vld_OthInc">#REF!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5">#REF!</definedName>
    <definedName name="X_Vld_PfStk" localSheetId="26">#REF!</definedName>
    <definedName name="X_Vld_PfStk" localSheetId="27">#REF!</definedName>
    <definedName name="X_Vld_PfStk" localSheetId="28">#REF!</definedName>
    <definedName name="X_Vld_PfStk" localSheetId="29">#REF!</definedName>
    <definedName name="X_Vld_PfStk" localSheetId="30">#REF!</definedName>
    <definedName name="X_Vld_PfStk">#REF!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 localSheetId="21">#REF!</definedName>
    <definedName name="X_Vld_PPE" localSheetId="25">#REF!</definedName>
    <definedName name="X_Vld_PPE" localSheetId="26">#REF!</definedName>
    <definedName name="X_Vld_PPE" localSheetId="27">#REF!</definedName>
    <definedName name="X_Vld_PPE" localSheetId="28">#REF!</definedName>
    <definedName name="X_Vld_PPE" localSheetId="29">#REF!</definedName>
    <definedName name="X_Vld_PPE" localSheetId="30">#REF!</definedName>
    <definedName name="X_Vld_PPE">#REF!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 localSheetId="21">#REF!</definedName>
    <definedName name="X_Vld_RE" localSheetId="25">#REF!</definedName>
    <definedName name="X_Vld_RE" localSheetId="26">#REF!</definedName>
    <definedName name="X_Vld_RE" localSheetId="27">#REF!</definedName>
    <definedName name="X_Vld_RE" localSheetId="28">#REF!</definedName>
    <definedName name="X_Vld_RE" localSheetId="29">#REF!</definedName>
    <definedName name="X_Vld_RE" localSheetId="30">#REF!</definedName>
    <definedName name="X_Vld_RE">#REF!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5">#REF!</definedName>
    <definedName name="X_Vld_RegAst" localSheetId="26">#REF!</definedName>
    <definedName name="X_Vld_RegAst" localSheetId="27">#REF!</definedName>
    <definedName name="X_Vld_RegAst" localSheetId="28">#REF!</definedName>
    <definedName name="X_Vld_RegAst" localSheetId="29">#REF!</definedName>
    <definedName name="X_Vld_RegAst" localSheetId="30">#REF!</definedName>
    <definedName name="X_Vld_RegAst">#REF!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 localSheetId="21">#REF!</definedName>
    <definedName name="X_Vld_Tax" localSheetId="25">#REF!</definedName>
    <definedName name="X_Vld_Tax" localSheetId="26">#REF!</definedName>
    <definedName name="X_Vld_Tax" localSheetId="27">#REF!</definedName>
    <definedName name="X_Vld_Tax" localSheetId="28">#REF!</definedName>
    <definedName name="X_Vld_Tax" localSheetId="29">#REF!</definedName>
    <definedName name="X_Vld_Tax" localSheetId="30">#REF!</definedName>
    <definedName name="X_Vld_Tax">#REF!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5">#REF!</definedName>
    <definedName name="X_Vld_TrstPfSec" localSheetId="26">#REF!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#REF!</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3">OFFSET(YAXIS,0,-1)</definedName>
    <definedName name="xa" localSheetId="4">OFFSET(YAXIS,0,-1)</definedName>
    <definedName name="xa" localSheetId="13">OFFSET(YAXIS,0,-1)</definedName>
    <definedName name="xa" localSheetId="15">OFFSET(YAXIS,0,-1)</definedName>
    <definedName name="xa" localSheetId="25">OFFSET(YAXIS,0,-1)</definedName>
    <definedName name="xa" localSheetId="26">OFFSET(YAXIS,0,-1)</definedName>
    <definedName name="xa" localSheetId="27">OFFSET(YAXIS,0,-1)</definedName>
    <definedName name="xa" localSheetId="28">OFFSET(YAXIS,0,-1)</definedName>
    <definedName name="xa" localSheetId="29">OFFSET(YAXIS,0,-1)</definedName>
    <definedName name="xa" localSheetId="30">OFFSET(YAXIS,0,-1)</definedName>
    <definedName name="xa">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3">OFFSET(YAXIS,0,-1)</definedName>
    <definedName name="xaxIS" localSheetId="4">OFFSET(YAXIS,0,-1)</definedName>
    <definedName name="xaxIS" localSheetId="13">OFFSET(YAXIS,0,-1)</definedName>
    <definedName name="xaxIS" localSheetId="15">OFFSET(YAXIS,0,-1)</definedName>
    <definedName name="xaxIS" localSheetId="25">OFFSET(YAXIS,0,-1)</definedName>
    <definedName name="xaxIS" localSheetId="26">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OFFSET(YAXIS,0,-1)</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3"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13" hidden="1">{#N/A,#N/A,FALSE,"Aging Summary";#N/A,#N/A,FALSE,"Ratio Analysis";#N/A,#N/A,FALSE,"Test 120 Day Accts";#N/A,#N/A,FALSE,"Tickmarks"}</definedName>
    <definedName name="xes" localSheetId="15" hidden="1">{#N/A,#N/A,FALSE,"Aging Summary";#N/A,#N/A,FALSE,"Ratio Analysis";#N/A,#N/A,FALSE,"Test 120 Day Accts";#N/A,#N/A,FALSE,"Tickmarks"}</definedName>
    <definedName name="xes" localSheetId="25" hidden="1">{#N/A,#N/A,FALSE,"Aging Summary";#N/A,#N/A,FALSE,"Ratio Analysis";#N/A,#N/A,FALSE,"Test 120 Day Accts";#N/A,#N/A,FALSE,"Tickmarks"}</definedName>
    <definedName name="xes" localSheetId="26"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5">#REF!</definedName>
    <definedName name="XmnRefRange" localSheetId="26">#REF!</definedName>
    <definedName name="XmnRefRange" localSheetId="27">#REF!</definedName>
    <definedName name="XmnRefRange" localSheetId="28">#REF!</definedName>
    <definedName name="XmnRefRange" localSheetId="29">#REF!</definedName>
    <definedName name="XmnRefRange" localSheetId="30">#REF!</definedName>
    <definedName name="XmnRefRange">#REF!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5" hidden="1">#REF!</definedName>
    <definedName name="XREF_COLUMN_1" localSheetId="26"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5"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5" hidden="1">#REF!</definedName>
    <definedName name="XREF_COLUMN_2" localSheetId="26"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5"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5"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5"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5" hidden="1">#REF!</definedName>
    <definedName name="XREF_COLUMN_6" localSheetId="26"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5"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5" hidden="1">#REF!</definedName>
    <definedName name="XREF_COLUMN_8" localSheetId="26"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5" hidden="1">#REF!</definedName>
    <definedName name="XREF_COLUMN_9" localSheetId="26"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5"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hidden="1">#REF!</definedName>
    <definedName name="XRefColumnsCount" hidden="1">1</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5"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5"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5"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5"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5"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5"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5"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5"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5"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5"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5"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5"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5"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5"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5"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5"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5"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5"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5"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5"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5"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5"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5"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5"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5"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5"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5"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5"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5"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5"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5"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5"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5"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5"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5"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5"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5"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5"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5"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5"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5"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5"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5"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5"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hidden="1">#REF!</definedName>
    <definedName name="XRefCopyRangeCount" hidden="1">1</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5"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5"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5"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5"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5" hidden="1">#REF!</definedName>
    <definedName name="XRefPaste3" localSheetId="26"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5"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5"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5"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5"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5"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5"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hidden="1">#REF!</definedName>
    <definedName name="XRefPasteRangeCount" hidden="1">3</definedName>
    <definedName name="xsTYPE">"tbl"</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5">#REF!</definedName>
    <definedName name="YEClose1992" localSheetId="26">#REF!</definedName>
    <definedName name="YEClose1992" localSheetId="27">#REF!</definedName>
    <definedName name="YEClose1992" localSheetId="28">#REF!</definedName>
    <definedName name="YEClose1992" localSheetId="29">#REF!</definedName>
    <definedName name="YEClose1992" localSheetId="30">#REF!</definedName>
    <definedName name="YEClose1992">#REF!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 localSheetId="21">#REF!</definedName>
    <definedName name="yeperiod" localSheetId="25">#REF!</definedName>
    <definedName name="yeperiod" localSheetId="26">#REF!</definedName>
    <definedName name="yeperiod" localSheetId="27">#REF!</definedName>
    <definedName name="yeperiod" localSheetId="28">#REF!</definedName>
    <definedName name="yeperiod" localSheetId="29">#REF!</definedName>
    <definedName name="yeperiod" localSheetId="30">#REF!</definedName>
    <definedName name="yeperiod">#REF!</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5">'[8]misc tables'!$B$20:$B$21</definedName>
    <definedName name="Yes_No" localSheetId="26">'[8]misc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'[8]misc tables'!$B$20:$B$21</definedName>
    <definedName name="yield_curves">[5]Inputs!$B$28</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 localSheetId="21">#REF!</definedName>
    <definedName name="YrAvg" localSheetId="25">#REF!</definedName>
    <definedName name="YrAvg" localSheetId="26">#REF!</definedName>
    <definedName name="YrAvg" localSheetId="27">#REF!</definedName>
    <definedName name="YrAvg" localSheetId="28">#REF!</definedName>
    <definedName name="YrAvg" localSheetId="29">#REF!</definedName>
    <definedName name="YrAvg" localSheetId="30">#REF!</definedName>
    <definedName name="YrAvg">#REF!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 localSheetId="21">#REF!</definedName>
    <definedName name="YTDInc" localSheetId="25">#REF!</definedName>
    <definedName name="YTDInc" localSheetId="26">#REF!</definedName>
    <definedName name="YTDInc" localSheetId="27">#REF!</definedName>
    <definedName name="YTDInc" localSheetId="28">#REF!</definedName>
    <definedName name="YTDInc" localSheetId="29">#REF!</definedName>
    <definedName name="YTDInc" localSheetId="30">#REF!</definedName>
    <definedName name="YTDInc">#REF!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 localSheetId="21">#REF!</definedName>
    <definedName name="ytytyt" localSheetId="25">#REF!</definedName>
    <definedName name="ytytyt" localSheetId="26">#REF!</definedName>
    <definedName name="ytytyt" localSheetId="27">#REF!</definedName>
    <definedName name="ytytyt" localSheetId="28">#REF!</definedName>
    <definedName name="ytytyt" localSheetId="29">#REF!</definedName>
    <definedName name="ytytyt" localSheetId="30">#REF!</definedName>
    <definedName name="ytytyt">#REF!</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5">#REF!</definedName>
    <definedName name="Z_NWC_CashAP" localSheetId="26">#REF!</definedName>
    <definedName name="Z_NWC_CashAP" localSheetId="27">#REF!</definedName>
    <definedName name="Z_NWC_CashAP" localSheetId="28">#REF!</definedName>
    <definedName name="Z_NWC_CashAP" localSheetId="29">#REF!</definedName>
    <definedName name="Z_NWC_CashAP" localSheetId="30">#REF!</definedName>
    <definedName name="Z_NWC_CashAP">#REF!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5">#REF!</definedName>
    <definedName name="Z_NWC_CashAR" localSheetId="26">#REF!</definedName>
    <definedName name="Z_NWC_CashAR" localSheetId="27">#REF!</definedName>
    <definedName name="Z_NWC_CashAR" localSheetId="28">#REF!</definedName>
    <definedName name="Z_NWC_CashAR" localSheetId="29">#REF!</definedName>
    <definedName name="Z_NWC_CashAR" localSheetId="30">#REF!</definedName>
    <definedName name="Z_NWC_CashAR">#REF!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5">#REF!</definedName>
    <definedName name="Z_NWC_CashComNPurch" localSheetId="26">#REF!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5">#REF!</definedName>
    <definedName name="Z_NWC_CashCustDep" localSheetId="26">#REF!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5">#REF!</definedName>
    <definedName name="Z_NWC_CashDivPay" localSheetId="26">#REF!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5">#REF!</definedName>
    <definedName name="Z_NWC_CashEnergyLiabilities" localSheetId="26">#REF!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5">#REF!</definedName>
    <definedName name="Z_NWC_CashEnergyTradingAssets" localSheetId="26">#REF!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5">#REF!</definedName>
    <definedName name="Z_NWC_CashIntPay" localSheetId="26">#REF!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5">#REF!</definedName>
    <definedName name="Z_NWC_CashInventory" localSheetId="26">#REF!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5">#REF!</definedName>
    <definedName name="Z_NWC_CashNP" localSheetId="26">#REF!</definedName>
    <definedName name="Z_NWC_CashNP" localSheetId="27">#REF!</definedName>
    <definedName name="Z_NWC_CashNP" localSheetId="28">#REF!</definedName>
    <definedName name="Z_NWC_CashNP" localSheetId="29">#REF!</definedName>
    <definedName name="Z_NWC_CashNP" localSheetId="30">#REF!</definedName>
    <definedName name="Z_NWC_CashNP">#REF!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5">#REF!</definedName>
    <definedName name="Z_NWC_CashNR" localSheetId="26">#REF!</definedName>
    <definedName name="Z_NWC_CashNR" localSheetId="27">#REF!</definedName>
    <definedName name="Z_NWC_CashNR" localSheetId="28">#REF!</definedName>
    <definedName name="Z_NWC_CashNR" localSheetId="29">#REF!</definedName>
    <definedName name="Z_NWC_CashNR" localSheetId="30">#REF!</definedName>
    <definedName name="Z_NWC_CashNR">#REF!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5">#REF!</definedName>
    <definedName name="Z_NWC_CashOthAssets" localSheetId="26">#REF!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5">#REF!</definedName>
    <definedName name="Z_NWC_CashOthLiabilities" localSheetId="26">#REF!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5">#REF!</definedName>
    <definedName name="Z_NWC_CashRegAssets" localSheetId="26">#REF!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5">#REF!</definedName>
    <definedName name="Z_NWC_CashRegLiabilities" localSheetId="26">#REF!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5">#REF!</definedName>
    <definedName name="Z_NWC_CashRepurchaseObligations" localSheetId="26">#REF!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5">#REF!</definedName>
    <definedName name="Z_NWC_CashResaleAgreements" localSheetId="26">#REF!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5">#REF!</definedName>
    <definedName name="Z_NWC_CashTAX" localSheetId="26">#REF!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#REF!</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3" hidden="1">{"SourcesUses",#N/A,TRUE,"CFMODEL";"TransOverview",#N/A,TRUE,"CFMODEL"}</definedName>
    <definedName name="zzzzzzzzzz" localSheetId="4" hidden="1">{"SourcesUses",#N/A,TRUE,"CFMODEL";"TransOverview",#N/A,TRUE,"CFMODEL"}</definedName>
    <definedName name="zzzzzzzzzz" localSheetId="13" hidden="1">{"SourcesUses",#N/A,TRUE,"CFMODEL";"TransOverview",#N/A,TRUE,"CFMODEL"}</definedName>
    <definedName name="zzzzzzzzzz" localSheetId="15" hidden="1">{"SourcesUses",#N/A,TRUE,"CFMODEL";"TransOverview",#N/A,TRUE,"CFMODEL"}</definedName>
    <definedName name="zzzzzzzzzz" localSheetId="25" hidden="1">{"SourcesUses",#N/A,TRUE,"CFMODEL";"TransOverview",#N/A,TRUE,"CFMODEL"}</definedName>
    <definedName name="zzzzzzzzzz" localSheetId="26"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3" hidden="1">{"SourcesUses",#N/A,TRUE,"CFMODEL";"TransOverview",#N/A,TRUE,"CFMODEL"}</definedName>
    <definedName name="zzzzzzzzzzzzzzzzz" localSheetId="4" hidden="1">{"SourcesUses",#N/A,TRUE,"CFMODEL";"TransOverview",#N/A,TRUE,"CFMODEL"}</definedName>
    <definedName name="zzzzzzzzzzzzzzzzz" localSheetId="13" hidden="1">{"SourcesUses",#N/A,TRUE,"CFMODEL";"TransOverview",#N/A,TRUE,"CFMODEL"}</definedName>
    <definedName name="zzzzzzzzzzzzzzzzz" localSheetId="15" hidden="1">{"SourcesUses",#N/A,TRUE,"CFMODEL";"TransOverview",#N/A,TRUE,"CFMODEL"}</definedName>
    <definedName name="zzzzzzzzzzzzzzzzz" localSheetId="25" hidden="1">{"SourcesUses",#N/A,TRUE,"CFMODEL";"TransOverview",#N/A,TRUE,"CFMODEL"}</definedName>
    <definedName name="zzzzzzzzzzzzzzzzz" localSheetId="26"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3" hidden="1">{"Income Statement",#N/A,FALSE,"CFMODEL";"Balance Sheet",#N/A,FALSE,"CFMODEL"}</definedName>
    <definedName name="zzzzzzzzzzzzzzzzzzzzzzzzz" localSheetId="4" hidden="1">{"Income Statement",#N/A,FALSE,"CFMODEL";"Balance Sheet",#N/A,FALSE,"CFMODEL"}</definedName>
    <definedName name="zzzzzzzzzzzzzzzzzzzzzzzzz" localSheetId="13" hidden="1">{"Income Statement",#N/A,FALSE,"CFMODEL";"Balance Sheet",#N/A,FALSE,"CFMODEL"}</definedName>
    <definedName name="zzzzzzzzzzzzzzzzzzzzzzzzz" localSheetId="15" hidden="1">{"Income Statement",#N/A,FALSE,"CFMODEL";"Balance Sheet",#N/A,FALSE,"CFMODEL"}</definedName>
    <definedName name="zzzzzzzzzzzzzzzzzzzzzzzzz" localSheetId="25" hidden="1">{"Income Statement",#N/A,FALSE,"CFMODEL";"Balance Sheet",#N/A,FALSE,"CFMODEL"}</definedName>
    <definedName name="zzzzzzzzzzzzzzzzzzzzzzzzz" localSheetId="26"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3" hidden="1">{"SourcesUses",#N/A,TRUE,"FundsFlow";"TransOverview",#N/A,TRUE,"FundsFlow"}</definedName>
    <definedName name="zzzzzzzzzzzzzzzzzzzzzzzzzzz" localSheetId="4" hidden="1">{"SourcesUses",#N/A,TRUE,"FundsFlow";"TransOverview",#N/A,TRUE,"FundsFlow"}</definedName>
    <definedName name="zzzzzzzzzzzzzzzzzzzzzzzzzzz" localSheetId="13" hidden="1">{"SourcesUses",#N/A,TRUE,"FundsFlow";"TransOverview",#N/A,TRUE,"FundsFlow"}</definedName>
    <definedName name="zzzzzzzzzzzzzzzzzzzzzzzzzzz" localSheetId="15" hidden="1">{"SourcesUses",#N/A,TRUE,"FundsFlow";"TransOverview",#N/A,TRUE,"FundsFlow"}</definedName>
    <definedName name="zzzzzzzzzzzzzzzzzzzzzzzzzzz" localSheetId="25" hidden="1">{"SourcesUses",#N/A,TRUE,"FundsFlow";"TransOverview",#N/A,TRUE,"FundsFlow"}</definedName>
    <definedName name="zzzzzzzzzzzzzzzzzzzzzzzzzzz" localSheetId="26"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3" hidden="1">{"SourcesUses",#N/A,TRUE,"CFMODEL";"TransOverview",#N/A,TRUE,"CFMODEL"}</definedName>
    <definedName name="zzzzzzzzzzzzzzzzzzzzzzzzzzzzz" localSheetId="4" hidden="1">{"SourcesUses",#N/A,TRUE,"CFMODEL";"TransOverview",#N/A,TRUE,"CFMODEL"}</definedName>
    <definedName name="zzzzzzzzzzzzzzzzzzzzzzzzzzzzz" localSheetId="13" hidden="1">{"SourcesUses",#N/A,TRUE,"CFMODEL";"TransOverview",#N/A,TRUE,"CFMODEL"}</definedName>
    <definedName name="zzzzzzzzzzzzzzzzzzzzzzzzzzzzz" localSheetId="15" hidden="1">{"SourcesUses",#N/A,TRUE,"CFMODEL";"TransOverview",#N/A,TRUE,"CFMODEL"}</definedName>
    <definedName name="zzzzzzzzzzzzzzzzzzzzzzzzzzzzz" localSheetId="25" hidden="1">{"SourcesUses",#N/A,TRUE,"CFMODEL";"TransOverview",#N/A,TRUE,"CFMODEL"}</definedName>
    <definedName name="zzzzzzzzzzzzzzzzzzzzzzzzzzzzz" localSheetId="26"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89" l="1"/>
  <c r="G17" i="89"/>
  <c r="G39" i="87"/>
  <c r="F39" i="87"/>
  <c r="E39" i="87"/>
  <c r="C39" i="87"/>
  <c r="H39" i="87" s="1"/>
  <c r="B39" i="87"/>
  <c r="I39" i="87" s="1"/>
  <c r="H6" i="89"/>
  <c r="G6" i="89"/>
  <c r="D9" i="89"/>
  <c r="V11" i="86"/>
  <c r="U11" i="86"/>
  <c r="T11" i="86"/>
  <c r="O11" i="86"/>
  <c r="D39" i="87" l="1"/>
  <c r="N55" i="7" l="1"/>
  <c r="O55" i="7"/>
  <c r="B12" i="106" l="1"/>
  <c r="H5" i="89"/>
  <c r="G5" i="89"/>
  <c r="D8" i="89"/>
  <c r="V10" i="86"/>
  <c r="M22" i="8" l="1"/>
  <c r="J20" i="8"/>
  <c r="G20" i="8"/>
  <c r="K21" i="8"/>
  <c r="D7" i="89" l="1"/>
  <c r="K13" i="70"/>
  <c r="L12" i="70"/>
  <c r="K12" i="70"/>
  <c r="L8" i="8"/>
  <c r="O8" i="8" s="1"/>
  <c r="K8" i="8"/>
  <c r="N8" i="8" s="1"/>
  <c r="J8" i="8"/>
  <c r="G8" i="8"/>
  <c r="D8" i="8"/>
  <c r="D6" i="89"/>
  <c r="V8" i="86"/>
  <c r="C16" i="53"/>
  <c r="B16" i="53"/>
  <c r="C12" i="67"/>
  <c r="D12" i="67"/>
  <c r="P12" i="67" s="1"/>
  <c r="E12" i="67"/>
  <c r="F12" i="67"/>
  <c r="G12" i="67"/>
  <c r="H12" i="67"/>
  <c r="I12" i="67"/>
  <c r="J12" i="67"/>
  <c r="K12" i="67"/>
  <c r="N12" i="67" s="1"/>
  <c r="L12" i="67"/>
  <c r="O12" i="67" s="1"/>
  <c r="M12" i="67"/>
  <c r="B12" i="67"/>
  <c r="N22" i="8"/>
  <c r="O22" i="8"/>
  <c r="J22" i="8"/>
  <c r="G22" i="8"/>
  <c r="I19" i="53"/>
  <c r="H19" i="53"/>
  <c r="H30" i="53" s="1"/>
  <c r="N57" i="7"/>
  <c r="F46" i="21"/>
  <c r="G46" i="21"/>
  <c r="E46" i="21"/>
  <c r="D53" i="107"/>
  <c r="L14" i="8"/>
  <c r="K14" i="8"/>
  <c r="B10" i="67"/>
  <c r="D10" i="67"/>
  <c r="C10" i="67"/>
  <c r="E44" i="110"/>
  <c r="M8" i="8" l="1"/>
  <c r="P8" i="8" s="1"/>
  <c r="C14" i="96"/>
  <c r="E14" i="96"/>
  <c r="F14" i="96"/>
  <c r="G14" i="96"/>
  <c r="H14" i="96"/>
  <c r="I14" i="96"/>
  <c r="J14" i="96"/>
  <c r="C15" i="96"/>
  <c r="D15" i="96"/>
  <c r="E15" i="96"/>
  <c r="F15" i="96"/>
  <c r="H15" i="96"/>
  <c r="I15" i="96"/>
  <c r="J15" i="96"/>
  <c r="K15" i="96"/>
  <c r="L15" i="96"/>
  <c r="M15" i="96"/>
  <c r="C16" i="96"/>
  <c r="E16" i="96"/>
  <c r="F16" i="96"/>
  <c r="H16" i="96"/>
  <c r="I16" i="96"/>
  <c r="B16" i="96"/>
  <c r="B15" i="96"/>
  <c r="B14" i="96"/>
  <c r="C11" i="96"/>
  <c r="D11" i="96"/>
  <c r="E11" i="96"/>
  <c r="F11" i="96"/>
  <c r="H11" i="96"/>
  <c r="I11" i="96"/>
  <c r="B11" i="96"/>
  <c r="C9" i="96"/>
  <c r="E9" i="96"/>
  <c r="F9" i="96"/>
  <c r="H9" i="96"/>
  <c r="I9" i="96"/>
  <c r="B9" i="96"/>
  <c r="H7" i="96"/>
  <c r="K10" i="53"/>
  <c r="E82" i="21"/>
  <c r="F82" i="21"/>
  <c r="G53" i="88"/>
  <c r="J53" i="88" s="1"/>
  <c r="G7" i="88"/>
  <c r="J7" i="88" s="1"/>
  <c r="G8" i="88"/>
  <c r="J8" i="88" s="1"/>
  <c r="G9" i="88"/>
  <c r="J9" i="88" s="1"/>
  <c r="G10" i="88"/>
  <c r="J10" i="88" s="1"/>
  <c r="G11" i="88"/>
  <c r="G12" i="88"/>
  <c r="G13" i="88"/>
  <c r="G14" i="88"/>
  <c r="G15" i="88"/>
  <c r="J15" i="88" s="1"/>
  <c r="G16" i="88"/>
  <c r="G17" i="88"/>
  <c r="J17" i="88" s="1"/>
  <c r="G18" i="88"/>
  <c r="G19" i="88"/>
  <c r="G20" i="88"/>
  <c r="G21" i="88"/>
  <c r="J21" i="88" s="1"/>
  <c r="G22" i="88"/>
  <c r="G23" i="88"/>
  <c r="J23" i="88" s="1"/>
  <c r="G24" i="88"/>
  <c r="G25" i="88"/>
  <c r="G26" i="88"/>
  <c r="J26" i="88" s="1"/>
  <c r="G27" i="88"/>
  <c r="G28" i="88"/>
  <c r="G29" i="88"/>
  <c r="G30" i="88"/>
  <c r="G31" i="88"/>
  <c r="J31" i="88" s="1"/>
  <c r="G32" i="88"/>
  <c r="G33" i="88"/>
  <c r="G34" i="88"/>
  <c r="G35" i="88"/>
  <c r="G36" i="88"/>
  <c r="G37" i="88"/>
  <c r="J37" i="88" s="1"/>
  <c r="G38" i="88"/>
  <c r="G39" i="88"/>
  <c r="J39" i="88" s="1"/>
  <c r="G40" i="88"/>
  <c r="J40" i="88" s="1"/>
  <c r="G41" i="88"/>
  <c r="G42" i="88"/>
  <c r="J42" i="88" s="1"/>
  <c r="G43" i="88"/>
  <c r="G44" i="88"/>
  <c r="G45" i="88"/>
  <c r="G46" i="88"/>
  <c r="G47" i="88"/>
  <c r="J47" i="88" s="1"/>
  <c r="G48" i="88"/>
  <c r="J48" i="88" s="1"/>
  <c r="G49" i="88"/>
  <c r="J49" i="88" s="1"/>
  <c r="G50" i="88"/>
  <c r="G51" i="88"/>
  <c r="G52" i="88"/>
  <c r="G6" i="88"/>
  <c r="D7" i="88"/>
  <c r="D8" i="88"/>
  <c r="D9" i="88"/>
  <c r="D10" i="88"/>
  <c r="D11" i="88"/>
  <c r="D12" i="88"/>
  <c r="D13" i="88"/>
  <c r="D14" i="88"/>
  <c r="D15" i="88"/>
  <c r="D16" i="88"/>
  <c r="D17" i="88"/>
  <c r="D18" i="88"/>
  <c r="D19" i="88"/>
  <c r="D20" i="88"/>
  <c r="D21" i="88"/>
  <c r="D22" i="88"/>
  <c r="D23" i="88"/>
  <c r="D24" i="88"/>
  <c r="D25" i="88"/>
  <c r="D26" i="88"/>
  <c r="D27" i="88"/>
  <c r="D28" i="88"/>
  <c r="D29" i="88"/>
  <c r="D30" i="88"/>
  <c r="D31" i="88"/>
  <c r="D32" i="88"/>
  <c r="D33" i="88"/>
  <c r="D34" i="88"/>
  <c r="D35" i="88"/>
  <c r="D36" i="88"/>
  <c r="D37" i="88"/>
  <c r="D38" i="88"/>
  <c r="D39" i="88"/>
  <c r="D40" i="88"/>
  <c r="D41" i="88"/>
  <c r="D42" i="88"/>
  <c r="D43" i="88"/>
  <c r="D44" i="88"/>
  <c r="D45" i="88"/>
  <c r="D46" i="88"/>
  <c r="D47" i="88"/>
  <c r="D48" i="88"/>
  <c r="D49" i="88"/>
  <c r="D50" i="88"/>
  <c r="D51" i="88"/>
  <c r="D52" i="88"/>
  <c r="D53" i="88"/>
  <c r="D6" i="88"/>
  <c r="I7" i="88"/>
  <c r="H8" i="88"/>
  <c r="I8" i="88"/>
  <c r="H9" i="88"/>
  <c r="I9" i="88"/>
  <c r="H10" i="88"/>
  <c r="I10" i="88"/>
  <c r="H11" i="88"/>
  <c r="I11" i="88"/>
  <c r="H12" i="88"/>
  <c r="I12" i="88"/>
  <c r="J12" i="88"/>
  <c r="H13" i="88"/>
  <c r="I13" i="88"/>
  <c r="H14" i="88"/>
  <c r="I14" i="88"/>
  <c r="H15" i="88"/>
  <c r="I15" i="88"/>
  <c r="I16" i="88"/>
  <c r="J16" i="88"/>
  <c r="H17" i="88"/>
  <c r="I17" i="88"/>
  <c r="H18" i="88"/>
  <c r="I18" i="88"/>
  <c r="I19" i="88"/>
  <c r="I20" i="88"/>
  <c r="H21" i="88"/>
  <c r="I21" i="88"/>
  <c r="H22" i="88"/>
  <c r="H23" i="88"/>
  <c r="I23" i="88"/>
  <c r="H24" i="88"/>
  <c r="I24" i="88"/>
  <c r="J24" i="88"/>
  <c r="H25" i="88"/>
  <c r="I25" i="88"/>
  <c r="H26" i="88"/>
  <c r="I26" i="88"/>
  <c r="H27" i="88"/>
  <c r="I27" i="88"/>
  <c r="H28" i="88"/>
  <c r="I28" i="88"/>
  <c r="J28" i="88"/>
  <c r="H29" i="88"/>
  <c r="I29" i="88"/>
  <c r="H30" i="88"/>
  <c r="I30" i="88"/>
  <c r="H31" i="88"/>
  <c r="H32" i="88"/>
  <c r="I32" i="88"/>
  <c r="J32" i="88"/>
  <c r="H34" i="88"/>
  <c r="H35" i="88"/>
  <c r="I35" i="88"/>
  <c r="H36" i="88"/>
  <c r="I36" i="88"/>
  <c r="H37" i="88"/>
  <c r="H38" i="88"/>
  <c r="I38" i="88"/>
  <c r="H39" i="88"/>
  <c r="I39" i="88"/>
  <c r="H40" i="88"/>
  <c r="I40" i="88"/>
  <c r="H41" i="88"/>
  <c r="I41" i="88"/>
  <c r="H42" i="88"/>
  <c r="I42" i="88"/>
  <c r="I43" i="88"/>
  <c r="H44" i="88"/>
  <c r="H45" i="88"/>
  <c r="I45" i="88"/>
  <c r="H46" i="88"/>
  <c r="I46" i="88"/>
  <c r="H47" i="88"/>
  <c r="I47" i="88"/>
  <c r="H48" i="88"/>
  <c r="I48" i="88"/>
  <c r="I49" i="88"/>
  <c r="H50" i="88"/>
  <c r="I50" i="88"/>
  <c r="I51" i="88"/>
  <c r="H52" i="88"/>
  <c r="I52" i="88"/>
  <c r="H53" i="88"/>
  <c r="I53" i="88"/>
  <c r="I6" i="88"/>
  <c r="O19" i="8"/>
  <c r="N19" i="8"/>
  <c r="O18" i="8"/>
  <c r="N18" i="8"/>
  <c r="O17" i="8"/>
  <c r="N17" i="8"/>
  <c r="O16" i="8"/>
  <c r="N16" i="8"/>
  <c r="O15" i="8"/>
  <c r="N15" i="8"/>
  <c r="O14" i="8"/>
  <c r="N14" i="8"/>
  <c r="L7" i="8"/>
  <c r="O7" i="8" s="1"/>
  <c r="K7" i="8"/>
  <c r="N7" i="8" s="1"/>
  <c r="L21" i="8"/>
  <c r="M21" i="8" s="1"/>
  <c r="P21" i="8" s="1"/>
  <c r="O20" i="8"/>
  <c r="N20" i="8"/>
  <c r="I10" i="8"/>
  <c r="H10" i="8"/>
  <c r="F10" i="8"/>
  <c r="E10" i="8"/>
  <c r="M19" i="8"/>
  <c r="M18" i="8"/>
  <c r="P18" i="8" s="1"/>
  <c r="M17" i="8"/>
  <c r="M16" i="8"/>
  <c r="P16" i="8" s="1"/>
  <c r="M15" i="8"/>
  <c r="K55" i="107"/>
  <c r="M54" i="107"/>
  <c r="L54" i="107"/>
  <c r="K54" i="107"/>
  <c r="L53" i="107"/>
  <c r="L14" i="96" s="1"/>
  <c r="K53" i="107"/>
  <c r="K14" i="96" s="1"/>
  <c r="L22" i="107"/>
  <c r="L11" i="96" s="1"/>
  <c r="K22" i="107"/>
  <c r="K11" i="96" s="1"/>
  <c r="L10" i="107"/>
  <c r="L16" i="96" s="1"/>
  <c r="K10" i="107"/>
  <c r="K16" i="96" s="1"/>
  <c r="L8" i="107"/>
  <c r="L9" i="96" s="1"/>
  <c r="K8" i="107"/>
  <c r="K9" i="96" s="1"/>
  <c r="J10" i="107"/>
  <c r="J16" i="96" s="1"/>
  <c r="J9" i="107"/>
  <c r="I11" i="107"/>
  <c r="H11" i="107"/>
  <c r="F19" i="53"/>
  <c r="C19" i="53"/>
  <c r="B19" i="53"/>
  <c r="E19" i="53"/>
  <c r="J18" i="53"/>
  <c r="G18" i="53"/>
  <c r="D18" i="53"/>
  <c r="M14" i="8"/>
  <c r="P14" i="8" s="1"/>
  <c r="M20" i="8"/>
  <c r="J8" i="107"/>
  <c r="J9" i="96" s="1"/>
  <c r="D7" i="74"/>
  <c r="D8" i="74"/>
  <c r="D9" i="74"/>
  <c r="D10" i="74"/>
  <c r="D11" i="74"/>
  <c r="D12" i="74"/>
  <c r="D13" i="74"/>
  <c r="D14" i="74"/>
  <c r="D15" i="74"/>
  <c r="D16" i="74"/>
  <c r="D17" i="74"/>
  <c r="D18" i="74"/>
  <c r="D19" i="74"/>
  <c r="D20" i="74"/>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2" i="74"/>
  <c r="D53" i="74"/>
  <c r="D6" i="74"/>
  <c r="D22" i="8"/>
  <c r="P22" i="8" s="1"/>
  <c r="C21" i="67"/>
  <c r="D21" i="67"/>
  <c r="E21" i="67"/>
  <c r="F21" i="67"/>
  <c r="H21" i="67"/>
  <c r="I21" i="67"/>
  <c r="K21" i="67"/>
  <c r="N21" i="67" s="1"/>
  <c r="L21" i="67"/>
  <c r="O21" i="67" s="1"/>
  <c r="B21" i="67"/>
  <c r="P17" i="67"/>
  <c r="P18" i="67"/>
  <c r="P19" i="67"/>
  <c r="O17" i="67"/>
  <c r="O18" i="67"/>
  <c r="O19" i="67"/>
  <c r="O16" i="67"/>
  <c r="N17" i="67"/>
  <c r="N18" i="67"/>
  <c r="N19" i="67"/>
  <c r="N16" i="67"/>
  <c r="M17" i="67"/>
  <c r="M18" i="67"/>
  <c r="M19" i="67"/>
  <c r="J17" i="67"/>
  <c r="J18" i="67"/>
  <c r="J19" i="67"/>
  <c r="J16" i="67"/>
  <c r="J21" i="67" s="1"/>
  <c r="G17" i="67"/>
  <c r="G18" i="67"/>
  <c r="G19" i="67"/>
  <c r="G16" i="67"/>
  <c r="G21" i="67" s="1"/>
  <c r="D17" i="67"/>
  <c r="D18" i="67"/>
  <c r="D19" i="67"/>
  <c r="D16" i="67"/>
  <c r="O21" i="7"/>
  <c r="P21" i="7"/>
  <c r="C31" i="70"/>
  <c r="B31" i="70"/>
  <c r="D61" i="42"/>
  <c r="E61" i="42"/>
  <c r="F61" i="42"/>
  <c r="G61" i="42"/>
  <c r="H61" i="42"/>
  <c r="C61" i="42"/>
  <c r="D22" i="53"/>
  <c r="D23" i="53"/>
  <c r="D24" i="53"/>
  <c r="D25" i="53"/>
  <c r="D26" i="53"/>
  <c r="D27" i="53"/>
  <c r="D28" i="53"/>
  <c r="D21" i="53"/>
  <c r="D34" i="107"/>
  <c r="G34" i="107"/>
  <c r="J34" i="107"/>
  <c r="D23" i="107"/>
  <c r="G23" i="107"/>
  <c r="J23" i="107"/>
  <c r="L25" i="53"/>
  <c r="K25" i="53"/>
  <c r="L17" i="53"/>
  <c r="K17" i="53"/>
  <c r="L16" i="53"/>
  <c r="K16" i="53"/>
  <c r="L15" i="53"/>
  <c r="K15" i="53"/>
  <c r="L14" i="53"/>
  <c r="K14" i="53"/>
  <c r="K13" i="53"/>
  <c r="K12" i="53"/>
  <c r="L10" i="53"/>
  <c r="L9" i="53"/>
  <c r="K9" i="53"/>
  <c r="L8" i="53"/>
  <c r="K8" i="53"/>
  <c r="K7" i="53"/>
  <c r="P44" i="110"/>
  <c r="O44" i="110"/>
  <c r="N44" i="110"/>
  <c r="M44" i="110"/>
  <c r="Q41" i="110"/>
  <c r="Q39" i="110"/>
  <c r="Q35" i="110"/>
  <c r="Q34" i="110"/>
  <c r="Q31" i="110"/>
  <c r="Q29" i="110"/>
  <c r="Q25" i="110"/>
  <c r="Q24" i="110"/>
  <c r="Q20" i="110"/>
  <c r="Q19" i="110"/>
  <c r="Q15" i="110"/>
  <c r="Q14" i="110"/>
  <c r="Q10" i="110"/>
  <c r="Q9" i="110"/>
  <c r="G44" i="110"/>
  <c r="H41" i="110"/>
  <c r="F44" i="110"/>
  <c r="D44" i="110"/>
  <c r="H42" i="110"/>
  <c r="H38" i="110"/>
  <c r="H36" i="110"/>
  <c r="H33" i="110"/>
  <c r="H32" i="110"/>
  <c r="H28" i="110"/>
  <c r="H26" i="110"/>
  <c r="H23" i="110"/>
  <c r="H22" i="110"/>
  <c r="H18" i="110"/>
  <c r="H16" i="110"/>
  <c r="H13" i="110"/>
  <c r="H11" i="110"/>
  <c r="I55" i="107"/>
  <c r="H55" i="107"/>
  <c r="F55" i="107"/>
  <c r="E55" i="107"/>
  <c r="C55" i="107"/>
  <c r="L55" i="107" s="1"/>
  <c r="B55" i="107"/>
  <c r="J54" i="107"/>
  <c r="G54" i="107"/>
  <c r="G15" i="96" s="1"/>
  <c r="D54" i="107"/>
  <c r="J53" i="107"/>
  <c r="G53" i="107"/>
  <c r="M53" i="107"/>
  <c r="M14" i="96" s="1"/>
  <c r="I45" i="107"/>
  <c r="H45" i="107"/>
  <c r="F45" i="107"/>
  <c r="E45" i="107"/>
  <c r="C45" i="107"/>
  <c r="B45" i="107"/>
  <c r="J44" i="107"/>
  <c r="G44" i="107"/>
  <c r="D44" i="107"/>
  <c r="J43" i="107"/>
  <c r="G43" i="107"/>
  <c r="D43" i="107"/>
  <c r="I35" i="107"/>
  <c r="H35" i="107"/>
  <c r="F35" i="107"/>
  <c r="E35" i="107"/>
  <c r="C35" i="107"/>
  <c r="B35" i="107"/>
  <c r="J33" i="107"/>
  <c r="G33" i="107"/>
  <c r="D33" i="107"/>
  <c r="I24" i="107"/>
  <c r="L24" i="107" s="1"/>
  <c r="H24" i="107"/>
  <c r="K24" i="107" s="1"/>
  <c r="F24" i="107"/>
  <c r="E24" i="107"/>
  <c r="C24" i="107"/>
  <c r="B24" i="107"/>
  <c r="J22" i="107"/>
  <c r="J11" i="96" s="1"/>
  <c r="G22" i="107"/>
  <c r="G11" i="96" s="1"/>
  <c r="D22" i="107"/>
  <c r="P44" i="108"/>
  <c r="O44" i="108"/>
  <c r="N44" i="108"/>
  <c r="M44" i="108"/>
  <c r="J18" i="8"/>
  <c r="G18" i="8"/>
  <c r="D18" i="8"/>
  <c r="J17" i="8"/>
  <c r="G17" i="8"/>
  <c r="D17" i="8"/>
  <c r="J16" i="8"/>
  <c r="G16" i="8"/>
  <c r="D16" i="8"/>
  <c r="J15" i="8"/>
  <c r="G15" i="8"/>
  <c r="D15" i="8"/>
  <c r="J14" i="8"/>
  <c r="G14" i="8"/>
  <c r="D14" i="8"/>
  <c r="D25" i="8" s="1"/>
  <c r="Q84" i="7"/>
  <c r="P84" i="7"/>
  <c r="O84" i="7"/>
  <c r="N84" i="7"/>
  <c r="M84" i="7"/>
  <c r="L84" i="7"/>
  <c r="K84" i="7"/>
  <c r="J84" i="7"/>
  <c r="I84" i="7"/>
  <c r="H84" i="7"/>
  <c r="G84" i="7"/>
  <c r="F84" i="7"/>
  <c r="E84" i="7"/>
  <c r="D84" i="7"/>
  <c r="C84" i="7"/>
  <c r="B84" i="7"/>
  <c r="F90" i="21"/>
  <c r="G90" i="21" s="1"/>
  <c r="G44" i="108"/>
  <c r="H41" i="108"/>
  <c r="F44" i="108"/>
  <c r="E44" i="108"/>
  <c r="D44" i="108"/>
  <c r="F11" i="107"/>
  <c r="E11" i="107"/>
  <c r="C11" i="107"/>
  <c r="B11" i="107"/>
  <c r="K11" i="107" s="1"/>
  <c r="G10" i="107"/>
  <c r="G16" i="96" s="1"/>
  <c r="D10" i="107"/>
  <c r="D16" i="96" s="1"/>
  <c r="G9" i="107"/>
  <c r="D9" i="107"/>
  <c r="G8" i="107"/>
  <c r="G9" i="96" s="1"/>
  <c r="D8" i="107"/>
  <c r="D11" i="107" s="1"/>
  <c r="J7" i="107"/>
  <c r="G7" i="107"/>
  <c r="D7" i="107"/>
  <c r="D24" i="107"/>
  <c r="M8" i="107"/>
  <c r="M9" i="96" s="1"/>
  <c r="Q11" i="110"/>
  <c r="Q16" i="110"/>
  <c r="Q22" i="110"/>
  <c r="Q26" i="110"/>
  <c r="Q32" i="110"/>
  <c r="Q36" i="110"/>
  <c r="Q42" i="110"/>
  <c r="H44" i="110"/>
  <c r="Q13" i="110"/>
  <c r="Q18" i="110"/>
  <c r="Q23" i="110"/>
  <c r="Q28" i="110"/>
  <c r="Q33" i="110"/>
  <c r="Q38" i="110"/>
  <c r="Q44" i="110"/>
  <c r="H9" i="110"/>
  <c r="H14" i="110"/>
  <c r="H19" i="110"/>
  <c r="H24" i="110"/>
  <c r="H29" i="110"/>
  <c r="H34" i="110"/>
  <c r="H39" i="110"/>
  <c r="H10" i="110"/>
  <c r="H15" i="110"/>
  <c r="H20" i="110"/>
  <c r="H25" i="110"/>
  <c r="H31" i="110"/>
  <c r="H35" i="110"/>
  <c r="H15" i="108"/>
  <c r="Q18" i="108"/>
  <c r="Q35" i="108"/>
  <c r="Q29" i="108"/>
  <c r="J35" i="107"/>
  <c r="J55" i="107"/>
  <c r="G45" i="107"/>
  <c r="G55" i="107"/>
  <c r="G35" i="107"/>
  <c r="J45" i="107"/>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D75" i="42"/>
  <c r="C75" i="42"/>
  <c r="B75" i="42"/>
  <c r="F17" i="89"/>
  <c r="H17" i="89" s="1"/>
  <c r="E17" i="89"/>
  <c r="C17" i="89"/>
  <c r="D17" i="89" s="1"/>
  <c r="F54" i="88"/>
  <c r="E54" i="88"/>
  <c r="C54" i="88"/>
  <c r="B54" i="88"/>
  <c r="H6" i="88"/>
  <c r="G17" i="87"/>
  <c r="F17" i="87"/>
  <c r="E17" i="87"/>
  <c r="C17" i="87"/>
  <c r="H17" i="87" s="1"/>
  <c r="B17" i="87"/>
  <c r="X19" i="86"/>
  <c r="W19" i="86"/>
  <c r="Y19" i="86" s="1"/>
  <c r="V19" i="86"/>
  <c r="U19" i="86"/>
  <c r="T19" i="86"/>
  <c r="S19" i="86"/>
  <c r="R19" i="86"/>
  <c r="Q19" i="86"/>
  <c r="P19" i="86"/>
  <c r="O19" i="86"/>
  <c r="N19" i="86"/>
  <c r="M19" i="86"/>
  <c r="L19" i="86"/>
  <c r="K19" i="86"/>
  <c r="J19" i="86"/>
  <c r="I19" i="86"/>
  <c r="H19" i="86"/>
  <c r="G19" i="86"/>
  <c r="F19" i="86"/>
  <c r="E19" i="86"/>
  <c r="D19" i="86"/>
  <c r="C19" i="86"/>
  <c r="B19" i="86"/>
  <c r="E18" i="85"/>
  <c r="D16" i="85"/>
  <c r="E16" i="85" s="1"/>
  <c r="C16" i="85"/>
  <c r="C20" i="85" s="1"/>
  <c r="B16" i="85"/>
  <c r="B20" i="85"/>
  <c r="E13" i="85"/>
  <c r="E12" i="85"/>
  <c r="E8" i="85"/>
  <c r="E7" i="85"/>
  <c r="E6" i="85"/>
  <c r="G11" i="70"/>
  <c r="J11" i="70"/>
  <c r="G10" i="70"/>
  <c r="J13" i="70"/>
  <c r="M13" i="70" s="1"/>
  <c r="J28" i="53"/>
  <c r="M28" i="53" s="1"/>
  <c r="J27" i="53"/>
  <c r="M27" i="53" s="1"/>
  <c r="J26" i="53"/>
  <c r="J25" i="53"/>
  <c r="J24" i="53"/>
  <c r="M24" i="53" s="1"/>
  <c r="J23" i="53"/>
  <c r="M23" i="53" s="1"/>
  <c r="J22" i="53"/>
  <c r="J21" i="53"/>
  <c r="J17" i="53"/>
  <c r="M17" i="53" s="1"/>
  <c r="G17" i="53"/>
  <c r="D17" i="53"/>
  <c r="D54" i="74"/>
  <c r="C54" i="74"/>
  <c r="B54" i="74"/>
  <c r="I29" i="70"/>
  <c r="H29" i="70"/>
  <c r="F29" i="70"/>
  <c r="E29" i="70"/>
  <c r="L19" i="70"/>
  <c r="J19" i="70"/>
  <c r="M19" i="70" s="1"/>
  <c r="G19" i="70"/>
  <c r="K19" i="70"/>
  <c r="I17" i="70"/>
  <c r="I21" i="70" s="1"/>
  <c r="L21" i="70" s="1"/>
  <c r="H17" i="70"/>
  <c r="K17" i="70" s="1"/>
  <c r="F17" i="70"/>
  <c r="F21" i="70" s="1"/>
  <c r="E17" i="70"/>
  <c r="E21" i="70" s="1"/>
  <c r="L15" i="70"/>
  <c r="K15" i="70"/>
  <c r="J15" i="70"/>
  <c r="M15" i="70" s="1"/>
  <c r="G15" i="70"/>
  <c r="L14" i="70"/>
  <c r="K14" i="70"/>
  <c r="J14" i="70"/>
  <c r="M14" i="70" s="1"/>
  <c r="G14" i="70"/>
  <c r="L13" i="70"/>
  <c r="G13" i="70"/>
  <c r="J12" i="70"/>
  <c r="M12" i="70" s="1"/>
  <c r="G12" i="70"/>
  <c r="L10" i="70"/>
  <c r="K10" i="70"/>
  <c r="J10" i="70"/>
  <c r="M10" i="70" s="1"/>
  <c r="L9" i="70"/>
  <c r="K9" i="70"/>
  <c r="J9" i="70"/>
  <c r="M9" i="70" s="1"/>
  <c r="G9" i="70"/>
  <c r="L8" i="70"/>
  <c r="K8" i="70"/>
  <c r="J8" i="70"/>
  <c r="M8" i="70" s="1"/>
  <c r="G8" i="70"/>
  <c r="L7" i="70"/>
  <c r="K7" i="70"/>
  <c r="J7" i="70"/>
  <c r="M7" i="70" s="1"/>
  <c r="G7" i="70"/>
  <c r="L6" i="70"/>
  <c r="K6" i="70"/>
  <c r="J6" i="70"/>
  <c r="M6" i="70" s="1"/>
  <c r="G6" i="70"/>
  <c r="J29" i="70"/>
  <c r="G29" i="70"/>
  <c r="G22" i="53"/>
  <c r="L21" i="53"/>
  <c r="K21" i="53"/>
  <c r="J33" i="53"/>
  <c r="Q53" i="7"/>
  <c r="Q54" i="7"/>
  <c r="Q55" i="7"/>
  <c r="Q56" i="7"/>
  <c r="Q57" i="7"/>
  <c r="Q58" i="7"/>
  <c r="Q59" i="7"/>
  <c r="Q60" i="7"/>
  <c r="Q61" i="7"/>
  <c r="Q62" i="7"/>
  <c r="Q63" i="7"/>
  <c r="P53" i="7"/>
  <c r="P54" i="7"/>
  <c r="P55" i="7"/>
  <c r="P56" i="7"/>
  <c r="P57" i="7"/>
  <c r="P58" i="7"/>
  <c r="P59" i="7"/>
  <c r="P60" i="7"/>
  <c r="P61" i="7"/>
  <c r="P62" i="7"/>
  <c r="P63" i="7"/>
  <c r="O53" i="7"/>
  <c r="O54" i="7"/>
  <c r="O56" i="7"/>
  <c r="O57" i="7"/>
  <c r="O58" i="7"/>
  <c r="O59" i="7"/>
  <c r="O60" i="7"/>
  <c r="O61" i="7"/>
  <c r="O62" i="7"/>
  <c r="O63" i="7"/>
  <c r="N53" i="7"/>
  <c r="N54" i="7"/>
  <c r="N64" i="7"/>
  <c r="N56" i="7"/>
  <c r="N58" i="7"/>
  <c r="N59" i="7"/>
  <c r="N60" i="7"/>
  <c r="N61" i="7"/>
  <c r="N62" i="7"/>
  <c r="N63" i="7"/>
  <c r="I25" i="8"/>
  <c r="H25" i="8"/>
  <c r="F25" i="8"/>
  <c r="E25" i="8"/>
  <c r="C25" i="8"/>
  <c r="B25" i="8"/>
  <c r="J21" i="8"/>
  <c r="G21" i="8"/>
  <c r="D21" i="8"/>
  <c r="D20" i="8"/>
  <c r="J19" i="8"/>
  <c r="G19" i="8"/>
  <c r="D19" i="8"/>
  <c r="C10" i="8"/>
  <c r="B10" i="8"/>
  <c r="J7" i="8"/>
  <c r="J10" i="8" s="1"/>
  <c r="G7" i="8"/>
  <c r="G10" i="8" s="1"/>
  <c r="D10" i="8"/>
  <c r="M64" i="7"/>
  <c r="L64" i="7"/>
  <c r="K64" i="7"/>
  <c r="J64" i="7"/>
  <c r="I64" i="7"/>
  <c r="H64" i="7"/>
  <c r="G64" i="7"/>
  <c r="F64" i="7"/>
  <c r="E64" i="7"/>
  <c r="D64" i="7"/>
  <c r="C64" i="7"/>
  <c r="B64" i="7"/>
  <c r="Q43" i="7"/>
  <c r="P43" i="7"/>
  <c r="O43" i="7"/>
  <c r="N43" i="7"/>
  <c r="M43" i="7"/>
  <c r="L43" i="7"/>
  <c r="K43" i="7"/>
  <c r="J43" i="7"/>
  <c r="I43" i="7"/>
  <c r="H43" i="7"/>
  <c r="G43" i="7"/>
  <c r="F43" i="7"/>
  <c r="E43" i="7"/>
  <c r="D43" i="7"/>
  <c r="C43" i="7"/>
  <c r="B43" i="7"/>
  <c r="M21" i="7"/>
  <c r="L21" i="7"/>
  <c r="K21" i="7"/>
  <c r="J21" i="7"/>
  <c r="I21" i="7"/>
  <c r="H21" i="7"/>
  <c r="G21" i="7"/>
  <c r="F21" i="7"/>
  <c r="E21" i="7"/>
  <c r="D21" i="7"/>
  <c r="C21" i="7"/>
  <c r="B21" i="7"/>
  <c r="F10" i="21"/>
  <c r="E10" i="21"/>
  <c r="C10" i="21"/>
  <c r="B10" i="21"/>
  <c r="D10" i="21" s="1"/>
  <c r="G9" i="21"/>
  <c r="G8" i="21"/>
  <c r="B67" i="4"/>
  <c r="B66" i="4"/>
  <c r="B65" i="4"/>
  <c r="B64" i="4"/>
  <c r="B63" i="4"/>
  <c r="B62" i="4"/>
  <c r="B61" i="4"/>
  <c r="B60" i="4"/>
  <c r="G33" i="53"/>
  <c r="J32" i="53"/>
  <c r="G32" i="53"/>
  <c r="L28" i="53"/>
  <c r="K28" i="53"/>
  <c r="G28" i="53"/>
  <c r="L27" i="53"/>
  <c r="K27" i="53"/>
  <c r="G27" i="53"/>
  <c r="L26" i="53"/>
  <c r="K26" i="53"/>
  <c r="G26" i="53"/>
  <c r="M26" i="53"/>
  <c r="G25" i="53"/>
  <c r="L24" i="53"/>
  <c r="K24" i="53"/>
  <c r="G24" i="53"/>
  <c r="L23" i="53"/>
  <c r="K23" i="53"/>
  <c r="G23" i="53"/>
  <c r="G21" i="53"/>
  <c r="M21" i="53"/>
  <c r="I30" i="53"/>
  <c r="J30" i="53" s="1"/>
  <c r="F30" i="53"/>
  <c r="F7" i="96" s="1"/>
  <c r="E30" i="53"/>
  <c r="E7" i="96" s="1"/>
  <c r="C30" i="53"/>
  <c r="C7" i="96" s="1"/>
  <c r="B30" i="53"/>
  <c r="B7" i="96" s="1"/>
  <c r="J16" i="53"/>
  <c r="G16" i="53"/>
  <c r="D16" i="53"/>
  <c r="J15" i="53"/>
  <c r="G15" i="53"/>
  <c r="D15" i="53"/>
  <c r="J14" i="53"/>
  <c r="M14" i="53" s="1"/>
  <c r="G14" i="53"/>
  <c r="D14" i="53"/>
  <c r="J13" i="53"/>
  <c r="M13" i="53" s="1"/>
  <c r="G13" i="53"/>
  <c r="D13" i="53"/>
  <c r="J12" i="53"/>
  <c r="M12" i="53" s="1"/>
  <c r="G12" i="53"/>
  <c r="D12" i="53"/>
  <c r="J11" i="53"/>
  <c r="G11" i="53"/>
  <c r="D11" i="53"/>
  <c r="J10" i="53"/>
  <c r="M10" i="53" s="1"/>
  <c r="G10" i="53"/>
  <c r="D10" i="53"/>
  <c r="J9" i="53"/>
  <c r="M9" i="53" s="1"/>
  <c r="G9" i="53"/>
  <c r="D9" i="53"/>
  <c r="J8" i="53"/>
  <c r="G8" i="53"/>
  <c r="D8" i="53"/>
  <c r="J7" i="53"/>
  <c r="G7" i="53"/>
  <c r="D7" i="53"/>
  <c r="M15" i="53"/>
  <c r="M8" i="53"/>
  <c r="D19" i="53"/>
  <c r="N21" i="7"/>
  <c r="Q21" i="7"/>
  <c r="G82" i="21"/>
  <c r="G30" i="53"/>
  <c r="G7" i="96" s="1"/>
  <c r="K19" i="53"/>
  <c r="L19" i="53"/>
  <c r="D54" i="88" l="1"/>
  <c r="J52" i="88"/>
  <c r="J44" i="88"/>
  <c r="J36" i="88"/>
  <c r="J20" i="88"/>
  <c r="J51" i="88"/>
  <c r="J43" i="88"/>
  <c r="J35" i="88"/>
  <c r="J27" i="88"/>
  <c r="J19" i="88"/>
  <c r="J11" i="88"/>
  <c r="J19" i="53"/>
  <c r="J24" i="107"/>
  <c r="M24" i="107" s="1"/>
  <c r="F18" i="96"/>
  <c r="L11" i="107"/>
  <c r="M7" i="53"/>
  <c r="L10" i="8"/>
  <c r="O10" i="8" s="1"/>
  <c r="M22" i="107"/>
  <c r="M11" i="96" s="1"/>
  <c r="G24" i="107"/>
  <c r="J11" i="107"/>
  <c r="M10" i="107"/>
  <c r="M16" i="96" s="1"/>
  <c r="G11" i="107"/>
  <c r="M19" i="53"/>
  <c r="M16" i="53"/>
  <c r="G19" i="53"/>
  <c r="G25" i="8"/>
  <c r="J25" i="8"/>
  <c r="K10" i="8"/>
  <c r="N10" i="8" s="1"/>
  <c r="M7" i="8"/>
  <c r="P17" i="8"/>
  <c r="P20" i="8"/>
  <c r="P19" i="8"/>
  <c r="B18" i="96"/>
  <c r="O64" i="7"/>
  <c r="P64" i="7"/>
  <c r="Q64" i="7"/>
  <c r="J45" i="88"/>
  <c r="J41" i="88"/>
  <c r="J29" i="88"/>
  <c r="J25" i="88"/>
  <c r="J13" i="88"/>
  <c r="G54" i="88"/>
  <c r="J54" i="88" s="1"/>
  <c r="J6" i="88"/>
  <c r="M25" i="8"/>
  <c r="P25" i="8" s="1"/>
  <c r="K25" i="8"/>
  <c r="N25" i="8" s="1"/>
  <c r="N21" i="8"/>
  <c r="L25" i="8"/>
  <c r="O25" i="8" s="1"/>
  <c r="O21" i="8"/>
  <c r="P16" i="67"/>
  <c r="M21" i="67"/>
  <c r="P21" i="67" s="1"/>
  <c r="H21" i="70"/>
  <c r="K21" i="70" s="1"/>
  <c r="L17" i="70"/>
  <c r="J17" i="70"/>
  <c r="J21" i="70" s="1"/>
  <c r="M21" i="70" s="1"/>
  <c r="G17" i="70"/>
  <c r="G21" i="70" s="1"/>
  <c r="D20" i="85"/>
  <c r="E20" i="85" s="1"/>
  <c r="M11" i="107"/>
  <c r="M25" i="53"/>
  <c r="G18" i="96"/>
  <c r="D17" i="87"/>
  <c r="L30" i="53"/>
  <c r="L7" i="96" s="1"/>
  <c r="D30" i="53"/>
  <c r="D7" i="96" s="1"/>
  <c r="K30" i="53"/>
  <c r="K7" i="96" s="1"/>
  <c r="J7" i="96"/>
  <c r="J18" i="96" s="1"/>
  <c r="P15" i="8"/>
  <c r="H18" i="96"/>
  <c r="K18" i="96" s="1"/>
  <c r="I7" i="96"/>
  <c r="I18" i="96" s="1"/>
  <c r="D14" i="96"/>
  <c r="D55" i="107"/>
  <c r="M55" i="107" s="1"/>
  <c r="C18" i="96"/>
  <c r="D18" i="96" s="1"/>
  <c r="D9" i="96"/>
  <c r="E18" i="96"/>
  <c r="G10" i="21"/>
  <c r="J50" i="88"/>
  <c r="J46" i="88"/>
  <c r="J38" i="88"/>
  <c r="J34" i="88"/>
  <c r="J30" i="88"/>
  <c r="J22" i="88"/>
  <c r="J18" i="88"/>
  <c r="J14" i="88"/>
  <c r="I54" i="88"/>
  <c r="H54" i="88"/>
  <c r="I17" i="87"/>
  <c r="M18" i="96" l="1"/>
  <c r="P7" i="8"/>
  <c r="M10" i="8"/>
  <c r="P10" i="8" s="1"/>
  <c r="M17" i="70"/>
  <c r="M30" i="53"/>
  <c r="M7" i="96" s="1"/>
  <c r="L18" i="96"/>
</calcChain>
</file>

<file path=xl/sharedStrings.xml><?xml version="1.0" encoding="utf-8"?>
<sst xmlns="http://schemas.openxmlformats.org/spreadsheetml/2006/main" count="2934" uniqueCount="809">
  <si>
    <t xml:space="preserve"> Energy Savings Assistance Program Table - Summary Expenses</t>
  </si>
  <si>
    <t>Pacific Gas and Electric Company</t>
  </si>
  <si>
    <t>Authorized Budget</t>
  </si>
  <si>
    <t>Current Month Expenses</t>
  </si>
  <si>
    <t>Year to Date Expenses</t>
  </si>
  <si>
    <t>% of Budget Spent YTD</t>
  </si>
  <si>
    <t>ESA Program:</t>
  </si>
  <si>
    <t>Electric</t>
  </si>
  <si>
    <t>Gas</t>
  </si>
  <si>
    <t>Total</t>
  </si>
  <si>
    <t>ESA Main Program (SF and MH)</t>
  </si>
  <si>
    <t>ESA Multifamily In-Unit</t>
  </si>
  <si>
    <t>ESA Multifamily Common Area Measures</t>
  </si>
  <si>
    <t>ESA Multifamily Whole Building</t>
  </si>
  <si>
    <t>ESA Pilot Plus and Pilot Deep</t>
  </si>
  <si>
    <t>Building Electrification Retrofit Pilot</t>
  </si>
  <si>
    <t>Clean Energy Homes New Construction Pilot</t>
  </si>
  <si>
    <t>CSD Leveraging</t>
  </si>
  <si>
    <t>MCE Pilot</t>
  </si>
  <si>
    <t>SPOC</t>
  </si>
  <si>
    <t>ESA Program TOTAL</t>
  </si>
  <si>
    <t xml:space="preserve">NOTE: Any required corrections/adjustments are reported herein and supersede results reported in prior months and may reflect YTD adjustments. </t>
  </si>
  <si>
    <t xml:space="preserve"> Energy Savings Assistance Program Table 1 - Main (SF, MH, MF In-Unit) Expenses</t>
  </si>
  <si>
    <t>Appliances</t>
  </si>
  <si>
    <t>Authorized Budget [1]</t>
  </si>
  <si>
    <t>Energy Efficiency</t>
  </si>
  <si>
    <t>Domestic Hot Water</t>
  </si>
  <si>
    <t>Enclosure</t>
  </si>
  <si>
    <t>HVAC</t>
  </si>
  <si>
    <t>Maintenance</t>
  </si>
  <si>
    <t>Lighting</t>
  </si>
  <si>
    <t>Miscellaneous</t>
  </si>
  <si>
    <t>Customer Enrollment</t>
  </si>
  <si>
    <t>In Home Education</t>
  </si>
  <si>
    <t>Pilot [2]</t>
  </si>
  <si>
    <t>Implementation</t>
  </si>
  <si>
    <t>Safety - Unexpected overhead costs</t>
  </si>
  <si>
    <t xml:space="preserve">Energy Efficiency TOTAL </t>
  </si>
  <si>
    <t>Training Center</t>
  </si>
  <si>
    <t>Workforce Education and Training</t>
  </si>
  <si>
    <t>-</t>
  </si>
  <si>
    <t>Inspections</t>
  </si>
  <si>
    <t>Marketing and Outreach</t>
  </si>
  <si>
    <t>Studies[3]</t>
  </si>
  <si>
    <t>Regulatory Compliance</t>
  </si>
  <si>
    <t>General Administration</t>
  </si>
  <si>
    <t>CPUC Energy Division</t>
  </si>
  <si>
    <t>TOTAL PROGRAM COSTS</t>
  </si>
  <si>
    <t>Funded Outside of ESA Program Budget</t>
  </si>
  <si>
    <t>Indirect Costs</t>
  </si>
  <si>
    <t>NGAT Costs</t>
  </si>
  <si>
    <t>[1] Authorized Budget: Approved in D.21-06-015.</t>
  </si>
  <si>
    <t>[2] Carry forward VEC Pilot budget from 2021 to 2022 E $131,672 / G $116,766 total $248,438</t>
  </si>
  <si>
    <t>[3] Carry forward Studies budget from 2021 to 2022 E $168,959 / G $88,351 total $257,310</t>
  </si>
  <si>
    <t xml:space="preserve"> Energy Savings Assistance Program Table 1A - MF In-Unit, MF CAM, and MFWB Expenses</t>
  </si>
  <si>
    <t>ESA Program (Multifamily):</t>
  </si>
  <si>
    <t>Authorized Budget [1] [2] [3] [4]</t>
  </si>
  <si>
    <t>ESA Program (Multifamily)TOTAL</t>
  </si>
  <si>
    <t>[1] Expenditures for MF In-Unit by end use is shown on ESA Summary Table.</t>
  </si>
  <si>
    <t>[2] Expenditures for MF Common Area Measures by end use is shown on ESA Table 2B.</t>
  </si>
  <si>
    <t>[3] Remaining SPOC budget carried forward from 2021 to 2022 Electric $306,643/ Gas $89,069 total of $395,712</t>
  </si>
  <si>
    <t>[4] Remaining CAM budget carried forward from 2021 to 2022 CAM Electric $18,077,670/ Gas $6,408,404 total of $24,486,074</t>
  </si>
  <si>
    <t xml:space="preserve"> Energy Savings Assistance Program Table 1A-1 - Pilot Plus and Pilot Deep Expenses</t>
  </si>
  <si>
    <t>Authorized Budget [1] [2]</t>
  </si>
  <si>
    <t>ESA Pilot Plus and Pilot Deep Program</t>
  </si>
  <si>
    <t>TOTAL</t>
  </si>
  <si>
    <t>[1] Expenditures for Pilot Plus and Pilot Deep by end use is shown on ESA Table 2C.</t>
  </si>
  <si>
    <t>[2] Authorized budget adjusted to cover 2021 costs $33,308</t>
  </si>
  <si>
    <t xml:space="preserve"> Energy Savings Assistance Program Table 1A-2 - Building Electrification Expenses</t>
  </si>
  <si>
    <t>Current Month Expenses [4]</t>
  </si>
  <si>
    <t>ESA Building Electrification Program</t>
  </si>
  <si>
    <t>Expenditures for Building Electrification by end use is shown on ESA Table 2D.</t>
  </si>
  <si>
    <t xml:space="preserve"> Energy Savings Assistance Program Table 1A-3 - Clean Energy Homes Expenses</t>
  </si>
  <si>
    <t>ESA Clean Energy Homes Program</t>
  </si>
  <si>
    <t>Expenditures for Clean Energy Homes by end use is shown on ESA Table 2D.</t>
  </si>
  <si>
    <t xml:space="preserve"> Energy Savings Assistance Program Table 1A-4 - Leveraging - CSD Expenses</t>
  </si>
  <si>
    <t>ESA Program Leveraging - CSD</t>
  </si>
  <si>
    <t>[1] Expenditures for CSD Leveraging by end use is shown on ESA Table 2A.</t>
  </si>
  <si>
    <t>[2] Remaining CSD budget carried forward from 2021 to 2022 CSD LIWP Electric $1,918,299/ Gas $948,410 total of $2,866,709</t>
  </si>
  <si>
    <t>Energy Savings Assistance Program Table 2 - SF, MH, MF In-Unit</t>
  </si>
  <si>
    <t>ESA Program (Summary)Total</t>
  </si>
  <si>
    <t>Year-To-Date Completed &amp; Expensed Installation</t>
  </si>
  <si>
    <t>Measures</t>
  </si>
  <si>
    <t>Units</t>
  </si>
  <si>
    <t>Quantity Installed</t>
  </si>
  <si>
    <t>kWh [2] (Annual)</t>
  </si>
  <si>
    <t>kW [2] (Annual)</t>
  </si>
  <si>
    <t>Therms [2] (Annual)</t>
  </si>
  <si>
    <t>Expenses ($)</t>
  </si>
  <si>
    <t>% of Expenditure</t>
  </si>
  <si>
    <t>High Efficiency Clothes Washer</t>
  </si>
  <si>
    <t>Each</t>
  </si>
  <si>
    <t>Refrigerator</t>
  </si>
  <si>
    <t>New - Clothes Dryer</t>
  </si>
  <si>
    <t>New - Dishwasher</t>
  </si>
  <si>
    <t>Freezers</t>
  </si>
  <si>
    <t>Faucet Aerator</t>
  </si>
  <si>
    <t>Other Domestic Hot Water</t>
  </si>
  <si>
    <t>Home</t>
  </si>
  <si>
    <t>Water Heater Tank and Pipe Insulation</t>
  </si>
  <si>
    <t>Water Heater Repair/Replacement</t>
  </si>
  <si>
    <t>Low-Flow Showerhead / Combined Showerhead/TSV</t>
  </si>
  <si>
    <t>Heat Pump Water Heater</t>
  </si>
  <si>
    <t>Thermostatic Tub Spout/Diverter</t>
  </si>
  <si>
    <t>Thermostatic Shower Valve</t>
  </si>
  <si>
    <t>New - Solar Water Heating</t>
  </si>
  <si>
    <t>Air Sealing</t>
  </si>
  <si>
    <t>Caulking</t>
  </si>
  <si>
    <t>New - Diagnostic Air Sealing</t>
  </si>
  <si>
    <t>Attic Insulation</t>
  </si>
  <si>
    <t>New - Floor Insulation</t>
  </si>
  <si>
    <t>Removed - FAU Standing Pilot Conversion</t>
  </si>
  <si>
    <t>Furnace Repair/Replacement</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</si>
  <si>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</si>
  <si>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</si>
  <si>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</si>
  <si>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</si>
  <si>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</si>
  <si>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</si>
  <si>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</si>
  <si>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</si>
  <si>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</si>
  <si>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Removed - A/C Time Delay</t>
  </si>
  <si>
    <t>Smart Thermostat</t>
  </si>
  <si>
    <t>New - Portable A/C</t>
  </si>
  <si>
    <t>New - Central Heat Pump-FS (propane or gas space)</t>
  </si>
  <si>
    <t>New - Wholehouse Fan</t>
  </si>
  <si>
    <t>Furnace Clean and Tune</t>
  </si>
  <si>
    <t>Central A/C Tune up</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</si>
  <si>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</si>
  <si>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</si>
  <si>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</si>
  <si>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</si>
  <si>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</si>
  <si>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</si>
  <si>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</si>
  <si>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</si>
  <si>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LED A-Lamps</t>
  </si>
  <si>
    <t>Pool Pumps</t>
  </si>
  <si>
    <t>Power Strip</t>
  </si>
  <si>
    <t>Power Strip Tier II</t>
  </si>
  <si>
    <t>Cold Storage</t>
  </si>
  <si>
    <t>New - Comprehensive Home Health and Safety Check-up</t>
  </si>
  <si>
    <t>New - CO and Smoke Alarm</t>
  </si>
  <si>
    <t>Pilots</t>
  </si>
  <si>
    <t>ESA Outreach &amp; Assessment</t>
  </si>
  <si>
    <t>ESA In-Home Energy Education</t>
  </si>
  <si>
    <t>Total Savings/Expenditures</t>
  </si>
  <si>
    <t>Total Households Weatherized [1]</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</si>
  <si>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</si>
  <si>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</si>
  <si>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</si>
  <si>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</si>
  <si>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</si>
  <si>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</si>
  <si>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xml:space="preserve"># Eligible Households to be Treated for PY </t>
  </si>
  <si>
    <t>% of Households Treated</t>
  </si>
  <si>
    <t>%</t>
  </si>
  <si>
    <t xml:space="preserve"> - Master-Meter Households Treated</t>
  </si>
  <si>
    <t>[1] Weatherization may consist of attic insultation, attic access weatherization, weatherstripping - door, caulking, and minor home repairs.</t>
  </si>
  <si>
    <t xml:space="preserve">[2] All savings are calculated based on the following sources: DNV/GL Impact Evaluation Program Years 2015-2017 Impact II, or ESA workpapers. </t>
  </si>
  <si>
    <t>Note: Any required corrections/adjustments are reported herein and supersede results reported in prior months and may reflect YTD adjustments.</t>
  </si>
  <si>
    <t>Energy Savings Assistance Program Table 2A - CSD Leveraging</t>
  </si>
  <si>
    <t>ESA Program - CSD Leveraging</t>
  </si>
  <si>
    <t xml:space="preserve">Measures </t>
  </si>
  <si>
    <t>kWh (Annual)</t>
  </si>
  <si>
    <t>kW (Annual)</t>
  </si>
  <si>
    <t>Therms  (Annual)</t>
  </si>
  <si>
    <t>New - Clothes Dryer [1]</t>
  </si>
  <si>
    <t>New - Dishwasher [1]</t>
  </si>
  <si>
    <t>Freezers [1]</t>
  </si>
  <si>
    <t>New - Solar Water Heating [1]</t>
  </si>
  <si>
    <t>New - Diagnostic Air Sealing [1]</t>
  </si>
  <si>
    <t>New - Floor Insulation [1]</t>
  </si>
  <si>
    <t>Removed - FAU Standing Pilot Conversion [1]</t>
  </si>
  <si>
    <t>Room A/C Replacement [1]</t>
  </si>
  <si>
    <t>Heat Pump A/C Replacement</t>
  </si>
  <si>
    <t>Evaporative Cooler (Replacement) [1]</t>
  </si>
  <si>
    <t>Evaporative Cooler (Installation) [1]</t>
  </si>
  <si>
    <t>Duct Test and Seal [1]</t>
  </si>
  <si>
    <t>Energy Efficient Fan Control [1]</t>
  </si>
  <si>
    <t>High Efficiency Forced Air Unit (HE FAU) [1]</t>
  </si>
  <si>
    <t>Removed - A/C Time Delay [1]</t>
  </si>
  <si>
    <t>New - Portable A/C [1]</t>
  </si>
  <si>
    <t>New - Central Heat Pump-FS (propane or gas space) [1]</t>
  </si>
  <si>
    <t>New - Wholehouse Fan [1]</t>
  </si>
  <si>
    <t>Furnace Clean and Tune [1]</t>
  </si>
  <si>
    <t>Central A/C Tune up [1]</t>
  </si>
  <si>
    <t>New - Evaporative Cooler Maintenance [1]</t>
  </si>
  <si>
    <t>Removed - Interior Hard wired LED fixtures [1]</t>
  </si>
  <si>
    <t>Removed - LED Torchiere [1]</t>
  </si>
  <si>
    <t>Removed - Occupancy Sensor [1]</t>
  </si>
  <si>
    <t>Removed - LED Night Light [1]</t>
  </si>
  <si>
    <t>Pool Pumps [1]</t>
  </si>
  <si>
    <t>Power Strip [1]</t>
  </si>
  <si>
    <t>NEW - Air Purifier [1]</t>
  </si>
  <si>
    <t>Cold Storage [1]</t>
  </si>
  <si>
    <t>New - Comprehensive Home Health and Safety Check-up [1]</t>
  </si>
  <si>
    <t>New - CO and Smoke Alarm [1]</t>
  </si>
  <si>
    <t>Total Households Weatherized</t>
  </si>
  <si>
    <t>CSD MF Tenant Units Treated</t>
  </si>
  <si>
    <t>[1] Measures not available to CSD for leaveraging.</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</si>
  <si>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</si>
  <si>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</si>
  <si>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</si>
  <si>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 xml:space="preserve">Energy Savings Assistance Program Table 2B - Multifamily Common Area Measures </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</si>
  <si>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</si>
  <si>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t>
    </r>
  </si>
  <si>
    <t>Units (of Measure such as "each")</t>
  </si>
  <si>
    <t>Number of Units for Cap-kBTUh and Cap-Tons</t>
  </si>
  <si>
    <t>Therms (Annual)</t>
  </si>
  <si>
    <t/>
  </si>
  <si>
    <t>New: Non-Condensing Domestic Hot Water Boiler</t>
  </si>
  <si>
    <t>Cap-kBtuh</t>
  </si>
  <si>
    <t>New: Condensing Domestic Hot Water Boiler</t>
  </si>
  <si>
    <t>Storage Water Heater</t>
  </si>
  <si>
    <t>Tankless Water Heater</t>
  </si>
  <si>
    <t>kW</t>
  </si>
  <si>
    <t>Demand Control DHW Recirculation Pump</t>
  </si>
  <si>
    <t xml:space="preserve">Low flow Showerhead </t>
  </si>
  <si>
    <t xml:space="preserve">Faucet Aerator </t>
  </si>
  <si>
    <t>Envelope</t>
  </si>
  <si>
    <t>Sq Ft</t>
  </si>
  <si>
    <t>Wall Insulation Blow-in</t>
  </si>
  <si>
    <t>Windows</t>
  </si>
  <si>
    <t xml:space="preserve">Window Film </t>
  </si>
  <si>
    <t>Air Conditioners Split System</t>
  </si>
  <si>
    <t>Cap-Tons</t>
  </si>
  <si>
    <t>Heat Pump Split System</t>
  </si>
  <si>
    <t xml:space="preserve">New:  Packaged Air Conditioner </t>
  </si>
  <si>
    <t>Package Terminal A/C</t>
  </si>
  <si>
    <t>Package Terminal Heat Pump</t>
  </si>
  <si>
    <t>Furnace Replacement</t>
  </si>
  <si>
    <t>Space Heating Boiler</t>
  </si>
  <si>
    <t xml:space="preserve"> </t>
  </si>
  <si>
    <t>Interior LED Lighting</t>
  </si>
  <si>
    <t>Interior TLED Type A Lamps</t>
  </si>
  <si>
    <t>NA</t>
  </si>
  <si>
    <t>Interior TLED Type C Lamps</t>
  </si>
  <si>
    <t>New: LED T8 Lamp - Interior</t>
  </si>
  <si>
    <t>New:  LED T8 Lamp - Exterior</t>
  </si>
  <si>
    <t>Interior LED Fixture</t>
  </si>
  <si>
    <t>Interior LED Screw-in</t>
  </si>
  <si>
    <t>Interior LED Exit Sign</t>
  </si>
  <si>
    <t>Exterior LED Lighting</t>
  </si>
  <si>
    <t>New: LED Parking Garage Fixtures</t>
  </si>
  <si>
    <t>LED Exterior Wall or Pole Mounted Fixture</t>
  </si>
  <si>
    <t>LED Corn Lamp for Exterior Wall or Pole Mounted</t>
  </si>
  <si>
    <t>Exterior LED Lighting - Pool</t>
  </si>
  <si>
    <t>Wall or Ceiling Mounted Occupancy Sensor</t>
  </si>
  <si>
    <t>Tier-2 Smart Power Strip</t>
  </si>
  <si>
    <t>Variable Speed Pool Pump</t>
  </si>
  <si>
    <t>Ancillary Services</t>
  </si>
  <si>
    <r>
      <t>Audit</t>
    </r>
    <r>
      <rPr>
        <vertAlign val="superscript"/>
        <sz val="10"/>
        <rFont val="Arial"/>
        <family val="2"/>
      </rPr>
      <t>4</t>
    </r>
  </si>
  <si>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</si>
  <si>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</si>
  <si>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</si>
  <si>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</si>
  <si>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</si>
  <si>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</si>
  <si>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r>
      <t>Year to Date Expenses</t>
    </r>
    <r>
      <rPr>
        <b/>
        <vertAlign val="superscript"/>
        <sz val="11"/>
        <rFont val="Arial"/>
        <family val="2"/>
      </rPr>
      <t>6</t>
    </r>
  </si>
  <si>
    <t>ESA Program - Multifamily Common Area</t>
  </si>
  <si>
    <t>Administration</t>
  </si>
  <si>
    <t>Direct Implementation (Non-Incentive)</t>
  </si>
  <si>
    <t>Direct Implementation</t>
  </si>
  <si>
    <t>&lt;&lt;Includes measures costs</t>
  </si>
  <si>
    <t>TOTAL MF CAM COSTS</t>
  </si>
  <si>
    <t xml:space="preserve">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 PG&amp;E inadvertently misreported the number of DHW, Furnace, and Window installations in August that the quantities were reported in system output (kBtu) for DHW and Furance, and in sqft sizes for Windows. These totals have been corrected in this month’s report.  </t>
  </si>
  <si>
    <t>2. Multifamily properties are sites with at least five (5) or more dwelling units.  The properties may have multiple buildings.  2021.</t>
  </si>
  <si>
    <t>3. Multifamily tenant units are the number of dwelling units located within properties treated.  This number does not represent the same number of dwellings treated as captured in table 2A.</t>
  </si>
  <si>
    <t xml:space="preserve">4. Commissioning costs, as allowable per the Decision, are included in measures total cost unless otherwise noted. </t>
  </si>
  <si>
    <t>5. Applicable to Deed-Restricted, government and non-profit owned multi-family buildings described in D.16-11-022, modified by D.17-12-009, where 65% of tenants are income eligible based (at or below 200% of the Federal Poverty Guidelines).</t>
  </si>
  <si>
    <t>6. Year to Date Expenses table includes accrual amounts.</t>
  </si>
  <si>
    <t>Note: Audit costs may be covered by other programs or projects may utilize previous audits. Not all participants will have an audit cost associated with their project.</t>
  </si>
  <si>
    <t>Energy Savings Assistance CAM Program Table 2B-1 - Eligible Common Area Measures List</t>
  </si>
  <si>
    <t>Common Area Measures Category and Eligible Measures Title [1]</t>
  </si>
  <si>
    <t>Effective Date</t>
  </si>
  <si>
    <t>End Date[2]</t>
  </si>
  <si>
    <t>Eligible Climate Zones [3]</t>
  </si>
  <si>
    <t>All CZ</t>
  </si>
  <si>
    <t>CZ-11/12/13/14</t>
  </si>
  <si>
    <t>NEW:  Packaged Air Conditioner</t>
  </si>
  <si>
    <t>Standard Notes (do not delete)</t>
  </si>
  <si>
    <t>[1] Measures list may change based on available information on both costs and benefits (including energy benefits as well as non-energy benefits) and may vary across climate zones. This is not a list of installed measures, it is a list of eligible measures. 
Table 2B-1 Column A should match Table 2B Column A for eligible (not canceled) measures.</t>
  </si>
  <si>
    <t xml:space="preserve">[2] Only complete if measure is canceled or discontinued. </t>
  </si>
  <si>
    <t>[3] Defined as CEC California Building Climate Zones 
https://www.energy.ca.gov/maps/renewable/building_climate_zones.html</t>
  </si>
  <si>
    <t>Energy Savings Assistance Program Table 2C - Pilot Plus and Pilot Deep</t>
  </si>
  <si>
    <t>ESA Program - Pilot Plus</t>
  </si>
  <si>
    <t>ESA Program - Pilot Deep</t>
  </si>
  <si>
    <t>Year-To-Date Completed &amp; Expensed Installation [1]</t>
  </si>
  <si>
    <t>Year-To-Date Completed &amp; Expensed Installation [2]</t>
  </si>
  <si>
    <t>kWh[3] (Annual)</t>
  </si>
  <si>
    <t>kW[3] (Annual)</t>
  </si>
  <si>
    <t>Therms[3] (Annual)</t>
  </si>
  <si>
    <t>Enclosure[1]</t>
  </si>
  <si>
    <t>Energy Savings Assistance Program Table 2D Pilots - SCE ONLY[1]</t>
  </si>
  <si>
    <t>ESA Program - Building Electrification Retrofit Pilot</t>
  </si>
  <si>
    <t>ESA Program - Clean Energy Homes New Construction Pilot</t>
  </si>
  <si>
    <t>[1] Pilots on Table 2D are specific to Southern California Edison as approved in D.21-06-015. PG&amp;E does not currently have an electrification pilot but is utilizing the common reporting template as other IOUs per ED's direction.</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</si>
  <si>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</si>
  <si>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</si>
  <si>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</si>
  <si>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</si>
  <si>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</si>
  <si>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</si>
  <si>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</si>
  <si>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</si>
  <si>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</si>
  <si>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</si>
  <si>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</si>
  <si>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</si>
  <si>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 [5]</t>
  </si>
  <si>
    <t>Average 1st Year Bill Savings / Treated Property</t>
  </si>
  <si>
    <t>Average Lifecycle Bill Savings / Treated Property</t>
  </si>
  <si>
    <t>Table 3D, ESA Program - Pilot Plus [1]</t>
  </si>
  <si>
    <t>Table 3E, ESA Program - Pilot Deep [2]</t>
  </si>
  <si>
    <t>Table 3F, Summary - ESA Program (SF, MH, MF In-Unit)/CSD Leveraging/MF CAM/Pilot Plus and Pilot Deep [3] [4]</t>
  </si>
  <si>
    <t>Average 1st Year Bill Savings / Treated Households </t>
  </si>
  <si>
    <t>Average Lifecycle Bill Savings / Treated Households</t>
  </si>
  <si>
    <t>[3] Summary is the sum of ESA Program + CSD Leveraging + MF CAM + Pilot Plus + Pilot Deep.</t>
  </si>
  <si>
    <t>[5] Data reported in this table is cumulative since program inception.</t>
  </si>
  <si>
    <t xml:space="preserve"> Energy Savings Assistance Program Table 4 - Homes/Buildings Treated</t>
  </si>
  <si>
    <t>Table 4A, ESA Program (SF, MH, MF In-Unit)</t>
  </si>
  <si>
    <t>Eligible Households</t>
  </si>
  <si>
    <t>Households Treated YTD</t>
  </si>
  <si>
    <t>County</t>
  </si>
  <si>
    <t>Rural [1]</t>
  </si>
  <si>
    <t>Urban</t>
  </si>
  <si>
    <t>Rural</t>
  </si>
  <si>
    <t>Orange [4]</t>
  </si>
  <si>
    <t>San Diego [4]</t>
  </si>
  <si>
    <t>Table 4B, ESA Program - CSD Leveraging</t>
  </si>
  <si>
    <t>Alameda</t>
  </si>
  <si>
    <t>Butte</t>
  </si>
  <si>
    <t>Colusa</t>
  </si>
  <si>
    <t>Contra Costa</t>
  </si>
  <si>
    <t>Fresno</t>
  </si>
  <si>
    <t>Humbolt</t>
  </si>
  <si>
    <t>Kern</t>
  </si>
  <si>
    <t>Kings</t>
  </si>
  <si>
    <t>Lake</t>
  </si>
  <si>
    <t>Marin</t>
  </si>
  <si>
    <t>Madera</t>
  </si>
  <si>
    <t>Merced</t>
  </si>
  <si>
    <t>Monterey</t>
  </si>
  <si>
    <t>Nevada</t>
  </si>
  <si>
    <t>Placer</t>
  </si>
  <si>
    <t xml:space="preserve">Sacramento </t>
  </si>
  <si>
    <t>San Francisco</t>
  </si>
  <si>
    <t>San Joaquin</t>
  </si>
  <si>
    <t>San Luis Obispo</t>
  </si>
  <si>
    <t>San Mateo</t>
  </si>
  <si>
    <t>Santa Clara</t>
  </si>
  <si>
    <t>Santa Cruz</t>
  </si>
  <si>
    <t>Shasta</t>
  </si>
  <si>
    <t>Solano</t>
  </si>
  <si>
    <t>Sonoma</t>
  </si>
  <si>
    <t>Sutter</t>
  </si>
  <si>
    <t>Stanislaus</t>
  </si>
  <si>
    <t>Tehama</t>
  </si>
  <si>
    <t>Yolo</t>
  </si>
  <si>
    <t>Yuba</t>
  </si>
  <si>
    <t>Table 4C, ESA Program - Multifamily Common Area</t>
  </si>
  <si>
    <t>Eligible Properties [2]</t>
  </si>
  <si>
    <t>Properties Treated YTD</t>
  </si>
  <si>
    <t> </t>
  </si>
  <si>
    <t>Table 4D, ESA Program - Pilot Plus and Pilot Deep [3]</t>
  </si>
  <si>
    <t xml:space="preserve">[1] For IOU low income-related and Energy Efficiency reporting and analysis, the Goldsmith definition is applied. </t>
  </si>
  <si>
    <t>[2] Do not currently have Eligible Properties for ESA CAM.</t>
  </si>
  <si>
    <t>[4] PG&amp;E does not provide services in these counties.</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</si>
  <si>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</si>
  <si>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</si>
  <si>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 MH, MF In-Unit)</t>
  </si>
  <si>
    <t>Month</t>
  </si>
  <si>
    <t>Gas &amp; Electric</t>
  </si>
  <si>
    <t>Gas Only</t>
  </si>
  <si>
    <t>Electric Only</t>
  </si>
  <si>
    <t># of  Household Treated by Month</t>
  </si>
  <si>
    <t>(Annual)</t>
  </si>
  <si>
    <t>Therm</t>
  </si>
  <si>
    <t>kWh</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</si>
  <si>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</si>
  <si>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</si>
  <si>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</si>
  <si>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</si>
  <si>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</si>
  <si>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</si>
  <si>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</si>
  <si>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</si>
  <si>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</si>
  <si>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</si>
  <si>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</si>
  <si>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</si>
  <si>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</si>
  <si>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</si>
  <si>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</si>
  <si>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in Table 2A.</t>
  </si>
  <si>
    <t>Table 5C, ESA Program - Multifamily Common Area</t>
  </si>
  <si>
    <t># of  Properties Treated by Month</t>
  </si>
  <si>
    <t xml:space="preserve"> -   </t>
  </si>
  <si>
    <t>Table 5D, ESA Program - Pilot Plus and Pilot Deep [1]</t>
  </si>
  <si>
    <t>Note: YTD Total Energy Impacts for all fuel types should equal YTD energy impacts that are reported every month Table 2B.</t>
  </si>
  <si>
    <t>Energy Savings Assistance Program Table 6 - Expenditures for Pilots and Studies</t>
  </si>
  <si>
    <t>Authorized 2021-26 Funding</t>
  </si>
  <si>
    <t>Cycle to Date Expenses</t>
  </si>
  <si>
    <t>% of Budget Expensed</t>
  </si>
  <si>
    <t>Virtual Energy Coach</t>
  </si>
  <si>
    <t>Total Pilots</t>
  </si>
  <si>
    <t>Studies</t>
  </si>
  <si>
    <t>Joint IOU - 2022 Low Income Needs Assessment (LINA) Study</t>
  </si>
  <si>
    <t>Joint IOU - 2025 Low Income Needs Assessment (LINA) Study</t>
  </si>
  <si>
    <t>Joint IOU - 2028 Low Income Needs Assessment (LINA) Study</t>
  </si>
  <si>
    <t>Joint IOU - Statewide CARE-ESA Categorical Study</t>
  </si>
  <si>
    <t>Load Impact Evaluation Study</t>
  </si>
  <si>
    <t>Equity Criteria and Non Energy Benefits Evaluation (NEB's)</t>
  </si>
  <si>
    <t>Rapid Feedback Research and Analysis</t>
  </si>
  <si>
    <t>Joint IOU - Multifamily CAM Process Evaluation</t>
  </si>
  <si>
    <t>Joint IOU - Process Evaluation Studies (1-4 Studies)</t>
  </si>
  <si>
    <t>Total Studies</t>
  </si>
  <si>
    <t>ESA Main (SF, MH, MF in-unit)</t>
  </si>
  <si>
    <t>Customer Segments</t>
  </si>
  <si>
    <t># of Households Eligible</t>
  </si>
  <si>
    <t># of Households Treated</t>
  </si>
  <si>
    <t>Enrollment Rate =  (C/B)</t>
  </si>
  <si>
    <t># of Households Contacted</t>
  </si>
  <si>
    <t>Rate of Uptake =  (C/E)</t>
  </si>
  <si>
    <t>Avg. Peak Demand Savings (kW) Per Treated Household</t>
  </si>
  <si>
    <t>Avg. Cost Per Treated Households</t>
  </si>
  <si>
    <t>Demographic</t>
  </si>
  <si>
    <t>Housing Type</t>
  </si>
  <si>
    <t xml:space="preserve">   SF</t>
  </si>
  <si>
    <t xml:space="preserve">   MH</t>
  </si>
  <si>
    <t xml:space="preserve">   MF In-Unit</t>
  </si>
  <si>
    <t>Rent vs. Own</t>
  </si>
  <si>
    <t xml:space="preserve">   Own</t>
  </si>
  <si>
    <t xml:space="preserve">   Rent</t>
  </si>
  <si>
    <t>Previous vs. New Participant</t>
  </si>
  <si>
    <t>Seniors</t>
  </si>
  <si>
    <t>Veterans</t>
  </si>
  <si>
    <t>Hard-to-Reach</t>
  </si>
  <si>
    <t>Vulnerable</t>
  </si>
  <si>
    <t>Location</t>
  </si>
  <si>
    <t>DAC</t>
  </si>
  <si>
    <t>Tribal</t>
  </si>
  <si>
    <t>PSPS Zone</t>
  </si>
  <si>
    <t>Wildfire Zone</t>
  </si>
  <si>
    <t>Climate Zone 1 (PG&amp;E)</t>
  </si>
  <si>
    <t>Climate Zone 2 (PG&amp;E)</t>
  </si>
  <si>
    <t>Climate Zone 3 (PG&amp;E)</t>
  </si>
  <si>
    <t>Climate Zone 4 (PG&amp;E)</t>
  </si>
  <si>
    <t>Climate Zone 5 (PG&amp;E)</t>
  </si>
  <si>
    <t>Climate Zone 11 (PG&amp;E)</t>
  </si>
  <si>
    <t>Climate Zone 12 (PG&amp;E)</t>
  </si>
  <si>
    <t>Climate Zone 13 (PG&amp;E)</t>
  </si>
  <si>
    <t>Climate Zone 14 (PG&amp;E)</t>
  </si>
  <si>
    <t>Climate Zone 16 (PG&amp;E)</t>
  </si>
  <si>
    <t>CARB Communities</t>
  </si>
  <si>
    <t>Financial</t>
  </si>
  <si>
    <t>CARE</t>
  </si>
  <si>
    <t>Disconnected</t>
  </si>
  <si>
    <t>Arrearages</t>
  </si>
  <si>
    <t>High Usage</t>
  </si>
  <si>
    <t>High Energy Burden</t>
  </si>
  <si>
    <t>SEVI</t>
  </si>
  <si>
    <t>Affordability Ratio</t>
  </si>
  <si>
    <t>Health Condition</t>
  </si>
  <si>
    <t>Medical Baseline</t>
  </si>
  <si>
    <t>Respiratory</t>
  </si>
  <si>
    <t>Disabled</t>
  </si>
  <si>
    <t>Pilot Plus and Pilot Deep [4]</t>
  </si>
  <si>
    <t>Enrollment Rate =  (C/E)</t>
  </si>
  <si>
    <t>Avg. Energy Savings (kWh) Per Treated Households (Energy Saving and HCS Measures)</t>
  </si>
  <si>
    <t>Avg. Energy Savings (kWh) Per Treated Households (Energy Saving Measures only)</t>
  </si>
  <si>
    <t>Avg. Energy Savings (Therms) Per Treated Households (Energy Saving and HCS Measures)</t>
  </si>
  <si>
    <t>Avg. Energy Savings  (Therms) Per Treated Households (Energy Saving Measures only)</t>
  </si>
  <si>
    <t>Climate Zone 7 (example)</t>
  </si>
  <si>
    <t>Climate Zone 10 (example)</t>
  </si>
  <si>
    <t>Climate Zone 14 (example)</t>
  </si>
  <si>
    <t>Climate Zone 15 (example)</t>
  </si>
  <si>
    <t xml:space="preserve">[1] ESA Table 7 is part of the new ESA reporting structure contemplated in D. 21-06-015. PG&amp;E received this reporting template in Q1 2022 and, at the time of this filing, is working to define terms. PG&amp;E is concurrently implementing processes to be able to report data for this table in the future.													</t>
  </si>
  <si>
    <t>Energy Savings Assistance Program Table - 8 Clean Energy Referral, Leveraging, and Coordination [1]</t>
  </si>
  <si>
    <t>Partner</t>
  </si>
  <si>
    <t>Brief Description of Effort</t>
  </si>
  <si>
    <t># of Referral</t>
  </si>
  <si>
    <t># of Leveraging</t>
  </si>
  <si>
    <t># of Coordination Efforts</t>
  </si>
  <si>
    <t># of Leads</t>
  </si>
  <si>
    <t># of Enrollments</t>
  </si>
  <si>
    <t>LIHEAP</t>
  </si>
  <si>
    <t>CSD</t>
  </si>
  <si>
    <t>SASH</t>
  </si>
  <si>
    <t>SDCWA</t>
  </si>
  <si>
    <t>CARE/Medical Baseline</t>
  </si>
  <si>
    <t>CARE High Usage</t>
  </si>
  <si>
    <t>Etc.</t>
  </si>
  <si>
    <t>[1] PG&amp;E is currently working with other IOUs and ED to identify common methodologies for tracking and reporting clean energy coordination metrics. PG&amp;E expects to begin reporting on these metrics later in 2022.</t>
  </si>
  <si>
    <t>Energy Savings Assistance Program Table 9 - Tribal Outreach</t>
  </si>
  <si>
    <t>OUTREACH STATUS</t>
  </si>
  <si>
    <t>Quantity (Includes CARE, FERA, and ESA)</t>
  </si>
  <si>
    <t xml:space="preserve">List of Participating Tribes </t>
  </si>
  <si>
    <t>Tribes completed ESA Meet &amp; Confer</t>
  </si>
  <si>
    <t>Tribes requested outreach materials or applications</t>
  </si>
  <si>
    <t>Tribes who have not accepted offer to Meet and Confer</t>
  </si>
  <si>
    <t>Non-Federally Recognized Tribes who participated in Meet &amp; Confer</t>
  </si>
  <si>
    <t xml:space="preserve">Tribes and Housing Authority sites involved in Focused Project/ESA </t>
  </si>
  <si>
    <t>Partnership offer on Tribal Lands</t>
  </si>
  <si>
    <t>Housing Authority and Tribal Temporary Assistance for Needy Families (TANF) office  who received outreach (this includes email, U.S. mail, and/or phone calls)</t>
  </si>
  <si>
    <t>Housing Authority and TANF offices who participated in Meet and Confer</t>
  </si>
  <si>
    <t>CARE Program Table 1 - Program Expenses</t>
  </si>
  <si>
    <t>Authorized Budget [1][2]</t>
  </si>
  <si>
    <t>Current Month Expenses [2]</t>
  </si>
  <si>
    <t>Year to Date Expenses [2]</t>
  </si>
  <si>
    <t>CARE Program:</t>
  </si>
  <si>
    <t>Outreach</t>
  </si>
  <si>
    <t>Processing / Certification Re-certification</t>
  </si>
  <si>
    <t xml:space="preserve">Post Enrollment Verification </t>
  </si>
  <si>
    <t>IT Programming</t>
  </si>
  <si>
    <t>CHANGES Program [3]</t>
  </si>
  <si>
    <t>Studies and Pilots [4]</t>
  </si>
  <si>
    <t>Measurement and Evaluation [5]</t>
  </si>
  <si>
    <t>SUBTOTAL MANAGEMENT COSTS</t>
  </si>
  <si>
    <t>CARE Rate Discount [6]</t>
  </si>
  <si>
    <t>TOTAL PROGRAM COSTS &amp; CUSTOMER DISCOUNTS</t>
  </si>
  <si>
    <t>Other CARE Rate Benefits</t>
  </si>
  <si>
    <t xml:space="preserve"> - DWR Bond Charge Exemption</t>
  </si>
  <si>
    <t xml:space="preserve">                                                                                      </t>
  </si>
  <si>
    <t xml:space="preserve"> - CARE Surcharge Exemption [7]</t>
  </si>
  <si>
    <t xml:space="preserve"> - California Solar Initiative Exemption</t>
  </si>
  <si>
    <t xml:space="preserve"> - kWh Surcharge Exemption</t>
  </si>
  <si>
    <t xml:space="preserve"> - Vehicle Grid Integration Exemption</t>
  </si>
  <si>
    <t xml:space="preserve">Total Other CARE Rate Benefits </t>
  </si>
  <si>
    <t>[1] Authorized Budget: Approved in D.21-06-015 from January 1, 2021 to December 31, 2026.</t>
  </si>
  <si>
    <t xml:space="preserve">[2] 2022 authorized budget includes $1,107,039 for Benefit Burdens as approved in (D.)20-12-005. Actual employee benefit burden costs have been included in the program monthly and YTD expenses. </t>
  </si>
  <si>
    <t>[3] D.15-12-047 transitioned from CHANGES pilot to CHANGES program and funding for the effort is captured herein. D.21-06-015 approved funding for the CHANGES program through CARE program for PYs 2021-2026.</t>
  </si>
  <si>
    <t>[4] Reflects the budget and expenses for LINA study.</t>
  </si>
  <si>
    <t xml:space="preserve">[5] Reflects the budget and expenses for Annual Eligibility Estimates prepared by Athens Research on behalf of the utilities.  </t>
  </si>
  <si>
    <t>[6] Per D.02-09-021, PG&amp;E is authorized to recover the full value of the discount through the CARE two-way balancing account on an automatic pass-through basis.</t>
  </si>
  <si>
    <t>[7] PPP Exemption - CARE customers are exempt from paying CARE program costs including PPP costs for CARE admin and the CARE surcharge.</t>
  </si>
  <si>
    <t>NOTE:  Any required corrections/adjustments are reported herein and supersede results reported in prior months and may reflect YTD adjustments.</t>
  </si>
  <si>
    <t>CARE Program Table 2 - Enrollment, Recertification, Attrition, &amp; Penetration</t>
  </si>
  <si>
    <t>New Enrollment</t>
  </si>
  <si>
    <t>Recertification</t>
  </si>
  <si>
    <t>Attrition (Drop Offs)</t>
  </si>
  <si>
    <t>Enrollment</t>
  </si>
  <si>
    <t>Total 
CARE 
Participants</t>
  </si>
  <si>
    <t>Estimated CARE Eligible</t>
  </si>
  <si>
    <r>
      <t xml:space="preserve">Enrollment </t>
    </r>
    <r>
      <rPr>
        <b/>
        <vertAlign val="superscript"/>
        <sz val="10"/>
        <rFont val="Arial"/>
        <family val="2"/>
      </rPr>
      <t>7</t>
    </r>
    <r>
      <rPr>
        <b/>
        <sz val="10"/>
        <rFont val="Arial"/>
        <family val="2"/>
      </rPr>
      <t xml:space="preserve">
Rate %
(W/X)</t>
    </r>
  </si>
  <si>
    <r>
      <t>Total Residential Accounts</t>
    </r>
    <r>
      <rPr>
        <b/>
        <vertAlign val="superscript"/>
        <sz val="10"/>
        <rFont val="Arial"/>
        <family val="2"/>
      </rPr>
      <t>6</t>
    </r>
  </si>
  <si>
    <t>Gas and Electric</t>
  </si>
  <si>
    <t>Automatic Enrollment</t>
  </si>
  <si>
    <t>Self-Certification (Income or Categorical)</t>
  </si>
  <si>
    <t>Total New Enrollment
(E+J)</t>
  </si>
  <si>
    <t>Scheduled</t>
  </si>
  <si>
    <t>Non-Scheduled (Duplicates)</t>
  </si>
  <si>
    <t>Automatic</t>
  </si>
  <si>
    <t>Total 
Recertification  
(L+M+N)</t>
  </si>
  <si>
    <r>
      <t>No Response</t>
    </r>
    <r>
      <rPr>
        <b/>
        <vertAlign val="superscript"/>
        <sz val="10"/>
        <rFont val="Arial"/>
        <family val="2"/>
      </rPr>
      <t>4</t>
    </r>
  </si>
  <si>
    <t>Failed 
PEV</t>
  </si>
  <si>
    <t xml:space="preserve">Failed Recertification </t>
  </si>
  <si>
    <r>
      <t>Other</t>
    </r>
    <r>
      <rPr>
        <b/>
        <vertAlign val="superscript"/>
        <sz val="10"/>
        <rFont val="Arial"/>
        <family val="2"/>
      </rPr>
      <t>5</t>
    </r>
  </si>
  <si>
    <t>Total
Attrition
(P+Q+R+S)</t>
  </si>
  <si>
    <t>Gross
(K+O)</t>
  </si>
  <si>
    <t>Net Adjusted
(K-T)</t>
  </si>
  <si>
    <r>
      <t>Inter-Utility</t>
    </r>
    <r>
      <rPr>
        <b/>
        <vertAlign val="superscript"/>
        <sz val="10"/>
        <rFont val="Arial"/>
        <family val="2"/>
      </rPr>
      <t>1</t>
    </r>
  </si>
  <si>
    <r>
      <t>Intra-Utility</t>
    </r>
    <r>
      <rPr>
        <b/>
        <vertAlign val="superscript"/>
        <sz val="10"/>
        <rFont val="Arial"/>
        <family val="2"/>
      </rPr>
      <t>2</t>
    </r>
  </si>
  <si>
    <r>
      <t>Leveraging</t>
    </r>
    <r>
      <rPr>
        <b/>
        <vertAlign val="superscript"/>
        <sz val="10"/>
        <rFont val="Arial"/>
        <family val="2"/>
      </rPr>
      <t>3</t>
    </r>
  </si>
  <si>
    <t>Combined
(B+C+D)</t>
  </si>
  <si>
    <t>Online</t>
  </si>
  <si>
    <t>Paper</t>
  </si>
  <si>
    <t>Phone</t>
  </si>
  <si>
    <t>Capitation</t>
  </si>
  <si>
    <t>Combined (F+G+H+I)</t>
  </si>
  <si>
    <t>n/a</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</si>
  <si>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</si>
  <si>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</si>
  <si>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</si>
  <si>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</si>
  <si>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PG&amp;E counts attrition due to no response in the Failed PEV and Failed Recertification columns, respectively.</t>
    </r>
  </si>
  <si>
    <r>
      <t xml:space="preserve">5 </t>
    </r>
    <r>
      <rPr>
        <sz val="11"/>
        <rFont val="Arial"/>
        <family val="2"/>
      </rPr>
      <t>Includes customers who closed their accounts, requested to be removed, or were otherwise ineligible for the program.</t>
    </r>
  </si>
  <si>
    <r>
      <rPr>
        <vertAlign val="superscript"/>
        <sz val="11"/>
        <rFont val="Arial"/>
        <family val="2"/>
      </rPr>
      <t>6</t>
    </r>
    <r>
      <rPr>
        <sz val="11"/>
        <rFont val="Arial"/>
        <family val="2"/>
      </rPr>
      <t xml:space="preserve"> Data represents total residential households.</t>
    </r>
  </si>
  <si>
    <r>
      <rPr>
        <vertAlign val="superscript"/>
        <sz val="11"/>
        <rFont val="Arial"/>
        <family val="2"/>
      </rPr>
      <t xml:space="preserve">7 </t>
    </r>
    <r>
      <rPr>
        <sz val="11"/>
        <rFont val="Arial"/>
        <family val="2"/>
      </rPr>
      <t>Penetration Rate and Enrollment Rate are the same value.</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</si>
  <si>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</si>
  <si>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Program Table 3A - Post-Enrollment Verification Results (Model)</t>
  </si>
  <si>
    <t>Total CARE Households Enrolled</t>
  </si>
  <si>
    <t>Households Requested to Verify</t>
  </si>
  <si>
    <t>% of CARE Enrolled Requested to Verify Total</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</si>
  <si>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</si>
  <si>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</si>
  <si>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</si>
  <si>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De-enrolled through Post Enrollment Verification</t>
  </si>
  <si>
    <t>% of Total CARE Households De-enrolled</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</si>
  <si>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</si>
  <si>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</si>
  <si>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</si>
  <si>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</si>
  <si>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r>
      <t>Households Requested to Verify</t>
    </r>
    <r>
      <rPr>
        <b/>
        <vertAlign val="superscript"/>
        <sz val="10"/>
        <rFont val="Arial"/>
        <family val="2"/>
      </rPr>
      <t>1</t>
    </r>
  </si>
  <si>
    <r>
      <t>CARE Households De-enrolled (Verified as Ineligible)</t>
    </r>
    <r>
      <rPr>
        <b/>
        <vertAlign val="superscript"/>
        <sz val="10"/>
        <rFont val="Arial"/>
        <family val="2"/>
      </rPr>
      <t>2</t>
    </r>
  </si>
  <si>
    <r>
      <t>Total Households De-enrolled</t>
    </r>
    <r>
      <rPr>
        <b/>
        <vertAlign val="superscript"/>
        <sz val="10"/>
        <rFont val="Arial"/>
        <family val="2"/>
      </rPr>
      <t>3</t>
    </r>
  </si>
  <si>
    <t xml:space="preserve">% of Total CARE Households  De-enrolled </t>
  </si>
  <si>
    <r>
      <t xml:space="preserve">1 </t>
    </r>
    <r>
      <rPr>
        <sz val="10"/>
        <rFont val="Arial"/>
        <family val="2"/>
      </rPr>
      <t>Includes all participants who were selected for high usage verification process.</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</si>
  <si>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</si>
  <si>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</si>
  <si>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</si>
  <si>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t>CARE Program Table 4 - Enrollment by County</t>
  </si>
  <si>
    <r>
      <t>Estimated Eligible Households</t>
    </r>
    <r>
      <rPr>
        <b/>
        <vertAlign val="superscript"/>
        <sz val="10"/>
        <rFont val="Arial"/>
        <family val="2"/>
      </rPr>
      <t>1</t>
    </r>
  </si>
  <si>
    <r>
      <t>Total Households Enrolled</t>
    </r>
    <r>
      <rPr>
        <b/>
        <vertAlign val="superscript"/>
        <sz val="10"/>
        <rFont val="Arial"/>
        <family val="2"/>
      </rPr>
      <t>2</t>
    </r>
  </si>
  <si>
    <r>
      <t>Enrollment Rate</t>
    </r>
    <r>
      <rPr>
        <b/>
        <vertAlign val="superscript"/>
        <sz val="10"/>
        <rFont val="Arial"/>
        <family val="2"/>
      </rPr>
      <t>3</t>
    </r>
  </si>
  <si>
    <t xml:space="preserve">Rural </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</si>
  <si>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</si>
  <si>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</si>
  <si>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</si>
  <si>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</si>
  <si>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</si>
  <si>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</si>
  <si>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</si>
  <si>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</si>
  <si>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</si>
  <si>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</si>
  <si>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</si>
  <si>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</si>
  <si>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</si>
  <si>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</si>
  <si>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</si>
  <si>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</si>
  <si>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</si>
  <si>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</si>
  <si>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</si>
  <si>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</si>
  <si>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</si>
  <si>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</si>
  <si>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</si>
  <si>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</si>
  <si>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</si>
  <si>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</si>
  <si>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</si>
  <si>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</si>
  <si>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</si>
  <si>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</si>
  <si>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</si>
  <si>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</si>
  <si>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</si>
  <si>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</si>
  <si>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</si>
  <si>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</si>
  <si>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</si>
  <si>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</si>
  <si>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</si>
  <si>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</si>
  <si>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</si>
  <si>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</si>
  <si>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</si>
  <si>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</si>
  <si>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</si>
  <si>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</si>
  <si>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</si>
  <si>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</si>
  <si>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r>
      <rPr>
        <vertAlign val="superscript"/>
        <sz val="10"/>
        <rFont val="Arial"/>
        <family val="2"/>
      </rPr>
      <t>1</t>
    </r>
    <r>
      <rPr>
        <sz val="10"/>
        <rFont val="Arial"/>
        <family val="2"/>
      </rPr>
      <t> As reflected in filing A.19-11-003, et al., Annual CARE Eligibility Estimates filed February 14, 2022.</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</si>
  <si>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</si>
  <si>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</si>
  <si>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</si>
  <si>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Program Table 5 - Recertification Results</t>
  </si>
  <si>
    <t>Total CARE Households</t>
  </si>
  <si>
    <t>Households Requested to Recertify</t>
  </si>
  <si>
    <t>% of Households Total (C/B)</t>
  </si>
  <si>
    <r>
      <t>Households Recertified</t>
    </r>
    <r>
      <rPr>
        <b/>
        <vertAlign val="superscript"/>
        <sz val="10"/>
        <rFont val="Arial"/>
        <family val="2"/>
      </rPr>
      <t>1</t>
    </r>
  </si>
  <si>
    <r>
      <t>Households De-enrolled</t>
    </r>
    <r>
      <rPr>
        <b/>
        <vertAlign val="superscript"/>
        <sz val="10"/>
        <rFont val="Arial"/>
        <family val="2"/>
      </rPr>
      <t>2</t>
    </r>
  </si>
  <si>
    <r>
      <t>Recertification Rate %</t>
    </r>
    <r>
      <rPr>
        <b/>
        <vertAlign val="superscript"/>
        <sz val="10"/>
        <rFont val="Arial"/>
        <family val="2"/>
      </rPr>
      <t xml:space="preserve"> </t>
    </r>
    <r>
      <rPr>
        <b/>
        <sz val="10"/>
        <rFont val="Arial"/>
        <family val="2"/>
      </rPr>
      <t>(E/C)</t>
    </r>
  </si>
  <si>
    <t>% of Total Households De-enrolled (F/B)</t>
  </si>
  <si>
    <r>
      <rPr>
        <vertAlign val="superscript"/>
        <sz val="10"/>
        <rFont val="Arial"/>
        <family val="2"/>
      </rPr>
      <t>1</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</si>
  <si>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2</t>
    </r>
    <r>
      <rPr>
        <sz val="10"/>
        <rFont val="Arial"/>
        <family val="2"/>
      </rPr>
      <t xml:space="preserve"> Includes customers who did not respond or who requested to be de-enrolled.</t>
    </r>
  </si>
  <si>
    <t>Note:  Any required corrections/adjustments are reported herein and supersede results reported in prior months and may reflect YTD adjustments.</t>
  </si>
  <si>
    <r>
      <t>CARE Program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</si>
  <si>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</si>
  <si>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</si>
  <si>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</si>
  <si>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</si>
  <si>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</si>
  <si>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</si>
  <si>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</si>
  <si>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Current Month</t>
  </si>
  <si>
    <t>Year-to-Date</t>
  </si>
  <si>
    <t>Amador-Tuolumne Community Action Agency</t>
  </si>
  <si>
    <t>x </t>
  </si>
  <si>
    <t>x</t>
  </si>
  <si>
    <t>Arriba Juntos</t>
  </si>
  <si>
    <t>Breathe California</t>
  </si>
  <si>
    <t>Catholic Daisies of Fresno</t>
  </si>
  <si>
    <t>Central Coast Energy Services Inc</t>
  </si>
  <si>
    <t>Cesar A Moncada DBA Moncada Outreach</t>
  </si>
  <si>
    <t>Child Abuse Prevention Council of San Joaquin County</t>
  </si>
  <si>
    <t>Community Action Marin</t>
  </si>
  <si>
    <t>Community Action Partnership of Madera County</t>
  </si>
  <si>
    <t>Community Resource Project Inc</t>
  </si>
  <si>
    <t>El Puente Comunitario</t>
  </si>
  <si>
    <t>Human Investment Project Housing Inc (HIP)</t>
  </si>
  <si>
    <t>Independent Living Center of Kern County Inc</t>
  </si>
  <si>
    <t>Interfaith Food Bank &amp; Thrift Store of Amador County </t>
  </si>
  <si>
    <t>KidsFirst</t>
  </si>
  <si>
    <t>Kings Community Action Organization Inc</t>
  </si>
  <si>
    <t>Merced County Community Action Agency</t>
  </si>
  <si>
    <t xml:space="preserve">National Asian American Coalition </t>
  </si>
  <si>
    <t>North Coast Energy Services, Inc</t>
  </si>
  <si>
    <t>Resources for Independence Central Valley</t>
  </si>
  <si>
    <t>Sacred Heart Community Service</t>
  </si>
  <si>
    <t>UpValley Family Centers</t>
  </si>
  <si>
    <t>Valley Clean Air</t>
  </si>
  <si>
    <t>West Valley Community Services</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</si>
  <si>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</si>
  <si>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</si>
  <si>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</si>
  <si>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</si>
  <si>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</si>
  <si>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 xml:space="preserve">Joint IOU - Statewide CARE-ESA Categorical Study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</si>
  <si>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</si>
  <si>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Program Table 8 - CARE and Disadvantaged Communities Enrollment Rate for Zip Codes</t>
  </si>
  <si>
    <t>CARE Enrollment Rate for Zip Codes that have 10% or more disconnections</t>
  </si>
  <si>
    <t>CARE Enrollment Rate for Zip Codes in High Poverty (Income Less than 100% FPG)</t>
  </si>
  <si>
    <t>CARE Enrollment Rate for Zip Codes in High Poverty (with 70% or Less CARE Penetration)</t>
  </si>
  <si>
    <t>CARE Enrollment Rate for DAC (Zip/Census Track) Codes in High Poverty (with 70% or Less CARE Enrollment Rate)</t>
  </si>
  <si>
    <t>Note:</t>
  </si>
  <si>
    <t>Data is not available at this time. PG&amp;E is assessing the viability of being able to produce the data</t>
  </si>
  <si>
    <t>Penetration Rate and Enrollment Rate are the same value.</t>
  </si>
  <si>
    <t>DACs are defined at the census tract level. Corresponding zip codes are provided for the purpose of this table; however, the entire zip code listed may not be considered a DAC.</t>
  </si>
  <si>
    <t>Any required corrections/adjustments are reported herein and supersede results reported in prior months and may reflect YTD adjustments.</t>
  </si>
  <si>
    <t>CARE Program Table 8A - CARE Top 10 Lowest Enrollment Rates in High Disconnection, High Poverty, 
and DAC Communities by Zip Code</t>
  </si>
  <si>
    <t>ZIP</t>
  </si>
  <si>
    <t>Top 10 Lowest CARE Enrollment Rate for Zip Codes that have 10% or more Disconnections</t>
  </si>
  <si>
    <t>Top 10 Lowest CARE Enrollment Rate for Zip Codes in High Poverty (Income Less than 100% FPG)</t>
  </si>
  <si>
    <t>Top 10 Lowest CARE Enrollment Rate for Zip Codes in DAC</t>
  </si>
  <si>
    <t>ZIP00001</t>
  </si>
  <si>
    <t>ZIP00002</t>
  </si>
  <si>
    <t>ZIP00003</t>
  </si>
  <si>
    <t>ZIP00004</t>
  </si>
  <si>
    <t>ZIP00005</t>
  </si>
  <si>
    <t>ZIP00006</t>
  </si>
  <si>
    <t>ZIP00007</t>
  </si>
  <si>
    <t>ZIP00008</t>
  </si>
  <si>
    <t>ZIP00009</t>
  </si>
  <si>
    <t>ZIP00010</t>
  </si>
  <si>
    <t xml:space="preserve">Some zip codes rolled up to the nearest zip code for privacy reasons due to the number of people residing in that zip code. </t>
  </si>
  <si>
    <t>FERA Program Table 1 - Program Expenses</t>
  </si>
  <si>
    <t>% of Budget 
Spent YTD</t>
  </si>
  <si>
    <t>FERA Program:</t>
  </si>
  <si>
    <t>Pilot(s)</t>
  </si>
  <si>
    <t xml:space="preserve">FERA Rate Discount </t>
  </si>
  <si>
    <t xml:space="preserve">[2] 2022 authorized budget includes $505 for Benefit Burdens as approved in D.20-12-005. Actual employee benefit burden costs have been included in the program monthly and YTD expenses. </t>
  </si>
  <si>
    <t>FERA Program Table 2 - Enrollment, Recertification, Attrition, &amp; Penetration</t>
  </si>
  <si>
    <t>Total 
FERA 
Participants</t>
  </si>
  <si>
    <t>Estimated FERA Eligible</t>
  </si>
  <si>
    <r>
      <t>Enrollment</t>
    </r>
    <r>
      <rPr>
        <b/>
        <vertAlign val="superscript"/>
        <sz val="10"/>
        <rFont val="Arial"/>
        <family val="2"/>
      </rPr>
      <t xml:space="preserve"> 5</t>
    </r>
    <r>
      <rPr>
        <b/>
        <sz val="10"/>
        <rFont val="Arial"/>
        <family val="2"/>
      </rPr>
      <t xml:space="preserve">
Rate %
(W/X)</t>
    </r>
  </si>
  <si>
    <t xml:space="preserve">Other </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</si>
  <si>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</si>
  <si>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</si>
  <si>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</si>
  <si>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 xml:space="preserve">4 </t>
    </r>
    <r>
      <rPr>
        <sz val="10"/>
        <rFont val="Arial"/>
        <family val="2"/>
      </rPr>
      <t>PG&amp;E counts attrition due to no response in the Failed PEV and Failed Recertification columns, respectively.</t>
    </r>
  </si>
  <si>
    <r>
      <rPr>
        <vertAlign val="superscript"/>
        <sz val="10"/>
        <rFont val="Arial"/>
        <family val="2"/>
      </rPr>
      <t>5</t>
    </r>
    <r>
      <rPr>
        <sz val="10"/>
        <rFont val="Arial"/>
        <family val="2"/>
      </rPr>
      <t xml:space="preserve"> Penetration Rate and Enrollment Rate are the same value.</t>
    </r>
  </si>
  <si>
    <t>FERA Program Table 3A - Post-Enrollment Verification Results (Model)</t>
  </si>
  <si>
    <t>Total FERA Households Enrolled</t>
  </si>
  <si>
    <t>% of FERA Enrolled Requested to Verify Total</t>
  </si>
  <si>
    <t>FERA  Households De-enrolled (Due to no response)</t>
  </si>
  <si>
    <t>FERA Households De-enrolled (Verified as Ineligible)</t>
  </si>
  <si>
    <t>Total Households De-enrolled</t>
  </si>
  <si>
    <t>% of Total FERA Households De-enrolled</t>
  </si>
  <si>
    <r>
      <rPr>
        <b/>
        <sz val="10"/>
        <rFont val="Arial"/>
        <family val="2"/>
      </rPr>
      <t>Note:</t>
    </r>
    <r>
      <rPr>
        <sz val="10"/>
        <rFont val="Arial"/>
        <family val="2"/>
      </rPr>
      <t xml:space="preserve"> PG&amp;E will begin FERA PEV in 2022.</t>
    </r>
  </si>
  <si>
    <r>
      <t xml:space="preserve">Note: </t>
    </r>
    <r>
      <rPr>
        <sz val="10"/>
        <rFont val="Arial"/>
        <family val="2"/>
      </rPr>
      <t xml:space="preserve">Any required corrections/adjustments are reported herein and supersede results reported in prior months and may reflect YTD adjustments. </t>
    </r>
  </si>
  <si>
    <t>FERA Table 3B Post-Enrollment Verification Results (Electric only High Usage)</t>
  </si>
  <si>
    <r>
      <t>FERA Households De-enrolled (Due to no response)</t>
    </r>
    <r>
      <rPr>
        <b/>
        <vertAlign val="superscript"/>
        <sz val="10"/>
        <rFont val="Arial"/>
        <family val="2"/>
      </rPr>
      <t xml:space="preserve"> </t>
    </r>
  </si>
  <si>
    <t xml:space="preserve">% of Total FERA Households  De-enrolled </t>
  </si>
  <si>
    <t>FERA Program Table 4 - Enrollment by County</t>
  </si>
  <si>
    <t>1 Updated February 2022 based on information from U.S. Department of Health and Human Services, and as reflected for CARE in filing A.19-11-003, et al., Annual CARE Eligibility Estimates filed February 14, 2022.</t>
  </si>
  <si>
    <r>
      <t>2</t>
    </r>
    <r>
      <rPr>
        <sz val="10"/>
        <rFont val="Arial"/>
        <family val="2"/>
      </rPr>
      <t xml:space="preserve"> Total Households Enrolled does not include submeter tenants.</t>
    </r>
  </si>
  <si>
    <t>FERA Program Table 5 - Recertification Results</t>
  </si>
  <si>
    <t>Total FERA Households</t>
  </si>
  <si>
    <t>Households De-enrolled</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</si>
  <si>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</si>
  <si>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FERA Program Table 6 - Capitation Contractors</t>
    </r>
    <r>
      <rPr>
        <b/>
        <vertAlign val="superscript"/>
        <sz val="10"/>
        <rFont val="Arial"/>
        <family val="2"/>
      </rPr>
      <t>1</t>
    </r>
  </si>
  <si>
    <t>[3] PG&amp;E has considered only the energy savings associated with the ESA measures installed for this entry that have a positive value for  kWh and/or Therms. Installed ESA measures with a negative savings value for both kWh and Therms were excluded.</t>
  </si>
  <si>
    <t>Through May 31, 2022</t>
  </si>
  <si>
    <t>[1] As of May 2022, ESA Pilot Plus/Deep program has not begun implementation.</t>
  </si>
  <si>
    <t>[2] As of May 2022, ESA Pilot Plus/Deep program has not begun implementation.</t>
  </si>
  <si>
    <t>[4] As of May 2022, ESA Pilot Plus/Deep program has not begun implementation.</t>
  </si>
  <si>
    <t>[3] As of May 2022, ESA Pilot Plus/Deep program has not begun implementation.</t>
  </si>
  <si>
    <t>[2] PG&amp;E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</si>
  <si>
    <t># of Households Eligible [1]</t>
  </si>
  <si>
    <t xml:space="preserve">  First Touch</t>
  </si>
  <si>
    <t xml:space="preserve">  Go Back</t>
  </si>
  <si>
    <t># of Households Treated [2]</t>
  </si>
  <si>
    <t># of Households Contacted [3]</t>
  </si>
  <si>
    <t>[2] Households Treated data is not additive because customers may be represented in multiple categories.</t>
  </si>
  <si>
    <t>Avg. Energy Savings (kWh) Per Treated Households (Energy Saving and HCS Measures) [4]</t>
  </si>
  <si>
    <t>Avg. Energy Savings (kWh) Per Treated Households (Energy Saving Measures only) [5]</t>
  </si>
  <si>
    <t>Avg. Energy Savings (Therms) Per Treated Households (Energy Saving and HCS Measures) [4]</t>
  </si>
  <si>
    <t>Avg. Energy Savings  (Therms) Per Treated Households (Energy Saving Measures only) [5]</t>
  </si>
  <si>
    <t>[4] PG&amp;E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</si>
  <si>
    <t>[5] PG&amp;E has considered only the energy savings associated with the ESA measures installed for this entry that have a positive value for  kWh and/or Therms. Installed ESA measures with a negative savings value for both kWh and Therms were excluded.</t>
  </si>
  <si>
    <t xml:space="preserve">Energy Savings Assistance Program Table 7 - Customer Segments/Needs State by Demographic, Financial, Location, and Health Conditions </t>
  </si>
  <si>
    <t>[3] This is expected to include the number of leads and enrollment; PG&amp;E is currently working on identifying data criteria for this segment.</t>
  </si>
  <si>
    <t xml:space="preserve">PSPS Zone </t>
  </si>
  <si>
    <t xml:space="preserve">Wildfire Zone </t>
  </si>
  <si>
    <t xml:space="preserve">CARB Communities </t>
  </si>
  <si>
    <t xml:space="preserve">Hard-to-Reach </t>
  </si>
  <si>
    <t xml:space="preserve">Vulnerable </t>
  </si>
  <si>
    <t>NOTE: PG&amp;E is currently in the process of identifying data for many customer segments, which are left blank here.</t>
  </si>
  <si>
    <t xml:space="preserve">Seniors </t>
  </si>
  <si>
    <t>[1] The estimates for eligible households will be provided based on the 250% Federal Poverty Guidelines where applicable.</t>
  </si>
  <si>
    <t>Note: Any measures noted as 'New' have been added during the course of this program year.</t>
  </si>
  <si>
    <t>Note: Any measures noted as 'Removed', are no longer offered by the program but have been kept for tracking purposes.</t>
  </si>
  <si>
    <t xml:space="preserve">Enrollment Rate </t>
  </si>
  <si>
    <t>New - Air Purifier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</si>
</sst>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s>
  <fonts count="13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name val="Calibri"/>
      <family val="2"/>
      <scheme val="minor"/>
    </font>
    <font>
      <b/>
      <sz val="10"/>
      <color theme="0"/>
      <name val="Arial"/>
      <family val="2"/>
    </font>
    <font>
      <sz val="10"/>
      <color rgb="FF000000"/>
      <name val="Arial"/>
      <family val="2"/>
    </font>
    <font>
      <sz val="1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trike/>
      <sz val="10"/>
      <color rgb="FFFF0000"/>
      <name val="Arial"/>
      <family val="2"/>
    </font>
    <font>
      <b/>
      <sz val="10"/>
      <color theme="9" tint="-0.249977111117893"/>
      <name val="Arial"/>
      <family val="2"/>
    </font>
    <font>
      <sz val="10"/>
      <color theme="9" tint="-0.249977111117893"/>
      <name val="Arial"/>
      <family val="2"/>
    </font>
    <font>
      <b/>
      <sz val="12"/>
      <color rgb="FFFF0000"/>
      <name val="Arial"/>
      <family val="2"/>
    </font>
    <font>
      <b/>
      <sz val="16"/>
      <color rgb="FFFF0000"/>
      <name val="Times New Roman"/>
      <family val="1"/>
    </font>
    <font>
      <b/>
      <sz val="16"/>
      <name val="Arial"/>
      <family val="2"/>
    </font>
    <font>
      <sz val="12"/>
      <name val="Times New Roman"/>
      <family val="1"/>
    </font>
    <font>
      <sz val="11"/>
      <name val="Times New Roman"/>
      <family val="1"/>
    </font>
    <font>
      <sz val="16"/>
      <name val="Arial"/>
      <family val="2"/>
    </font>
    <font>
      <sz val="10"/>
      <color rgb="FFFF0000"/>
      <name val="Times New Roman"/>
      <family val="1"/>
    </font>
    <font>
      <sz val="11"/>
      <name val="Calibri"/>
      <family val="2"/>
      <scheme val="minor"/>
    </font>
    <font>
      <i/>
      <sz val="10"/>
      <color theme="1"/>
      <name val="Arial"/>
      <family val="2"/>
    </font>
    <font>
      <u/>
      <sz val="11"/>
      <color theme="10"/>
      <name val="Calibri"/>
      <family val="2"/>
      <scheme val="minor"/>
    </font>
    <font>
      <sz val="20"/>
      <name val="Arial"/>
      <family val="2"/>
    </font>
    <font>
      <b/>
      <vertAlign val="superscript"/>
      <sz val="11"/>
      <name val="Arial"/>
      <family val="2"/>
    </font>
    <font>
      <b/>
      <sz val="14"/>
      <name val="Calibri"/>
      <family val="2"/>
    </font>
    <font>
      <b/>
      <sz val="10"/>
      <color rgb="FF000000"/>
      <name val="Arial"/>
      <family val="2"/>
    </font>
  </fonts>
  <fills count="4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3" tint="0.79989013336588644"/>
        <bgColor indexed="64"/>
      </patternFill>
    </fill>
    <fill>
      <patternFill patternType="solid">
        <fgColor theme="0" tint="-0.49989318521683401"/>
        <bgColor indexed="64"/>
      </patternFill>
    </fill>
    <fill>
      <patternFill patternType="solid">
        <fgColor rgb="FFC5D9F1"/>
        <bgColor indexed="64"/>
      </patternFill>
    </fill>
    <fill>
      <patternFill patternType="solid">
        <fgColor rgb="FFFFFFFF"/>
        <bgColor indexed="64"/>
      </patternFill>
    </fill>
    <fill>
      <patternFill patternType="solid">
        <fgColor theme="0" tint="-0.249977111117893"/>
        <bgColor indexed="64"/>
      </patternFill>
    </fill>
    <fill>
      <patternFill patternType="solid">
        <fgColor rgb="FFD9D9D9"/>
        <bgColor rgb="FF000000"/>
      </patternFill>
    </fill>
    <fill>
      <patternFill patternType="solid">
        <fgColor rgb="FFBFBFBF"/>
        <bgColor rgb="FF000000"/>
      </patternFill>
    </fill>
  </fills>
  <borders count="153">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medium">
        <color rgb="FF000000"/>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auto="1"/>
      </right>
      <top style="medium">
        <color rgb="FF000000"/>
      </top>
      <bottom style="medium">
        <color auto="1"/>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medium">
        <color rgb="FF000000"/>
      </left>
      <right style="medium">
        <color rgb="FF000000"/>
      </right>
      <top style="medium">
        <color rgb="FF000000"/>
      </top>
      <bottom style="thin">
        <color auto="1"/>
      </bottom>
      <diagonal/>
    </border>
    <border>
      <left style="medium">
        <color rgb="FF000000"/>
      </left>
      <right style="medium">
        <color rgb="FF000000"/>
      </right>
      <top style="thin">
        <color auto="1"/>
      </top>
      <bottom style="medium">
        <color rgb="FF000000"/>
      </bottom>
      <diagonal/>
    </border>
    <border>
      <left/>
      <right style="thin">
        <color auto="1"/>
      </right>
      <top style="medium">
        <color rgb="FF000000"/>
      </top>
      <bottom style="thin">
        <color auto="1"/>
      </bottom>
      <diagonal/>
    </border>
    <border>
      <left/>
      <right style="thin">
        <color auto="1"/>
      </right>
      <top style="thin">
        <color auto="1"/>
      </top>
      <bottom style="medium">
        <color rgb="FF000000"/>
      </bottom>
      <diagonal/>
    </border>
    <border>
      <left style="thin">
        <color auto="1"/>
      </left>
      <right/>
      <top style="medium">
        <color rgb="FF000000"/>
      </top>
      <bottom style="thin">
        <color auto="1"/>
      </bottom>
      <diagonal/>
    </border>
    <border>
      <left style="thin">
        <color auto="1"/>
      </left>
      <right/>
      <top style="thin">
        <color auto="1"/>
      </top>
      <bottom style="medium">
        <color rgb="FF000000"/>
      </bottom>
      <diagonal/>
    </border>
    <border>
      <left style="thin">
        <color auto="1"/>
      </left>
      <right/>
      <top style="thin">
        <color auto="1"/>
      </top>
      <bottom style="medium">
        <color indexed="64"/>
      </bottom>
      <diagonal/>
    </border>
    <border>
      <left style="thin">
        <color auto="1"/>
      </left>
      <right/>
      <top style="medium">
        <color rgb="FF000000"/>
      </top>
      <bottom style="medium">
        <color auto="1"/>
      </bottom>
      <diagonal/>
    </border>
    <border>
      <left style="medium">
        <color indexed="64"/>
      </left>
      <right style="thin">
        <color rgb="FF000000"/>
      </right>
      <top style="medium">
        <color rgb="FF000000"/>
      </top>
      <bottom style="medium">
        <color indexed="64"/>
      </bottom>
      <diagonal/>
    </border>
    <border>
      <left style="medium">
        <color rgb="FF000000"/>
      </left>
      <right style="medium">
        <color rgb="FF000000"/>
      </right>
      <top style="thin">
        <color auto="1"/>
      </top>
      <bottom/>
      <diagonal/>
    </border>
    <border>
      <left style="medium">
        <color rgb="FF000000"/>
      </left>
      <right style="thin">
        <color auto="1"/>
      </right>
      <top style="thin">
        <color auto="1"/>
      </top>
      <bottom/>
      <diagonal/>
    </border>
    <border>
      <left style="thin">
        <color auto="1"/>
      </left>
      <right style="medium">
        <color rgb="FF000000"/>
      </right>
      <top style="thin">
        <color auto="1"/>
      </top>
      <bottom/>
      <diagonal/>
    </border>
    <border>
      <left style="medium">
        <color rgb="FF000000"/>
      </left>
      <right style="medium">
        <color rgb="FF000000"/>
      </right>
      <top/>
      <bottom style="thin">
        <color auto="1"/>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indexed="64"/>
      </left>
      <right style="medium">
        <color rgb="FF000000"/>
      </right>
      <top style="medium">
        <color indexed="64"/>
      </top>
      <bottom style="thin">
        <color auto="1"/>
      </bottom>
      <diagonal/>
    </border>
    <border>
      <left style="medium">
        <color rgb="FF000000"/>
      </left>
      <right style="thin">
        <color auto="1"/>
      </right>
      <top style="medium">
        <color indexed="64"/>
      </top>
      <bottom style="thin">
        <color auto="1"/>
      </bottom>
      <diagonal/>
    </border>
    <border>
      <left style="thin">
        <color auto="1"/>
      </left>
      <right style="medium">
        <color rgb="FF000000"/>
      </right>
      <top style="medium">
        <color indexed="64"/>
      </top>
      <bottom style="thin">
        <color auto="1"/>
      </bottom>
      <diagonal/>
    </border>
    <border>
      <left style="medium">
        <color indexed="64"/>
      </left>
      <right style="medium">
        <color rgb="FF000000"/>
      </right>
      <top style="thin">
        <color auto="1"/>
      </top>
      <bottom style="thin">
        <color auto="1"/>
      </bottom>
      <diagonal/>
    </border>
    <border>
      <left style="medium">
        <color indexed="64"/>
      </left>
      <right style="medium">
        <color rgb="FF000000"/>
      </right>
      <top style="thin">
        <color auto="1"/>
      </top>
      <bottom style="medium">
        <color indexed="64"/>
      </bottom>
      <diagonal/>
    </border>
    <border>
      <left style="medium">
        <color rgb="FF000000"/>
      </left>
      <right style="thin">
        <color auto="1"/>
      </right>
      <top style="thin">
        <color auto="1"/>
      </top>
      <bottom style="medium">
        <color indexed="64"/>
      </bottom>
      <diagonal/>
    </border>
    <border>
      <left style="thin">
        <color auto="1"/>
      </left>
      <right style="medium">
        <color rgb="FF000000"/>
      </right>
      <top style="thin">
        <color auto="1"/>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thin">
        <color rgb="FF000000"/>
      </top>
      <bottom style="thin">
        <color auto="1"/>
      </bottom>
      <diagonal/>
    </border>
    <border>
      <left style="medium">
        <color auto="1"/>
      </left>
      <right style="thin">
        <color auto="1"/>
      </right>
      <top style="thin">
        <color auto="1"/>
      </top>
      <bottom style="medium">
        <color rgb="FF000000"/>
      </bottom>
      <diagonal/>
    </border>
    <border>
      <left style="thin">
        <color auto="1"/>
      </left>
      <right style="thin">
        <color auto="1"/>
      </right>
      <top/>
      <bottom style="medium">
        <color rgb="FF000000"/>
      </bottom>
      <diagonal/>
    </border>
    <border>
      <left style="thin">
        <color auto="1"/>
      </left>
      <right style="medium">
        <color auto="1"/>
      </right>
      <top/>
      <bottom style="medium">
        <color rgb="FF000000"/>
      </bottom>
      <diagonal/>
    </border>
    <border>
      <left style="thin">
        <color auto="1"/>
      </left>
      <right/>
      <top/>
      <bottom style="medium">
        <color auto="1"/>
      </bottom>
      <diagonal/>
    </border>
  </borders>
  <cellStyleXfs count="31347">
    <xf numFmtId="0" fontId="0" fillId="0" borderId="0"/>
    <xf numFmtId="9" fontId="115" fillId="0" borderId="0" applyFont="0" applyFill="0" applyBorder="0" applyAlignment="0" applyProtection="0"/>
    <xf numFmtId="44" fontId="115" fillId="0" borderId="0" applyFont="0" applyFill="0" applyBorder="0" applyAlignment="0" applyProtection="0"/>
    <xf numFmtId="42" fontId="115" fillId="0" borderId="0" applyFont="0" applyFill="0" applyBorder="0" applyAlignment="0" applyProtection="0"/>
    <xf numFmtId="43" fontId="115" fillId="0" borderId="0" applyFont="0" applyFill="0" applyBorder="0" applyAlignment="0" applyProtection="0"/>
    <xf numFmtId="41" fontId="115" fillId="0" borderId="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166" fontId="41" fillId="8" borderId="1">
      <alignment horizontal="center" vertical="center"/>
    </xf>
    <xf numFmtId="166" fontId="41" fillId="8" borderId="1">
      <alignment horizontal="center" vertical="center"/>
    </xf>
    <xf numFmtId="166" fontId="41" fillId="8" borderId="1">
      <alignment horizontal="center" vertical="center"/>
    </xf>
    <xf numFmtId="166" fontId="41" fillId="8" borderId="1">
      <alignment horizontal="center" vertical="center"/>
    </xf>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1" fontId="115" fillId="0" borderId="0" applyFont="0" applyFill="0" applyBorder="0" applyAlignment="0" applyProtection="0"/>
    <xf numFmtId="41"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0" fontId="27" fillId="0" borderId="0" applyNumberForma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28" fillId="4"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39" fillId="0" borderId="4" applyNumberFormat="0" applyProtection="0"/>
    <xf numFmtId="170" fontId="39" fillId="0" borderId="5">
      <alignment horizontal="left" vertical="center"/>
    </xf>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29" fillId="0" borderId="6" applyNumberFormat="0" applyFill="0" applyAlignment="0" applyProtection="0"/>
    <xf numFmtId="0" fontId="29"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45" fillId="0" borderId="7" applyNumberFormat="0" applyFill="0" applyAlignment="0" applyProtection="0"/>
    <xf numFmtId="0" fontId="73" fillId="0" borderId="0" applyNumberFormat="0" applyFill="0" applyBorder="0">
      <protection locked="0"/>
    </xf>
    <xf numFmtId="0" fontId="42" fillId="22" borderId="8" applyNumberFormat="0" applyBorder="0" applyAlignment="0" applyProtection="0"/>
    <xf numFmtId="0" fontId="42" fillId="22" borderId="8"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37" fontId="46" fillId="0" borderId="0"/>
    <xf numFmtId="37" fontId="46" fillId="0" borderId="0"/>
    <xf numFmtId="37" fontId="46" fillId="0" borderId="0"/>
    <xf numFmtId="37" fontId="46" fillId="0" borderId="0"/>
    <xf numFmtId="169" fontId="47" fillId="0" borderId="0"/>
    <xf numFmtId="169" fontId="47" fillId="0" borderId="0"/>
    <xf numFmtId="169" fontId="47" fillId="0" borderId="0"/>
    <xf numFmtId="169" fontId="4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170" fontId="61" fillId="0" borderId="0"/>
    <xf numFmtId="170" fontId="6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170" fontId="71" fillId="0" borderId="0"/>
    <xf numFmtId="170" fontId="115" fillId="0" borderId="0"/>
    <xf numFmtId="0" fontId="115" fillId="0" borderId="0"/>
    <xf numFmtId="0" fontId="115" fillId="0" borderId="0"/>
    <xf numFmtId="0" fontId="115" fillId="0" borderId="0"/>
    <xf numFmtId="0" fontId="115" fillId="0" borderId="0"/>
    <xf numFmtId="0" fontId="115" fillId="0" borderId="0"/>
    <xf numFmtId="0" fontId="75" fillId="0" borderId="0"/>
    <xf numFmtId="0" fontId="75" fillId="0" borderId="0"/>
    <xf numFmtId="0" fontId="75" fillId="0" borderId="0"/>
    <xf numFmtId="0" fontId="75" fillId="0" borderId="0"/>
    <xf numFmtId="0" fontId="75" fillId="0" borderId="0"/>
    <xf numFmtId="170" fontId="71" fillId="0" borderId="0"/>
    <xf numFmtId="0" fontId="75" fillId="0" borderId="0"/>
    <xf numFmtId="0" fontId="75" fillId="0" borderId="0"/>
    <xf numFmtId="0" fontId="75" fillId="0" borderId="0"/>
    <xf numFmtId="0" fontId="75" fillId="0" borderId="0"/>
    <xf numFmtId="0" fontId="75" fillId="0" borderId="0"/>
    <xf numFmtId="0" fontId="75" fillId="0" borderId="0"/>
    <xf numFmtId="170" fontId="71" fillId="0" borderId="0"/>
    <xf numFmtId="170" fontId="115" fillId="0" borderId="0"/>
    <xf numFmtId="170" fontId="115" fillId="0" borderId="0"/>
    <xf numFmtId="170" fontId="115" fillId="0" borderId="0"/>
    <xf numFmtId="0" fontId="115" fillId="0" borderId="0"/>
    <xf numFmtId="0" fontId="115" fillId="22" borderId="10" applyNumberFormat="0" applyFont="0" applyAlignment="0" applyProtection="0"/>
    <xf numFmtId="0" fontId="33" fillId="20" borderId="11" applyNumberFormat="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37" fillId="23" borderId="11" applyNumberFormat="0" applyProtection="0">
      <alignment vertical="center"/>
    </xf>
    <xf numFmtId="0" fontId="37" fillId="23" borderId="11" applyNumberFormat="0" applyProtection="0">
      <alignment vertical="center"/>
    </xf>
    <xf numFmtId="0" fontId="72" fillId="2" borderId="8" applyNumberFormat="0" applyProtection="0">
      <alignment horizontal="right" vertical="center" wrapText="1"/>
    </xf>
    <xf numFmtId="0" fontId="37" fillId="23" borderId="11" applyNumberFormat="0" applyProtection="0">
      <alignment vertical="center"/>
    </xf>
    <xf numFmtId="0" fontId="72" fillId="2" borderId="8" applyNumberFormat="0" applyProtection="0">
      <alignment horizontal="right" vertical="center" wrapText="1"/>
    </xf>
    <xf numFmtId="0" fontId="54" fillId="23" borderId="12" applyNumberFormat="0" applyProtection="0">
      <alignment vertical="center"/>
    </xf>
    <xf numFmtId="4" fontId="55" fillId="24" borderId="13">
      <alignment vertical="center"/>
    </xf>
    <xf numFmtId="4" fontId="56" fillId="24" borderId="13">
      <alignment vertical="center"/>
    </xf>
    <xf numFmtId="4" fontId="55" fillId="25" borderId="13">
      <alignment vertical="center"/>
    </xf>
    <xf numFmtId="4" fontId="56" fillId="25" borderId="13">
      <alignment vertical="center"/>
    </xf>
    <xf numFmtId="0" fontId="37" fillId="23" borderId="11"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6" fillId="23" borderId="12" applyNumberFormat="0" applyProtection="0">
      <alignment horizontal="left" vertical="top" indent="1"/>
    </xf>
    <xf numFmtId="0" fontId="57" fillId="12" borderId="8" applyNumberFormat="0" applyProtection="0">
      <alignment horizontal="left" vertical="center"/>
    </xf>
    <xf numFmtId="0" fontId="51" fillId="21" borderId="8" applyNumberFormat="0">
      <alignment horizontal="right" vertical="center"/>
    </xf>
    <xf numFmtId="0" fontId="37" fillId="3" borderId="12" applyNumberFormat="0" applyProtection="0">
      <alignment horizontal="right" vertical="center"/>
    </xf>
    <xf numFmtId="0" fontId="37" fillId="3" borderId="12" applyNumberFormat="0" applyProtection="0">
      <alignment horizontal="right" vertical="center"/>
    </xf>
    <xf numFmtId="0" fontId="37" fillId="9" borderId="12" applyNumberFormat="0" applyProtection="0">
      <alignment horizontal="right" vertical="center"/>
    </xf>
    <xf numFmtId="0" fontId="37" fillId="9" borderId="12" applyNumberFormat="0" applyProtection="0">
      <alignment horizontal="right" vertical="center"/>
    </xf>
    <xf numFmtId="0" fontId="37" fillId="17" borderId="12" applyNumberFormat="0" applyProtection="0">
      <alignment horizontal="right" vertical="center"/>
    </xf>
    <xf numFmtId="0" fontId="37" fillId="17" borderId="12" applyNumberFormat="0" applyProtection="0">
      <alignment horizontal="right" vertical="center"/>
    </xf>
    <xf numFmtId="0" fontId="37" fillId="11" borderId="12" applyNumberFormat="0" applyProtection="0">
      <alignment horizontal="right" vertical="center"/>
    </xf>
    <xf numFmtId="0" fontId="37" fillId="11" borderId="12" applyNumberFormat="0" applyProtection="0">
      <alignment horizontal="right" vertical="center"/>
    </xf>
    <xf numFmtId="0" fontId="37" fillId="15" borderId="12" applyNumberFormat="0" applyProtection="0">
      <alignment horizontal="right" vertical="center"/>
    </xf>
    <xf numFmtId="0" fontId="37" fillId="15" borderId="12" applyNumberFormat="0" applyProtection="0">
      <alignment horizontal="right" vertical="center"/>
    </xf>
    <xf numFmtId="0" fontId="37" fillId="19" borderId="12" applyNumberFormat="0" applyProtection="0">
      <alignment horizontal="right" vertical="center"/>
    </xf>
    <xf numFmtId="0" fontId="37" fillId="19" borderId="12" applyNumberFormat="0" applyProtection="0">
      <alignment horizontal="right" vertical="center"/>
    </xf>
    <xf numFmtId="0" fontId="37" fillId="18" borderId="12" applyNumberFormat="0" applyProtection="0">
      <alignment horizontal="right" vertical="center"/>
    </xf>
    <xf numFmtId="0" fontId="37" fillId="18" borderId="12" applyNumberFormat="0" applyProtection="0">
      <alignment horizontal="right" vertical="center"/>
    </xf>
    <xf numFmtId="0" fontId="37" fillId="26" borderId="12" applyNumberFormat="0" applyProtection="0">
      <alignment horizontal="right" vertical="center"/>
    </xf>
    <xf numFmtId="0" fontId="37" fillId="26" borderId="12" applyNumberFormat="0" applyProtection="0">
      <alignment horizontal="right" vertical="center"/>
    </xf>
    <xf numFmtId="0" fontId="37" fillId="10" borderId="12" applyNumberFormat="0" applyProtection="0">
      <alignment horizontal="right" vertical="center"/>
    </xf>
    <xf numFmtId="0" fontId="37" fillId="10" borderId="12" applyNumberFormat="0" applyProtection="0">
      <alignment horizontal="right" vertical="center"/>
    </xf>
    <xf numFmtId="0" fontId="36"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9" fillId="20" borderId="12" applyNumberFormat="0" applyProtection="0">
      <alignment horizontal="center" vertical="center"/>
    </xf>
    <xf numFmtId="4" fontId="60" fillId="28" borderId="14">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37" fillId="22" borderId="12" applyNumberFormat="0" applyProtection="0">
      <alignment vertical="center"/>
    </xf>
    <xf numFmtId="0" fontId="37" fillId="22" borderId="12" applyNumberFormat="0" applyProtection="0">
      <alignment vertical="center"/>
    </xf>
    <xf numFmtId="0" fontId="62" fillId="22" borderId="12" applyNumberFormat="0" applyProtection="0">
      <alignment vertical="center"/>
    </xf>
    <xf numFmtId="4" fontId="63" fillId="24" borderId="14">
      <alignment vertical="center"/>
    </xf>
    <xf numFmtId="4" fontId="64" fillId="24" borderId="14">
      <alignment vertical="center"/>
    </xf>
    <xf numFmtId="4" fontId="63" fillId="25" borderId="14">
      <alignment vertical="center"/>
    </xf>
    <xf numFmtId="4" fontId="64" fillId="25" borderId="14">
      <alignment vertical="center"/>
    </xf>
    <xf numFmtId="0" fontId="52" fillId="0" borderId="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51" fillId="21" borderId="8" applyNumberFormat="0">
      <alignment horizontal="left" vertical="center"/>
    </xf>
    <xf numFmtId="0" fontId="42" fillId="0" borderId="8" applyNumberFormat="0" applyProtection="0">
      <alignment horizontal="left" vertical="center" indent="1"/>
    </xf>
    <xf numFmtId="0" fontId="37" fillId="31" borderId="11" applyNumberFormat="0" applyProtection="0">
      <alignment horizontal="right" vertical="center"/>
    </xf>
    <xf numFmtId="0" fontId="37" fillId="31" borderId="11" applyNumberFormat="0" applyProtection="0">
      <alignment horizontal="right" vertical="center"/>
    </xf>
    <xf numFmtId="0" fontId="71" fillId="0" borderId="8" applyNumberFormat="0" applyProtection="0">
      <alignment horizontal="right" vertical="center" wrapText="1"/>
    </xf>
    <xf numFmtId="0" fontId="37" fillId="31" borderId="11" applyNumberFormat="0" applyProtection="0">
      <alignment horizontal="right" vertical="center"/>
    </xf>
    <xf numFmtId="0" fontId="71" fillId="0" borderId="8" applyNumberFormat="0" applyProtection="0">
      <alignment horizontal="right" vertical="center" wrapText="1"/>
    </xf>
    <xf numFmtId="0" fontId="62" fillId="30" borderId="12" applyNumberFormat="0" applyProtection="0">
      <alignment horizontal="right" vertical="center"/>
    </xf>
    <xf numFmtId="4" fontId="65" fillId="24" borderId="14">
      <alignment vertical="center"/>
    </xf>
    <xf numFmtId="4" fontId="66" fillId="24" borderId="14">
      <alignment vertical="center"/>
    </xf>
    <xf numFmtId="4" fontId="65" fillId="25" borderId="14">
      <alignment vertical="center"/>
    </xf>
    <xf numFmtId="4" fontId="66" fillId="17" borderId="14">
      <alignment vertical="center"/>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1" fillId="0" borderId="8"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1" fillId="0" borderId="8" applyNumberFormat="0" applyProtection="0">
      <alignment horizontal="left" vertical="center" indent="1"/>
    </xf>
    <xf numFmtId="0" fontId="57" fillId="12" borderId="8" applyNumberFormat="0" applyProtection="0">
      <alignment horizontal="center" vertical="top" wrapText="1"/>
    </xf>
    <xf numFmtId="4" fontId="67" fillId="28" borderId="15">
      <alignment vertical="center"/>
    </xf>
    <xf numFmtId="4" fontId="68" fillId="28" borderId="15">
      <alignment vertical="center"/>
    </xf>
    <xf numFmtId="4" fontId="55" fillId="24" borderId="15">
      <alignment vertical="center"/>
    </xf>
    <xf numFmtId="4" fontId="56" fillId="24" borderId="15">
      <alignment vertical="center"/>
    </xf>
    <xf numFmtId="4" fontId="55" fillId="25" borderId="14">
      <alignment vertical="center"/>
    </xf>
    <xf numFmtId="4" fontId="56" fillId="25" borderId="14">
      <alignment vertical="center"/>
    </xf>
    <xf numFmtId="4" fontId="69" fillId="22" borderId="15">
      <alignment horizontal="left" vertical="center" indent="1"/>
    </xf>
    <xf numFmtId="0" fontId="50" fillId="0" borderId="0" applyNumberFormat="0" applyProtection="0">
      <alignment vertical="center"/>
    </xf>
    <xf numFmtId="0" fontId="40" fillId="0" borderId="12" applyNumberFormat="0" applyProtection="0">
      <alignment horizontal="right" vertical="center"/>
    </xf>
    <xf numFmtId="0" fontId="40" fillId="0" borderId="12" applyNumberFormat="0" applyProtection="0">
      <alignment horizontal="right" vertical="center"/>
    </xf>
    <xf numFmtId="170" fontId="70" fillId="28" borderId="16">
      <protection locked="0"/>
    </xf>
    <xf numFmtId="170" fontId="70" fillId="32" borderId="0"/>
    <xf numFmtId="170" fontId="53"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34"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42" fillId="23" borderId="0" applyNumberFormat="0" applyBorder="0" applyAlignment="0" applyProtection="0"/>
    <xf numFmtId="0" fontId="42" fillId="23" borderId="0" applyNumberFormat="0" applyBorder="0" applyAlignment="0" applyProtection="0"/>
    <xf numFmtId="37" fontId="42" fillId="0" borderId="0"/>
    <xf numFmtId="37" fontId="42" fillId="0" borderId="0"/>
    <xf numFmtId="37" fontId="42" fillId="0" borderId="0"/>
    <xf numFmtId="37" fontId="42" fillId="0" borderId="0"/>
    <xf numFmtId="3" fontId="49" fillId="0" borderId="7" applyProtection="0"/>
    <xf numFmtId="0" fontId="35" fillId="0" borderId="0" applyNumberFormat="0" applyFill="0" applyBorder="0" applyAlignment="0" applyProtection="0"/>
    <xf numFmtId="0" fontId="75" fillId="0" borderId="0"/>
    <xf numFmtId="0" fontId="75" fillId="0" borderId="0"/>
    <xf numFmtId="0" fontId="40" fillId="0" borderId="12" applyNumberFormat="0" applyProtection="0">
      <alignment horizontal="right" vertical="center"/>
    </xf>
    <xf numFmtId="0" fontId="115" fillId="0" borderId="0"/>
    <xf numFmtId="0" fontId="115" fillId="0" borderId="0"/>
    <xf numFmtId="0" fontId="115" fillId="0" borderId="0"/>
    <xf numFmtId="0" fontId="115" fillId="0" borderId="0"/>
    <xf numFmtId="0" fontId="115" fillId="0" borderId="0"/>
    <xf numFmtId="0" fontId="75" fillId="0" borderId="0"/>
    <xf numFmtId="0" fontId="75" fillId="0" borderId="0"/>
    <xf numFmtId="0" fontId="75" fillId="0" borderId="0"/>
    <xf numFmtId="0" fontId="21" fillId="0" borderId="0"/>
    <xf numFmtId="0" fontId="8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3" fontId="8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2" fillId="0" borderId="18" applyNumberFormat="0" applyFill="0" applyAlignment="0" applyProtection="0"/>
    <xf numFmtId="0" fontId="83" fillId="0" borderId="13"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0" fontId="81" fillId="22" borderId="10" applyNumberFormat="0" applyFont="0" applyAlignment="0" applyProtection="0"/>
    <xf numFmtId="0" fontId="33" fillId="20" borderId="11" applyNumberFormat="0" applyAlignment="0" applyProtection="0"/>
    <xf numFmtId="9" fontId="81" fillId="0" borderId="0" applyFont="0" applyFill="0" applyBorder="0" applyAlignment="0" applyProtection="0"/>
    <xf numFmtId="0" fontId="34" fillId="0" borderId="0" applyNumberFormat="0" applyFill="0" applyBorder="0" applyAlignment="0" applyProtection="0"/>
    <xf numFmtId="0" fontId="84" fillId="0" borderId="19" applyNumberFormat="0" applyFill="0" applyAlignment="0" applyProtection="0"/>
    <xf numFmtId="0" fontId="35" fillId="0" borderId="0" applyNumberFormat="0" applyFill="0" applyBorder="0" applyAlignment="0" applyProtection="0"/>
    <xf numFmtId="0" fontId="21" fillId="0" borderId="0"/>
    <xf numFmtId="0" fontId="115" fillId="0" borderId="0"/>
    <xf numFmtId="172" fontId="86" fillId="0" borderId="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21" fillId="0" borderId="0"/>
    <xf numFmtId="0" fontId="43" fillId="0" borderId="0" applyNumberFormat="0" applyFill="0" applyBorder="0" applyAlignment="0" applyProtection="0"/>
    <xf numFmtId="0" fontId="39" fillId="0" borderId="4" applyNumberFormat="0" applyProtection="0"/>
    <xf numFmtId="0" fontId="39" fillId="0" borderId="5">
      <alignment horizontal="left" vertical="center"/>
    </xf>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45" fillId="0" borderId="7" applyNumberFormat="0" applyFill="0" applyAlignment="0" applyProtection="0"/>
    <xf numFmtId="0" fontId="115" fillId="0" borderId="0"/>
    <xf numFmtId="0" fontId="115" fillId="0" borderId="0"/>
    <xf numFmtId="0" fontId="115" fillId="0" borderId="0"/>
    <xf numFmtId="0" fontId="21" fillId="0" borderId="0"/>
    <xf numFmtId="9" fontId="115" fillId="0" borderId="0" applyFont="0" applyFill="0" applyBorder="0" applyAlignment="0" applyProtection="0"/>
    <xf numFmtId="0" fontId="87" fillId="23" borderId="20" applyNumberFormat="0" applyProtection="0">
      <alignment vertical="center"/>
    </xf>
    <xf numFmtId="0" fontId="88" fillId="23" borderId="20" applyNumberFormat="0" applyProtection="0">
      <alignment vertical="center"/>
    </xf>
    <xf numFmtId="0" fontId="89" fillId="23" borderId="20" applyNumberFormat="0" applyProtection="0">
      <alignment horizontal="left" vertical="center" indent="1"/>
    </xf>
    <xf numFmtId="0" fontId="36" fillId="23" borderId="12" applyNumberFormat="0" applyProtection="0">
      <alignment horizontal="left" vertical="top" indent="1"/>
    </xf>
    <xf numFmtId="0" fontId="90" fillId="27" borderId="20" applyNumberFormat="0" applyProtection="0">
      <alignment horizontal="left" vertical="center" indent="1"/>
    </xf>
    <xf numFmtId="0" fontId="65" fillId="17" borderId="20" applyNumberFormat="0" applyProtection="0">
      <alignment vertical="center"/>
    </xf>
    <xf numFmtId="0" fontId="78" fillId="7" borderId="20" applyNumberFormat="0" applyProtection="0">
      <alignment vertical="center"/>
    </xf>
    <xf numFmtId="0" fontId="65" fillId="24" borderId="20" applyNumberFormat="0" applyProtection="0">
      <alignment vertical="center"/>
    </xf>
    <xf numFmtId="0" fontId="55" fillId="17" borderId="20" applyNumberFormat="0" applyProtection="0">
      <alignment vertical="center"/>
    </xf>
    <xf numFmtId="0" fontId="69" fillId="33" borderId="20" applyNumberFormat="0" applyProtection="0">
      <alignment horizontal="left" vertical="center" indent="1"/>
    </xf>
    <xf numFmtId="0" fontId="69" fillId="30" borderId="20" applyNumberFormat="0" applyProtection="0">
      <alignment horizontal="left" vertical="center" indent="1"/>
    </xf>
    <xf numFmtId="0" fontId="91" fillId="27" borderId="20" applyNumberFormat="0" applyProtection="0">
      <alignment horizontal="left" vertical="center" indent="1"/>
    </xf>
    <xf numFmtId="0" fontId="92" fillId="8" borderId="20" applyNumberFormat="0" applyProtection="0">
      <alignment vertical="center"/>
    </xf>
    <xf numFmtId="0" fontId="60" fillId="28" borderId="20" applyNumberFormat="0" applyProtection="0">
      <alignment horizontal="left" vertical="center" indent="1"/>
    </xf>
    <xf numFmtId="0" fontId="93" fillId="30" borderId="20" applyNumberFormat="0" applyProtection="0">
      <alignment horizontal="left" vertical="center" indent="1"/>
    </xf>
    <xf numFmtId="0" fontId="94" fillId="27" borderId="20"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95" fillId="28" borderId="20" applyNumberFormat="0" applyProtection="0">
      <alignment vertical="center"/>
    </xf>
    <xf numFmtId="0" fontId="96" fillId="28" borderId="20" applyNumberFormat="0" applyProtection="0">
      <alignment vertical="center"/>
    </xf>
    <xf numFmtId="0" fontId="69" fillId="30" borderId="2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97" fillId="28" borderId="20" applyNumberFormat="0" applyProtection="0">
      <alignment vertical="center"/>
    </xf>
    <xf numFmtId="0" fontId="98" fillId="28" borderId="20" applyNumberFormat="0" applyProtection="0">
      <alignment vertical="center"/>
    </xf>
    <xf numFmtId="0" fontId="69" fillId="30" borderId="20" applyNumberFormat="0" applyProtection="0">
      <alignment horizontal="left" vertical="center" indent="1"/>
    </xf>
    <xf numFmtId="0" fontId="37" fillId="29" borderId="12" applyNumberFormat="0" applyProtection="0">
      <alignment horizontal="left" vertical="top" indent="1"/>
    </xf>
    <xf numFmtId="0" fontId="37" fillId="29" borderId="12" applyNumberFormat="0" applyProtection="0">
      <alignment horizontal="left" vertical="top" indent="1"/>
    </xf>
    <xf numFmtId="0" fontId="67" fillId="28" borderId="20" applyNumberFormat="0" applyProtection="0">
      <alignment vertical="center"/>
    </xf>
    <xf numFmtId="0" fontId="68" fillId="28" borderId="20" applyNumberFormat="0" applyProtection="0">
      <alignment vertical="center"/>
    </xf>
    <xf numFmtId="0" fontId="69" fillId="22" borderId="20" applyNumberFormat="0" applyProtection="0">
      <alignment horizontal="left" vertical="center" indent="1"/>
    </xf>
    <xf numFmtId="0" fontId="99" fillId="8" borderId="20" applyNumberFormat="0" applyProtection="0">
      <alignment horizontal="left" indent="1"/>
    </xf>
    <xf numFmtId="0" fontId="85" fillId="28" borderId="20" applyNumberFormat="0" applyProtection="0">
      <alignment vertical="center"/>
    </xf>
    <xf numFmtId="0" fontId="48" fillId="0" borderId="0" applyNumberFormat="0" applyFon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21" fillId="0" borderId="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115" fillId="0" borderId="0"/>
    <xf numFmtId="0" fontId="115" fillId="0" borderId="0"/>
    <xf numFmtId="0" fontId="115" fillId="0" borderId="0"/>
    <xf numFmtId="0" fontId="115" fillId="0" borderId="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115" fillId="0" borderId="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1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5" fillId="28" borderId="2" applyNumberFormat="0" applyAlignment="0" applyProtection="0"/>
    <xf numFmtId="0" fontId="25" fillId="28" borderId="2" applyNumberFormat="0" applyAlignment="0" applyProtection="0"/>
    <xf numFmtId="0" fontId="25" fillId="20" borderId="2" applyNumberFormat="0" applyAlignment="0" applyProtection="0"/>
    <xf numFmtId="0" fontId="25" fillId="28" borderId="2" applyNumberFormat="0" applyAlignment="0" applyProtection="0"/>
    <xf numFmtId="0" fontId="25" fillId="28" borderId="2" applyNumberFormat="0" applyAlignment="0" applyProtection="0"/>
    <xf numFmtId="0" fontId="25" fillId="28" borderId="2" applyNumberFormat="0" applyAlignment="0" applyProtection="0"/>
    <xf numFmtId="43" fontId="115"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5"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8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102" fillId="0" borderId="21" applyNumberFormat="0" applyFill="0" applyAlignment="0" applyProtection="0"/>
    <xf numFmtId="0" fontId="102" fillId="0" borderId="21" applyNumberFormat="0" applyFill="0" applyAlignment="0" applyProtection="0"/>
    <xf numFmtId="0" fontId="82" fillId="0" borderId="18"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103" fillId="0" borderId="13" applyNumberFormat="0" applyFill="0" applyAlignment="0" applyProtection="0"/>
    <xf numFmtId="0" fontId="103" fillId="0" borderId="13" applyNumberFormat="0" applyFill="0" applyAlignment="0" applyProtection="0"/>
    <xf numFmtId="0" fontId="8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100" fillId="0" borderId="22" applyNumberFormat="0" applyFill="0" applyAlignment="0" applyProtection="0"/>
    <xf numFmtId="0" fontId="100" fillId="0" borderId="22" applyNumberFormat="0" applyFill="0" applyAlignment="0" applyProtection="0"/>
    <xf numFmtId="0" fontId="29" fillId="0" borderId="6"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23" borderId="2" applyNumberFormat="0" applyAlignment="0" applyProtection="0"/>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81"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115" fillId="0" borderId="0"/>
    <xf numFmtId="0" fontId="115" fillId="0" borderId="0"/>
    <xf numFmtId="0" fontId="21" fillId="0" borderId="0"/>
    <xf numFmtId="0" fontId="21" fillId="0" borderId="0"/>
    <xf numFmtId="0" fontId="21" fillId="0" borderId="0"/>
    <xf numFmtId="0" fontId="115" fillId="0" borderId="0"/>
    <xf numFmtId="0" fontId="81" fillId="0" borderId="0"/>
    <xf numFmtId="0" fontId="115" fillId="0" borderId="0"/>
    <xf numFmtId="0" fontId="115" fillId="0" borderId="0"/>
    <xf numFmtId="0" fontId="115" fillId="0" borderId="0"/>
    <xf numFmtId="0" fontId="21" fillId="0" borderId="0"/>
    <xf numFmtId="0" fontId="115" fillId="0" borderId="0"/>
    <xf numFmtId="0" fontId="115" fillId="0" borderId="0"/>
    <xf numFmtId="0" fontId="21" fillId="0" borderId="0"/>
    <xf numFmtId="0" fontId="115" fillId="0" borderId="0"/>
    <xf numFmtId="0" fontId="115" fillId="0" borderId="0"/>
    <xf numFmtId="0" fontId="115" fillId="0" borderId="0"/>
    <xf numFmtId="0" fontId="21" fillId="0" borderId="0"/>
    <xf numFmtId="0" fontId="115" fillId="0" borderId="0"/>
    <xf numFmtId="0" fontId="115" fillId="0" borderId="0"/>
    <xf numFmtId="0" fontId="115" fillId="0" borderId="0"/>
    <xf numFmtId="0" fontId="115" fillId="0" borderId="0"/>
    <xf numFmtId="0" fontId="8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115" fillId="0" borderId="0"/>
    <xf numFmtId="0" fontId="81" fillId="0" borderId="0"/>
    <xf numFmtId="0" fontId="115" fillId="0" borderId="0"/>
    <xf numFmtId="0" fontId="115" fillId="0" borderId="0"/>
    <xf numFmtId="0" fontId="21" fillId="0" borderId="0"/>
    <xf numFmtId="0" fontId="115" fillId="0" borderId="0"/>
    <xf numFmtId="0" fontId="8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115" fillId="0" borderId="0"/>
    <xf numFmtId="0" fontId="81" fillId="0" borderId="0"/>
    <xf numFmtId="0" fontId="115" fillId="0" borderId="0"/>
    <xf numFmtId="0" fontId="115" fillId="22" borderId="10" applyNumberFormat="0" applyFont="0" applyAlignment="0" applyProtection="0"/>
    <xf numFmtId="0" fontId="115" fillId="22" borderId="10" applyNumberFormat="0" applyFont="0" applyAlignment="0" applyProtection="0"/>
    <xf numFmtId="0" fontId="81"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33" fillId="28" borderId="11" applyNumberFormat="0" applyAlignment="0" applyProtection="0"/>
    <xf numFmtId="0" fontId="33" fillId="28" borderId="11" applyNumberFormat="0" applyAlignment="0" applyProtection="0"/>
    <xf numFmtId="0" fontId="33" fillId="20" borderId="11" applyNumberFormat="0" applyAlignment="0" applyProtection="0"/>
    <xf numFmtId="0" fontId="33" fillId="28" borderId="11" applyNumberFormat="0" applyAlignment="0" applyProtection="0"/>
    <xf numFmtId="0" fontId="33" fillId="28" borderId="11" applyNumberFormat="0" applyAlignment="0" applyProtection="0"/>
    <xf numFmtId="0" fontId="33" fillId="28" borderId="11" applyNumberFormat="0" applyAlignment="0" applyProtection="0"/>
    <xf numFmtId="9"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01" fillId="0" borderId="0" applyNumberFormat="0" applyFill="0" applyBorder="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19"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9" fontId="81" fillId="0" borderId="0" applyFont="0" applyFill="0" applyBorder="0" applyAlignment="0" applyProtection="0"/>
    <xf numFmtId="0" fontId="30" fillId="7" borderId="2" applyNumberFormat="0" applyAlignment="0" applyProtection="0"/>
    <xf numFmtId="43" fontId="81" fillId="0" borderId="0" applyFont="0" applyFill="0" applyBorder="0" applyAlignment="0" applyProtection="0"/>
    <xf numFmtId="0" fontId="81"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9" fontId="115"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9" fontId="81" fillId="0" borderId="0" applyFont="0" applyFill="0" applyBorder="0" applyAlignment="0" applyProtection="0"/>
    <xf numFmtId="43" fontId="81" fillId="0" borderId="0" applyFont="0" applyFill="0" applyBorder="0" applyAlignment="0" applyProtection="0"/>
    <xf numFmtId="0" fontId="81" fillId="0" borderId="0"/>
    <xf numFmtId="9" fontId="81" fillId="0" borderId="0" applyFont="0" applyFill="0" applyBorder="0" applyAlignment="0" applyProtection="0"/>
    <xf numFmtId="43" fontId="81" fillId="0" borderId="0" applyFont="0" applyFill="0" applyBorder="0" applyAlignment="0" applyProtection="0"/>
    <xf numFmtId="0" fontId="30" fillId="7" borderId="2" applyNumberFormat="0" applyAlignment="0" applyProtection="0"/>
    <xf numFmtId="0" fontId="81" fillId="0" borderId="0"/>
    <xf numFmtId="0" fontId="30" fillId="7" borderId="2" applyNumberFormat="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4" borderId="0" applyNumberFormat="0" applyBorder="0" applyAlignment="0" applyProtection="0"/>
    <xf numFmtId="0" fontId="115" fillId="0" borderId="0"/>
    <xf numFmtId="0" fontId="21" fillId="0" borderId="0"/>
    <xf numFmtId="0" fontId="20" fillId="0" borderId="0"/>
    <xf numFmtId="0" fontId="19" fillId="0" borderId="0"/>
    <xf numFmtId="0" fontId="18" fillId="0" borderId="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44" fontId="11" fillId="0" borderId="0" applyFont="0" applyFill="0" applyBorder="0" applyAlignment="0" applyProtection="0"/>
    <xf numFmtId="0" fontId="47" fillId="0" borderId="0"/>
    <xf numFmtId="0" fontId="75" fillId="0" borderId="0"/>
    <xf numFmtId="0" fontId="115" fillId="0" borderId="0"/>
    <xf numFmtId="0" fontId="10" fillId="0" borderId="0"/>
    <xf numFmtId="44" fontId="10" fillId="0" borderId="0" applyFont="0" applyFill="0" applyBorder="0" applyAlignment="0" applyProtection="0"/>
    <xf numFmtId="0" fontId="37" fillId="0" borderId="0"/>
    <xf numFmtId="0" fontId="9" fillId="0" borderId="0"/>
    <xf numFmtId="44" fontId="9" fillId="0" borderId="0" applyFont="0" applyFill="0" applyBorder="0" applyAlignment="0" applyProtection="0"/>
    <xf numFmtId="0" fontId="8" fillId="34" borderId="0" applyNumberFormat="0" applyBorder="0" applyAlignment="0" applyProtection="0"/>
    <xf numFmtId="0" fontId="7" fillId="0" borderId="0"/>
    <xf numFmtId="0" fontId="6" fillId="0" borderId="0"/>
    <xf numFmtId="0" fontId="132" fillId="0" borderId="0" applyNumberFormat="0" applyFill="0" applyBorder="0" applyAlignment="0" applyProtection="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115" fillId="0" borderId="0"/>
    <xf numFmtId="0" fontId="61" fillId="0" borderId="0"/>
    <xf numFmtId="0" fontId="115" fillId="0" borderId="0"/>
    <xf numFmtId="0" fontId="1" fillId="0" borderId="0"/>
    <xf numFmtId="43" fontId="115" fillId="0" borderId="0" applyFont="0" applyFill="0" applyBorder="0" applyAlignment="0" applyProtection="0"/>
  </cellStyleXfs>
  <cellXfs count="1564">
    <xf numFmtId="0" fontId="0" fillId="0" borderId="0" xfId="0"/>
    <xf numFmtId="0" fontId="76" fillId="0" borderId="0" xfId="0" applyFont="1"/>
    <xf numFmtId="0" fontId="80"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8" fillId="36" borderId="27" xfId="0" applyFont="1" applyFill="1" applyBorder="1"/>
    <xf numFmtId="0" fontId="38" fillId="0" borderId="0" xfId="0" applyFont="1"/>
    <xf numFmtId="0" fontId="38" fillId="0" borderId="29" xfId="0" applyFont="1" applyBorder="1"/>
    <xf numFmtId="164" fontId="38" fillId="0" borderId="29" xfId="4" applyNumberFormat="1" applyFont="1" applyBorder="1"/>
    <xf numFmtId="0" fontId="0" fillId="0" borderId="30" xfId="0" applyBorder="1"/>
    <xf numFmtId="37" fontId="38" fillId="0" borderId="29" xfId="4" applyNumberFormat="1" applyFont="1" applyBorder="1"/>
    <xf numFmtId="0" fontId="107" fillId="0" borderId="0" xfId="0" applyFont="1"/>
    <xf numFmtId="0" fontId="109" fillId="0" borderId="0" xfId="0" applyFont="1"/>
    <xf numFmtId="0" fontId="109" fillId="0" borderId="0" xfId="0" applyFont="1" applyAlignment="1">
      <alignment horizontal="left"/>
    </xf>
    <xf numFmtId="44" fontId="0" fillId="0" borderId="0" xfId="2" applyFont="1" applyFill="1" applyBorder="1"/>
    <xf numFmtId="164" fontId="0" fillId="0" borderId="30" xfId="4" applyNumberFormat="1" applyFont="1" applyBorder="1"/>
    <xf numFmtId="0" fontId="38" fillId="36" borderId="33" xfId="0" applyFont="1" applyFill="1" applyBorder="1"/>
    <xf numFmtId="0" fontId="38" fillId="36" borderId="34" xfId="0" applyFont="1" applyFill="1" applyBorder="1"/>
    <xf numFmtId="0" fontId="38" fillId="36" borderId="35" xfId="0" applyFont="1" applyFill="1" applyBorder="1"/>
    <xf numFmtId="0" fontId="38" fillId="36" borderId="36" xfId="0" applyFont="1" applyFill="1" applyBorder="1" applyAlignment="1">
      <alignment horizontal="center"/>
    </xf>
    <xf numFmtId="164" fontId="38" fillId="0" borderId="0" xfId="4" applyNumberFormat="1" applyFont="1" applyBorder="1"/>
    <xf numFmtId="37" fontId="38" fillId="0" borderId="0" xfId="4" applyNumberFormat="1"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176" fontId="0" fillId="0" borderId="27" xfId="509" applyNumberFormat="1" applyFont="1" applyFill="1" applyBorder="1" applyAlignment="1">
      <alignment vertical="center" wrapText="1"/>
    </xf>
    <xf numFmtId="176" fontId="0" fillId="0" borderId="29" xfId="509" applyNumberFormat="1" applyFont="1" applyFill="1" applyBorder="1" applyAlignment="1">
      <alignment vertical="center" wrapText="1"/>
    </xf>
    <xf numFmtId="176" fontId="0" fillId="0" borderId="38" xfId="509" applyNumberFormat="1" applyFont="1" applyFill="1" applyBorder="1" applyAlignment="1">
      <alignment vertical="center" wrapText="1"/>
    </xf>
    <xf numFmtId="176" fontId="0" fillId="0" borderId="24" xfId="509" applyNumberFormat="1" applyFont="1" applyFill="1" applyBorder="1" applyAlignment="1">
      <alignment vertical="center" wrapText="1"/>
    </xf>
    <xf numFmtId="176" fontId="0" fillId="0" borderId="34" xfId="0" applyNumberFormat="1" applyBorder="1"/>
    <xf numFmtId="176" fontId="0" fillId="0" borderId="26" xfId="0" applyNumberFormat="1" applyBorder="1"/>
    <xf numFmtId="176" fontId="0" fillId="0" borderId="44" xfId="0" applyNumberFormat="1" applyBorder="1"/>
    <xf numFmtId="0" fontId="109" fillId="37" borderId="46" xfId="0" applyFont="1" applyFill="1" applyBorder="1"/>
    <xf numFmtId="0" fontId="109" fillId="37" borderId="30" xfId="0" applyFont="1" applyFill="1" applyBorder="1"/>
    <xf numFmtId="0" fontId="109" fillId="37" borderId="47" xfId="0" applyFont="1" applyFill="1" applyBorder="1"/>
    <xf numFmtId="0" fontId="109" fillId="0" borderId="30" xfId="0" applyFont="1" applyBorder="1" applyAlignment="1">
      <alignment horizontal="left"/>
    </xf>
    <xf numFmtId="10" fontId="0" fillId="0" borderId="0" xfId="1" applyNumberFormat="1" applyFont="1"/>
    <xf numFmtId="0" fontId="38" fillId="35" borderId="39" xfId="0" applyFont="1" applyFill="1" applyBorder="1"/>
    <xf numFmtId="0" fontId="38" fillId="0" borderId="29" xfId="0" applyFont="1" applyBorder="1" applyAlignment="1">
      <alignment wrapText="1"/>
    </xf>
    <xf numFmtId="0" fontId="104" fillId="0" borderId="0" xfId="0" applyFont="1"/>
    <xf numFmtId="0" fontId="104" fillId="0" borderId="0" xfId="0" applyFont="1" applyAlignment="1">
      <alignment wrapText="1"/>
    </xf>
    <xf numFmtId="0" fontId="38" fillId="0" borderId="29" xfId="0" applyFont="1" applyBorder="1" applyAlignment="1">
      <alignment horizontal="left" wrapText="1" indent="1"/>
    </xf>
    <xf numFmtId="0" fontId="108" fillId="37" borderId="26" xfId="0" applyFont="1" applyFill="1" applyBorder="1"/>
    <xf numFmtId="164" fontId="108" fillId="37" borderId="26" xfId="39" applyNumberFormat="1" applyFont="1" applyFill="1" applyBorder="1"/>
    <xf numFmtId="164" fontId="0" fillId="37" borderId="26" xfId="39" applyNumberFormat="1" applyFont="1" applyFill="1" applyBorder="1"/>
    <xf numFmtId="0" fontId="0" fillId="0" borderId="0" xfId="0" applyAlignment="1">
      <alignment vertical="top"/>
    </xf>
    <xf numFmtId="0" fontId="0" fillId="0" borderId="0" xfId="0" quotePrefix="1" applyAlignment="1">
      <alignment vertical="top"/>
    </xf>
    <xf numFmtId="0" fontId="0" fillId="0" borderId="0" xfId="127" applyFont="1" applyAlignment="1">
      <alignment wrapText="1"/>
    </xf>
    <xf numFmtId="0" fontId="38" fillId="36" borderId="45" xfId="0" applyFont="1" applyFill="1" applyBorder="1"/>
    <xf numFmtId="0" fontId="38" fillId="36" borderId="45" xfId="0" applyFont="1" applyFill="1" applyBorder="1" applyAlignment="1">
      <alignment horizontal="left"/>
    </xf>
    <xf numFmtId="0" fontId="76" fillId="0" borderId="0" xfId="0" applyFont="1" applyAlignment="1">
      <alignment horizontal="left" wrapText="1"/>
    </xf>
    <xf numFmtId="0" fontId="0" fillId="38" borderId="29" xfId="0" applyFill="1" applyBorder="1"/>
    <xf numFmtId="0" fontId="38" fillId="0" borderId="0" xfId="528" applyFont="1"/>
    <xf numFmtId="0" fontId="38" fillId="0" borderId="50" xfId="528" applyFont="1" applyBorder="1"/>
    <xf numFmtId="0" fontId="38" fillId="0" borderId="51" xfId="528" applyFont="1" applyBorder="1"/>
    <xf numFmtId="0" fontId="38" fillId="0" borderId="52" xfId="528" applyFont="1" applyBorder="1"/>
    <xf numFmtId="0" fontId="111" fillId="0" borderId="0" xfId="528" applyFont="1" applyAlignment="1">
      <alignment horizontal="left"/>
    </xf>
    <xf numFmtId="0" fontId="115" fillId="0" borderId="0" xfId="528" applyAlignment="1">
      <alignment horizontal="center"/>
    </xf>
    <xf numFmtId="0" fontId="115" fillId="0" borderId="0" xfId="528"/>
    <xf numFmtId="49" fontId="39" fillId="0" borderId="0" xfId="528" applyNumberFormat="1" applyFont="1" applyAlignment="1">
      <alignment horizontal="center"/>
    </xf>
    <xf numFmtId="0" fontId="38" fillId="36" borderId="32" xfId="528" applyFont="1" applyFill="1" applyBorder="1"/>
    <xf numFmtId="0" fontId="38" fillId="36" borderId="32" xfId="528" applyFont="1" applyFill="1" applyBorder="1" applyAlignment="1">
      <alignment horizontal="center" wrapText="1"/>
    </xf>
    <xf numFmtId="0" fontId="38" fillId="37" borderId="32" xfId="528" applyFont="1" applyFill="1" applyBorder="1"/>
    <xf numFmtId="0" fontId="38" fillId="37" borderId="31" xfId="528" applyFont="1" applyFill="1" applyBorder="1"/>
    <xf numFmtId="0" fontId="38"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0" fontId="38" fillId="0" borderId="0" xfId="0" applyFont="1" applyAlignment="1">
      <alignment horizontal="left"/>
    </xf>
    <xf numFmtId="3" fontId="0" fillId="0" borderId="0" xfId="0" applyNumberFormat="1" applyAlignment="1">
      <alignment vertical="center" wrapText="1"/>
    </xf>
    <xf numFmtId="164" fontId="0" fillId="35" borderId="30" xfId="4" applyNumberFormat="1" applyFont="1" applyFill="1" applyBorder="1"/>
    <xf numFmtId="0" fontId="0" fillId="37" borderId="8" xfId="528" applyFont="1" applyFill="1" applyBorder="1"/>
    <xf numFmtId="171" fontId="0" fillId="0" borderId="60"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1" xfId="528" applyFont="1" applyBorder="1"/>
    <xf numFmtId="164" fontId="0" fillId="0" borderId="60" xfId="0" applyNumberFormat="1" applyBorder="1"/>
    <xf numFmtId="0" fontId="38" fillId="36" borderId="8" xfId="0" applyFont="1" applyFill="1" applyBorder="1" applyAlignment="1">
      <alignment horizontal="center" vertical="center" wrapText="1"/>
    </xf>
    <xf numFmtId="0" fontId="0" fillId="37" borderId="8" xfId="0" applyFill="1" applyBorder="1"/>
    <xf numFmtId="0" fontId="0" fillId="37" borderId="60" xfId="0" applyFill="1" applyBorder="1"/>
    <xf numFmtId="164" fontId="0" fillId="0" borderId="8" xfId="0" applyNumberFormat="1" applyBorder="1"/>
    <xf numFmtId="164" fontId="0" fillId="0" borderId="59" xfId="39" applyNumberFormat="1" applyFont="1" applyFill="1" applyBorder="1"/>
    <xf numFmtId="164" fontId="0" fillId="0" borderId="8" xfId="39" applyNumberFormat="1" applyFont="1" applyFill="1" applyBorder="1"/>
    <xf numFmtId="0" fontId="0" fillId="0" borderId="60" xfId="0" applyBorder="1"/>
    <xf numFmtId="0" fontId="0" fillId="0" borderId="8" xfId="0" applyBorder="1"/>
    <xf numFmtId="0" fontId="0" fillId="0" borderId="59" xfId="0" applyBorder="1"/>
    <xf numFmtId="0" fontId="0" fillId="0" borderId="62" xfId="0" applyBorder="1" applyAlignment="1">
      <alignment horizontal="left"/>
    </xf>
    <xf numFmtId="0" fontId="38" fillId="36" borderId="59" xfId="0" applyFont="1" applyFill="1" applyBorder="1"/>
    <xf numFmtId="0" fontId="38" fillId="36" borderId="8" xfId="0" applyFont="1" applyFill="1" applyBorder="1"/>
    <xf numFmtId="0" fontId="38" fillId="37" borderId="59" xfId="0" applyFont="1" applyFill="1" applyBorder="1"/>
    <xf numFmtId="0" fontId="75" fillId="37" borderId="8" xfId="0" applyFont="1" applyFill="1" applyBorder="1"/>
    <xf numFmtId="0" fontId="75" fillId="37" borderId="60" xfId="0" applyFont="1" applyFill="1" applyBorder="1"/>
    <xf numFmtId="171" fontId="75" fillId="0" borderId="60" xfId="187" applyNumberFormat="1" applyFont="1" applyBorder="1"/>
    <xf numFmtId="164" fontId="75" fillId="37" borderId="8" xfId="39" applyNumberFormat="1" applyFont="1" applyFill="1" applyBorder="1"/>
    <xf numFmtId="0" fontId="75" fillId="0" borderId="59" xfId="0" applyFont="1" applyBorder="1"/>
    <xf numFmtId="171" fontId="75" fillId="37" borderId="60" xfId="187" applyNumberFormat="1" applyFont="1" applyFill="1" applyBorder="1"/>
    <xf numFmtId="0" fontId="38" fillId="0" borderId="8" xfId="0" applyFont="1" applyBorder="1" applyAlignment="1">
      <alignment wrapText="1"/>
    </xf>
    <xf numFmtId="0" fontId="0" fillId="40" borderId="8" xfId="0" applyFill="1" applyBorder="1"/>
    <xf numFmtId="0" fontId="0" fillId="0" borderId="59" xfId="127" applyFont="1" applyBorder="1"/>
    <xf numFmtId="164" fontId="0" fillId="0" borderId="8" xfId="4" applyNumberFormat="1" applyFont="1" applyBorder="1"/>
    <xf numFmtId="164" fontId="0" fillId="0" borderId="8" xfId="4" quotePrefix="1" applyNumberFormat="1" applyFont="1" applyBorder="1" applyAlignment="1">
      <alignment horizontal="center"/>
    </xf>
    <xf numFmtId="164" fontId="0" fillId="0" borderId="8" xfId="4" applyNumberFormat="1" applyFont="1" applyBorder="1" applyAlignment="1">
      <alignment horizontal="center"/>
    </xf>
    <xf numFmtId="0" fontId="38" fillId="36" borderId="59" xfId="0" applyFont="1" applyFill="1" applyBorder="1" applyAlignment="1">
      <alignment horizontal="center"/>
    </xf>
    <xf numFmtId="0" fontId="38" fillId="37" borderId="63" xfId="0" applyFont="1" applyFill="1" applyBorder="1"/>
    <xf numFmtId="9" fontId="0" fillId="0" borderId="59" xfId="0" applyNumberFormat="1" applyBorder="1"/>
    <xf numFmtId="9" fontId="0" fillId="0" borderId="8" xfId="0" applyNumberFormat="1" applyBorder="1"/>
    <xf numFmtId="9" fontId="0" fillId="0" borderId="60" xfId="0" applyNumberFormat="1" applyBorder="1"/>
    <xf numFmtId="9" fontId="0" fillId="37" borderId="59" xfId="0" applyNumberFormat="1" applyFill="1" applyBorder="1"/>
    <xf numFmtId="9" fontId="0" fillId="37" borderId="8" xfId="0" applyNumberFormat="1" applyFill="1" applyBorder="1"/>
    <xf numFmtId="9" fontId="0" fillId="37" borderId="60" xfId="0" applyNumberFormat="1" applyFill="1" applyBorder="1"/>
    <xf numFmtId="176" fontId="0" fillId="0" borderId="60" xfId="509" applyNumberFormat="1" applyFont="1" applyFill="1" applyBorder="1" applyAlignment="1">
      <alignment vertical="center"/>
    </xf>
    <xf numFmtId="42" fontId="0" fillId="0" borderId="8" xfId="0" applyNumberFormat="1" applyBorder="1"/>
    <xf numFmtId="165" fontId="0" fillId="0" borderId="8" xfId="703" applyNumberFormat="1" applyFont="1" applyFill="1" applyBorder="1" applyAlignment="1">
      <alignment vertical="center"/>
    </xf>
    <xf numFmtId="0" fontId="115" fillId="0" borderId="0" xfId="132"/>
    <xf numFmtId="0" fontId="38" fillId="36" borderId="63" xfId="132" applyFont="1" applyFill="1" applyBorder="1"/>
    <xf numFmtId="0" fontId="38" fillId="36" borderId="62" xfId="132" applyFont="1" applyFill="1" applyBorder="1" applyAlignment="1">
      <alignment horizontal="center"/>
    </xf>
    <xf numFmtId="0" fontId="38" fillId="36" borderId="30" xfId="132" applyFont="1" applyFill="1" applyBorder="1" applyAlignment="1">
      <alignment horizontal="center"/>
    </xf>
    <xf numFmtId="0" fontId="38" fillId="36" borderId="54" xfId="132" applyFont="1" applyFill="1" applyBorder="1" applyAlignment="1">
      <alignment horizontal="center"/>
    </xf>
    <xf numFmtId="0" fontId="115" fillId="36" borderId="27" xfId="132" applyFill="1" applyBorder="1"/>
    <xf numFmtId="0" fontId="115" fillId="36" borderId="28" xfId="132" applyFill="1" applyBorder="1"/>
    <xf numFmtId="0" fontId="115" fillId="36" borderId="65" xfId="132" applyFill="1" applyBorder="1"/>
    <xf numFmtId="0" fontId="115" fillId="36" borderId="39" xfId="132" applyFill="1" applyBorder="1"/>
    <xf numFmtId="0" fontId="115" fillId="36" borderId="0" xfId="132" applyFill="1"/>
    <xf numFmtId="0" fontId="115" fillId="36" borderId="50" xfId="132" applyFill="1" applyBorder="1"/>
    <xf numFmtId="0" fontId="0" fillId="0" borderId="63" xfId="132" quotePrefix="1" applyFont="1" applyBorder="1" applyAlignment="1">
      <alignment horizontal="left"/>
    </xf>
    <xf numFmtId="0" fontId="0" fillId="0" borderId="63" xfId="132" applyFont="1" applyBorder="1"/>
    <xf numFmtId="9" fontId="0" fillId="0" borderId="24" xfId="197" applyFont="1" applyBorder="1"/>
    <xf numFmtId="9" fontId="0" fillId="0" borderId="29" xfId="197" applyFont="1" applyBorder="1"/>
    <xf numFmtId="9" fontId="0" fillId="0" borderId="38" xfId="197" applyFont="1" applyBorder="1"/>
    <xf numFmtId="0" fontId="38" fillId="0" borderId="43" xfId="132" quotePrefix="1" applyFont="1" applyBorder="1" applyAlignment="1">
      <alignment horizontal="left"/>
    </xf>
    <xf numFmtId="9" fontId="0" fillId="0" borderId="45" xfId="197" applyFont="1" applyBorder="1"/>
    <xf numFmtId="9" fontId="0" fillId="0" borderId="46" xfId="197" applyFont="1" applyBorder="1"/>
    <xf numFmtId="9" fontId="0" fillId="0" borderId="47" xfId="197" applyFont="1" applyBorder="1"/>
    <xf numFmtId="0" fontId="76" fillId="0" borderId="63" xfId="132" applyFont="1" applyBorder="1"/>
    <xf numFmtId="0" fontId="0" fillId="0" borderId="43" xfId="132" applyFont="1" applyBorder="1"/>
    <xf numFmtId="0" fontId="0" fillId="0" borderId="0" xfId="132" applyFont="1"/>
    <xf numFmtId="0" fontId="0" fillId="0" borderId="27" xfId="132" applyFont="1" applyBorder="1"/>
    <xf numFmtId="165" fontId="115" fillId="0" borderId="0" xfId="132" applyNumberFormat="1"/>
    <xf numFmtId="5" fontId="38" fillId="0" borderId="67" xfId="132" quotePrefix="1" applyNumberFormat="1" applyFont="1" applyBorder="1" applyAlignment="1">
      <alignment horizontal="left"/>
    </xf>
    <xf numFmtId="0" fontId="0" fillId="0" borderId="64" xfId="132" quotePrefix="1" applyFont="1" applyBorder="1" applyAlignment="1">
      <alignment horizontal="left"/>
    </xf>
    <xf numFmtId="3" fontId="115" fillId="0" borderId="0" xfId="132" applyNumberFormat="1"/>
    <xf numFmtId="165" fontId="0" fillId="0" borderId="0" xfId="0" applyNumberFormat="1"/>
    <xf numFmtId="164" fontId="0" fillId="0" borderId="54" xfId="0" applyNumberFormat="1" applyBorder="1"/>
    <xf numFmtId="3" fontId="0" fillId="35" borderId="8" xfId="4" applyNumberFormat="1" applyFont="1" applyFill="1" applyBorder="1" applyAlignment="1">
      <alignment horizontal="center"/>
    </xf>
    <xf numFmtId="43" fontId="0" fillId="0" borderId="8" xfId="4" applyFont="1" applyBorder="1"/>
    <xf numFmtId="1" fontId="0" fillId="0" borderId="8" xfId="4" applyNumberFormat="1" applyFont="1" applyBorder="1"/>
    <xf numFmtId="6" fontId="0" fillId="0" borderId="0" xfId="0" applyNumberFormat="1"/>
    <xf numFmtId="9" fontId="0" fillId="0" borderId="0" xfId="1" applyFont="1"/>
    <xf numFmtId="164" fontId="0" fillId="0" borderId="8" xfId="39" applyNumberFormat="1" applyFont="1" applyFill="1" applyBorder="1" applyAlignment="1">
      <alignment horizontal="left"/>
    </xf>
    <xf numFmtId="164" fontId="0" fillId="0" borderId="8" xfId="4" applyNumberFormat="1" applyFont="1" applyBorder="1" applyAlignment="1">
      <alignment horizontal="left" vertical="center" wrapText="1"/>
    </xf>
    <xf numFmtId="164" fontId="0" fillId="0" borderId="8" xfId="39" applyNumberFormat="1" applyFont="1" applyBorder="1" applyAlignment="1">
      <alignment horizontal="left"/>
    </xf>
    <xf numFmtId="43" fontId="0" fillId="0" borderId="8" xfId="4" applyFont="1" applyBorder="1" applyAlignment="1">
      <alignment horizontal="center"/>
    </xf>
    <xf numFmtId="0" fontId="0" fillId="37" borderId="36" xfId="528" applyFont="1" applyFill="1" applyBorder="1"/>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59" xfId="39" applyNumberFormat="1" applyFont="1" applyFill="1" applyBorder="1"/>
    <xf numFmtId="175" fontId="0" fillId="0" borderId="31" xfId="528" applyNumberFormat="1" applyFont="1" applyBorder="1"/>
    <xf numFmtId="165" fontId="0" fillId="0" borderId="31" xfId="703" applyNumberFormat="1" applyFont="1" applyBorder="1"/>
    <xf numFmtId="0" fontId="0" fillId="0" borderId="64" xfId="528" applyFont="1" applyBorder="1"/>
    <xf numFmtId="0" fontId="38" fillId="37" borderId="63" xfId="528" applyFont="1" applyFill="1" applyBorder="1"/>
    <xf numFmtId="0" fontId="0" fillId="0" borderId="63" xfId="528" applyFont="1" applyBorder="1"/>
    <xf numFmtId="0" fontId="38" fillId="0" borderId="63" xfId="528" applyFon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5" fillId="35" borderId="59" xfId="0" applyFont="1" applyFill="1" applyBorder="1"/>
    <xf numFmtId="44" fontId="0" fillId="0" borderId="38" xfId="2" applyFont="1" applyFill="1" applyBorder="1"/>
    <xf numFmtId="44" fontId="0" fillId="0" borderId="47" xfId="2" applyFont="1" applyFill="1" applyBorder="1"/>
    <xf numFmtId="3" fontId="38" fillId="0" borderId="46" xfId="4" applyNumberFormat="1" applyFont="1" applyFill="1" applyBorder="1"/>
    <xf numFmtId="3" fontId="0" fillId="35" borderId="26" xfId="4" applyNumberFormat="1" applyFont="1" applyFill="1" applyBorder="1" applyAlignment="1">
      <alignment horizontal="center"/>
    </xf>
    <xf numFmtId="0" fontId="38" fillId="36" borderId="24" xfId="0" applyFont="1" applyFill="1" applyBorder="1"/>
    <xf numFmtId="0" fontId="38" fillId="36" borderId="38" xfId="0" applyFont="1" applyFill="1" applyBorder="1" applyAlignment="1">
      <alignment horizontal="center"/>
    </xf>
    <xf numFmtId="3" fontId="38" fillId="0" borderId="38" xfId="4" applyNumberFormat="1" applyFont="1" applyFill="1" applyBorder="1"/>
    <xf numFmtId="0" fontId="0" fillId="0" borderId="25" xfId="127" applyFont="1" applyBorder="1"/>
    <xf numFmtId="3" fontId="38" fillId="0" borderId="68" xfId="4" applyNumberFormat="1" applyFont="1" applyFill="1" applyBorder="1"/>
    <xf numFmtId="0" fontId="38" fillId="0" borderId="45" xfId="0" applyFont="1" applyBorder="1"/>
    <xf numFmtId="3" fontId="38" fillId="36" borderId="46" xfId="4" applyNumberFormat="1" applyFont="1" applyFill="1" applyBorder="1"/>
    <xf numFmtId="164" fontId="0" fillId="35" borderId="8" xfId="4" applyNumberFormat="1" applyFont="1" applyFill="1" applyBorder="1"/>
    <xf numFmtId="176" fontId="0" fillId="0" borderId="37" xfId="509" applyNumberFormat="1" applyFont="1" applyFill="1" applyBorder="1" applyAlignment="1">
      <alignment vertical="center" wrapText="1"/>
    </xf>
    <xf numFmtId="176" fontId="0" fillId="0" borderId="28" xfId="509" applyNumberFormat="1" applyFont="1" applyFill="1" applyBorder="1" applyAlignment="1">
      <alignment vertical="center" wrapText="1"/>
    </xf>
    <xf numFmtId="9" fontId="0" fillId="0" borderId="25" xfId="0" applyNumberFormat="1" applyBorder="1"/>
    <xf numFmtId="9" fontId="0" fillId="0" borderId="26" xfId="0" applyNumberFormat="1" applyBorder="1"/>
    <xf numFmtId="9" fontId="0" fillId="0" borderId="44" xfId="0" applyNumberFormat="1" applyBorder="1"/>
    <xf numFmtId="176" fontId="0" fillId="0" borderId="39" xfId="509" applyNumberFormat="1" applyFont="1" applyFill="1" applyBorder="1" applyAlignment="1">
      <alignment vertical="center" wrapText="1"/>
    </xf>
    <xf numFmtId="176" fontId="0" fillId="0" borderId="66" xfId="509" applyNumberFormat="1" applyFont="1" applyFill="1" applyBorder="1" applyAlignment="1">
      <alignment vertical="center" wrapText="1"/>
    </xf>
    <xf numFmtId="176" fontId="0" fillId="0" borderId="68" xfId="509" applyNumberFormat="1" applyFont="1" applyFill="1" applyBorder="1" applyAlignment="1">
      <alignment vertical="center"/>
    </xf>
    <xf numFmtId="176" fontId="0" fillId="0" borderId="0" xfId="509" applyNumberFormat="1" applyFont="1" applyFill="1" applyBorder="1" applyAlignment="1">
      <alignment vertical="center" wrapText="1"/>
    </xf>
    <xf numFmtId="0" fontId="106" fillId="38" borderId="24" xfId="0" applyFont="1" applyFill="1" applyBorder="1"/>
    <xf numFmtId="0" fontId="0" fillId="38" borderId="38" xfId="0" applyFill="1" applyBorder="1"/>
    <xf numFmtId="0" fontId="106" fillId="38" borderId="59" xfId="0" applyFont="1" applyFill="1" applyBorder="1"/>
    <xf numFmtId="0" fontId="0" fillId="40" borderId="60" xfId="0" applyFill="1" applyBorder="1"/>
    <xf numFmtId="0" fontId="0" fillId="41" borderId="60" xfId="0" applyFill="1" applyBorder="1"/>
    <xf numFmtId="0" fontId="75" fillId="35" borderId="62" xfId="0" applyFont="1" applyFill="1" applyBorder="1"/>
    <xf numFmtId="0" fontId="0" fillId="0" borderId="54" xfId="0" applyBorder="1"/>
    <xf numFmtId="0" fontId="75" fillId="0" borderId="0" xfId="0" quotePrefix="1" applyFont="1" applyAlignment="1">
      <alignment horizontal="left" vertical="top" wrapText="1"/>
    </xf>
    <xf numFmtId="3" fontId="0" fillId="41" borderId="8" xfId="4" applyNumberFormat="1" applyFont="1" applyFill="1" applyBorder="1" applyAlignment="1">
      <alignment horizontal="center"/>
    </xf>
    <xf numFmtId="0" fontId="0" fillId="36" borderId="81" xfId="132" applyFont="1" applyFill="1" applyBorder="1"/>
    <xf numFmtId="0" fontId="0" fillId="36" borderId="76" xfId="132" applyFont="1" applyFill="1" applyBorder="1"/>
    <xf numFmtId="9" fontId="38" fillId="0" borderId="78" xfId="0" applyNumberFormat="1" applyFont="1" applyBorder="1"/>
    <xf numFmtId="9" fontId="38" fillId="0" borderId="79" xfId="0" applyNumberFormat="1" applyFont="1" applyBorder="1"/>
    <xf numFmtId="9" fontId="38" fillId="0" borderId="80" xfId="0" applyNumberFormat="1" applyFont="1" applyBorder="1"/>
    <xf numFmtId="0" fontId="109" fillId="37" borderId="78" xfId="0" applyFont="1" applyFill="1" applyBorder="1"/>
    <xf numFmtId="171" fontId="0" fillId="37" borderId="80" xfId="187" applyNumberFormat="1" applyFont="1" applyFill="1" applyBorder="1"/>
    <xf numFmtId="0" fontId="38" fillId="37" borderId="76" xfId="0" applyFont="1" applyFill="1" applyBorder="1"/>
    <xf numFmtId="0" fontId="38" fillId="37" borderId="82" xfId="0" applyFont="1" applyFill="1" applyBorder="1" applyAlignment="1">
      <alignment horizontal="center"/>
    </xf>
    <xf numFmtId="0" fontId="113" fillId="39" borderId="75" xfId="0" applyFont="1" applyFill="1" applyBorder="1" applyAlignment="1">
      <alignment horizontal="center" vertical="center" wrapText="1"/>
    </xf>
    <xf numFmtId="0" fontId="38" fillId="0" borderId="78" xfId="0" applyFont="1" applyBorder="1"/>
    <xf numFmtId="3" fontId="38" fillId="0" borderId="83" xfId="4" applyNumberFormat="1" applyFont="1" applyFill="1" applyBorder="1"/>
    <xf numFmtId="3" fontId="38" fillId="0" borderId="79" xfId="4" applyNumberFormat="1" applyFont="1" applyFill="1" applyBorder="1"/>
    <xf numFmtId="3" fontId="38" fillId="0" borderId="80" xfId="4" applyNumberFormat="1" applyFont="1" applyFill="1" applyBorder="1"/>
    <xf numFmtId="9" fontId="38" fillId="0" borderId="78" xfId="509" applyNumberFormat="1" applyFont="1" applyFill="1" applyBorder="1" applyAlignment="1">
      <alignment vertical="center" wrapText="1"/>
    </xf>
    <xf numFmtId="9" fontId="38" fillId="0" borderId="79" xfId="509" applyNumberFormat="1" applyFont="1" applyFill="1" applyBorder="1" applyAlignment="1">
      <alignment vertical="center" wrapText="1"/>
    </xf>
    <xf numFmtId="9" fontId="38" fillId="0" borderId="80" xfId="509" applyNumberFormat="1" applyFont="1" applyFill="1" applyBorder="1" applyAlignment="1">
      <alignment vertical="center" wrapText="1"/>
    </xf>
    <xf numFmtId="0" fontId="38" fillId="0" borderId="76" xfId="0" quotePrefix="1" applyFont="1" applyBorder="1" applyAlignment="1">
      <alignment horizontal="left"/>
    </xf>
    <xf numFmtId="0" fontId="0" fillId="36" borderId="86" xfId="132" applyFont="1" applyFill="1" applyBorder="1"/>
    <xf numFmtId="0" fontId="38" fillId="36" borderId="89" xfId="132" applyFont="1" applyFill="1" applyBorder="1"/>
    <xf numFmtId="0" fontId="0" fillId="36" borderId="88" xfId="132" applyFont="1" applyFill="1" applyBorder="1"/>
    <xf numFmtId="0" fontId="38" fillId="36" borderId="87" xfId="528" applyFont="1" applyFill="1" applyBorder="1"/>
    <xf numFmtId="0" fontId="0" fillId="37" borderId="89" xfId="528" applyFont="1" applyFill="1" applyBorder="1"/>
    <xf numFmtId="0" fontId="38" fillId="36" borderId="88" xfId="0" applyFont="1" applyFill="1" applyBorder="1"/>
    <xf numFmtId="0" fontId="0" fillId="0" borderId="71" xfId="528" applyFont="1" applyBorder="1"/>
    <xf numFmtId="0" fontId="0" fillId="0" borderId="48" xfId="528" applyFont="1" applyBorder="1"/>
    <xf numFmtId="164" fontId="0" fillId="0" borderId="0" xfId="528" applyNumberFormat="1" applyFont="1"/>
    <xf numFmtId="0" fontId="115" fillId="0" borderId="0" xfId="31305" quotePrefix="1" applyAlignment="1">
      <alignment horizontal="left" wrapText="1"/>
    </xf>
    <xf numFmtId="3" fontId="38" fillId="0" borderId="92" xfId="4" applyNumberFormat="1" applyFont="1" applyFill="1" applyBorder="1"/>
    <xf numFmtId="3" fontId="38" fillId="0" borderId="93" xfId="4" applyNumberFormat="1" applyFont="1" applyFill="1" applyBorder="1"/>
    <xf numFmtId="164" fontId="0" fillId="0" borderId="26" xfId="39" applyNumberFormat="1" applyFont="1" applyBorder="1" applyAlignment="1">
      <alignment horizontal="left"/>
    </xf>
    <xf numFmtId="164" fontId="0" fillId="0" borderId="26" xfId="4" applyNumberFormat="1" applyFont="1" applyBorder="1" applyAlignment="1">
      <alignment horizontal="left" vertical="center" wrapText="1"/>
    </xf>
    <xf numFmtId="44" fontId="115" fillId="0" borderId="0" xfId="132" applyNumberFormat="1"/>
    <xf numFmtId="3" fontId="0" fillId="0" borderId="8" xfId="4" applyNumberFormat="1" applyFont="1" applyBorder="1"/>
    <xf numFmtId="164" fontId="0" fillId="0" borderId="8" xfId="39" applyNumberFormat="1" applyFont="1" applyBorder="1" applyAlignment="1">
      <alignment horizontal="left" vertical="center" wrapText="1"/>
    </xf>
    <xf numFmtId="44" fontId="0" fillId="0" borderId="0" xfId="2" applyFont="1"/>
    <xf numFmtId="44" fontId="0" fillId="0" borderId="8" xfId="2" applyFont="1" applyFill="1" applyBorder="1"/>
    <xf numFmtId="42" fontId="0" fillId="0" borderId="27" xfId="703" applyNumberFormat="1" applyFont="1" applyBorder="1" applyAlignment="1">
      <alignment vertical="top"/>
    </xf>
    <xf numFmtId="42" fontId="0" fillId="0" borderId="29" xfId="703" applyNumberFormat="1" applyFont="1" applyBorder="1" applyAlignment="1">
      <alignment vertical="top"/>
    </xf>
    <xf numFmtId="42" fontId="0" fillId="0" borderId="65" xfId="703" applyNumberFormat="1" applyFont="1" applyBorder="1" applyAlignment="1">
      <alignment vertical="top"/>
    </xf>
    <xf numFmtId="42" fontId="38" fillId="0" borderId="56" xfId="703" applyNumberFormat="1" applyFont="1" applyBorder="1" applyAlignment="1">
      <alignment vertical="top"/>
    </xf>
    <xf numFmtId="42" fontId="38" fillId="0" borderId="46" xfId="703" applyNumberFormat="1" applyFont="1" applyBorder="1" applyAlignment="1">
      <alignment vertical="top"/>
    </xf>
    <xf numFmtId="42" fontId="38" fillId="0" borderId="52" xfId="703" applyNumberFormat="1" applyFont="1" applyBorder="1" applyAlignment="1">
      <alignment vertical="top"/>
    </xf>
    <xf numFmtId="42" fontId="0" fillId="0" borderId="27" xfId="703" applyNumberFormat="1" applyFont="1" applyFill="1" applyBorder="1" applyAlignment="1">
      <alignment vertical="top"/>
    </xf>
    <xf numFmtId="42" fontId="0" fillId="0" borderId="29" xfId="703" applyNumberFormat="1" applyFont="1" applyFill="1" applyBorder="1" applyAlignment="1">
      <alignment vertical="top"/>
    </xf>
    <xf numFmtId="42" fontId="0" fillId="0" borderId="65" xfId="703" applyNumberFormat="1" applyFont="1" applyFill="1" applyBorder="1" applyAlignment="1">
      <alignment vertical="top"/>
    </xf>
    <xf numFmtId="165" fontId="0" fillId="0" borderId="47" xfId="703" applyNumberFormat="1" applyFont="1" applyBorder="1" applyAlignment="1">
      <alignment vertical="top"/>
    </xf>
    <xf numFmtId="165" fontId="0" fillId="0" borderId="47" xfId="132" applyNumberFormat="1" applyFont="1" applyBorder="1"/>
    <xf numFmtId="0" fontId="0" fillId="36" borderId="78" xfId="132" applyFont="1" applyFill="1" applyBorder="1"/>
    <xf numFmtId="0" fontId="0" fillId="36" borderId="79" xfId="132" applyFont="1" applyFill="1" applyBorder="1"/>
    <xf numFmtId="0" fontId="0" fillId="36" borderId="80" xfId="132" applyFont="1" applyFill="1" applyBorder="1"/>
    <xf numFmtId="165" fontId="115" fillId="0" borderId="56" xfId="132" applyNumberFormat="1" applyBorder="1" applyAlignment="1">
      <alignment vertical="top" wrapText="1"/>
    </xf>
    <xf numFmtId="165" fontId="115" fillId="0" borderId="46" xfId="132" applyNumberFormat="1" applyBorder="1" applyAlignment="1">
      <alignment vertical="top" wrapText="1"/>
    </xf>
    <xf numFmtId="0" fontId="0" fillId="36" borderId="45" xfId="132" applyFont="1" applyFill="1" applyBorder="1"/>
    <xf numFmtId="0" fontId="0" fillId="36" borderId="62" xfId="132" applyFont="1" applyFill="1" applyBorder="1"/>
    <xf numFmtId="165" fontId="115" fillId="0" borderId="79" xfId="132" applyNumberFormat="1" applyBorder="1" applyAlignment="1">
      <alignment vertical="top" wrapText="1"/>
    </xf>
    <xf numFmtId="164" fontId="0" fillId="35" borderId="26" xfId="4" applyNumberFormat="1" applyFont="1" applyFill="1" applyBorder="1"/>
    <xf numFmtId="164" fontId="0" fillId="0" borderId="26" xfId="4" applyNumberFormat="1" applyFont="1" applyBorder="1"/>
    <xf numFmtId="0" fontId="75" fillId="0" borderId="0" xfId="0" applyFont="1"/>
    <xf numFmtId="3" fontId="0" fillId="0" borderId="26" xfId="4" applyNumberFormat="1" applyFont="1" applyBorder="1"/>
    <xf numFmtId="3" fontId="0" fillId="0" borderId="36" xfId="4" applyNumberFormat="1" applyFont="1" applyBorder="1"/>
    <xf numFmtId="165" fontId="115" fillId="36" borderId="27" xfId="2" applyNumberFormat="1" applyFill="1" applyBorder="1"/>
    <xf numFmtId="165" fontId="115" fillId="36" borderId="28" xfId="2" applyNumberFormat="1" applyFill="1" applyBorder="1"/>
    <xf numFmtId="165" fontId="115" fillId="36" borderId="65" xfId="2" applyNumberFormat="1" applyFill="1" applyBorder="1"/>
    <xf numFmtId="9" fontId="0" fillId="0" borderId="0" xfId="0" applyNumberFormat="1"/>
    <xf numFmtId="0" fontId="42" fillId="0" borderId="0" xfId="127" applyFont="1"/>
    <xf numFmtId="0" fontId="0" fillId="37" borderId="8" xfId="127" applyFont="1" applyFill="1" applyBorder="1" applyAlignment="1">
      <alignment horizontal="center" wrapText="1"/>
    </xf>
    <xf numFmtId="44" fontId="0" fillId="37" borderId="8" xfId="64" applyFont="1" applyFill="1" applyBorder="1" applyAlignment="1">
      <alignment wrapText="1"/>
    </xf>
    <xf numFmtId="42" fontId="0" fillId="37" borderId="8" xfId="64" applyNumberFormat="1" applyFont="1" applyFill="1" applyBorder="1" applyAlignment="1">
      <alignment wrapText="1"/>
    </xf>
    <xf numFmtId="165" fontId="42" fillId="0" borderId="0" xfId="127" applyNumberFormat="1" applyFont="1"/>
    <xf numFmtId="9" fontId="0" fillId="37" borderId="8" xfId="64" applyNumberFormat="1" applyFont="1" applyFill="1" applyBorder="1" applyAlignment="1">
      <alignment wrapText="1"/>
    </xf>
    <xf numFmtId="0" fontId="116" fillId="0" borderId="0" xfId="127" applyFont="1"/>
    <xf numFmtId="2" fontId="0" fillId="0" borderId="0" xfId="0" applyNumberFormat="1"/>
    <xf numFmtId="0" fontId="77" fillId="0" borderId="0" xfId="127" applyFont="1" applyAlignment="1">
      <alignment horizontal="center"/>
    </xf>
    <xf numFmtId="3" fontId="78" fillId="0" borderId="0" xfId="127" applyNumberFormat="1" applyFont="1"/>
    <xf numFmtId="3" fontId="78"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8" fillId="36" borderId="78" xfId="127" applyFont="1" applyFill="1" applyBorder="1" applyAlignment="1">
      <alignment horizontal="center" vertical="center" wrapText="1"/>
    </xf>
    <xf numFmtId="3" fontId="38" fillId="36" borderId="79" xfId="127" applyNumberFormat="1" applyFont="1" applyFill="1" applyBorder="1" applyAlignment="1">
      <alignment horizontal="center" vertical="center" wrapText="1"/>
    </xf>
    <xf numFmtId="0" fontId="38" fillId="36" borderId="79" xfId="127" applyFont="1" applyFill="1" applyBorder="1" applyAlignment="1">
      <alignment horizontal="center" vertical="center" wrapText="1"/>
    </xf>
    <xf numFmtId="0" fontId="38" fillId="36" borderId="80" xfId="127" applyFont="1" applyFill="1" applyBorder="1" applyAlignment="1">
      <alignment horizontal="center" vertical="center" wrapText="1"/>
    </xf>
    <xf numFmtId="177" fontId="38" fillId="0" borderId="24" xfId="127" applyNumberFormat="1" applyFont="1" applyBorder="1" applyAlignment="1">
      <alignment horizontal="left"/>
    </xf>
    <xf numFmtId="3" fontId="0" fillId="0" borderId="29" xfId="127" applyNumberFormat="1" applyFont="1" applyBorder="1" applyAlignment="1">
      <alignment horizontal="center" vertical="center"/>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177" fontId="38" fillId="0" borderId="59" xfId="127" applyNumberFormat="1" applyFont="1" applyBorder="1" applyAlignment="1">
      <alignment horizontal="left"/>
    </xf>
    <xf numFmtId="3" fontId="0" fillId="0" borderId="8" xfId="127" applyNumberFormat="1" applyFont="1" applyBorder="1" applyAlignment="1">
      <alignment horizontal="center" vertical="center"/>
    </xf>
    <xf numFmtId="177" fontId="38" fillId="0" borderId="25" xfId="127" applyNumberFormat="1" applyFont="1" applyBorder="1" applyAlignment="1">
      <alignment horizontal="left"/>
    </xf>
    <xf numFmtId="3" fontId="0" fillId="0" borderId="26" xfId="127" applyNumberFormat="1" applyFont="1" applyBorder="1" applyAlignment="1">
      <alignment horizontal="center" vertical="center"/>
    </xf>
    <xf numFmtId="0" fontId="38" fillId="0" borderId="78" xfId="127" applyFont="1" applyBorder="1" applyAlignment="1">
      <alignment horizontal="center"/>
    </xf>
    <xf numFmtId="3" fontId="38" fillId="0" borderId="79" xfId="127" applyNumberFormat="1" applyFont="1" applyBorder="1" applyAlignment="1">
      <alignment horizontal="center" vertical="center"/>
    </xf>
    <xf numFmtId="171" fontId="38" fillId="0" borderId="79" xfId="127" applyNumberFormat="1" applyFont="1" applyBorder="1" applyAlignment="1">
      <alignment horizontal="center" vertical="center"/>
    </xf>
    <xf numFmtId="171" fontId="38" fillId="0" borderId="80" xfId="127" applyNumberFormat="1" applyFont="1" applyBorder="1" applyAlignment="1">
      <alignment horizontal="center" vertical="center"/>
    </xf>
    <xf numFmtId="0" fontId="38" fillId="0" borderId="0" xfId="127" applyFont="1" applyAlignment="1">
      <alignment horizontal="center"/>
    </xf>
    <xf numFmtId="3" fontId="38" fillId="0" borderId="0" xfId="127" applyNumberFormat="1" applyFont="1" applyAlignment="1">
      <alignment horizontal="right"/>
    </xf>
    <xf numFmtId="10" fontId="38" fillId="0" borderId="0" xfId="127" applyNumberFormat="1" applyFont="1" applyAlignment="1">
      <alignment horizontal="right"/>
    </xf>
    <xf numFmtId="0" fontId="0" fillId="0" borderId="0" xfId="0" applyAlignment="1">
      <alignment vertical="center"/>
    </xf>
    <xf numFmtId="171" fontId="0" fillId="0" borderId="0" xfId="1" applyNumberFormat="1" applyFont="1" applyAlignment="1">
      <alignment vertical="center"/>
    </xf>
    <xf numFmtId="0" fontId="0" fillId="0" borderId="0" xfId="2807" applyFont="1" applyAlignment="1">
      <alignment vertical="center" wrapText="1"/>
    </xf>
    <xf numFmtId="0" fontId="0" fillId="0" borderId="0" xfId="2807" applyFont="1" applyAlignment="1">
      <alignment wrapText="1"/>
    </xf>
    <xf numFmtId="0" fontId="38" fillId="0" borderId="0" xfId="127" applyFont="1"/>
    <xf numFmtId="3" fontId="0" fillId="0" borderId="0" xfId="127" applyNumberFormat="1" applyFont="1"/>
    <xf numFmtId="3" fontId="115" fillId="0" borderId="29" xfId="127" applyNumberFormat="1" applyBorder="1" applyAlignment="1">
      <alignment horizontal="center" vertical="center"/>
    </xf>
    <xf numFmtId="3" fontId="0" fillId="0" borderId="37" xfId="127" applyNumberFormat="1" applyFont="1" applyBorder="1" applyAlignment="1">
      <alignment horizontal="center" vertical="center"/>
    </xf>
    <xf numFmtId="3" fontId="0" fillId="0" borderId="8" xfId="0" applyNumberFormat="1" applyBorder="1" applyAlignment="1">
      <alignment horizontal="center" vertical="center"/>
    </xf>
    <xf numFmtId="0" fontId="0" fillId="0" borderId="0" xfId="31324" applyFont="1"/>
    <xf numFmtId="0" fontId="42" fillId="0" borderId="0" xfId="0" applyFont="1"/>
    <xf numFmtId="0" fontId="0" fillId="0" borderId="59" xfId="0" applyBorder="1" applyAlignment="1">
      <alignment horizontal="left"/>
    </xf>
    <xf numFmtId="171" fontId="0" fillId="0" borderId="8" xfId="0" applyNumberFormat="1" applyBorder="1" applyAlignment="1">
      <alignment horizontal="center" vertical="center"/>
    </xf>
    <xf numFmtId="171" fontId="0" fillId="0" borderId="60"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8" fillId="0" borderId="78" xfId="0" applyFont="1" applyBorder="1" applyAlignment="1">
      <alignment horizontal="center"/>
    </xf>
    <xf numFmtId="3" fontId="38" fillId="0" borderId="79" xfId="0" applyNumberFormat="1" applyFont="1" applyBorder="1" applyAlignment="1">
      <alignment horizontal="center" vertical="center"/>
    </xf>
    <xf numFmtId="171" fontId="38" fillId="0" borderId="79" xfId="0" applyNumberFormat="1" applyFont="1" applyBorder="1" applyAlignment="1">
      <alignment horizontal="center" vertical="center"/>
    </xf>
    <xf numFmtId="0" fontId="0" fillId="0" borderId="63" xfId="0" applyBorder="1" applyAlignment="1">
      <alignment horizontal="left" vertical="center" wrapText="1"/>
    </xf>
    <xf numFmtId="0" fontId="37" fillId="0" borderId="63" xfId="0" applyFont="1" applyBorder="1" applyAlignment="1">
      <alignment horizontal="left" vertical="center" wrapText="1"/>
    </xf>
    <xf numFmtId="0" fontId="0" fillId="0" borderId="8" xfId="31325" applyFont="1" applyBorder="1" applyAlignment="1">
      <alignment horizontal="center" vertical="center"/>
    </xf>
    <xf numFmtId="0" fontId="0" fillId="0" borderId="53" xfId="31325" applyFont="1" applyBorder="1" applyAlignment="1">
      <alignment horizontal="center" vertical="center"/>
    </xf>
    <xf numFmtId="0" fontId="75" fillId="0" borderId="8" xfId="0" applyFont="1" applyBorder="1"/>
    <xf numFmtId="0" fontId="75" fillId="0" borderId="8" xfId="0" applyFont="1" applyBorder="1" applyAlignment="1">
      <alignment horizontal="center"/>
    </xf>
    <xf numFmtId="0" fontId="75" fillId="0" borderId="53" xfId="0" applyFont="1" applyBorder="1" applyAlignment="1">
      <alignment horizontal="center"/>
    </xf>
    <xf numFmtId="0" fontId="118" fillId="0" borderId="8" xfId="31325" applyFont="1" applyBorder="1" applyAlignment="1">
      <alignment horizontal="center" vertical="center"/>
    </xf>
    <xf numFmtId="0" fontId="0" fillId="0" borderId="63" xfId="895" applyFont="1" applyBorder="1" applyAlignment="1">
      <alignment horizontal="left"/>
    </xf>
    <xf numFmtId="0" fontId="38" fillId="0" borderId="0" xfId="31325" applyFont="1" applyAlignment="1">
      <alignment horizontal="left"/>
    </xf>
    <xf numFmtId="0" fontId="0" fillId="0" borderId="0" xfId="31325" applyFont="1" applyAlignment="1">
      <alignment horizontal="center" vertical="center"/>
    </xf>
    <xf numFmtId="0" fontId="119" fillId="0" borderId="0" xfId="0" applyFont="1" applyAlignment="1">
      <alignment horizontal="center" vertical="center"/>
    </xf>
    <xf numFmtId="0" fontId="78" fillId="0" borderId="0" xfId="127" applyFont="1"/>
    <xf numFmtId="0" fontId="0" fillId="0" borderId="0" xfId="127" applyFont="1"/>
    <xf numFmtId="0" fontId="79" fillId="0" borderId="0" xfId="127" applyFont="1"/>
    <xf numFmtId="171" fontId="115" fillId="0" borderId="29" xfId="127" applyNumberFormat="1" applyBorder="1" applyAlignment="1">
      <alignment horizontal="center" vertical="center"/>
    </xf>
    <xf numFmtId="171" fontId="115" fillId="0" borderId="38" xfId="127" applyNumberFormat="1" applyBorder="1" applyAlignment="1">
      <alignment horizontal="center" vertical="center"/>
    </xf>
    <xf numFmtId="3" fontId="115" fillId="0" borderId="66" xfId="127" applyNumberFormat="1" applyBorder="1" applyAlignment="1">
      <alignment horizontal="center" vertical="center"/>
    </xf>
    <xf numFmtId="0" fontId="115" fillId="0" borderId="0" xfId="0" applyFont="1"/>
    <xf numFmtId="3" fontId="0" fillId="0" borderId="8" xfId="16259" applyNumberFormat="1" applyFont="1" applyBorder="1" applyAlignment="1">
      <alignment horizontal="center" vertical="center"/>
    </xf>
    <xf numFmtId="0" fontId="38" fillId="0" borderId="33" xfId="0" applyFont="1" applyBorder="1" applyAlignment="1">
      <alignment horizontal="center" vertical="center" wrapText="1"/>
    </xf>
    <xf numFmtId="0" fontId="37" fillId="0" borderId="63" xfId="31328" applyBorder="1" applyAlignment="1">
      <alignment horizontal="left" vertical="center" wrapText="1"/>
    </xf>
    <xf numFmtId="0" fontId="0" fillId="0" borderId="26" xfId="0" applyBorder="1" applyAlignment="1">
      <alignment horizontal="center" vertical="center" wrapText="1"/>
    </xf>
    <xf numFmtId="9" fontId="76" fillId="0" borderId="0" xfId="1" applyFont="1" applyAlignment="1">
      <alignment horizontal="center"/>
    </xf>
    <xf numFmtId="171" fontId="76" fillId="0" borderId="0" xfId="1" applyNumberFormat="1" applyFont="1" applyAlignment="1">
      <alignment horizontal="center"/>
    </xf>
    <xf numFmtId="171" fontId="0" fillId="0" borderId="0" xfId="0" applyNumberFormat="1" applyAlignment="1">
      <alignment horizontal="center"/>
    </xf>
    <xf numFmtId="10" fontId="38" fillId="0" borderId="79" xfId="0" applyNumberFormat="1" applyFont="1" applyBorder="1" applyAlignment="1">
      <alignment horizontal="center" vertical="center"/>
    </xf>
    <xf numFmtId="171" fontId="0" fillId="0" borderId="0" xfId="1" applyNumberFormat="1" applyFont="1" applyAlignment="1">
      <alignment horizontal="center"/>
    </xf>
    <xf numFmtId="42" fontId="0" fillId="42" borderId="8" xfId="64" applyNumberFormat="1" applyFont="1" applyFill="1" applyBorder="1" applyAlignment="1">
      <alignment wrapText="1"/>
    </xf>
    <xf numFmtId="3" fontId="75" fillId="0" borderId="29" xfId="0" applyNumberFormat="1" applyFont="1" applyBorder="1" applyAlignment="1">
      <alignment horizontal="center" vertical="center"/>
    </xf>
    <xf numFmtId="3" fontId="75" fillId="0" borderId="37" xfId="0" applyNumberFormat="1" applyFont="1" applyBorder="1" applyAlignment="1">
      <alignment horizontal="center" vertical="center"/>
    </xf>
    <xf numFmtId="178" fontId="0" fillId="0" borderId="0" xfId="0" applyNumberFormat="1" applyAlignment="1">
      <alignment horizontal="center"/>
    </xf>
    <xf numFmtId="10" fontId="0" fillId="0" borderId="60" xfId="0" applyNumberFormat="1" applyBorder="1" applyAlignment="1">
      <alignment horizontal="center" vertical="center"/>
    </xf>
    <xf numFmtId="0" fontId="115" fillId="0" borderId="0" xfId="31305" quotePrefix="1"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46" applyFont="1" applyAlignment="1">
      <alignment wrapText="1"/>
    </xf>
    <xf numFmtId="0" fontId="38" fillId="36" borderId="8" xfId="0" applyFont="1" applyFill="1" applyBorder="1" applyAlignment="1">
      <alignment horizontal="center"/>
    </xf>
    <xf numFmtId="49" fontId="0" fillId="0" borderId="0" xfId="0" applyNumberFormat="1" applyAlignment="1">
      <alignment horizontal="center"/>
    </xf>
    <xf numFmtId="0" fontId="38" fillId="36" borderId="8" xfId="0" quotePrefix="1" applyFont="1" applyFill="1" applyBorder="1" applyAlignment="1">
      <alignment horizontal="center"/>
    </xf>
    <xf numFmtId="0" fontId="0" fillId="0" borderId="0" xfId="0" quotePrefix="1" applyAlignment="1">
      <alignment horizontal="left" wrapText="1"/>
    </xf>
    <xf numFmtId="0" fontId="0" fillId="0" borderId="0" xfId="0" applyAlignment="1">
      <alignment horizontal="left" vertical="center" wrapText="1"/>
    </xf>
    <xf numFmtId="0" fontId="0" fillId="0" borderId="0" xfId="0" applyAlignment="1">
      <alignment horizontal="left"/>
    </xf>
    <xf numFmtId="0" fontId="122" fillId="0" borderId="63" xfId="0" applyFont="1" applyBorder="1"/>
    <xf numFmtId="0" fontId="121" fillId="0" borderId="43" xfId="0" applyFont="1" applyBorder="1"/>
    <xf numFmtId="0" fontId="121" fillId="0" borderId="63" xfId="0" applyFont="1" applyBorder="1"/>
    <xf numFmtId="0" fontId="117" fillId="0" borderId="0" xfId="127" applyFont="1"/>
    <xf numFmtId="0" fontId="125" fillId="0" borderId="0" xfId="0" applyFont="1" applyAlignment="1">
      <alignment vertical="center" wrapText="1"/>
    </xf>
    <xf numFmtId="0" fontId="78" fillId="0" borderId="0" xfId="0" applyFont="1" applyAlignment="1">
      <alignment vertical="center"/>
    </xf>
    <xf numFmtId="0" fontId="128" fillId="0" borderId="0" xfId="0" applyFont="1" applyAlignment="1">
      <alignment vertical="center"/>
    </xf>
    <xf numFmtId="164" fontId="128" fillId="0" borderId="0" xfId="4" applyNumberFormat="1" applyFont="1" applyAlignment="1">
      <alignment vertical="center"/>
    </xf>
    <xf numFmtId="0" fontId="127" fillId="0" borderId="0" xfId="0" applyFont="1" applyAlignment="1">
      <alignment vertical="center"/>
    </xf>
    <xf numFmtId="0" fontId="47" fillId="0" borderId="0" xfId="0" applyFont="1" applyAlignment="1">
      <alignment vertical="center"/>
    </xf>
    <xf numFmtId="0" fontId="127" fillId="0" borderId="0" xfId="0" applyFont="1" applyAlignment="1">
      <alignment vertical="center" wrapText="1"/>
    </xf>
    <xf numFmtId="0" fontId="78" fillId="0" borderId="0" xfId="0" applyFont="1" applyAlignment="1">
      <alignment vertical="center" wrapText="1"/>
    </xf>
    <xf numFmtId="0" fontId="126" fillId="0" borderId="0" xfId="0" applyFont="1" applyAlignment="1">
      <alignment horizontal="left" wrapText="1"/>
    </xf>
    <xf numFmtId="0" fontId="126" fillId="0" borderId="0" xfId="0" applyFont="1" applyAlignment="1">
      <alignment horizontal="left"/>
    </xf>
    <xf numFmtId="0" fontId="47" fillId="0" borderId="0" xfId="0" applyFont="1" applyAlignment="1">
      <alignment horizontal="left" vertical="center"/>
    </xf>
    <xf numFmtId="0" fontId="78" fillId="0" borderId="0" xfId="0" applyFont="1" applyAlignment="1">
      <alignment horizontal="left" vertical="center"/>
    </xf>
    <xf numFmtId="0" fontId="124" fillId="0" borderId="0" xfId="0" applyFont="1" applyAlignment="1">
      <alignment vertical="center" wrapText="1"/>
    </xf>
    <xf numFmtId="0" fontId="0" fillId="0" borderId="26" xfId="0" applyBorder="1"/>
    <xf numFmtId="0" fontId="0" fillId="0" borderId="79" xfId="0" applyBorder="1"/>
    <xf numFmtId="9" fontId="115" fillId="0" borderId="0" xfId="528" applyNumberFormat="1"/>
    <xf numFmtId="0" fontId="115" fillId="0" borderId="0" xfId="127"/>
    <xf numFmtId="9" fontId="0" fillId="0" borderId="0" xfId="187" applyFont="1"/>
    <xf numFmtId="0" fontId="115" fillId="0" borderId="0" xfId="127" applyAlignment="1">
      <alignment horizontal="center"/>
    </xf>
    <xf numFmtId="0" fontId="115" fillId="0" borderId="0" xfId="127" applyAlignment="1">
      <alignment vertical="center"/>
    </xf>
    <xf numFmtId="171" fontId="0" fillId="0" borderId="0" xfId="187" applyNumberFormat="1" applyFont="1" applyAlignment="1">
      <alignment vertical="center"/>
    </xf>
    <xf numFmtId="10" fontId="0" fillId="0" borderId="0" xfId="187" applyNumberFormat="1" applyFont="1"/>
    <xf numFmtId="0" fontId="115" fillId="0" borderId="0" xfId="127" applyAlignment="1">
      <alignment horizontal="center" wrapText="1"/>
    </xf>
    <xf numFmtId="9" fontId="76" fillId="0" borderId="0" xfId="187" applyFont="1" applyAlignment="1">
      <alignment horizontal="center"/>
    </xf>
    <xf numFmtId="3" fontId="115" fillId="0" borderId="0" xfId="127" applyNumberFormat="1" applyAlignment="1">
      <alignment horizontal="center"/>
    </xf>
    <xf numFmtId="171" fontId="76" fillId="0" borderId="0" xfId="187" applyNumberFormat="1" applyFont="1" applyAlignment="1">
      <alignment horizontal="center"/>
    </xf>
    <xf numFmtId="171" fontId="0" fillId="0" borderId="0" xfId="187" applyNumberFormat="1" applyFont="1" applyAlignment="1">
      <alignment horizontal="center"/>
    </xf>
    <xf numFmtId="178" fontId="115" fillId="0" borderId="0" xfId="127" applyNumberFormat="1" applyAlignment="1">
      <alignment horizontal="center"/>
    </xf>
    <xf numFmtId="171" fontId="115" fillId="0" borderId="0" xfId="127" applyNumberFormat="1" applyAlignment="1">
      <alignment horizontal="center"/>
    </xf>
    <xf numFmtId="9" fontId="115" fillId="0" borderId="0" xfId="127" applyNumberFormat="1"/>
    <xf numFmtId="165" fontId="115" fillId="36" borderId="76" xfId="2" applyNumberFormat="1" applyFill="1" applyBorder="1"/>
    <xf numFmtId="165" fontId="115" fillId="36" borderId="101" xfId="2" applyNumberFormat="1" applyFill="1" applyBorder="1"/>
    <xf numFmtId="165" fontId="115" fillId="36" borderId="77" xfId="2" applyNumberFormat="1" applyFill="1" applyBorder="1"/>
    <xf numFmtId="0" fontId="115" fillId="36" borderId="76" xfId="132" applyFill="1" applyBorder="1"/>
    <xf numFmtId="0" fontId="115" fillId="36" borderId="101" xfId="132" applyFill="1" applyBorder="1"/>
    <xf numFmtId="0" fontId="115" fillId="36" borderId="77" xfId="132" applyFill="1" applyBorder="1"/>
    <xf numFmtId="2" fontId="115" fillId="0" borderId="0" xfId="132" applyNumberFormat="1" applyAlignment="1">
      <alignment wrapText="1"/>
    </xf>
    <xf numFmtId="10" fontId="75" fillId="0" borderId="0" xfId="0" applyNumberFormat="1" applyFont="1"/>
    <xf numFmtId="165" fontId="115" fillId="0" borderId="59" xfId="703" applyNumberFormat="1" applyFont="1" applyBorder="1"/>
    <xf numFmtId="165" fontId="115" fillId="0" borderId="8" xfId="703" applyNumberFormat="1" applyFont="1" applyBorder="1"/>
    <xf numFmtId="0" fontId="131" fillId="0" borderId="0" xfId="0" applyFont="1"/>
    <xf numFmtId="165" fontId="75" fillId="0" borderId="0" xfId="0" applyNumberFormat="1" applyFont="1"/>
    <xf numFmtId="0" fontId="115" fillId="42" borderId="88" xfId="132" applyFill="1" applyBorder="1"/>
    <xf numFmtId="0" fontId="130" fillId="42" borderId="88" xfId="132" applyFont="1" applyFill="1" applyBorder="1"/>
    <xf numFmtId="0" fontId="130" fillId="42" borderId="49" xfId="132" applyFont="1" applyFill="1" applyBorder="1"/>
    <xf numFmtId="0" fontId="130" fillId="42" borderId="86" xfId="132" applyFont="1" applyFill="1" applyBorder="1"/>
    <xf numFmtId="5" fontId="38" fillId="0" borderId="0" xfId="0" applyNumberFormat="1" applyFont="1" applyAlignment="1">
      <alignment horizontal="left"/>
    </xf>
    <xf numFmtId="165" fontId="130" fillId="0" borderId="0" xfId="31334" applyNumberFormat="1" applyFont="1" applyFill="1" applyBorder="1"/>
    <xf numFmtId="165" fontId="130" fillId="0" borderId="0" xfId="2" applyNumberFormat="1" applyFont="1" applyFill="1" applyBorder="1"/>
    <xf numFmtId="173" fontId="0" fillId="0" borderId="32" xfId="127" applyNumberFormat="1" applyFont="1" applyBorder="1" applyAlignment="1">
      <alignment horizontal="justify" vertical="center" wrapText="1"/>
    </xf>
    <xf numFmtId="0" fontId="120" fillId="0" borderId="43" xfId="132" quotePrefix="1" applyFont="1" applyBorder="1" applyAlignment="1">
      <alignment horizontal="left"/>
    </xf>
    <xf numFmtId="0" fontId="38" fillId="41" borderId="0" xfId="0" applyFont="1" applyFill="1"/>
    <xf numFmtId="3" fontId="38" fillId="0" borderId="0" xfId="4" applyNumberFormat="1" applyFont="1" applyFill="1" applyBorder="1"/>
    <xf numFmtId="3" fontId="38" fillId="41" borderId="0" xfId="4" applyNumberFormat="1" applyFont="1" applyFill="1" applyBorder="1"/>
    <xf numFmtId="0" fontId="38" fillId="36" borderId="46" xfId="0" applyFont="1" applyFill="1" applyBorder="1"/>
    <xf numFmtId="0" fontId="38" fillId="36" borderId="29" xfId="0" applyFont="1" applyFill="1" applyBorder="1"/>
    <xf numFmtId="0" fontId="0" fillId="41" borderId="8" xfId="127" applyFont="1" applyFill="1" applyBorder="1"/>
    <xf numFmtId="0" fontId="0" fillId="41" borderId="26" xfId="127" applyFont="1" applyFill="1" applyBorder="1"/>
    <xf numFmtId="0" fontId="38" fillId="41" borderId="103" xfId="0" applyFont="1" applyFill="1" applyBorder="1"/>
    <xf numFmtId="3" fontId="38" fillId="36" borderId="103" xfId="4" applyNumberFormat="1" applyFont="1" applyFill="1" applyBorder="1"/>
    <xf numFmtId="3" fontId="38" fillId="0" borderId="103" xfId="4" applyNumberFormat="1" applyFont="1" applyFill="1" applyBorder="1"/>
    <xf numFmtId="3" fontId="38" fillId="41" borderId="103" xfId="4" applyNumberFormat="1" applyFont="1" applyFill="1" applyBorder="1"/>
    <xf numFmtId="173" fontId="115" fillId="0" borderId="32" xfId="127" applyNumberFormat="1" applyBorder="1" applyAlignment="1">
      <alignment horizontal="justify" vertical="center" wrapText="1"/>
    </xf>
    <xf numFmtId="0" fontId="115" fillId="0" borderId="31" xfId="0" applyFont="1" applyBorder="1"/>
    <xf numFmtId="173" fontId="115" fillId="0" borderId="27" xfId="0" quotePrefix="1" applyNumberFormat="1" applyFont="1" applyBorder="1" applyAlignment="1">
      <alignment horizontal="left" vertical="top" wrapText="1"/>
    </xf>
    <xf numFmtId="0" fontId="0" fillId="37" borderId="100" xfId="528" applyFont="1" applyFill="1" applyBorder="1"/>
    <xf numFmtId="0" fontId="38" fillId="36" borderId="100" xfId="528" applyFont="1" applyFill="1" applyBorder="1" applyAlignment="1">
      <alignment horizontal="center" vertical="center" wrapText="1"/>
    </xf>
    <xf numFmtId="0" fontId="38" fillId="36" borderId="100" xfId="528" quotePrefix="1" applyFont="1" applyFill="1" applyBorder="1" applyAlignment="1">
      <alignment horizontal="center" vertical="center" wrapText="1"/>
    </xf>
    <xf numFmtId="0" fontId="38" fillId="37" borderId="102" xfId="0" applyFont="1" applyFill="1" applyBorder="1"/>
    <xf numFmtId="0" fontId="38" fillId="37" borderId="103" xfId="0" applyFont="1" applyFill="1" applyBorder="1"/>
    <xf numFmtId="0" fontId="38" fillId="37" borderId="104" xfId="0" applyFont="1" applyFill="1" applyBorder="1"/>
    <xf numFmtId="49" fontId="112" fillId="0" borderId="102" xfId="0" applyNumberFormat="1" applyFont="1" applyBorder="1" applyAlignment="1">
      <alignment horizontal="center"/>
    </xf>
    <xf numFmtId="0" fontId="38" fillId="36" borderId="104" xfId="0" applyFont="1" applyFill="1" applyBorder="1" applyAlignment="1">
      <alignment horizontal="center" vertical="center" wrapText="1"/>
    </xf>
    <xf numFmtId="164" fontId="38" fillId="0" borderId="103" xfId="4" applyNumberFormat="1" applyFont="1" applyBorder="1"/>
    <xf numFmtId="37" fontId="38" fillId="0" borderId="103" xfId="4" applyNumberFormat="1" applyFont="1" applyBorder="1"/>
    <xf numFmtId="0" fontId="38" fillId="36" borderId="102" xfId="0" applyFont="1" applyFill="1" applyBorder="1" applyAlignment="1">
      <alignment horizontal="center" vertical="center" wrapText="1"/>
    </xf>
    <xf numFmtId="0" fontId="38" fillId="36" borderId="103" xfId="0" applyFont="1" applyFill="1" applyBorder="1" applyAlignment="1">
      <alignment horizontal="center" vertical="center" wrapText="1"/>
    </xf>
    <xf numFmtId="9" fontId="38" fillId="36" borderId="103" xfId="0" applyNumberFormat="1" applyFont="1" applyFill="1" applyBorder="1" applyAlignment="1">
      <alignment horizontal="center" vertical="center" wrapText="1"/>
    </xf>
    <xf numFmtId="5" fontId="38" fillId="35" borderId="109" xfId="0" applyNumberFormat="1" applyFont="1" applyFill="1" applyBorder="1" applyAlignment="1">
      <alignment horizontal="left"/>
    </xf>
    <xf numFmtId="0" fontId="38" fillId="35" borderId="31" xfId="132" applyFont="1" applyFill="1" applyBorder="1"/>
    <xf numFmtId="0" fontId="38" fillId="35" borderId="61" xfId="132" applyFont="1" applyFill="1" applyBorder="1"/>
    <xf numFmtId="173" fontId="115" fillId="0" borderId="32" xfId="127" quotePrefix="1" applyNumberFormat="1" applyBorder="1" applyAlignment="1">
      <alignment horizontal="left" wrapText="1"/>
    </xf>
    <xf numFmtId="9" fontId="0" fillId="0" borderId="59" xfId="0" applyNumberFormat="1" applyBorder="1" applyAlignment="1">
      <alignment horizontal="right"/>
    </xf>
    <xf numFmtId="9" fontId="0" fillId="0" borderId="8" xfId="0" applyNumberFormat="1" applyBorder="1" applyAlignment="1">
      <alignment horizontal="right"/>
    </xf>
    <xf numFmtId="9" fontId="0" fillId="0" borderId="60" xfId="0" applyNumberFormat="1" applyBorder="1" applyAlignment="1">
      <alignment horizontal="right"/>
    </xf>
    <xf numFmtId="0" fontId="0" fillId="0" borderId="63" xfId="132" quotePrefix="1" applyFont="1" applyBorder="1" applyAlignment="1">
      <alignment horizontal="left" wrapText="1"/>
    </xf>
    <xf numFmtId="0" fontId="38" fillId="0" borderId="76" xfId="0" applyFont="1" applyBorder="1"/>
    <xf numFmtId="0" fontId="38" fillId="36" borderId="103" xfId="0" applyFont="1" applyFill="1" applyBorder="1" applyAlignment="1">
      <alignment horizontal="center"/>
    </xf>
    <xf numFmtId="0" fontId="38" fillId="36" borderId="60" xfId="0" applyFont="1" applyFill="1" applyBorder="1" applyAlignment="1">
      <alignment horizontal="center"/>
    </xf>
    <xf numFmtId="0" fontId="0" fillId="0" borderId="0" xfId="127" applyFont="1" applyAlignment="1">
      <alignment horizontal="left" wrapText="1"/>
    </xf>
    <xf numFmtId="0" fontId="38" fillId="36" borderId="66" xfId="0" applyFont="1" applyFill="1" applyBorder="1" applyAlignment="1">
      <alignment horizontal="center"/>
    </xf>
    <xf numFmtId="0" fontId="38" fillId="36" borderId="29" xfId="0" applyFont="1" applyFill="1" applyBorder="1" applyAlignment="1">
      <alignment horizontal="center"/>
    </xf>
    <xf numFmtId="49" fontId="38" fillId="0" borderId="0" xfId="0" applyNumberFormat="1" applyFont="1" applyAlignment="1">
      <alignment horizontal="center"/>
    </xf>
    <xf numFmtId="0" fontId="38" fillId="36" borderId="53" xfId="0" applyFont="1" applyFill="1" applyBorder="1" applyAlignment="1">
      <alignment horizontal="center"/>
    </xf>
    <xf numFmtId="49" fontId="39" fillId="0" borderId="0" xfId="0" applyNumberFormat="1" applyFont="1" applyAlignment="1">
      <alignment horizontal="center"/>
    </xf>
    <xf numFmtId="0" fontId="110" fillId="0" borderId="0" xfId="0" applyFont="1"/>
    <xf numFmtId="0" fontId="128" fillId="0" borderId="8" xfId="0" applyFont="1" applyBorder="1" applyAlignment="1">
      <alignment horizontal="center" vertical="center"/>
    </xf>
    <xf numFmtId="0" fontId="128" fillId="0" borderId="8" xfId="0" applyFont="1" applyBorder="1" applyAlignment="1">
      <alignment vertical="center"/>
    </xf>
    <xf numFmtId="164" fontId="128" fillId="0" borderId="8" xfId="4" applyNumberFormat="1" applyFont="1" applyBorder="1" applyAlignment="1">
      <alignment vertical="center"/>
    </xf>
    <xf numFmtId="0" fontId="78" fillId="0" borderId="8" xfId="0" applyFont="1" applyBorder="1" applyAlignment="1">
      <alignment vertical="center"/>
    </xf>
    <xf numFmtId="0" fontId="38" fillId="0" borderId="100" xfId="132" applyFont="1" applyBorder="1"/>
    <xf numFmtId="165" fontId="115" fillId="0" borderId="102" xfId="703" applyNumberFormat="1" applyFont="1" applyFill="1" applyBorder="1"/>
    <xf numFmtId="165" fontId="115" fillId="0" borderId="103" xfId="703" applyNumberFormat="1" applyFont="1" applyFill="1" applyBorder="1"/>
    <xf numFmtId="165" fontId="115" fillId="0" borderId="104" xfId="703" applyNumberFormat="1" applyFont="1" applyFill="1" applyBorder="1"/>
    <xf numFmtId="0" fontId="38" fillId="0" borderId="88" xfId="132" applyFont="1" applyBorder="1"/>
    <xf numFmtId="0" fontId="38" fillId="0" borderId="56" xfId="132" applyFont="1" applyBorder="1"/>
    <xf numFmtId="0" fontId="38" fillId="0" borderId="62" xfId="132" applyFont="1" applyBorder="1" applyAlignment="1">
      <alignment horizontal="center"/>
    </xf>
    <xf numFmtId="0" fontId="38" fillId="0" borderId="30" xfId="132" applyFont="1" applyBorder="1" applyAlignment="1">
      <alignment horizontal="center"/>
    </xf>
    <xf numFmtId="0" fontId="38" fillId="0" borderId="54" xfId="132" applyFont="1" applyBorder="1" applyAlignment="1">
      <alignment horizontal="center"/>
    </xf>
    <xf numFmtId="0" fontId="115" fillId="0" borderId="63" xfId="132" quotePrefix="1" applyBorder="1" applyAlignment="1">
      <alignment horizontal="left" wrapText="1"/>
    </xf>
    <xf numFmtId="42" fontId="115" fillId="0" borderId="27" xfId="703" applyNumberFormat="1" applyFont="1" applyBorder="1" applyAlignment="1">
      <alignment vertical="top"/>
    </xf>
    <xf numFmtId="42" fontId="115" fillId="0" borderId="29" xfId="703" applyNumberFormat="1" applyFont="1" applyBorder="1" applyAlignment="1">
      <alignment vertical="top"/>
    </xf>
    <xf numFmtId="42" fontId="115" fillId="0" borderId="65" xfId="703" applyNumberFormat="1" applyFont="1" applyBorder="1" applyAlignment="1">
      <alignment vertical="top"/>
    </xf>
    <xf numFmtId="9" fontId="115" fillId="0" borderId="24" xfId="197" applyFont="1" applyBorder="1"/>
    <xf numFmtId="9" fontId="115" fillId="0" borderId="29" xfId="197" applyFont="1" applyBorder="1"/>
    <xf numFmtId="9" fontId="115" fillId="0" borderId="38" xfId="197" applyFont="1" applyBorder="1"/>
    <xf numFmtId="42" fontId="115" fillId="0" borderId="63" xfId="703" applyNumberFormat="1" applyFont="1" applyBorder="1" applyAlignment="1">
      <alignment vertical="top"/>
    </xf>
    <xf numFmtId="0" fontId="115" fillId="0" borderId="32" xfId="0" applyFont="1" applyBorder="1"/>
    <xf numFmtId="0" fontId="115" fillId="0" borderId="63" xfId="132" applyBorder="1" applyAlignment="1">
      <alignment wrapText="1"/>
    </xf>
    <xf numFmtId="0" fontId="38" fillId="0" borderId="64" xfId="132" quotePrefix="1" applyFont="1" applyBorder="1" applyAlignment="1">
      <alignment horizontal="left" wrapText="1"/>
    </xf>
    <xf numFmtId="9" fontId="115" fillId="0" borderId="45" xfId="197" applyFont="1" applyBorder="1"/>
    <xf numFmtId="9" fontId="115" fillId="0" borderId="46" xfId="197" applyFont="1" applyBorder="1"/>
    <xf numFmtId="9" fontId="115" fillId="0" borderId="47" xfId="197" applyFont="1" applyBorder="1"/>
    <xf numFmtId="0" fontId="115" fillId="0" borderId="27" xfId="132" quotePrefix="1" applyBorder="1" applyAlignment="1">
      <alignment horizontal="left" wrapText="1"/>
    </xf>
    <xf numFmtId="0" fontId="133" fillId="0" borderId="0" xfId="0" applyFont="1" applyAlignment="1">
      <alignment horizontal="center" wrapText="1"/>
    </xf>
    <xf numFmtId="0" fontId="38" fillId="42" borderId="59" xfId="0" applyFont="1" applyFill="1" applyBorder="1" applyAlignment="1">
      <alignment horizontal="center" vertical="center" wrapText="1"/>
    </xf>
    <xf numFmtId="0" fontId="38" fillId="42" borderId="8" xfId="0" applyFont="1" applyFill="1" applyBorder="1" applyAlignment="1">
      <alignment horizontal="center" vertical="center" wrapText="1"/>
    </xf>
    <xf numFmtId="0" fontId="38" fillId="42" borderId="60" xfId="0" applyFont="1" applyFill="1" applyBorder="1" applyAlignment="1">
      <alignment horizontal="center" vertical="center" wrapText="1"/>
    </xf>
    <xf numFmtId="0" fontId="38" fillId="42" borderId="114" xfId="0" applyFont="1" applyFill="1" applyBorder="1" applyAlignment="1">
      <alignment horizontal="center" vertical="center" wrapText="1"/>
    </xf>
    <xf numFmtId="0" fontId="38" fillId="42" borderId="30" xfId="0" applyFont="1" applyFill="1" applyBorder="1" applyAlignment="1">
      <alignment horizontal="center" vertical="center" wrapText="1"/>
    </xf>
    <xf numFmtId="0" fontId="38" fillId="42" borderId="54" xfId="0" applyFont="1" applyFill="1" applyBorder="1" applyAlignment="1">
      <alignment horizontal="center" vertical="center" wrapText="1"/>
    </xf>
    <xf numFmtId="0" fontId="0" fillId="37" borderId="32" xfId="0" applyFill="1" applyBorder="1"/>
    <xf numFmtId="0" fontId="0" fillId="37" borderId="59" xfId="0" applyFill="1" applyBorder="1"/>
    <xf numFmtId="0" fontId="0" fillId="37" borderId="24" xfId="0" applyFill="1" applyBorder="1"/>
    <xf numFmtId="0" fontId="0" fillId="37" borderId="29" xfId="0" applyFill="1" applyBorder="1"/>
    <xf numFmtId="0" fontId="0" fillId="37" borderId="38" xfId="0" applyFill="1" applyBorder="1"/>
    <xf numFmtId="0" fontId="0" fillId="0" borderId="31" xfId="0" applyBorder="1"/>
    <xf numFmtId="164" fontId="0" fillId="0" borderId="59" xfId="0" applyNumberFormat="1" applyBorder="1"/>
    <xf numFmtId="175" fontId="0" fillId="0" borderId="8" xfId="0" applyNumberFormat="1" applyBorder="1"/>
    <xf numFmtId="0" fontId="0" fillId="37" borderId="31" xfId="0" applyFill="1" applyBorder="1"/>
    <xf numFmtId="0" fontId="0" fillId="35" borderId="31" xfId="0" applyFill="1" applyBorder="1"/>
    <xf numFmtId="0" fontId="0" fillId="0" borderId="61" xfId="0" applyBorder="1"/>
    <xf numFmtId="0" fontId="0" fillId="37" borderId="61" xfId="0" applyFill="1" applyBorder="1"/>
    <xf numFmtId="0" fontId="0" fillId="0" borderId="24" xfId="0" applyBorder="1"/>
    <xf numFmtId="164" fontId="0" fillId="0" borderId="38" xfId="0" applyNumberFormat="1" applyBorder="1"/>
    <xf numFmtId="0" fontId="0" fillId="0" borderId="62" xfId="0" applyBorder="1"/>
    <xf numFmtId="174" fontId="0" fillId="0" borderId="60" xfId="64" applyNumberFormat="1" applyFont="1" applyFill="1" applyBorder="1"/>
    <xf numFmtId="44" fontId="0" fillId="0" borderId="60" xfId="2" applyFont="1" applyFill="1" applyBorder="1"/>
    <xf numFmtId="44" fontId="0" fillId="0" borderId="54" xfId="2" applyFont="1" applyFill="1" applyBorder="1"/>
    <xf numFmtId="0" fontId="0" fillId="0" borderId="58" xfId="0" applyBorder="1" applyAlignment="1">
      <alignment vertical="center" wrapText="1"/>
    </xf>
    <xf numFmtId="3" fontId="0" fillId="0" borderId="58" xfId="0" applyNumberFormat="1" applyBorder="1" applyAlignment="1">
      <alignment vertical="center" wrapText="1"/>
    </xf>
    <xf numFmtId="3" fontId="0" fillId="0" borderId="72" xfId="0" applyNumberFormat="1" applyBorder="1" applyAlignment="1">
      <alignment vertical="center" wrapText="1"/>
    </xf>
    <xf numFmtId="3" fontId="0" fillId="0" borderId="73" xfId="0" applyNumberFormat="1" applyBorder="1" applyAlignment="1">
      <alignment vertical="center" wrapText="1"/>
    </xf>
    <xf numFmtId="0" fontId="0" fillId="0" borderId="0" xfId="0" quotePrefix="1"/>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164" fontId="109" fillId="0" borderId="8" xfId="0" applyNumberFormat="1" applyFont="1" applyBorder="1" applyAlignment="1">
      <alignment horizontal="left"/>
    </xf>
    <xf numFmtId="164" fontId="0" fillId="0" borderId="8" xfId="0" applyNumberFormat="1" applyBorder="1" applyAlignment="1">
      <alignment horizontal="left" vertical="center"/>
    </xf>
    <xf numFmtId="0" fontId="0" fillId="0" borderId="8" xfId="0" applyBorder="1" applyAlignment="1">
      <alignment horizontal="center"/>
    </xf>
    <xf numFmtId="0" fontId="109" fillId="0" borderId="8" xfId="0" applyFont="1" applyBorder="1"/>
    <xf numFmtId="164" fontId="0" fillId="0" borderId="30" xfId="0" applyNumberFormat="1" applyBorder="1"/>
    <xf numFmtId="0" fontId="0" fillId="0" borderId="30" xfId="0" applyBorder="1" applyAlignment="1">
      <alignment horizontal="center"/>
    </xf>
    <xf numFmtId="0" fontId="109" fillId="0" borderId="26" xfId="0" applyFont="1" applyBorder="1"/>
    <xf numFmtId="0" fontId="0" fillId="37" borderId="5" xfId="0" applyFill="1" applyBorder="1"/>
    <xf numFmtId="0" fontId="38" fillId="42" borderId="75" xfId="0" applyFont="1" applyFill="1" applyBorder="1" applyAlignment="1">
      <alignment horizontal="center" wrapText="1"/>
    </xf>
    <xf numFmtId="0" fontId="0" fillId="0" borderId="32" xfId="0" applyBorder="1"/>
    <xf numFmtId="0" fontId="135" fillId="0" borderId="0" xfId="0" applyFont="1" applyAlignment="1">
      <alignment horizontal="centerContinuous" vertical="center"/>
    </xf>
    <xf numFmtId="0" fontId="125" fillId="0" borderId="0" xfId="0" applyFont="1"/>
    <xf numFmtId="0" fontId="0" fillId="0" borderId="8" xfId="0" applyBorder="1" applyAlignment="1">
      <alignment horizontal="center" vertical="center" wrapText="1"/>
    </xf>
    <xf numFmtId="0" fontId="127" fillId="0" borderId="8" xfId="0" applyFont="1" applyBorder="1" applyAlignment="1">
      <alignment horizontal="center" vertical="center" wrapText="1"/>
    </xf>
    <xf numFmtId="0" fontId="0" fillId="0" borderId="29" xfId="0" applyBorder="1"/>
    <xf numFmtId="0" fontId="0" fillId="0" borderId="0" xfId="0" quotePrefix="1" applyAlignment="1">
      <alignment horizontal="left"/>
    </xf>
    <xf numFmtId="9" fontId="0" fillId="0" borderId="104" xfId="0" applyNumberFormat="1" applyBorder="1" applyAlignment="1">
      <alignment horizontal="center" vertical="center"/>
    </xf>
    <xf numFmtId="9" fontId="0" fillId="0" borderId="60" xfId="0" applyNumberFormat="1" applyBorder="1" applyAlignment="1">
      <alignment horizontal="center" vertical="center"/>
    </xf>
    <xf numFmtId="0" fontId="0" fillId="37" borderId="53" xfId="0" applyFill="1" applyBorder="1"/>
    <xf numFmtId="0" fontId="75" fillId="0" borderId="0" xfId="0" quotePrefix="1" applyFont="1"/>
    <xf numFmtId="49" fontId="76" fillId="0" borderId="0" xfId="0" applyNumberFormat="1" applyFont="1"/>
    <xf numFmtId="0" fontId="0" fillId="0" borderId="24" xfId="0" applyBorder="1" applyAlignment="1">
      <alignment horizontal="left"/>
    </xf>
    <xf numFmtId="0" fontId="0" fillId="0" borderId="38" xfId="0" applyBorder="1"/>
    <xf numFmtId="0" fontId="0" fillId="0" borderId="44" xfId="0" applyBorder="1"/>
    <xf numFmtId="0" fontId="0" fillId="0" borderId="80" xfId="0" applyBorder="1"/>
    <xf numFmtId="0" fontId="47" fillId="0" borderId="0" xfId="528" applyFont="1"/>
    <xf numFmtId="10" fontId="115" fillId="0" borderId="0" xfId="528" applyNumberFormat="1"/>
    <xf numFmtId="0" fontId="115" fillId="0" borderId="0" xfId="528" quotePrefix="1" applyAlignment="1">
      <alignment horizontal="left"/>
    </xf>
    <xf numFmtId="0" fontId="115" fillId="0" borderId="0" xfId="528" applyAlignment="1">
      <alignment wrapText="1"/>
    </xf>
    <xf numFmtId="0" fontId="38" fillId="0" borderId="0" xfId="528" quotePrefix="1" applyFont="1" applyAlignment="1">
      <alignment horizontal="left"/>
    </xf>
    <xf numFmtId="2" fontId="115" fillId="0" borderId="0" xfId="528" applyNumberFormat="1"/>
    <xf numFmtId="3" fontId="115" fillId="0" borderId="0" xfId="127" applyNumberFormat="1"/>
    <xf numFmtId="0" fontId="115" fillId="0" borderId="0" xfId="2807" applyAlignment="1">
      <alignment vertical="center" wrapText="1"/>
    </xf>
    <xf numFmtId="3" fontId="115" fillId="0" borderId="37" xfId="127" applyNumberFormat="1" applyBorder="1" applyAlignment="1">
      <alignment horizontal="center" vertical="center"/>
    </xf>
    <xf numFmtId="3" fontId="115" fillId="0" borderId="8" xfId="127" applyNumberFormat="1" applyBorder="1" applyAlignment="1">
      <alignment horizontal="center" vertical="center"/>
    </xf>
    <xf numFmtId="10" fontId="115" fillId="0" borderId="0" xfId="187" applyNumberFormat="1" applyFont="1"/>
    <xf numFmtId="3" fontId="115" fillId="0" borderId="26" xfId="127" applyNumberFormat="1" applyBorder="1" applyAlignment="1">
      <alignment horizontal="center" vertical="center"/>
    </xf>
    <xf numFmtId="0" fontId="115" fillId="0" borderId="0" xfId="31324" applyFont="1"/>
    <xf numFmtId="0" fontId="47" fillId="0" borderId="0" xfId="127" applyFont="1"/>
    <xf numFmtId="9" fontId="47" fillId="0" borderId="0" xfId="127" applyNumberFormat="1" applyFont="1"/>
    <xf numFmtId="0" fontId="115" fillId="0" borderId="63" xfId="31328" applyFont="1" applyBorder="1" applyAlignment="1">
      <alignment horizontal="left" vertical="center" wrapText="1"/>
    </xf>
    <xf numFmtId="0" fontId="115" fillId="0" borderId="26" xfId="127" applyBorder="1" applyAlignment="1">
      <alignment horizontal="center" vertical="center" wrapText="1"/>
    </xf>
    <xf numFmtId="0" fontId="38" fillId="0" borderId="33" xfId="127" applyFont="1" applyBorder="1" applyAlignment="1">
      <alignment horizontal="center" vertical="center" wrapText="1"/>
    </xf>
    <xf numFmtId="0" fontId="115" fillId="0" borderId="63" xfId="127" applyBorder="1" applyAlignment="1">
      <alignment horizontal="left" vertical="center" wrapText="1"/>
    </xf>
    <xf numFmtId="0" fontId="115" fillId="0" borderId="8" xfId="31325" applyBorder="1" applyAlignment="1">
      <alignment horizontal="center" vertical="center"/>
    </xf>
    <xf numFmtId="0" fontId="115" fillId="0" borderId="53" xfId="31325" applyBorder="1" applyAlignment="1">
      <alignment horizontal="center" vertical="center"/>
    </xf>
    <xf numFmtId="0" fontId="115" fillId="0" borderId="8" xfId="127" applyBorder="1"/>
    <xf numFmtId="0" fontId="115" fillId="0" borderId="8" xfId="127" applyBorder="1" applyAlignment="1">
      <alignment horizontal="center"/>
    </xf>
    <xf numFmtId="0" fontId="115" fillId="0" borderId="53" xfId="127" applyBorder="1" applyAlignment="1">
      <alignment horizontal="center"/>
    </xf>
    <xf numFmtId="0" fontId="38" fillId="0" borderId="8" xfId="31325" applyFont="1" applyBorder="1" applyAlignment="1">
      <alignment horizontal="center" vertical="center"/>
    </xf>
    <xf numFmtId="0" fontId="115" fillId="0" borderId="63" xfId="895" applyFont="1" applyBorder="1" applyAlignment="1">
      <alignment horizontal="left"/>
    </xf>
    <xf numFmtId="0" fontId="115" fillId="0" borderId="0" xfId="31325" applyAlignment="1">
      <alignment horizontal="center" vertical="center"/>
    </xf>
    <xf numFmtId="0" fontId="110" fillId="0" borderId="0" xfId="127" applyFont="1" applyAlignment="1">
      <alignment horizontal="center" vertical="center"/>
    </xf>
    <xf numFmtId="0" fontId="115" fillId="0" borderId="0" xfId="31325" applyAlignment="1">
      <alignment vertical="center" wrapText="1"/>
    </xf>
    <xf numFmtId="0" fontId="115" fillId="0" borderId="0" xfId="127" applyAlignment="1">
      <alignment vertical="center" wrapText="1"/>
    </xf>
    <xf numFmtId="0" fontId="0" fillId="0" borderId="63" xfId="132" applyFont="1" applyBorder="1" applyAlignment="1">
      <alignment wrapText="1"/>
    </xf>
    <xf numFmtId="0" fontId="38" fillId="0" borderId="0" xfId="132" quotePrefix="1" applyFont="1" applyAlignment="1">
      <alignment horizontal="left" wrapText="1"/>
    </xf>
    <xf numFmtId="42" fontId="38" fillId="0" borderId="0" xfId="703" applyNumberFormat="1" applyFont="1" applyBorder="1" applyAlignment="1">
      <alignment vertical="top"/>
    </xf>
    <xf numFmtId="9" fontId="0" fillId="0" borderId="0" xfId="197" applyFont="1" applyBorder="1"/>
    <xf numFmtId="0" fontId="39" fillId="0" borderId="0" xfId="132" applyFont="1" applyAlignment="1">
      <alignment horizontal="center"/>
    </xf>
    <xf numFmtId="0" fontId="38" fillId="0" borderId="89" xfId="132" applyFont="1" applyBorder="1"/>
    <xf numFmtId="0" fontId="38" fillId="0" borderId="63" xfId="132" applyFont="1" applyBorder="1"/>
    <xf numFmtId="9" fontId="0" fillId="0" borderId="24" xfId="197" applyFont="1" applyFill="1" applyBorder="1"/>
    <xf numFmtId="9" fontId="0" fillId="0" borderId="29" xfId="197" applyFont="1" applyFill="1" applyBorder="1"/>
    <xf numFmtId="9" fontId="0" fillId="0" borderId="38" xfId="197" applyFont="1" applyFill="1" applyBorder="1"/>
    <xf numFmtId="42" fontId="38" fillId="0" borderId="56" xfId="703" applyNumberFormat="1" applyFont="1" applyFill="1" applyBorder="1" applyAlignment="1">
      <alignment vertical="top"/>
    </xf>
    <xf numFmtId="42" fontId="38" fillId="0" borderId="46" xfId="703" applyNumberFormat="1" applyFont="1" applyFill="1" applyBorder="1" applyAlignment="1">
      <alignment vertical="top"/>
    </xf>
    <xf numFmtId="42" fontId="38" fillId="0" borderId="52" xfId="703" applyNumberFormat="1" applyFont="1" applyFill="1" applyBorder="1" applyAlignment="1">
      <alignment vertical="top"/>
    </xf>
    <xf numFmtId="9" fontId="0" fillId="0" borderId="45" xfId="197" applyFont="1" applyFill="1" applyBorder="1"/>
    <xf numFmtId="9" fontId="0" fillId="0" borderId="46" xfId="197" applyFont="1" applyFill="1" applyBorder="1"/>
    <xf numFmtId="9" fontId="0" fillId="0" borderId="47" xfId="197" applyFont="1" applyFill="1" applyBorder="1"/>
    <xf numFmtId="42" fontId="38" fillId="0" borderId="0" xfId="703" applyNumberFormat="1" applyFont="1" applyFill="1" applyBorder="1" applyAlignment="1">
      <alignment vertical="top"/>
    </xf>
    <xf numFmtId="9" fontId="0" fillId="0" borderId="0" xfId="197" applyFont="1" applyFill="1" applyBorder="1"/>
    <xf numFmtId="0" fontId="38" fillId="42" borderId="75" xfId="0" applyFont="1" applyFill="1" applyBorder="1"/>
    <xf numFmtId="0" fontId="0" fillId="0" borderId="100" xfId="0" applyBorder="1"/>
    <xf numFmtId="0" fontId="115" fillId="0" borderId="63" xfId="132" applyBorder="1"/>
    <xf numFmtId="42" fontId="0" fillId="0" borderId="89" xfId="703" applyNumberFormat="1" applyFont="1" applyBorder="1" applyAlignment="1">
      <alignment horizontal="right" vertical="center"/>
    </xf>
    <xf numFmtId="42" fontId="0" fillId="0" borderId="103" xfId="703" applyNumberFormat="1" applyFont="1" applyBorder="1" applyAlignment="1">
      <alignment horizontal="right" vertical="center"/>
    </xf>
    <xf numFmtId="42" fontId="0" fillId="0" borderId="105" xfId="703" applyNumberFormat="1" applyFont="1" applyBorder="1" applyAlignment="1">
      <alignment horizontal="right" vertical="center"/>
    </xf>
    <xf numFmtId="42" fontId="0" fillId="0" borderId="27" xfId="703" applyNumberFormat="1" applyFont="1" applyBorder="1" applyAlignment="1">
      <alignment horizontal="right" vertical="center"/>
    </xf>
    <xf numFmtId="42" fontId="0" fillId="0" borderId="29" xfId="703" applyNumberFormat="1" applyFont="1" applyBorder="1" applyAlignment="1">
      <alignment horizontal="right" vertical="center"/>
    </xf>
    <xf numFmtId="42" fontId="0" fillId="0" borderId="65" xfId="703" applyNumberFormat="1" applyFont="1" applyBorder="1" applyAlignment="1">
      <alignment horizontal="right" vertical="center"/>
    </xf>
    <xf numFmtId="42" fontId="38" fillId="0" borderId="56" xfId="703" applyNumberFormat="1" applyFont="1" applyBorder="1" applyAlignment="1">
      <alignment horizontal="right" vertical="center"/>
    </xf>
    <xf numFmtId="42" fontId="38" fillId="0" borderId="46" xfId="703" applyNumberFormat="1" applyFont="1" applyBorder="1" applyAlignment="1">
      <alignment horizontal="right" vertical="center"/>
    </xf>
    <xf numFmtId="42" fontId="38" fillId="0" borderId="52" xfId="703" applyNumberFormat="1" applyFont="1" applyBorder="1" applyAlignment="1">
      <alignment horizontal="right" vertical="center"/>
    </xf>
    <xf numFmtId="42" fontId="0" fillId="0" borderId="43" xfId="132" applyNumberFormat="1" applyFont="1" applyBorder="1" applyAlignment="1">
      <alignment horizontal="right" vertical="center"/>
    </xf>
    <xf numFmtId="42" fontId="0" fillId="0" borderId="34" xfId="132" applyNumberFormat="1" applyFont="1" applyBorder="1" applyAlignment="1">
      <alignment horizontal="right" vertical="center"/>
    </xf>
    <xf numFmtId="42" fontId="0" fillId="0" borderId="55" xfId="132" applyNumberFormat="1" applyFont="1" applyBorder="1" applyAlignment="1">
      <alignment horizontal="right" vertical="center"/>
    </xf>
    <xf numFmtId="42" fontId="0" fillId="0" borderId="27" xfId="703" applyNumberFormat="1" applyFont="1" applyFill="1" applyBorder="1" applyAlignment="1">
      <alignment horizontal="right" vertical="center"/>
    </xf>
    <xf numFmtId="42" fontId="0" fillId="0" borderId="29" xfId="703" applyNumberFormat="1" applyFont="1" applyFill="1" applyBorder="1" applyAlignment="1">
      <alignment horizontal="right" vertical="center"/>
    </xf>
    <xf numFmtId="42" fontId="0" fillId="0" borderId="65" xfId="703" applyNumberFormat="1" applyFont="1" applyFill="1" applyBorder="1" applyAlignment="1">
      <alignment horizontal="right" vertical="center"/>
    </xf>
    <xf numFmtId="42" fontId="0" fillId="0" borderId="59" xfId="703" applyNumberFormat="1" applyFont="1" applyBorder="1" applyAlignment="1">
      <alignment horizontal="right" vertical="center"/>
    </xf>
    <xf numFmtId="42" fontId="0" fillId="0" borderId="8" xfId="703" applyNumberFormat="1" applyFont="1" applyBorder="1" applyAlignment="1">
      <alignment horizontal="right" vertical="center"/>
    </xf>
    <xf numFmtId="42" fontId="0" fillId="0" borderId="60" xfId="703" applyNumberFormat="1" applyFont="1" applyBorder="1" applyAlignment="1">
      <alignment horizontal="right" vertical="center"/>
    </xf>
    <xf numFmtId="9" fontId="0" fillId="0" borderId="102" xfId="197" applyFont="1" applyBorder="1" applyAlignment="1">
      <alignment horizontal="right" vertical="center"/>
    </xf>
    <xf numFmtId="9" fontId="0" fillId="0" borderId="103" xfId="197" applyFont="1" applyBorder="1" applyAlignment="1">
      <alignment horizontal="right" vertical="center"/>
    </xf>
    <xf numFmtId="9" fontId="0" fillId="0" borderId="104" xfId="197" applyFont="1" applyBorder="1" applyAlignment="1">
      <alignment horizontal="right" vertical="center"/>
    </xf>
    <xf numFmtId="9" fontId="0" fillId="0" borderId="24" xfId="197" applyFont="1" applyBorder="1" applyAlignment="1">
      <alignment horizontal="right" vertical="center"/>
    </xf>
    <xf numFmtId="9" fontId="0" fillId="0" borderId="29" xfId="197" applyFont="1" applyBorder="1" applyAlignment="1">
      <alignment horizontal="right" vertical="center"/>
    </xf>
    <xf numFmtId="9" fontId="0" fillId="0" borderId="38" xfId="197" applyFont="1" applyBorder="1" applyAlignment="1">
      <alignment horizontal="right" vertical="center"/>
    </xf>
    <xf numFmtId="9" fontId="0" fillId="0" borderId="45" xfId="197" applyFont="1" applyBorder="1" applyAlignment="1">
      <alignment horizontal="right" vertical="center"/>
    </xf>
    <xf numFmtId="9" fontId="0" fillId="0" borderId="46" xfId="197" applyFont="1" applyBorder="1" applyAlignment="1">
      <alignment horizontal="right" vertical="center"/>
    </xf>
    <xf numFmtId="9" fontId="0" fillId="0" borderId="47" xfId="197" applyFont="1" applyBorder="1" applyAlignment="1">
      <alignment horizontal="right" vertical="center"/>
    </xf>
    <xf numFmtId="0" fontId="0" fillId="0" borderId="39" xfId="132" applyFont="1" applyBorder="1" applyAlignment="1">
      <alignment horizontal="right" vertical="center"/>
    </xf>
    <xf numFmtId="0" fontId="0" fillId="0" borderId="0" xfId="132" applyFont="1" applyAlignment="1">
      <alignment horizontal="right" vertical="center"/>
    </xf>
    <xf numFmtId="0" fontId="0" fillId="0" borderId="50" xfId="132" applyFont="1" applyBorder="1" applyAlignment="1">
      <alignment horizontal="right" vertical="center"/>
    </xf>
    <xf numFmtId="9" fontId="0" fillId="0" borderId="59" xfId="197" applyFont="1" applyBorder="1" applyAlignment="1">
      <alignment horizontal="right" vertical="center"/>
    </xf>
    <xf numFmtId="9" fontId="0" fillId="0" borderId="8" xfId="197" applyFont="1" applyBorder="1" applyAlignment="1">
      <alignment horizontal="right" vertical="center"/>
    </xf>
    <xf numFmtId="9" fontId="0" fillId="0" borderId="60" xfId="197" applyFont="1" applyBorder="1" applyAlignment="1">
      <alignment horizontal="right" vertical="center"/>
    </xf>
    <xf numFmtId="42" fontId="38" fillId="0" borderId="45" xfId="132" applyNumberFormat="1" applyFont="1" applyBorder="1" applyAlignment="1">
      <alignment horizontal="right" vertical="center"/>
    </xf>
    <xf numFmtId="42" fontId="38" fillId="0" borderId="46" xfId="132" applyNumberFormat="1" applyFont="1" applyBorder="1" applyAlignment="1">
      <alignment horizontal="right" vertical="center"/>
    </xf>
    <xf numFmtId="9" fontId="38" fillId="0" borderId="45" xfId="197" applyFont="1" applyBorder="1" applyAlignment="1">
      <alignment horizontal="right" vertical="center"/>
    </xf>
    <xf numFmtId="9" fontId="38" fillId="0" borderId="46" xfId="197" applyFont="1" applyBorder="1" applyAlignment="1">
      <alignment horizontal="right" vertical="center"/>
    </xf>
    <xf numFmtId="9" fontId="38" fillId="0" borderId="80" xfId="197" applyFont="1" applyBorder="1" applyAlignment="1">
      <alignment horizontal="right" vertical="center"/>
    </xf>
    <xf numFmtId="42" fontId="0" fillId="0" borderId="8" xfId="0" applyNumberFormat="1" applyBorder="1" applyAlignment="1">
      <alignment horizontal="right" vertical="center"/>
    </xf>
    <xf numFmtId="9" fontId="0" fillId="0" borderId="8" xfId="0" applyNumberFormat="1" applyBorder="1" applyAlignment="1">
      <alignment horizontal="right" vertical="center"/>
    </xf>
    <xf numFmtId="0" fontId="0" fillId="0" borderId="8" xfId="0" applyBorder="1" applyAlignment="1">
      <alignment horizontal="right" vertical="center"/>
    </xf>
    <xf numFmtId="42" fontId="38" fillId="0" borderId="8" xfId="0" applyNumberFormat="1" applyFont="1" applyBorder="1" applyAlignment="1">
      <alignment horizontal="right" vertical="center"/>
    </xf>
    <xf numFmtId="9" fontId="38" fillId="0" borderId="8" xfId="0" applyNumberFormat="1" applyFont="1" applyBorder="1" applyAlignment="1">
      <alignment horizontal="right" vertical="center"/>
    </xf>
    <xf numFmtId="0" fontId="114" fillId="0" borderId="31" xfId="528" applyFont="1" applyBorder="1"/>
    <xf numFmtId="0" fontId="136" fillId="37" borderId="31" xfId="528" applyFont="1" applyFill="1" applyBorder="1"/>
    <xf numFmtId="0" fontId="114" fillId="37" borderId="31" xfId="528" applyFont="1" applyFill="1" applyBorder="1"/>
    <xf numFmtId="0" fontId="114" fillId="0" borderId="108" xfId="528" applyFont="1" applyBorder="1"/>
    <xf numFmtId="0" fontId="114" fillId="41" borderId="31" xfId="528" applyFont="1" applyFill="1" applyBorder="1"/>
    <xf numFmtId="14" fontId="0" fillId="0" borderId="8" xfId="0" applyNumberFormat="1" applyBorder="1"/>
    <xf numFmtId="0" fontId="38" fillId="37" borderId="59" xfId="0" applyFont="1" applyFill="1" applyBorder="1" applyAlignment="1">
      <alignment vertical="center"/>
    </xf>
    <xf numFmtId="0" fontId="75" fillId="37" borderId="8" xfId="0" applyFont="1" applyFill="1" applyBorder="1" applyAlignment="1">
      <alignment vertical="center"/>
    </xf>
    <xf numFmtId="0" fontId="75" fillId="35" borderId="59" xfId="0" applyFont="1" applyFill="1" applyBorder="1" applyAlignment="1">
      <alignment vertical="center"/>
    </xf>
    <xf numFmtId="0" fontId="75" fillId="0" borderId="59" xfId="0" applyFont="1" applyBorder="1" applyAlignment="1">
      <alignment vertical="center"/>
    </xf>
    <xf numFmtId="0" fontId="75" fillId="0" borderId="63" xfId="0" applyFont="1" applyBorder="1" applyAlignment="1">
      <alignment vertical="center"/>
    </xf>
    <xf numFmtId="0" fontId="38" fillId="37" borderId="25" xfId="0" applyFont="1" applyFill="1" applyBorder="1" applyAlignment="1">
      <alignment vertical="center"/>
    </xf>
    <xf numFmtId="0" fontId="38" fillId="35" borderId="76" xfId="0" applyFont="1" applyFill="1" applyBorder="1" applyAlignment="1">
      <alignment vertical="center"/>
    </xf>
    <xf numFmtId="42" fontId="0" fillId="0" borderId="120" xfId="0" applyNumberFormat="1" applyBorder="1" applyAlignment="1">
      <alignment horizontal="right" vertical="center"/>
    </xf>
    <xf numFmtId="42" fontId="0" fillId="0" borderId="121" xfId="0" applyNumberFormat="1" applyBorder="1" applyAlignment="1">
      <alignment horizontal="right" vertical="center"/>
    </xf>
    <xf numFmtId="42" fontId="38" fillId="0" borderId="120" xfId="0" applyNumberFormat="1" applyFont="1" applyBorder="1" applyAlignment="1">
      <alignment horizontal="right" vertical="center"/>
    </xf>
    <xf numFmtId="42" fontId="38" fillId="0" borderId="121" xfId="0" applyNumberFormat="1" applyFont="1" applyBorder="1" applyAlignment="1">
      <alignment horizontal="right" vertical="center"/>
    </xf>
    <xf numFmtId="0" fontId="0" fillId="37" borderId="120" xfId="127" applyFont="1" applyFill="1" applyBorder="1" applyAlignment="1">
      <alignment horizontal="center" wrapText="1"/>
    </xf>
    <xf numFmtId="0" fontId="0" fillId="37" borderId="121" xfId="127" applyFont="1" applyFill="1" applyBorder="1" applyAlignment="1">
      <alignment horizontal="center" wrapText="1"/>
    </xf>
    <xf numFmtId="42" fontId="0" fillId="0" borderId="36" xfId="0" applyNumberFormat="1" applyBorder="1" applyAlignment="1">
      <alignment horizontal="right" vertical="center"/>
    </xf>
    <xf numFmtId="42" fontId="38" fillId="0" borderId="36" xfId="0" applyNumberFormat="1" applyFont="1" applyBorder="1" applyAlignment="1">
      <alignment horizontal="right" vertical="center"/>
    </xf>
    <xf numFmtId="0" fontId="0" fillId="37" borderId="36" xfId="127" applyFont="1" applyFill="1" applyBorder="1" applyAlignment="1">
      <alignment horizontal="center" wrapText="1"/>
    </xf>
    <xf numFmtId="42" fontId="0" fillId="0" borderId="53" xfId="0" applyNumberFormat="1" applyBorder="1" applyAlignment="1">
      <alignment horizontal="right" vertical="center"/>
    </xf>
    <xf numFmtId="42" fontId="38" fillId="0" borderId="53" xfId="0" applyNumberFormat="1" applyFont="1" applyBorder="1" applyAlignment="1">
      <alignment horizontal="right" vertical="center"/>
    </xf>
    <xf numFmtId="0" fontId="0" fillId="37" borderId="53" xfId="127" applyFont="1" applyFill="1" applyBorder="1" applyAlignment="1">
      <alignment horizontal="center" wrapText="1"/>
    </xf>
    <xf numFmtId="0" fontId="0" fillId="36" borderId="125" xfId="0" applyFill="1" applyBorder="1"/>
    <xf numFmtId="0" fontId="0" fillId="0" borderId="126" xfId="127" applyFont="1" applyBorder="1" applyAlignment="1">
      <alignment horizontal="justify" vertical="top" wrapText="1"/>
    </xf>
    <xf numFmtId="44" fontId="0" fillId="37" borderId="36" xfId="64" applyFont="1" applyFill="1" applyBorder="1" applyAlignment="1">
      <alignment wrapText="1"/>
    </xf>
    <xf numFmtId="44" fontId="0" fillId="37" borderId="53" xfId="64" applyFont="1" applyFill="1" applyBorder="1" applyAlignment="1">
      <alignment wrapText="1"/>
    </xf>
    <xf numFmtId="9" fontId="0" fillId="37" borderId="123" xfId="187" applyFont="1" applyFill="1" applyBorder="1" applyAlignment="1">
      <alignment horizontal="center" wrapText="1"/>
    </xf>
    <xf numFmtId="9" fontId="0" fillId="37" borderId="124" xfId="187" applyFont="1" applyFill="1" applyBorder="1" applyAlignment="1">
      <alignment horizontal="center" wrapText="1"/>
    </xf>
    <xf numFmtId="8" fontId="0" fillId="0" borderId="38" xfId="2" applyNumberFormat="1" applyFont="1" applyFill="1" applyBorder="1"/>
    <xf numFmtId="8" fontId="0" fillId="0" borderId="47" xfId="2" applyNumberFormat="1" applyFont="1" applyFill="1" applyBorder="1"/>
    <xf numFmtId="6" fontId="0" fillId="0" borderId="8" xfId="0" applyNumberFormat="1" applyBorder="1"/>
    <xf numFmtId="9" fontId="0" fillId="0" borderId="8" xfId="703" applyNumberFormat="1" applyFont="1" applyBorder="1" applyAlignment="1">
      <alignment vertical="center"/>
    </xf>
    <xf numFmtId="176" fontId="0" fillId="0" borderId="59" xfId="2" applyNumberFormat="1" applyFont="1" applyFill="1" applyBorder="1" applyAlignment="1">
      <alignment horizontal="right"/>
    </xf>
    <xf numFmtId="176" fontId="0" fillId="0" borderId="8" xfId="2" applyNumberFormat="1" applyFont="1" applyFill="1" applyBorder="1" applyAlignment="1">
      <alignment horizontal="right"/>
    </xf>
    <xf numFmtId="176" fontId="0" fillId="0" borderId="65" xfId="2" applyNumberFormat="1" applyFont="1" applyFill="1" applyBorder="1" applyAlignment="1">
      <alignment horizontal="right"/>
    </xf>
    <xf numFmtId="176" fontId="0" fillId="0" borderId="59" xfId="2" applyNumberFormat="1" applyFont="1" applyFill="1" applyBorder="1"/>
    <xf numFmtId="176" fontId="0" fillId="0" borderId="8" xfId="2" applyNumberFormat="1" applyFont="1" applyFill="1" applyBorder="1"/>
    <xf numFmtId="176" fontId="0" fillId="0" borderId="65" xfId="2" applyNumberFormat="1" applyFont="1" applyFill="1" applyBorder="1" applyAlignment="1">
      <alignment vertical="center"/>
    </xf>
    <xf numFmtId="176" fontId="0" fillId="0" borderId="60" xfId="2" applyNumberFormat="1" applyFont="1" applyBorder="1"/>
    <xf numFmtId="176" fontId="0" fillId="0" borderId="65" xfId="2" applyNumberFormat="1" applyFont="1" applyBorder="1" applyAlignment="1">
      <alignment vertical="center"/>
    </xf>
    <xf numFmtId="176" fontId="0" fillId="0" borderId="27" xfId="2" applyNumberFormat="1" applyFont="1" applyFill="1" applyBorder="1" applyAlignment="1">
      <alignment vertical="center" wrapText="1"/>
    </xf>
    <xf numFmtId="176" fontId="0" fillId="0" borderId="29" xfId="2" applyNumberFormat="1" applyFont="1" applyFill="1" applyBorder="1" applyAlignment="1">
      <alignment vertical="center" wrapText="1"/>
    </xf>
    <xf numFmtId="176" fontId="0" fillId="0" borderId="39" xfId="2" applyNumberFormat="1" applyFont="1" applyFill="1" applyBorder="1" applyAlignment="1">
      <alignment vertical="center" wrapText="1"/>
    </xf>
    <xf numFmtId="176" fontId="0" fillId="0" borderId="66" xfId="2" applyNumberFormat="1" applyFont="1" applyFill="1" applyBorder="1" applyAlignment="1">
      <alignment vertical="center" wrapText="1"/>
    </xf>
    <xf numFmtId="176" fontId="0" fillId="0" borderId="50" xfId="2" applyNumberFormat="1" applyFont="1" applyFill="1" applyBorder="1" applyAlignment="1">
      <alignment vertical="center"/>
    </xf>
    <xf numFmtId="176" fontId="38" fillId="0" borderId="78" xfId="2" applyNumberFormat="1" applyFont="1" applyFill="1" applyBorder="1" applyAlignment="1">
      <alignment vertical="center" wrapText="1"/>
    </xf>
    <xf numFmtId="176" fontId="38" fillId="0" borderId="79" xfId="2" applyNumberFormat="1" applyFont="1" applyFill="1" applyBorder="1" applyAlignment="1">
      <alignment vertical="center" wrapText="1"/>
    </xf>
    <xf numFmtId="176" fontId="38" fillId="0" borderId="80" xfId="2" applyNumberFormat="1" applyFont="1" applyFill="1" applyBorder="1" applyAlignment="1">
      <alignment vertical="center" wrapText="1"/>
    </xf>
    <xf numFmtId="176" fontId="0" fillId="0" borderId="60" xfId="2" applyNumberFormat="1" applyFont="1" applyFill="1" applyBorder="1" applyAlignment="1">
      <alignment vertical="center"/>
    </xf>
    <xf numFmtId="176" fontId="0" fillId="0" borderId="59" xfId="2" applyNumberFormat="1" applyFont="1" applyBorder="1"/>
    <xf numFmtId="176" fontId="0" fillId="0" borderId="8" xfId="2" applyNumberFormat="1" applyFont="1" applyBorder="1"/>
    <xf numFmtId="176" fontId="0" fillId="0" borderId="5" xfId="2" applyNumberFormat="1" applyFont="1" applyBorder="1"/>
    <xf numFmtId="176" fontId="0" fillId="0" borderId="28" xfId="2" applyNumberFormat="1" applyFont="1" applyFill="1" applyBorder="1" applyAlignment="1">
      <alignment vertical="center"/>
    </xf>
    <xf numFmtId="176" fontId="0" fillId="0" borderId="0" xfId="2" applyNumberFormat="1" applyFont="1" applyFill="1" applyBorder="1" applyAlignment="1">
      <alignment vertical="center"/>
    </xf>
    <xf numFmtId="176" fontId="0" fillId="0" borderId="59" xfId="0" applyNumberFormat="1" applyBorder="1"/>
    <xf numFmtId="176" fontId="0" fillId="0" borderId="8" xfId="0" applyNumberFormat="1" applyBorder="1"/>
    <xf numFmtId="176" fontId="0" fillId="0" borderId="60" xfId="0" applyNumberFormat="1" applyBorder="1"/>
    <xf numFmtId="176" fontId="0" fillId="0" borderId="5" xfId="0" applyNumberFormat="1" applyBorder="1"/>
    <xf numFmtId="176" fontId="0" fillId="37" borderId="59" xfId="0" applyNumberFormat="1" applyFill="1" applyBorder="1"/>
    <xf numFmtId="176" fontId="0" fillId="37" borderId="8" xfId="0" applyNumberFormat="1" applyFill="1" applyBorder="1"/>
    <xf numFmtId="176" fontId="0" fillId="37" borderId="60" xfId="0" applyNumberFormat="1" applyFill="1" applyBorder="1"/>
    <xf numFmtId="176" fontId="0" fillId="37" borderId="36" xfId="0" applyNumberFormat="1" applyFill="1" applyBorder="1"/>
    <xf numFmtId="176" fontId="0" fillId="37" borderId="5" xfId="0" applyNumberFormat="1" applyFill="1" applyBorder="1"/>
    <xf numFmtId="176" fontId="0" fillId="0" borderId="36" xfId="2" applyNumberFormat="1" applyFont="1" applyBorder="1" applyAlignment="1">
      <alignment horizontal="right"/>
    </xf>
    <xf numFmtId="176" fontId="0" fillId="0" borderId="8" xfId="2" applyNumberFormat="1" applyFont="1" applyBorder="1" applyAlignment="1">
      <alignment horizontal="right"/>
    </xf>
    <xf numFmtId="176" fontId="0" fillId="0" borderId="28" xfId="2" applyNumberFormat="1" applyFont="1" applyFill="1" applyBorder="1" applyAlignment="1">
      <alignment horizontal="right"/>
    </xf>
    <xf numFmtId="176" fontId="0" fillId="0" borderId="29" xfId="2" applyNumberFormat="1" applyFont="1" applyFill="1" applyBorder="1" applyAlignment="1">
      <alignment horizontal="right" wrapText="1"/>
    </xf>
    <xf numFmtId="176" fontId="0" fillId="0" borderId="38" xfId="2" applyNumberFormat="1" applyFont="1" applyFill="1" applyBorder="1" applyAlignment="1">
      <alignment horizontal="right"/>
    </xf>
    <xf numFmtId="176" fontId="0" fillId="0" borderId="36" xfId="2" applyNumberFormat="1" applyFont="1" applyBorder="1"/>
    <xf numFmtId="176" fontId="0" fillId="0" borderId="59" xfId="2" applyNumberFormat="1" applyFont="1" applyFill="1" applyBorder="1" applyAlignment="1">
      <alignment vertical="center"/>
    </xf>
    <xf numFmtId="176" fontId="0" fillId="0" borderId="38" xfId="2" applyNumberFormat="1" applyFont="1" applyFill="1" applyBorder="1"/>
    <xf numFmtId="176" fontId="0" fillId="0" borderId="28" xfId="2" applyNumberFormat="1" applyFont="1" applyFill="1" applyBorder="1"/>
    <xf numFmtId="176" fontId="38" fillId="0" borderId="78" xfId="2" applyNumberFormat="1" applyFont="1" applyBorder="1" applyAlignment="1">
      <alignment vertical="center" wrapText="1"/>
    </xf>
    <xf numFmtId="176" fontId="38" fillId="0" borderId="79" xfId="2" applyNumberFormat="1" applyFont="1" applyBorder="1" applyAlignment="1">
      <alignment vertical="center" wrapText="1"/>
    </xf>
    <xf numFmtId="176" fontId="38" fillId="0" borderId="80" xfId="2" applyNumberFormat="1" applyFont="1" applyBorder="1" applyAlignment="1">
      <alignment vertical="center" wrapText="1"/>
    </xf>
    <xf numFmtId="176" fontId="38" fillId="0" borderId="101" xfId="2" applyNumberFormat="1" applyFont="1" applyBorder="1" applyAlignment="1">
      <alignment vertical="center" wrapText="1"/>
    </xf>
    <xf numFmtId="42" fontId="0" fillId="42" borderId="120" xfId="64" applyNumberFormat="1" applyFont="1" applyFill="1" applyBorder="1" applyAlignment="1">
      <alignment wrapText="1"/>
    </xf>
    <xf numFmtId="42" fontId="0" fillId="42" borderId="121" xfId="64" applyNumberFormat="1" applyFont="1" applyFill="1" applyBorder="1" applyAlignment="1">
      <alignment wrapText="1"/>
    </xf>
    <xf numFmtId="42" fontId="0" fillId="42" borderId="36" xfId="64" applyNumberFormat="1" applyFont="1" applyFill="1" applyBorder="1" applyAlignment="1">
      <alignment wrapText="1"/>
    </xf>
    <xf numFmtId="165" fontId="0" fillId="0" borderId="128" xfId="64" applyNumberFormat="1" applyFont="1" applyFill="1" applyBorder="1" applyAlignment="1">
      <alignment wrapText="1"/>
    </xf>
    <xf numFmtId="165" fontId="0" fillId="0" borderId="123" xfId="64" applyNumberFormat="1" applyFont="1" applyFill="1" applyBorder="1" applyAlignment="1">
      <alignment wrapText="1"/>
    </xf>
    <xf numFmtId="165" fontId="0" fillId="0" borderId="130" xfId="64" applyNumberFormat="1" applyFont="1" applyFill="1" applyBorder="1" applyAlignment="1">
      <alignment wrapText="1"/>
    </xf>
    <xf numFmtId="6" fontId="0" fillId="0" borderId="120" xfId="0" applyNumberFormat="1" applyBorder="1"/>
    <xf numFmtId="6" fontId="0" fillId="0" borderId="36" xfId="0" applyNumberFormat="1" applyBorder="1"/>
    <xf numFmtId="0" fontId="0" fillId="0" borderId="122" xfId="127" applyFont="1" applyBorder="1" applyAlignment="1">
      <alignment horizontal="center"/>
    </xf>
    <xf numFmtId="0" fontId="38" fillId="0" borderId="123" xfId="127" applyFont="1" applyBorder="1" applyAlignment="1">
      <alignment horizontal="center"/>
    </xf>
    <xf numFmtId="0" fontId="38" fillId="0" borderId="124" xfId="127" applyFont="1" applyBorder="1" applyAlignment="1">
      <alignment horizontal="center"/>
    </xf>
    <xf numFmtId="0" fontId="38" fillId="0" borderId="128" xfId="127" applyFont="1" applyBorder="1" applyAlignment="1">
      <alignment horizontal="center"/>
    </xf>
    <xf numFmtId="9" fontId="0" fillId="0" borderId="36" xfId="0" applyNumberFormat="1" applyBorder="1" applyAlignment="1">
      <alignment horizontal="right" vertical="center"/>
    </xf>
    <xf numFmtId="0" fontId="0" fillId="0" borderId="36" xfId="0" applyBorder="1" applyAlignment="1">
      <alignment horizontal="right" vertical="center"/>
    </xf>
    <xf numFmtId="9" fontId="38" fillId="0" borderId="36" xfId="0" applyNumberFormat="1" applyFont="1" applyBorder="1" applyAlignment="1">
      <alignment horizontal="right" vertical="center"/>
    </xf>
    <xf numFmtId="9" fontId="0" fillId="37" borderId="36" xfId="187" applyFont="1" applyFill="1" applyBorder="1" applyAlignment="1">
      <alignment horizontal="center" wrapText="1"/>
    </xf>
    <xf numFmtId="9" fontId="0" fillId="37" borderId="128" xfId="187" applyFont="1" applyFill="1" applyBorder="1" applyAlignment="1">
      <alignment horizontal="center" wrapText="1"/>
    </xf>
    <xf numFmtId="0" fontId="78" fillId="0" borderId="0" xfId="0" applyFont="1"/>
    <xf numFmtId="0" fontId="38" fillId="0" borderId="0" xfId="0" applyFont="1" applyAlignment="1">
      <alignment wrapText="1"/>
    </xf>
    <xf numFmtId="0" fontId="38" fillId="36" borderId="94" xfId="0" applyFont="1" applyFill="1" applyBorder="1" applyAlignment="1">
      <alignment horizontal="center" vertical="center" wrapText="1"/>
    </xf>
    <xf numFmtId="0" fontId="117" fillId="0" borderId="0" xfId="0" applyFont="1"/>
    <xf numFmtId="3" fontId="75" fillId="0" borderId="29" xfId="31304" applyNumberFormat="1" applyFont="1" applyFill="1" applyBorder="1" applyAlignment="1">
      <alignment horizontal="center" vertical="center"/>
    </xf>
    <xf numFmtId="3" fontId="75" fillId="0" borderId="8" xfId="31304" applyNumberFormat="1" applyFont="1" applyFill="1" applyBorder="1" applyAlignment="1">
      <alignment horizontal="center" vertical="center"/>
    </xf>
    <xf numFmtId="9" fontId="0" fillId="0" borderId="8" xfId="1" applyFont="1" applyBorder="1" applyAlignment="1">
      <alignment horizontal="center"/>
    </xf>
    <xf numFmtId="3" fontId="0" fillId="0" borderId="103" xfId="0" applyNumberFormat="1" applyBorder="1" applyAlignment="1">
      <alignment horizontal="center" vertical="center"/>
    </xf>
    <xf numFmtId="9" fontId="0" fillId="0" borderId="26" xfId="0" applyNumberFormat="1" applyBorder="1" applyAlignment="1">
      <alignment horizontal="center" vertical="center"/>
    </xf>
    <xf numFmtId="9" fontId="0" fillId="0" borderId="44" xfId="0" applyNumberFormat="1" applyBorder="1" applyAlignment="1">
      <alignment horizontal="center" vertical="center"/>
    </xf>
    <xf numFmtId="3" fontId="38" fillId="0" borderId="79" xfId="16261" applyNumberFormat="1" applyFont="1" applyBorder="1" applyAlignment="1">
      <alignment horizontal="center" vertical="center"/>
    </xf>
    <xf numFmtId="9" fontId="38" fillId="0" borderId="79" xfId="0" applyNumberFormat="1" applyFont="1" applyBorder="1" applyAlignment="1">
      <alignment horizontal="center" vertical="center"/>
    </xf>
    <xf numFmtId="9" fontId="38" fillId="0" borderId="80" xfId="0" applyNumberFormat="1" applyFont="1" applyBorder="1" applyAlignment="1">
      <alignment horizontal="center" vertical="center"/>
    </xf>
    <xf numFmtId="0" fontId="38" fillId="36" borderId="62" xfId="127"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36" borderId="40" xfId="127" applyFont="1" applyFill="1" applyBorder="1" applyAlignment="1">
      <alignment horizontal="center" vertical="center" wrapText="1"/>
    </xf>
    <xf numFmtId="14" fontId="38" fillId="0" borderId="32" xfId="127" applyNumberFormat="1" applyFont="1" applyBorder="1" applyAlignment="1">
      <alignment horizontal="left"/>
    </xf>
    <xf numFmtId="14" fontId="38" fillId="0" borderId="31" xfId="127" applyNumberFormat="1" applyFont="1" applyBorder="1" applyAlignment="1">
      <alignment horizontal="left"/>
    </xf>
    <xf numFmtId="0" fontId="38" fillId="0" borderId="64" xfId="127" applyFont="1" applyBorder="1" applyAlignment="1">
      <alignment horizontal="center"/>
    </xf>
    <xf numFmtId="3" fontId="115" fillId="0" borderId="24" xfId="127" applyNumberFormat="1" applyBorder="1" applyAlignment="1">
      <alignment horizontal="center" vertical="center"/>
    </xf>
    <xf numFmtId="3" fontId="115" fillId="0" borderId="38" xfId="127" applyNumberFormat="1" applyBorder="1" applyAlignment="1">
      <alignment horizontal="center" vertical="center"/>
    </xf>
    <xf numFmtId="3" fontId="115" fillId="0" borderId="28" xfId="127" applyNumberFormat="1" applyBorder="1" applyAlignment="1">
      <alignment horizontal="center" vertical="center"/>
    </xf>
    <xf numFmtId="3" fontId="115" fillId="0" borderId="60" xfId="127" applyNumberFormat="1" applyBorder="1" applyAlignment="1">
      <alignment horizontal="center" vertical="center"/>
    </xf>
    <xf numFmtId="3" fontId="115" fillId="0" borderId="27" xfId="127" applyNumberFormat="1" applyBorder="1" applyAlignment="1">
      <alignment horizontal="center" vertical="center"/>
    </xf>
    <xf numFmtId="3" fontId="115" fillId="0" borderId="29" xfId="31323" applyNumberFormat="1" applyFont="1" applyBorder="1" applyAlignment="1">
      <alignment horizontal="center" vertical="center"/>
    </xf>
    <xf numFmtId="3" fontId="115" fillId="0" borderId="41" xfId="31323" applyNumberFormat="1" applyFont="1" applyBorder="1" applyAlignment="1">
      <alignment horizontal="center" vertical="center"/>
    </xf>
    <xf numFmtId="3" fontId="115" fillId="0" borderId="24" xfId="31323" applyNumberFormat="1" applyFont="1" applyBorder="1" applyAlignment="1">
      <alignment horizontal="center" vertical="center"/>
    </xf>
    <xf numFmtId="3" fontId="115" fillId="0" borderId="38" xfId="31323" applyNumberFormat="1" applyFont="1" applyBorder="1" applyAlignment="1">
      <alignment horizontal="center" vertical="center"/>
    </xf>
    <xf numFmtId="3" fontId="115" fillId="0" borderId="102" xfId="127" applyNumberFormat="1" applyBorder="1" applyAlignment="1">
      <alignment horizontal="center" vertical="center"/>
    </xf>
    <xf numFmtId="3" fontId="115" fillId="0" borderId="59" xfId="127" applyNumberFormat="1" applyBorder="1" applyAlignment="1">
      <alignment horizontal="center" vertical="center"/>
    </xf>
    <xf numFmtId="3" fontId="115" fillId="0" borderId="5" xfId="127" applyNumberFormat="1" applyBorder="1" applyAlignment="1">
      <alignment horizontal="center" vertical="center"/>
    </xf>
    <xf numFmtId="3" fontId="115" fillId="0" borderId="8" xfId="31323" applyNumberFormat="1" applyFont="1" applyBorder="1" applyAlignment="1">
      <alignment horizontal="center" vertical="center"/>
    </xf>
    <xf numFmtId="3" fontId="115" fillId="0" borderId="59" xfId="31323" applyNumberFormat="1" applyFont="1" applyBorder="1" applyAlignment="1">
      <alignment horizontal="center" vertical="center"/>
    </xf>
    <xf numFmtId="1" fontId="115" fillId="0" borderId="59" xfId="31323" applyNumberFormat="1" applyFont="1" applyBorder="1" applyAlignment="1">
      <alignment horizontal="center" vertical="center"/>
    </xf>
    <xf numFmtId="3" fontId="115" fillId="0" borderId="25" xfId="127" applyNumberFormat="1" applyBorder="1" applyAlignment="1">
      <alignment horizontal="center" vertical="center"/>
    </xf>
    <xf numFmtId="3" fontId="115" fillId="0" borderId="34" xfId="127" applyNumberFormat="1" applyBorder="1" applyAlignment="1">
      <alignment horizontal="center" vertical="center"/>
    </xf>
    <xf numFmtId="3" fontId="115" fillId="0" borderId="54" xfId="127" applyNumberFormat="1" applyBorder="1" applyAlignment="1">
      <alignment horizontal="center" vertical="center"/>
    </xf>
    <xf numFmtId="3" fontId="115" fillId="0" borderId="26" xfId="31323" applyNumberFormat="1" applyFont="1" applyBorder="1" applyAlignment="1">
      <alignment horizontal="center" vertical="center"/>
    </xf>
    <xf numFmtId="3" fontId="115" fillId="0" borderId="25" xfId="31323" applyNumberFormat="1" applyFont="1" applyBorder="1" applyAlignment="1">
      <alignment horizontal="center" vertical="center"/>
    </xf>
    <xf numFmtId="3" fontId="115" fillId="0" borderId="42" xfId="31323" applyNumberFormat="1" applyFont="1" applyBorder="1" applyAlignment="1">
      <alignment horizontal="center" vertical="center"/>
    </xf>
    <xf numFmtId="3" fontId="38" fillId="0" borderId="78" xfId="127" applyNumberFormat="1" applyFont="1" applyBorder="1" applyAlignment="1">
      <alignment horizontal="center" vertical="center"/>
    </xf>
    <xf numFmtId="3" fontId="38" fillId="0" borderId="80" xfId="127" applyNumberFormat="1" applyFont="1" applyBorder="1" applyAlignment="1">
      <alignment horizontal="center" vertical="center"/>
    </xf>
    <xf numFmtId="3" fontId="38" fillId="0" borderId="98" xfId="127" applyNumberFormat="1" applyFont="1" applyBorder="1" applyAlignment="1">
      <alignment horizontal="center" vertical="center"/>
    </xf>
    <xf numFmtId="0" fontId="38" fillId="36" borderId="85" xfId="0" applyFont="1" applyFill="1" applyBorder="1" applyAlignment="1">
      <alignment horizontal="center" vertical="center" wrapText="1"/>
    </xf>
    <xf numFmtId="0" fontId="38" fillId="36" borderId="81" xfId="0" applyFont="1" applyFill="1" applyBorder="1" applyAlignment="1">
      <alignment horizontal="center" vertical="center" wrapText="1"/>
    </xf>
    <xf numFmtId="0" fontId="38" fillId="36" borderId="84" xfId="0" applyFont="1" applyFill="1" applyBorder="1" applyAlignment="1">
      <alignment horizontal="center" vertical="center" wrapText="1"/>
    </xf>
    <xf numFmtId="0" fontId="38" fillId="36" borderId="81" xfId="0" applyFont="1" applyFill="1" applyBorder="1" applyAlignment="1">
      <alignment horizontal="center" vertical="center"/>
    </xf>
    <xf numFmtId="0" fontId="0" fillId="0" borderId="100" xfId="127" applyFont="1" applyBorder="1"/>
    <xf numFmtId="0" fontId="0" fillId="0" borderId="31" xfId="127" applyFont="1" applyBorder="1"/>
    <xf numFmtId="0" fontId="0" fillId="0" borderId="71" xfId="127" applyFont="1" applyBorder="1"/>
    <xf numFmtId="0" fontId="38" fillId="0" borderId="75" xfId="0" applyFont="1" applyBorder="1"/>
    <xf numFmtId="3" fontId="0" fillId="0" borderId="102" xfId="0" applyNumberFormat="1" applyBorder="1" applyAlignment="1">
      <alignment horizontal="center" vertical="center"/>
    </xf>
    <xf numFmtId="3" fontId="0" fillId="0" borderId="104" xfId="0" applyNumberFormat="1" applyBorder="1" applyAlignment="1">
      <alignment horizontal="center" vertical="center"/>
    </xf>
    <xf numFmtId="3" fontId="0" fillId="0" borderId="59" xfId="0" applyNumberFormat="1" applyBorder="1" applyAlignment="1">
      <alignment horizontal="center" vertical="center"/>
    </xf>
    <xf numFmtId="3" fontId="0" fillId="0" borderId="60" xfId="0" applyNumberFormat="1" applyBorder="1" applyAlignment="1">
      <alignment horizontal="center" vertical="center"/>
    </xf>
    <xf numFmtId="3" fontId="0" fillId="0" borderId="25" xfId="0" applyNumberFormat="1" applyBorder="1" applyAlignment="1">
      <alignment horizontal="center" vertical="center"/>
    </xf>
    <xf numFmtId="3" fontId="0" fillId="0" borderId="44" xfId="0" applyNumberFormat="1" applyBorder="1" applyAlignment="1">
      <alignment horizontal="center" vertical="center"/>
    </xf>
    <xf numFmtId="3" fontId="38" fillId="0" borderId="78" xfId="0" applyNumberFormat="1" applyFont="1" applyBorder="1" applyAlignment="1">
      <alignment horizontal="center" vertical="center"/>
    </xf>
    <xf numFmtId="3" fontId="38" fillId="0" borderId="80" xfId="0" applyNumberFormat="1" applyFont="1" applyBorder="1" applyAlignment="1">
      <alignment horizontal="center" vertical="center"/>
    </xf>
    <xf numFmtId="9" fontId="0" fillId="0" borderId="113" xfId="0" applyNumberFormat="1" applyBorder="1" applyAlignment="1">
      <alignment horizontal="center" vertical="center"/>
    </xf>
    <xf numFmtId="9" fontId="0" fillId="0" borderId="36" xfId="0" applyNumberFormat="1" applyBorder="1" applyAlignment="1">
      <alignment horizontal="center" vertical="center"/>
    </xf>
    <xf numFmtId="9" fontId="0" fillId="0" borderId="35" xfId="0" applyNumberFormat="1" applyBorder="1" applyAlignment="1">
      <alignment horizontal="center" vertical="center"/>
    </xf>
    <xf numFmtId="9" fontId="38" fillId="0" borderId="107" xfId="0" applyNumberFormat="1" applyFont="1" applyBorder="1" applyAlignment="1">
      <alignment horizontal="center" vertical="center"/>
    </xf>
    <xf numFmtId="3" fontId="38" fillId="0" borderId="78" xfId="16261" applyNumberFormat="1" applyFont="1" applyBorder="1" applyAlignment="1">
      <alignment horizontal="center" vertical="center"/>
    </xf>
    <xf numFmtId="9" fontId="0" fillId="0" borderId="24" xfId="537" applyFont="1" applyBorder="1" applyAlignment="1">
      <alignment horizontal="right" vertical="center"/>
    </xf>
    <xf numFmtId="9" fontId="0" fillId="0" borderId="29" xfId="537" applyFont="1" applyBorder="1" applyAlignment="1">
      <alignment horizontal="right" vertical="center"/>
    </xf>
    <xf numFmtId="9" fontId="0" fillId="0" borderId="38" xfId="537" applyFont="1" applyBorder="1" applyAlignment="1">
      <alignment horizontal="right" vertical="center"/>
    </xf>
    <xf numFmtId="0" fontId="115" fillId="0" borderId="0" xfId="31343" applyFont="1"/>
    <xf numFmtId="0" fontId="0" fillId="0" borderId="0" xfId="0" applyAlignment="1">
      <alignment vertical="center" wrapText="1"/>
    </xf>
    <xf numFmtId="37" fontId="0" fillId="0" borderId="8" xfId="39" applyNumberFormat="1" applyFont="1" applyBorder="1" applyAlignment="1">
      <alignment horizontal="center" vertical="center" wrapText="1"/>
    </xf>
    <xf numFmtId="0" fontId="37" fillId="0" borderId="27" xfId="31328" applyBorder="1" applyAlignment="1">
      <alignment horizontal="left" vertical="center" wrapText="1"/>
    </xf>
    <xf numFmtId="0" fontId="38" fillId="0" borderId="66" xfId="0" applyFont="1" applyBorder="1" applyAlignment="1">
      <alignment horizontal="center" vertical="center" wrapText="1"/>
    </xf>
    <xf numFmtId="0" fontId="0" fillId="0" borderId="66" xfId="0" applyBorder="1" applyAlignment="1">
      <alignment horizontal="center" vertical="center" wrapText="1"/>
    </xf>
    <xf numFmtId="0" fontId="38" fillId="0" borderId="42" xfId="0" applyFont="1" applyBorder="1" applyAlignment="1">
      <alignment horizontal="center" vertical="center" wrapText="1"/>
    </xf>
    <xf numFmtId="37" fontId="0" fillId="0" borderId="29" xfId="39" applyNumberFormat="1" applyFont="1" applyFill="1" applyBorder="1" applyAlignment="1">
      <alignment horizontal="center" vertical="center" wrapText="1"/>
    </xf>
    <xf numFmtId="0" fontId="38" fillId="36" borderId="30" xfId="0" applyFont="1" applyFill="1" applyBorder="1" applyAlignment="1">
      <alignment horizontal="center" vertical="center" wrapText="1"/>
    </xf>
    <xf numFmtId="0" fontId="38" fillId="36" borderId="131" xfId="0" applyFont="1" applyFill="1" applyBorder="1" applyAlignment="1">
      <alignment horizontal="center" vertical="center" wrapText="1"/>
    </xf>
    <xf numFmtId="0" fontId="38" fillId="36" borderId="54" xfId="0" applyFont="1" applyFill="1" applyBorder="1" applyAlignment="1">
      <alignment horizontal="center" vertical="center" wrapText="1"/>
    </xf>
    <xf numFmtId="37" fontId="0" fillId="0" borderId="38" xfId="39" applyNumberFormat="1" applyFont="1" applyFill="1" applyBorder="1" applyAlignment="1">
      <alignment horizontal="center" vertical="center" wrapText="1"/>
    </xf>
    <xf numFmtId="37" fontId="0" fillId="0" borderId="60" xfId="39" applyNumberFormat="1" applyFont="1" applyBorder="1" applyAlignment="1">
      <alignment horizontal="center" vertical="center" wrapText="1"/>
    </xf>
    <xf numFmtId="0" fontId="38" fillId="0" borderId="78" xfId="31325" applyFont="1" applyBorder="1" applyAlignment="1">
      <alignment horizontal="left"/>
    </xf>
    <xf numFmtId="0" fontId="0" fillId="39" borderId="115" xfId="0" applyFill="1" applyBorder="1" applyAlignment="1">
      <alignment vertical="center" wrapText="1"/>
    </xf>
    <xf numFmtId="0" fontId="0" fillId="39" borderId="101" xfId="0" applyFill="1" applyBorder="1" applyAlignment="1">
      <alignment vertical="center" wrapText="1"/>
    </xf>
    <xf numFmtId="37" fontId="38" fillId="0" borderId="79" xfId="39" applyNumberFormat="1" applyFont="1" applyBorder="1" applyAlignment="1">
      <alignment horizontal="center" vertical="center" wrapText="1"/>
    </xf>
    <xf numFmtId="37" fontId="38" fillId="0" borderId="80" xfId="39" applyNumberFormat="1" applyFont="1" applyFill="1" applyBorder="1" applyAlignment="1">
      <alignment horizontal="center" vertical="center" wrapText="1"/>
    </xf>
    <xf numFmtId="0" fontId="38" fillId="36" borderId="102" xfId="127" applyFont="1" applyFill="1" applyBorder="1" applyAlignment="1">
      <alignment horizontal="center" vertical="center" wrapText="1"/>
    </xf>
    <xf numFmtId="0" fontId="38" fillId="36" borderId="103" xfId="127" applyFont="1" applyFill="1" applyBorder="1" applyAlignment="1">
      <alignment horizontal="center" vertical="center" wrapText="1"/>
    </xf>
    <xf numFmtId="0" fontId="38" fillId="36" borderId="104" xfId="127" applyFont="1" applyFill="1" applyBorder="1" applyAlignment="1">
      <alignment horizontal="center" vertical="center" wrapText="1"/>
    </xf>
    <xf numFmtId="3" fontId="115" fillId="0" borderId="53" xfId="31323" applyNumberFormat="1" applyFont="1" applyBorder="1" applyAlignment="1">
      <alignment horizontal="center" vertical="center"/>
    </xf>
    <xf numFmtId="3" fontId="38" fillId="0" borderId="132" xfId="127" applyNumberFormat="1" applyFont="1" applyBorder="1" applyAlignment="1">
      <alignment horizontal="center" vertical="center"/>
    </xf>
    <xf numFmtId="9" fontId="115" fillId="0" borderId="38" xfId="127" applyNumberFormat="1" applyBorder="1" applyAlignment="1">
      <alignment horizontal="center" vertical="center"/>
    </xf>
    <xf numFmtId="3" fontId="38" fillId="0" borderId="133" xfId="127" applyNumberFormat="1" applyFont="1" applyBorder="1" applyAlignment="1">
      <alignment horizontal="center" vertical="center"/>
    </xf>
    <xf numFmtId="9" fontId="38" fillId="0" borderId="106" xfId="127" applyNumberFormat="1" applyFont="1" applyBorder="1" applyAlignment="1">
      <alignment horizontal="center" vertical="center"/>
    </xf>
    <xf numFmtId="3" fontId="115" fillId="0" borderId="32" xfId="0" applyNumberFormat="1" applyFont="1" applyBorder="1"/>
    <xf numFmtId="3" fontId="115" fillId="0" borderId="29" xfId="0" applyNumberFormat="1" applyFont="1" applyBorder="1"/>
    <xf numFmtId="3" fontId="115" fillId="0" borderId="31" xfId="0" applyNumberFormat="1" applyFont="1" applyBorder="1"/>
    <xf numFmtId="3" fontId="115" fillId="0" borderId="8" xfId="0" applyNumberFormat="1" applyFont="1" applyBorder="1"/>
    <xf numFmtId="3" fontId="115" fillId="0" borderId="31" xfId="1" applyNumberFormat="1" applyFont="1" applyBorder="1"/>
    <xf numFmtId="3" fontId="115" fillId="0" borderId="71" xfId="0" applyNumberFormat="1" applyFont="1" applyBorder="1"/>
    <xf numFmtId="3" fontId="115" fillId="0" borderId="26" xfId="0" applyNumberFormat="1" applyFont="1" applyBorder="1"/>
    <xf numFmtId="3" fontId="38" fillId="0" borderId="75" xfId="0" applyNumberFormat="1" applyFont="1" applyBorder="1"/>
    <xf numFmtId="3" fontId="38" fillId="0" borderId="79" xfId="0" applyNumberFormat="1" applyFont="1" applyBorder="1"/>
    <xf numFmtId="3" fontId="115" fillId="0" borderId="24" xfId="0" applyNumberFormat="1" applyFont="1" applyBorder="1"/>
    <xf numFmtId="3" fontId="115" fillId="0" borderId="38" xfId="0" applyNumberFormat="1" applyFont="1" applyBorder="1"/>
    <xf numFmtId="3" fontId="115" fillId="0" borderId="59" xfId="0" applyNumberFormat="1" applyFont="1" applyBorder="1"/>
    <xf numFmtId="3" fontId="115" fillId="0" borderId="60" xfId="0" applyNumberFormat="1" applyFont="1" applyBorder="1"/>
    <xf numFmtId="3" fontId="115" fillId="0" borderId="25" xfId="0" applyNumberFormat="1" applyFont="1" applyBorder="1"/>
    <xf numFmtId="3" fontId="115" fillId="0" borderId="44" xfId="0" applyNumberFormat="1" applyFont="1" applyBorder="1"/>
    <xf numFmtId="3" fontId="38" fillId="0" borderId="78" xfId="0" applyNumberFormat="1" applyFont="1" applyBorder="1"/>
    <xf numFmtId="3" fontId="38" fillId="0" borderId="80" xfId="0" applyNumberFormat="1" applyFont="1" applyBorder="1"/>
    <xf numFmtId="0" fontId="38" fillId="36" borderId="134" xfId="0" applyFont="1" applyFill="1" applyBorder="1" applyAlignment="1">
      <alignment wrapText="1"/>
    </xf>
    <xf numFmtId="0" fontId="38" fillId="36" borderId="35" xfId="0" applyFont="1" applyFill="1" applyBorder="1" applyAlignment="1">
      <alignment horizontal="center"/>
    </xf>
    <xf numFmtId="0" fontId="38" fillId="36" borderId="26" xfId="0" applyFont="1" applyFill="1" applyBorder="1" applyAlignment="1">
      <alignment horizontal="center"/>
    </xf>
    <xf numFmtId="0" fontId="38" fillId="36" borderId="33" xfId="0" applyFont="1" applyFill="1" applyBorder="1" applyAlignment="1">
      <alignment horizontal="center"/>
    </xf>
    <xf numFmtId="0" fontId="38" fillId="36" borderId="135" xfId="0" applyFont="1" applyFill="1" applyBorder="1" applyAlignment="1">
      <alignment horizontal="center"/>
    </xf>
    <xf numFmtId="0" fontId="38" fillId="36" borderId="136" xfId="0" applyFont="1" applyFill="1" applyBorder="1" applyAlignment="1">
      <alignment horizontal="center"/>
    </xf>
    <xf numFmtId="0" fontId="38" fillId="36" borderId="35" xfId="0" quotePrefix="1" applyFont="1" applyFill="1" applyBorder="1" applyAlignment="1">
      <alignment horizontal="center"/>
    </xf>
    <xf numFmtId="0" fontId="0" fillId="0" borderId="140" xfId="0" quotePrefix="1" applyBorder="1" applyAlignment="1">
      <alignment horizontal="left" wrapText="1"/>
    </xf>
    <xf numFmtId="42" fontId="0" fillId="0" borderId="113" xfId="0" applyNumberFormat="1" applyBorder="1" applyAlignment="1">
      <alignment horizontal="right" vertical="center"/>
    </xf>
    <xf numFmtId="42" fontId="0" fillId="0" borderId="103" xfId="0" applyNumberFormat="1" applyBorder="1" applyAlignment="1">
      <alignment horizontal="right" vertical="center"/>
    </xf>
    <xf numFmtId="42" fontId="0" fillId="0" borderId="91" xfId="0" applyNumberFormat="1" applyBorder="1" applyAlignment="1">
      <alignment horizontal="right" vertical="center"/>
    </xf>
    <xf numFmtId="42" fontId="0" fillId="0" borderId="141" xfId="0" applyNumberFormat="1" applyBorder="1" applyAlignment="1">
      <alignment horizontal="right" vertical="center"/>
    </xf>
    <xf numFmtId="42" fontId="0" fillId="0" borderId="142" xfId="0" applyNumberFormat="1" applyBorder="1" applyAlignment="1">
      <alignment horizontal="right" vertical="center"/>
    </xf>
    <xf numFmtId="9" fontId="0" fillId="0" borderId="113" xfId="0" applyNumberFormat="1" applyBorder="1" applyAlignment="1">
      <alignment horizontal="right" vertical="center"/>
    </xf>
    <xf numFmtId="9" fontId="0" fillId="0" borderId="103" xfId="0" applyNumberFormat="1" applyBorder="1" applyAlignment="1">
      <alignment horizontal="right" vertical="center"/>
    </xf>
    <xf numFmtId="9" fontId="0" fillId="0" borderId="104" xfId="0" applyNumberFormat="1" applyBorder="1" applyAlignment="1">
      <alignment horizontal="right" vertical="center"/>
    </xf>
    <xf numFmtId="0" fontId="0" fillId="0" borderId="143" xfId="0" quotePrefix="1" applyBorder="1" applyAlignment="1">
      <alignment horizontal="left" wrapText="1"/>
    </xf>
    <xf numFmtId="9" fontId="0" fillId="0" borderId="60" xfId="0" applyNumberFormat="1" applyBorder="1" applyAlignment="1">
      <alignment horizontal="right" vertical="center"/>
    </xf>
    <xf numFmtId="0" fontId="0" fillId="0" borderId="143" xfId="0" applyBorder="1" applyAlignment="1">
      <alignment wrapText="1"/>
    </xf>
    <xf numFmtId="0" fontId="0" fillId="0" borderId="60" xfId="0" applyBorder="1" applyAlignment="1">
      <alignment horizontal="right" vertical="center"/>
    </xf>
    <xf numFmtId="0" fontId="38" fillId="0" borderId="143" xfId="0" quotePrefix="1" applyFont="1" applyBorder="1" applyAlignment="1">
      <alignment horizontal="left" wrapText="1"/>
    </xf>
    <xf numFmtId="9" fontId="38" fillId="0" borderId="60" xfId="0" applyNumberFormat="1" applyFont="1" applyBorder="1" applyAlignment="1">
      <alignment horizontal="right" vertical="center"/>
    </xf>
    <xf numFmtId="0" fontId="38" fillId="0" borderId="144" xfId="0" applyFont="1" applyBorder="1" applyAlignment="1">
      <alignment wrapText="1"/>
    </xf>
    <xf numFmtId="42" fontId="38" fillId="0" borderId="114" xfId="0" applyNumberFormat="1" applyFont="1" applyBorder="1" applyAlignment="1">
      <alignment horizontal="right" vertical="center"/>
    </xf>
    <xf numFmtId="42" fontId="38" fillId="0" borderId="30" xfId="0" applyNumberFormat="1" applyFont="1" applyBorder="1" applyAlignment="1">
      <alignment horizontal="right" vertical="center"/>
    </xf>
    <xf numFmtId="42" fontId="38" fillId="0" borderId="131" xfId="0" applyNumberFormat="1" applyFont="1" applyBorder="1" applyAlignment="1">
      <alignment horizontal="right" vertical="center"/>
    </xf>
    <xf numFmtId="42" fontId="38" fillId="0" borderId="145" xfId="0" applyNumberFormat="1" applyFont="1" applyBorder="1" applyAlignment="1">
      <alignment horizontal="right" vertical="center"/>
    </xf>
    <xf numFmtId="42" fontId="38" fillId="0" borderId="146" xfId="0" applyNumberFormat="1" applyFont="1" applyBorder="1" applyAlignment="1">
      <alignment horizontal="right" vertical="center"/>
    </xf>
    <xf numFmtId="9" fontId="38" fillId="0" borderId="114" xfId="0" applyNumberFormat="1" applyFont="1" applyBorder="1" applyAlignment="1">
      <alignment horizontal="right" vertical="center"/>
    </xf>
    <xf numFmtId="9" fontId="38" fillId="0" borderId="30" xfId="0" applyNumberFormat="1" applyFont="1" applyBorder="1" applyAlignment="1">
      <alignment horizontal="right" vertical="center"/>
    </xf>
    <xf numFmtId="9" fontId="38" fillId="0" borderId="54" xfId="0" applyNumberFormat="1" applyFont="1" applyBorder="1" applyAlignment="1">
      <alignment horizontal="right" vertical="center"/>
    </xf>
    <xf numFmtId="0" fontId="38" fillId="0" borderId="137" xfId="127" applyFont="1" applyBorder="1" applyAlignment="1">
      <alignment horizontal="center"/>
    </xf>
    <xf numFmtId="0" fontId="38" fillId="0" borderId="37" xfId="127" applyFont="1" applyBorder="1" applyAlignment="1">
      <alignment horizontal="center"/>
    </xf>
    <xf numFmtId="0" fontId="38" fillId="0" borderId="29" xfId="127" applyFont="1" applyBorder="1" applyAlignment="1">
      <alignment horizontal="center"/>
    </xf>
    <xf numFmtId="0" fontId="38" fillId="0" borderId="41" xfId="127" applyFont="1" applyBorder="1" applyAlignment="1">
      <alignment horizontal="center"/>
    </xf>
    <xf numFmtId="0" fontId="0" fillId="0" borderId="138" xfId="127" applyFont="1" applyBorder="1" applyAlignment="1">
      <alignment horizontal="center"/>
    </xf>
    <xf numFmtId="0" fontId="38" fillId="0" borderId="139" xfId="127" applyFont="1" applyBorder="1" applyAlignment="1">
      <alignment horizontal="center"/>
    </xf>
    <xf numFmtId="0" fontId="42" fillId="0" borderId="140" xfId="127" applyFont="1" applyBorder="1" applyAlignment="1">
      <alignment horizontal="justify" wrapText="1"/>
    </xf>
    <xf numFmtId="0" fontId="42" fillId="0" borderId="113" xfId="127" applyFont="1" applyBorder="1" applyAlignment="1">
      <alignment horizontal="center" wrapText="1"/>
    </xf>
    <xf numFmtId="0" fontId="42" fillId="0" borderId="103" xfId="127" applyFont="1" applyBorder="1" applyAlignment="1">
      <alignment horizontal="center" wrapText="1"/>
    </xf>
    <xf numFmtId="0" fontId="42" fillId="0" borderId="91" xfId="127" applyFont="1" applyBorder="1" applyAlignment="1">
      <alignment horizontal="center" wrapText="1"/>
    </xf>
    <xf numFmtId="43" fontId="42" fillId="0" borderId="141" xfId="39" applyFont="1" applyFill="1" applyBorder="1" applyAlignment="1">
      <alignment horizontal="center" wrapText="1"/>
    </xf>
    <xf numFmtId="0" fontId="42" fillId="0" borderId="142" xfId="127" applyFont="1" applyBorder="1" applyAlignment="1">
      <alignment horizontal="center" wrapText="1"/>
    </xf>
    <xf numFmtId="0" fontId="42" fillId="0" borderId="104" xfId="127" applyFont="1" applyBorder="1" applyAlignment="1">
      <alignment horizontal="center" wrapText="1"/>
    </xf>
    <xf numFmtId="0" fontId="0" fillId="0" borderId="143" xfId="127" quotePrefix="1" applyFont="1" applyBorder="1" applyAlignment="1">
      <alignment horizontal="left" wrapText="1"/>
    </xf>
    <xf numFmtId="0" fontId="0" fillId="37" borderId="60" xfId="127" applyFont="1" applyFill="1" applyBorder="1" applyAlignment="1">
      <alignment horizontal="center" wrapText="1"/>
    </xf>
    <xf numFmtId="0" fontId="0" fillId="0" borderId="143" xfId="127" applyFont="1" applyBorder="1" applyAlignment="1">
      <alignment horizontal="left" wrapText="1"/>
    </xf>
    <xf numFmtId="9" fontId="0" fillId="37" borderId="60" xfId="187" applyFont="1" applyFill="1" applyBorder="1" applyAlignment="1">
      <alignment horizontal="center" wrapText="1"/>
    </xf>
    <xf numFmtId="0" fontId="0" fillId="0" borderId="143" xfId="127" applyFont="1" applyBorder="1" applyAlignment="1">
      <alignment horizontal="left" vertical="top" wrapText="1"/>
    </xf>
    <xf numFmtId="0" fontId="0" fillId="0" borderId="143" xfId="127" quotePrefix="1" applyFont="1" applyBorder="1" applyAlignment="1">
      <alignment horizontal="left" vertical="top" wrapText="1"/>
    </xf>
    <xf numFmtId="0" fontId="0" fillId="0" borderId="144" xfId="127" quotePrefix="1" applyFont="1" applyBorder="1" applyAlignment="1">
      <alignment horizontal="left" vertical="top" wrapText="1"/>
    </xf>
    <xf numFmtId="44" fontId="0" fillId="37" borderId="114" xfId="64" applyFont="1" applyFill="1" applyBorder="1" applyAlignment="1">
      <alignment wrapText="1"/>
    </xf>
    <xf numFmtId="44" fontId="0" fillId="37" borderId="30" xfId="64" applyFont="1" applyFill="1" applyBorder="1" applyAlignment="1">
      <alignment wrapText="1"/>
    </xf>
    <xf numFmtId="44" fontId="0" fillId="37" borderId="131" xfId="64" applyFont="1" applyFill="1" applyBorder="1" applyAlignment="1">
      <alignment wrapText="1"/>
    </xf>
    <xf numFmtId="42" fontId="38" fillId="0" borderId="145" xfId="0" applyNumberFormat="1" applyFont="1" applyBorder="1"/>
    <xf numFmtId="42" fontId="38" fillId="0" borderId="30" xfId="0" applyNumberFormat="1" applyFont="1" applyBorder="1"/>
    <xf numFmtId="42" fontId="38" fillId="0" borderId="146" xfId="0" applyNumberFormat="1" applyFont="1" applyBorder="1"/>
    <xf numFmtId="42" fontId="38" fillId="0" borderId="114" xfId="0" applyNumberFormat="1" applyFont="1" applyBorder="1"/>
    <xf numFmtId="9" fontId="0" fillId="37" borderId="114" xfId="187" applyFont="1" applyFill="1" applyBorder="1" applyAlignment="1">
      <alignment horizontal="center" wrapText="1"/>
    </xf>
    <xf numFmtId="9" fontId="0" fillId="37" borderId="54" xfId="187" applyFont="1" applyFill="1" applyBorder="1" applyAlignment="1">
      <alignment horizontal="center" wrapText="1"/>
    </xf>
    <xf numFmtId="0" fontId="115" fillId="36" borderId="8" xfId="528" applyFill="1" applyBorder="1"/>
    <xf numFmtId="0" fontId="38" fillId="36" borderId="8" xfId="528" quotePrefix="1" applyFont="1" applyFill="1" applyBorder="1" applyAlignment="1">
      <alignment horizontal="center" wrapText="1"/>
    </xf>
    <xf numFmtId="0" fontId="38" fillId="36" borderId="8" xfId="528" applyFont="1" applyFill="1" applyBorder="1" applyAlignment="1">
      <alignment horizontal="center" wrapText="1"/>
    </xf>
    <xf numFmtId="0" fontId="38" fillId="36" borderId="8" xfId="528" applyFont="1" applyFill="1" applyBorder="1" applyAlignment="1">
      <alignment wrapText="1"/>
    </xf>
    <xf numFmtId="0" fontId="38" fillId="36" borderId="8" xfId="528" applyFont="1" applyFill="1" applyBorder="1" applyAlignment="1">
      <alignment horizontal="center"/>
    </xf>
    <xf numFmtId="0" fontId="115" fillId="0" borderId="8" xfId="528" quotePrefix="1" applyBorder="1" applyAlignment="1">
      <alignment horizontal="left" wrapText="1"/>
    </xf>
    <xf numFmtId="42" fontId="115" fillId="0" borderId="8" xfId="528" applyNumberFormat="1" applyBorder="1" applyAlignment="1">
      <alignment horizontal="right"/>
    </xf>
    <xf numFmtId="9" fontId="115" fillId="0" borderId="8" xfId="528" applyNumberFormat="1" applyBorder="1"/>
    <xf numFmtId="0" fontId="115" fillId="0" borderId="8" xfId="528" applyBorder="1" applyAlignment="1">
      <alignment wrapText="1"/>
    </xf>
    <xf numFmtId="0" fontId="115" fillId="0" borderId="8" xfId="528" applyBorder="1"/>
    <xf numFmtId="0" fontId="38" fillId="0" borderId="8" xfId="528" quotePrefix="1" applyFont="1" applyBorder="1" applyAlignment="1">
      <alignment horizontal="left" wrapText="1"/>
    </xf>
    <xf numFmtId="42" fontId="38" fillId="0" borderId="8" xfId="528" applyNumberFormat="1" applyFont="1" applyBorder="1" applyAlignment="1">
      <alignment horizontal="right"/>
    </xf>
    <xf numFmtId="9" fontId="38" fillId="0" borderId="8" xfId="528" applyNumberFormat="1" applyFont="1" applyBorder="1"/>
    <xf numFmtId="0" fontId="38" fillId="0" borderId="8" xfId="528" applyFont="1" applyBorder="1" applyAlignment="1">
      <alignment wrapText="1"/>
    </xf>
    <xf numFmtId="0" fontId="38" fillId="0" borderId="8" xfId="127" applyFont="1" applyBorder="1" applyAlignment="1">
      <alignment horizontal="center"/>
    </xf>
    <xf numFmtId="42" fontId="38" fillId="0" borderId="8" xfId="127" applyNumberFormat="1" applyFont="1" applyBorder="1" applyAlignment="1">
      <alignment horizontal="right"/>
    </xf>
    <xf numFmtId="42" fontId="115" fillId="0" borderId="8" xfId="127" applyNumberFormat="1" applyBorder="1" applyAlignment="1">
      <alignment horizontal="right"/>
    </xf>
    <xf numFmtId="0" fontId="115" fillId="0" borderId="8" xfId="127" applyBorder="1" applyAlignment="1">
      <alignment horizontal="justify" vertical="top" wrapText="1"/>
    </xf>
    <xf numFmtId="42" fontId="115" fillId="37" borderId="8" xfId="64" applyNumberFormat="1" applyFont="1" applyFill="1" applyBorder="1" applyAlignment="1">
      <alignment horizontal="right" wrapText="1"/>
    </xf>
    <xf numFmtId="9" fontId="115" fillId="37" borderId="8" xfId="187" applyFont="1" applyFill="1" applyBorder="1" applyAlignment="1">
      <alignment horizontal="center" wrapText="1"/>
    </xf>
    <xf numFmtId="3" fontId="115" fillId="0" borderId="60" xfId="31323" applyNumberFormat="1" applyFont="1" applyBorder="1" applyAlignment="1">
      <alignment horizontal="center" vertical="center"/>
    </xf>
    <xf numFmtId="3" fontId="115" fillId="0" borderId="36" xfId="127" applyNumberFormat="1" applyBorder="1" applyAlignment="1">
      <alignment horizontal="center" vertical="center"/>
    </xf>
    <xf numFmtId="3" fontId="115" fillId="0" borderId="35" xfId="127" applyNumberFormat="1" applyBorder="1" applyAlignment="1">
      <alignment horizontal="center" vertical="center"/>
    </xf>
    <xf numFmtId="3" fontId="38" fillId="0" borderId="96" xfId="127" applyNumberFormat="1" applyFont="1" applyBorder="1" applyAlignment="1">
      <alignment horizontal="center" vertical="center"/>
    </xf>
    <xf numFmtId="3" fontId="38" fillId="0" borderId="97" xfId="127" applyNumberFormat="1" applyFont="1" applyBorder="1" applyAlignment="1">
      <alignment horizontal="center" vertical="center"/>
    </xf>
    <xf numFmtId="3" fontId="115" fillId="0" borderId="29" xfId="31331" applyNumberFormat="1" applyFont="1" applyFill="1" applyBorder="1" applyAlignment="1">
      <alignment horizontal="center" vertical="center"/>
    </xf>
    <xf numFmtId="3" fontId="115" fillId="0" borderId="8" xfId="31331" applyNumberFormat="1" applyFont="1" applyFill="1" applyBorder="1" applyAlignment="1">
      <alignment horizontal="center" vertical="center"/>
    </xf>
    <xf numFmtId="9" fontId="38" fillId="36" borderId="103" xfId="127" applyNumberFormat="1" applyFont="1" applyFill="1" applyBorder="1" applyAlignment="1">
      <alignment horizontal="center" vertical="center" wrapText="1"/>
    </xf>
    <xf numFmtId="0" fontId="115" fillId="0" borderId="59" xfId="127" applyBorder="1" applyAlignment="1">
      <alignment horizontal="left"/>
    </xf>
    <xf numFmtId="171" fontId="115" fillId="0" borderId="8" xfId="127" applyNumberFormat="1" applyBorder="1" applyAlignment="1">
      <alignment horizontal="center" vertical="center"/>
    </xf>
    <xf numFmtId="3" fontId="115" fillId="0" borderId="8" xfId="16259" applyNumberFormat="1" applyBorder="1" applyAlignment="1">
      <alignment horizontal="center" vertical="center"/>
    </xf>
    <xf numFmtId="171" fontId="115" fillId="0" borderId="60" xfId="127" applyNumberFormat="1" applyBorder="1" applyAlignment="1">
      <alignment horizontal="center" vertical="center"/>
    </xf>
    <xf numFmtId="3" fontId="115" fillId="0" borderId="8" xfId="16266" applyNumberFormat="1" applyBorder="1" applyAlignment="1">
      <alignment horizontal="center" vertical="center"/>
    </xf>
    <xf numFmtId="10" fontId="115" fillId="0" borderId="60" xfId="127" applyNumberFormat="1" applyBorder="1" applyAlignment="1">
      <alignment horizontal="center" vertical="center"/>
    </xf>
    <xf numFmtId="0" fontId="115" fillId="0" borderId="25" xfId="127" applyBorder="1" applyAlignment="1">
      <alignment horizontal="left"/>
    </xf>
    <xf numFmtId="37" fontId="115" fillId="0" borderId="8" xfId="39" applyNumberFormat="1" applyFont="1" applyFill="1" applyBorder="1" applyAlignment="1">
      <alignment horizontal="center" vertical="center" wrapText="1"/>
    </xf>
    <xf numFmtId="0" fontId="115" fillId="0" borderId="27" xfId="31328" applyFont="1" applyBorder="1" applyAlignment="1">
      <alignment horizontal="left" vertical="center" wrapText="1"/>
    </xf>
    <xf numFmtId="0" fontId="38" fillId="0" borderId="66" xfId="127" applyFont="1" applyBorder="1" applyAlignment="1">
      <alignment horizontal="center" vertical="center" wrapText="1"/>
    </xf>
    <xf numFmtId="0" fontId="115" fillId="0" borderId="66" xfId="127" applyBorder="1" applyAlignment="1">
      <alignment horizontal="center" vertical="center" wrapText="1"/>
    </xf>
    <xf numFmtId="0" fontId="38" fillId="0" borderId="42" xfId="127" applyFont="1" applyBorder="1" applyAlignment="1">
      <alignment horizontal="center" vertical="center" wrapText="1"/>
    </xf>
    <xf numFmtId="37" fontId="115" fillId="0" borderId="29" xfId="39" applyNumberFormat="1" applyFont="1" applyFill="1" applyBorder="1" applyAlignment="1">
      <alignment horizontal="center" vertical="center" wrapText="1"/>
    </xf>
    <xf numFmtId="0" fontId="38" fillId="36" borderId="131" xfId="127" applyFont="1" applyFill="1" applyBorder="1" applyAlignment="1">
      <alignment horizontal="center" vertical="center" wrapText="1"/>
    </xf>
    <xf numFmtId="37" fontId="115" fillId="0" borderId="38" xfId="39" applyNumberFormat="1" applyFont="1" applyFill="1" applyBorder="1" applyAlignment="1">
      <alignment horizontal="center" vertical="center" wrapText="1"/>
    </xf>
    <xf numFmtId="37" fontId="115" fillId="0" borderId="60" xfId="39" applyNumberFormat="1" applyFont="1" applyFill="1" applyBorder="1" applyAlignment="1">
      <alignment horizontal="center" vertical="center" wrapText="1"/>
    </xf>
    <xf numFmtId="0" fontId="115" fillId="39" borderId="115" xfId="127" applyFill="1" applyBorder="1" applyAlignment="1">
      <alignment vertical="center" wrapText="1"/>
    </xf>
    <xf numFmtId="0" fontId="115" fillId="39" borderId="101" xfId="127" applyFill="1" applyBorder="1" applyAlignment="1">
      <alignment vertical="center" wrapText="1"/>
    </xf>
    <xf numFmtId="10" fontId="38" fillId="0" borderId="80" xfId="127" applyNumberFormat="1" applyFont="1" applyBorder="1" applyAlignment="1">
      <alignment horizontal="center" vertical="center"/>
    </xf>
    <xf numFmtId="0" fontId="38" fillId="43" borderId="24" xfId="0" applyFont="1" applyFill="1" applyBorder="1"/>
    <xf numFmtId="0" fontId="38" fillId="43" borderId="103" xfId="0" applyFont="1" applyFill="1" applyBorder="1"/>
    <xf numFmtId="0" fontId="38" fillId="43" borderId="113" xfId="0" applyFont="1" applyFill="1" applyBorder="1"/>
    <xf numFmtId="0" fontId="38" fillId="43" borderId="29" xfId="0" applyFont="1" applyFill="1" applyBorder="1"/>
    <xf numFmtId="0" fontId="38" fillId="43" borderId="37" xfId="0" applyFont="1" applyFill="1" applyBorder="1"/>
    <xf numFmtId="0" fontId="38" fillId="43" borderId="65" xfId="0" applyFont="1" applyFill="1" applyBorder="1"/>
    <xf numFmtId="0" fontId="0" fillId="43" borderId="36" xfId="0" applyFill="1" applyBorder="1"/>
    <xf numFmtId="0" fontId="38" fillId="43" borderId="36" xfId="0" applyFont="1" applyFill="1" applyBorder="1"/>
    <xf numFmtId="0" fontId="0" fillId="0" borderId="37" xfId="0" applyBorder="1"/>
    <xf numFmtId="0" fontId="38" fillId="0" borderId="65" xfId="0" applyFont="1" applyBorder="1"/>
    <xf numFmtId="0" fontId="0" fillId="0" borderId="67" xfId="0" applyBorder="1"/>
    <xf numFmtId="0" fontId="0" fillId="43" borderId="74" xfId="0" applyFill="1" applyBorder="1"/>
    <xf numFmtId="0" fontId="38" fillId="43" borderId="74" xfId="0" applyFont="1" applyFill="1" applyBorder="1"/>
    <xf numFmtId="0" fontId="0" fillId="0" borderId="74" xfId="0" applyBorder="1"/>
    <xf numFmtId="0" fontId="0" fillId="0" borderId="25" xfId="0" applyBorder="1"/>
    <xf numFmtId="0" fontId="0" fillId="43" borderId="35" xfId="0" applyFill="1" applyBorder="1"/>
    <xf numFmtId="0" fontId="38" fillId="43" borderId="35" xfId="0" applyFont="1" applyFill="1" applyBorder="1"/>
    <xf numFmtId="0" fontId="0" fillId="0" borderId="35" xfId="0" applyBorder="1"/>
    <xf numFmtId="0" fontId="0" fillId="0" borderId="36" xfId="0" applyBorder="1"/>
    <xf numFmtId="0" fontId="0" fillId="43" borderId="37" xfId="0" applyFill="1" applyBorder="1"/>
    <xf numFmtId="5" fontId="0" fillId="0" borderId="120" xfId="0" applyNumberFormat="1" applyBorder="1"/>
    <xf numFmtId="5" fontId="0" fillId="0" borderId="36" xfId="0" applyNumberFormat="1" applyBorder="1"/>
    <xf numFmtId="0" fontId="0" fillId="0" borderId="0" xfId="31325" applyFont="1" applyAlignment="1">
      <alignment vertical="center" wrapText="1"/>
    </xf>
    <xf numFmtId="165" fontId="115" fillId="36" borderId="89" xfId="2" applyNumberFormat="1" applyFont="1" applyFill="1" applyBorder="1"/>
    <xf numFmtId="165" fontId="115" fillId="36" borderId="90" xfId="2" applyNumberFormat="1" applyFont="1" applyFill="1" applyBorder="1"/>
    <xf numFmtId="165" fontId="115" fillId="36" borderId="105" xfId="2" applyNumberFormat="1" applyFont="1" applyFill="1" applyBorder="1"/>
    <xf numFmtId="0" fontId="115" fillId="36" borderId="89" xfId="132" applyFill="1" applyBorder="1"/>
    <xf numFmtId="0" fontId="115" fillId="36" borderId="90" xfId="132" applyFill="1" applyBorder="1"/>
    <xf numFmtId="0" fontId="115" fillId="36" borderId="105" xfId="132" applyFill="1" applyBorder="1"/>
    <xf numFmtId="42" fontId="0" fillId="0" borderId="63" xfId="703" applyNumberFormat="1" applyFont="1" applyBorder="1" applyAlignment="1">
      <alignment vertical="top"/>
    </xf>
    <xf numFmtId="0" fontId="122" fillId="0" borderId="31" xfId="528" applyFont="1" applyBorder="1"/>
    <xf numFmtId="0" fontId="114" fillId="0" borderId="63" xfId="528" applyFont="1" applyBorder="1"/>
    <xf numFmtId="164" fontId="0" fillId="0" borderId="31" xfId="0" applyNumberFormat="1" applyBorder="1" applyAlignment="1">
      <alignment horizontal="right"/>
    </xf>
    <xf numFmtId="10" fontId="0" fillId="0" borderId="31" xfId="0" applyNumberFormat="1" applyBorder="1" applyAlignment="1">
      <alignment horizontal="right"/>
    </xf>
    <xf numFmtId="164" fontId="0" fillId="0" borderId="61" xfId="0" applyNumberFormat="1" applyBorder="1" applyAlignment="1">
      <alignment horizontal="right"/>
    </xf>
    <xf numFmtId="0" fontId="111" fillId="0" borderId="0" xfId="528" applyFont="1" applyAlignment="1">
      <alignment horizontal="center"/>
    </xf>
    <xf numFmtId="0" fontId="38" fillId="36" borderId="87" xfId="528" applyFont="1" applyFill="1" applyBorder="1" applyAlignment="1">
      <alignment horizontal="center"/>
    </xf>
    <xf numFmtId="0" fontId="0" fillId="37" borderId="32" xfId="528" applyFont="1" applyFill="1" applyBorder="1" applyAlignment="1">
      <alignment horizontal="center"/>
    </xf>
    <xf numFmtId="0" fontId="0" fillId="0" borderId="31" xfId="528" applyFont="1" applyBorder="1" applyAlignment="1">
      <alignment horizontal="center"/>
    </xf>
    <xf numFmtId="0" fontId="114" fillId="0" borderId="31" xfId="528" applyFont="1" applyBorder="1" applyAlignment="1">
      <alignment horizontal="center"/>
    </xf>
    <xf numFmtId="0" fontId="122" fillId="0" borderId="31" xfId="528" applyFont="1" applyBorder="1" applyAlignment="1">
      <alignment horizontal="center"/>
    </xf>
    <xf numFmtId="0" fontId="114" fillId="0" borderId="108" xfId="528" applyFont="1" applyBorder="1" applyAlignment="1">
      <alignment horizontal="center"/>
    </xf>
    <xf numFmtId="0" fontId="0" fillId="0" borderId="61" xfId="528" applyFont="1" applyBorder="1" applyAlignment="1">
      <alignment horizontal="center"/>
    </xf>
    <xf numFmtId="0" fontId="0" fillId="37" borderId="100" xfId="528" applyFont="1" applyFill="1" applyBorder="1" applyAlignment="1">
      <alignment horizontal="center"/>
    </xf>
    <xf numFmtId="0" fontId="114" fillId="0" borderId="148" xfId="528" applyFont="1" applyBorder="1"/>
    <xf numFmtId="0" fontId="114" fillId="0" borderId="59" xfId="0" applyFont="1" applyBorder="1"/>
    <xf numFmtId="0" fontId="114" fillId="0" borderId="24" xfId="0" applyFont="1" applyBorder="1"/>
    <xf numFmtId="0" fontId="110" fillId="0" borderId="0" xfId="0" applyFont="1" applyAlignment="1">
      <alignment wrapText="1"/>
    </xf>
    <xf numFmtId="0" fontId="38" fillId="42" borderId="75" xfId="0" applyFont="1" applyFill="1" applyBorder="1" applyAlignment="1">
      <alignment horizontal="center" vertical="center" wrapText="1"/>
    </xf>
    <xf numFmtId="0" fontId="114" fillId="0" borderId="0" xfId="0" applyFont="1" applyAlignment="1">
      <alignment horizontal="center" vertical="center"/>
    </xf>
    <xf numFmtId="0" fontId="0" fillId="0" borderId="0" xfId="0" applyAlignment="1">
      <alignment horizontal="center" vertical="center"/>
    </xf>
    <xf numFmtId="0" fontId="38" fillId="0" borderId="29" xfId="0" applyFont="1" applyBorder="1" applyAlignment="1">
      <alignment horizontal="center"/>
    </xf>
    <xf numFmtId="3" fontId="38" fillId="0" borderId="46" xfId="4" applyNumberFormat="1" applyFont="1" applyBorder="1"/>
    <xf numFmtId="0" fontId="0" fillId="0" borderId="149" xfId="0" applyBorder="1"/>
    <xf numFmtId="0" fontId="38" fillId="36" borderId="150" xfId="0" applyFont="1" applyFill="1" applyBorder="1" applyAlignment="1">
      <alignment horizontal="center"/>
    </xf>
    <xf numFmtId="0" fontId="38" fillId="0" borderId="150" xfId="0" applyFont="1" applyBorder="1" applyAlignment="1">
      <alignment horizontal="center"/>
    </xf>
    <xf numFmtId="0" fontId="38" fillId="0" borderId="32" xfId="528" applyFont="1" applyBorder="1"/>
    <xf numFmtId="0" fontId="38" fillId="36" borderId="24" xfId="0" applyFont="1" applyFill="1" applyBorder="1" applyAlignment="1">
      <alignment horizontal="center" vertical="center"/>
    </xf>
    <xf numFmtId="164" fontId="75" fillId="0" borderId="8" xfId="0" applyNumberFormat="1" applyFont="1" applyBorder="1"/>
    <xf numFmtId="175" fontId="75" fillId="0" borderId="8" xfId="0" applyNumberFormat="1" applyFont="1" applyBorder="1"/>
    <xf numFmtId="164" fontId="75" fillId="0" borderId="8" xfId="39" applyNumberFormat="1" applyFont="1" applyFill="1" applyBorder="1"/>
    <xf numFmtId="0" fontId="38" fillId="0" borderId="59" xfId="0" applyFont="1" applyBorder="1"/>
    <xf numFmtId="9" fontId="0" fillId="0" borderId="60" xfId="703" applyNumberFormat="1" applyFont="1" applyBorder="1" applyAlignment="1">
      <alignment vertical="center"/>
    </xf>
    <xf numFmtId="0" fontId="109" fillId="0" borderId="59" xfId="0" quotePrefix="1" applyFont="1" applyBorder="1" applyAlignment="1">
      <alignment horizontal="left"/>
    </xf>
    <xf numFmtId="0" fontId="0" fillId="0" borderId="59" xfId="0" quotePrefix="1" applyBorder="1" applyAlignment="1">
      <alignment horizontal="left"/>
    </xf>
    <xf numFmtId="0" fontId="38" fillId="36" borderId="27" xfId="0" applyFont="1" applyFill="1" applyBorder="1" applyAlignment="1">
      <alignment horizontal="center" vertical="center"/>
    </xf>
    <xf numFmtId="0" fontId="38" fillId="0" borderId="63" xfId="0" applyFont="1" applyBorder="1"/>
    <xf numFmtId="0" fontId="109" fillId="0" borderId="63" xfId="0" quotePrefix="1" applyFont="1" applyBorder="1" applyAlignment="1">
      <alignment horizontal="left"/>
    </xf>
    <xf numFmtId="0" fontId="0" fillId="0" borderId="63" xfId="0" quotePrefix="1" applyBorder="1" applyAlignment="1">
      <alignment horizontal="left"/>
    </xf>
    <xf numFmtId="173" fontId="0" fillId="0" borderId="63" xfId="127" quotePrefix="1" applyNumberFormat="1" applyFont="1" applyBorder="1" applyAlignment="1">
      <alignment horizontal="left" vertical="center" wrapText="1"/>
    </xf>
    <xf numFmtId="173" fontId="0" fillId="0" borderId="63" xfId="127" applyNumberFormat="1" applyFont="1" applyBorder="1" applyAlignment="1">
      <alignment horizontal="justify" vertical="center" wrapText="1"/>
    </xf>
    <xf numFmtId="0" fontId="0" fillId="0" borderId="63" xfId="0" applyBorder="1"/>
    <xf numFmtId="0" fontId="0" fillId="37" borderId="36" xfId="0" applyFill="1" applyBorder="1"/>
    <xf numFmtId="42" fontId="0" fillId="0" borderId="36" xfId="0" applyNumberFormat="1" applyBorder="1"/>
    <xf numFmtId="0" fontId="38" fillId="36" borderId="60" xfId="0" quotePrefix="1" applyFont="1" applyFill="1" applyBorder="1" applyAlignment="1">
      <alignment horizontal="center"/>
    </xf>
    <xf numFmtId="42" fontId="0" fillId="0" borderId="60" xfId="0" applyNumberFormat="1" applyBorder="1"/>
    <xf numFmtId="42" fontId="0" fillId="0" borderId="59" xfId="0" applyNumberFormat="1" applyBorder="1"/>
    <xf numFmtId="6" fontId="0" fillId="0" borderId="59" xfId="0" applyNumberFormat="1" applyBorder="1"/>
    <xf numFmtId="0" fontId="38" fillId="36" borderId="53" xfId="0" quotePrefix="1" applyFont="1" applyFill="1" applyBorder="1" applyAlignment="1">
      <alignment horizontal="center"/>
    </xf>
    <xf numFmtId="165" fontId="0" fillId="0" borderId="53" xfId="703" applyNumberFormat="1" applyFont="1" applyFill="1" applyBorder="1" applyAlignment="1">
      <alignment vertical="center"/>
    </xf>
    <xf numFmtId="42" fontId="0" fillId="0" borderId="53" xfId="0" applyNumberFormat="1" applyBorder="1"/>
    <xf numFmtId="0" fontId="38" fillId="36" borderId="5" xfId="0" applyFont="1" applyFill="1" applyBorder="1" applyAlignment="1">
      <alignment horizontal="center"/>
    </xf>
    <xf numFmtId="165" fontId="0" fillId="0" borderId="36" xfId="703" applyNumberFormat="1" applyFont="1" applyFill="1" applyBorder="1" applyAlignment="1">
      <alignment vertical="center"/>
    </xf>
    <xf numFmtId="0" fontId="38" fillId="36" borderId="59" xfId="0" quotePrefix="1" applyFont="1" applyFill="1" applyBorder="1" applyAlignment="1">
      <alignment horizontal="center"/>
    </xf>
    <xf numFmtId="165" fontId="0" fillId="0" borderId="59" xfId="703" applyNumberFormat="1" applyFont="1" applyFill="1" applyBorder="1" applyAlignment="1">
      <alignment vertical="center"/>
    </xf>
    <xf numFmtId="165" fontId="0" fillId="0" borderId="60" xfId="703" applyNumberFormat="1" applyFont="1" applyFill="1" applyBorder="1" applyAlignment="1">
      <alignment vertical="center"/>
    </xf>
    <xf numFmtId="165" fontId="0" fillId="0" borderId="53" xfId="703" applyNumberFormat="1" applyFont="1" applyBorder="1" applyAlignment="1">
      <alignment vertical="center"/>
    </xf>
    <xf numFmtId="0" fontId="38" fillId="36" borderId="63" xfId="0" applyFont="1" applyFill="1" applyBorder="1" applyAlignment="1">
      <alignment horizontal="center"/>
    </xf>
    <xf numFmtId="0" fontId="0" fillId="37" borderId="63" xfId="0" applyFill="1" applyBorder="1"/>
    <xf numFmtId="9" fontId="0" fillId="0" borderId="59" xfId="703" applyNumberFormat="1" applyFont="1" applyBorder="1" applyAlignment="1">
      <alignment vertical="center"/>
    </xf>
    <xf numFmtId="0" fontId="109" fillId="0" borderId="43" xfId="0" applyFont="1" applyBorder="1"/>
    <xf numFmtId="0" fontId="109" fillId="0" borderId="25" xfId="0" applyFont="1" applyBorder="1"/>
    <xf numFmtId="42" fontId="0" fillId="0" borderId="26" xfId="0" applyNumberFormat="1" applyBorder="1"/>
    <xf numFmtId="42" fontId="0" fillId="0" borderId="44" xfId="0" applyNumberFormat="1" applyBorder="1"/>
    <xf numFmtId="42" fontId="0" fillId="0" borderId="35" xfId="0" applyNumberFormat="1" applyBorder="1"/>
    <xf numFmtId="165" fontId="0" fillId="0" borderId="33" xfId="703" applyNumberFormat="1" applyFont="1" applyFill="1" applyBorder="1" applyAlignment="1">
      <alignment vertical="center"/>
    </xf>
    <xf numFmtId="165" fontId="0" fillId="0" borderId="25" xfId="703" applyNumberFormat="1" applyFont="1" applyFill="1" applyBorder="1" applyAlignment="1">
      <alignment vertical="center"/>
    </xf>
    <xf numFmtId="165" fontId="0" fillId="0" borderId="26" xfId="703" applyNumberFormat="1" applyFont="1" applyFill="1" applyBorder="1" applyAlignment="1">
      <alignment vertical="center"/>
    </xf>
    <xf numFmtId="165" fontId="0" fillId="0" borderId="44" xfId="703" applyNumberFormat="1" applyFont="1" applyFill="1" applyBorder="1" applyAlignment="1">
      <alignment vertical="center"/>
    </xf>
    <xf numFmtId="165" fontId="0" fillId="0" borderId="35" xfId="703" applyNumberFormat="1" applyFont="1" applyFill="1" applyBorder="1" applyAlignment="1">
      <alignment vertical="center"/>
    </xf>
    <xf numFmtId="165" fontId="0" fillId="0" borderId="33" xfId="703" applyNumberFormat="1" applyFont="1" applyBorder="1" applyAlignment="1">
      <alignment vertical="center"/>
    </xf>
    <xf numFmtId="9" fontId="0" fillId="0" borderId="25" xfId="703" applyNumberFormat="1" applyFont="1" applyBorder="1" applyAlignment="1">
      <alignment vertical="center"/>
    </xf>
    <xf numFmtId="9" fontId="0" fillId="0" borderId="44" xfId="703" applyNumberFormat="1" applyFont="1" applyBorder="1" applyAlignment="1">
      <alignment vertical="center"/>
    </xf>
    <xf numFmtId="6" fontId="38" fillId="0" borderId="78" xfId="0" applyNumberFormat="1" applyFont="1" applyBorder="1"/>
    <xf numFmtId="6" fontId="38" fillId="0" borderId="79" xfId="0" applyNumberFormat="1" applyFont="1" applyBorder="1"/>
    <xf numFmtId="6" fontId="38" fillId="0" borderId="80" xfId="0" applyNumberFormat="1" applyFont="1" applyBorder="1"/>
    <xf numFmtId="6" fontId="38" fillId="0" borderId="107" xfId="0" applyNumberFormat="1" applyFont="1" applyBorder="1"/>
    <xf numFmtId="6" fontId="38" fillId="0" borderId="115" xfId="0" applyNumberFormat="1" applyFont="1" applyBorder="1"/>
    <xf numFmtId="0" fontId="0" fillId="0" borderId="43" xfId="0" quotePrefix="1" applyBorder="1" applyAlignment="1">
      <alignment horizontal="left"/>
    </xf>
    <xf numFmtId="42" fontId="0" fillId="0" borderId="25" xfId="0" applyNumberFormat="1" applyBorder="1"/>
    <xf numFmtId="42" fontId="0" fillId="0" borderId="33" xfId="0" applyNumberFormat="1" applyBorder="1"/>
    <xf numFmtId="9" fontId="0" fillId="0" borderId="26" xfId="703" applyNumberFormat="1" applyFont="1" applyBorder="1" applyAlignment="1">
      <alignment vertical="center"/>
    </xf>
    <xf numFmtId="0" fontId="39" fillId="0" borderId="0" xfId="0" applyFont="1" applyAlignment="1">
      <alignment horizontal="center"/>
    </xf>
    <xf numFmtId="49" fontId="38" fillId="0" borderId="0" xfId="132" applyNumberFormat="1" applyFont="1"/>
    <xf numFmtId="0" fontId="123" fillId="0" borderId="0" xfId="528" applyFont="1" applyAlignment="1">
      <alignment wrapText="1"/>
    </xf>
    <xf numFmtId="0" fontId="123" fillId="0" borderId="0" xfId="528" applyFont="1" applyAlignment="1">
      <alignment horizontal="left" wrapText="1"/>
    </xf>
    <xf numFmtId="0" fontId="123" fillId="0" borderId="0" xfId="0" applyFont="1"/>
    <xf numFmtId="6" fontId="0" fillId="0" borderId="89" xfId="703" applyNumberFormat="1" applyFont="1" applyBorder="1" applyAlignment="1">
      <alignment horizontal="right" vertical="center"/>
    </xf>
    <xf numFmtId="6" fontId="0" fillId="0" borderId="27" xfId="703" applyNumberFormat="1" applyFont="1" applyBorder="1" applyAlignment="1">
      <alignment horizontal="right" vertical="center"/>
    </xf>
    <xf numFmtId="6" fontId="0" fillId="0" borderId="29" xfId="703" applyNumberFormat="1" applyFont="1" applyBorder="1" applyAlignment="1">
      <alignment horizontal="right" vertical="center"/>
    </xf>
    <xf numFmtId="6" fontId="0" fillId="0" borderId="103" xfId="703" applyNumberFormat="1" applyFont="1" applyBorder="1" applyAlignment="1">
      <alignment horizontal="right" vertical="center"/>
    </xf>
    <xf numFmtId="6" fontId="0" fillId="0" borderId="27" xfId="703" applyNumberFormat="1" applyFont="1" applyFill="1" applyBorder="1" applyAlignment="1">
      <alignment horizontal="right" vertical="center"/>
    </xf>
    <xf numFmtId="6" fontId="0" fillId="0" borderId="29" xfId="703" applyNumberFormat="1" applyFont="1" applyFill="1" applyBorder="1" applyAlignment="1">
      <alignment horizontal="right" vertical="center"/>
    </xf>
    <xf numFmtId="6" fontId="0" fillId="0" borderId="59" xfId="703" applyNumberFormat="1" applyFont="1" applyBorder="1" applyAlignment="1">
      <alignment horizontal="right" vertical="center"/>
    </xf>
    <xf numFmtId="6" fontId="0" fillId="0" borderId="8" xfId="703" applyNumberFormat="1" applyFont="1" applyBorder="1" applyAlignment="1">
      <alignment horizontal="right" vertical="center"/>
    </xf>
    <xf numFmtId="6" fontId="115" fillId="0" borderId="27" xfId="703" applyNumberFormat="1" applyFont="1" applyBorder="1" applyAlignment="1">
      <alignment vertical="top"/>
    </xf>
    <xf numFmtId="6" fontId="115" fillId="0" borderId="29" xfId="703" applyNumberFormat="1" applyFont="1" applyBorder="1" applyAlignment="1">
      <alignment vertical="top"/>
    </xf>
    <xf numFmtId="6" fontId="0" fillId="0" borderId="27" xfId="703" applyNumberFormat="1" applyFont="1" applyBorder="1" applyAlignment="1">
      <alignment vertical="top"/>
    </xf>
    <xf numFmtId="6" fontId="0" fillId="0" borderId="29" xfId="703" applyNumberFormat="1" applyFont="1" applyBorder="1" applyAlignment="1">
      <alignment vertical="top"/>
    </xf>
    <xf numFmtId="42" fontId="0" fillId="0" borderId="0" xfId="0" applyNumberFormat="1"/>
    <xf numFmtId="0" fontId="114" fillId="0" borderId="32" xfId="0" applyFont="1" applyBorder="1"/>
    <xf numFmtId="14" fontId="0" fillId="0" borderId="36" xfId="0" applyNumberFormat="1" applyBorder="1"/>
    <xf numFmtId="0" fontId="75" fillId="0" borderId="25" xfId="0" applyFont="1" applyBorder="1"/>
    <xf numFmtId="0" fontId="75" fillId="0" borderId="24" xfId="0" applyFont="1" applyBorder="1"/>
    <xf numFmtId="0" fontId="38" fillId="0" borderId="38" xfId="0" applyFont="1" applyBorder="1" applyAlignment="1">
      <alignment horizontal="right"/>
    </xf>
    <xf numFmtId="0" fontId="38" fillId="0" borderId="151" xfId="0" applyFont="1" applyBorder="1" applyAlignment="1">
      <alignment horizontal="right"/>
    </xf>
    <xf numFmtId="0" fontId="0" fillId="0" borderId="53" xfId="0" applyBorder="1"/>
    <xf numFmtId="10" fontId="75" fillId="0" borderId="60" xfId="187" applyNumberFormat="1" applyFont="1" applyFill="1" applyBorder="1"/>
    <xf numFmtId="10" fontId="75" fillId="37" borderId="60" xfId="0" applyNumberFormat="1" applyFont="1" applyFill="1" applyBorder="1"/>
    <xf numFmtId="10" fontId="75" fillId="0" borderId="60" xfId="0" applyNumberFormat="1" applyFont="1" applyBorder="1"/>
    <xf numFmtId="10" fontId="75" fillId="0" borderId="60" xfId="187" applyNumberFormat="1" applyFont="1" applyBorder="1"/>
    <xf numFmtId="10" fontId="0" fillId="0" borderId="60" xfId="187" applyNumberFormat="1" applyFont="1" applyBorder="1"/>
    <xf numFmtId="0" fontId="0" fillId="0" borderId="8" xfId="0" applyBorder="1" applyAlignment="1">
      <alignment vertical="center"/>
    </xf>
    <xf numFmtId="0" fontId="0" fillId="37" borderId="8" xfId="0" applyFill="1" applyBorder="1" applyAlignment="1">
      <alignment vertical="center"/>
    </xf>
    <xf numFmtId="10" fontId="0" fillId="37" borderId="60" xfId="0" applyNumberFormat="1" applyFill="1" applyBorder="1"/>
    <xf numFmtId="0" fontId="0" fillId="35" borderId="63" xfId="0" applyFill="1" applyBorder="1" applyAlignment="1">
      <alignment vertical="center"/>
    </xf>
    <xf numFmtId="0" fontId="0" fillId="0" borderId="63" xfId="0" applyBorder="1" applyAlignment="1">
      <alignment vertical="center"/>
    </xf>
    <xf numFmtId="0" fontId="0" fillId="0" borderId="59" xfId="0" applyBorder="1" applyAlignment="1">
      <alignment vertical="center"/>
    </xf>
    <xf numFmtId="0" fontId="0" fillId="37" borderId="26" xfId="0" applyFill="1" applyBorder="1" applyAlignment="1">
      <alignment vertical="center"/>
    </xf>
    <xf numFmtId="0" fontId="0" fillId="37" borderId="26" xfId="0" applyFill="1" applyBorder="1"/>
    <xf numFmtId="0" fontId="0" fillId="37" borderId="44" xfId="0" applyFill="1" applyBorder="1"/>
    <xf numFmtId="0" fontId="0" fillId="37" borderId="78" xfId="0" applyFill="1" applyBorder="1" applyAlignment="1">
      <alignment vertical="center"/>
    </xf>
    <xf numFmtId="0" fontId="114" fillId="0" borderId="36" xfId="0" applyFont="1" applyBorder="1"/>
    <xf numFmtId="0" fontId="114" fillId="0" borderId="37" xfId="0" applyFont="1" applyBorder="1"/>
    <xf numFmtId="0" fontId="75" fillId="0" borderId="8" xfId="0" applyFont="1" applyBorder="1" applyAlignment="1">
      <alignment vertical="center"/>
    </xf>
    <xf numFmtId="0" fontId="114" fillId="0" borderId="8" xfId="0" applyFont="1" applyBorder="1"/>
    <xf numFmtId="165" fontId="75" fillId="0" borderId="8" xfId="2" applyNumberFormat="1" applyFont="1" applyFill="1" applyBorder="1"/>
    <xf numFmtId="164" fontId="75" fillId="0" borderId="79" xfId="0" applyNumberFormat="1" applyFont="1" applyBorder="1"/>
    <xf numFmtId="165" fontId="75" fillId="0" borderId="79" xfId="2" applyNumberFormat="1" applyFont="1" applyFill="1" applyBorder="1"/>
    <xf numFmtId="164" fontId="0" fillId="0" borderId="0" xfId="39" applyNumberFormat="1" applyFont="1" applyFill="1" applyBorder="1"/>
    <xf numFmtId="0" fontId="75" fillId="0" borderId="70" xfId="0" applyFont="1" applyBorder="1" applyAlignment="1">
      <alignment horizontal="center"/>
    </xf>
    <xf numFmtId="0" fontId="75" fillId="0" borderId="69" xfId="0" applyFont="1" applyBorder="1" applyAlignment="1">
      <alignment horizontal="center"/>
    </xf>
    <xf numFmtId="165" fontId="115" fillId="0" borderId="110" xfId="31334" applyNumberFormat="1" applyFont="1" applyFill="1" applyBorder="1"/>
    <xf numFmtId="165" fontId="115" fillId="0" borderId="111" xfId="2" applyNumberFormat="1" applyFont="1" applyFill="1" applyBorder="1"/>
    <xf numFmtId="165" fontId="115" fillId="0" borderId="112" xfId="2" applyNumberFormat="1" applyFont="1" applyFill="1" applyBorder="1"/>
    <xf numFmtId="0" fontId="38" fillId="0" borderId="78" xfId="0" applyFont="1" applyBorder="1" applyAlignment="1">
      <alignment horizontal="center" vertical="center" wrapText="1" readingOrder="1"/>
    </xf>
    <xf numFmtId="0" fontId="38" fillId="0" borderId="79" xfId="0" applyFont="1" applyBorder="1" applyAlignment="1">
      <alignment horizontal="center" vertical="center" wrapText="1" readingOrder="1"/>
    </xf>
    <xf numFmtId="0" fontId="38" fillId="0" borderId="80" xfId="0" applyFont="1" applyBorder="1" applyAlignment="1">
      <alignment horizontal="center" vertical="center" wrapText="1" readingOrder="1"/>
    </xf>
    <xf numFmtId="0" fontId="0" fillId="0" borderId="29" xfId="0" applyBorder="1" applyAlignment="1">
      <alignment horizontal="center"/>
    </xf>
    <xf numFmtId="0" fontId="0" fillId="0" borderId="8" xfId="0" applyBorder="1" applyAlignment="1">
      <alignment horizontal="left" vertical="center" wrapText="1" readingOrder="1"/>
    </xf>
    <xf numFmtId="0" fontId="38" fillId="44" borderId="63" xfId="0" applyFont="1" applyFill="1" applyBorder="1" applyAlignment="1">
      <alignment wrapText="1"/>
    </xf>
    <xf numFmtId="0" fontId="38" fillId="44" borderId="100" xfId="0" applyFont="1" applyFill="1" applyBorder="1" applyAlignment="1">
      <alignment wrapText="1"/>
    </xf>
    <xf numFmtId="0" fontId="38" fillId="44" borderId="105" xfId="0" applyFont="1" applyFill="1" applyBorder="1" applyAlignment="1">
      <alignment wrapText="1"/>
    </xf>
    <xf numFmtId="0" fontId="0" fillId="0" borderId="27" xfId="0" applyBorder="1" applyAlignment="1">
      <alignment wrapText="1"/>
    </xf>
    <xf numFmtId="0" fontId="0" fillId="0" borderId="65" xfId="0" applyBorder="1"/>
    <xf numFmtId="9" fontId="0" fillId="0" borderId="65" xfId="0" applyNumberFormat="1" applyBorder="1"/>
    <xf numFmtId="0" fontId="38" fillId="0" borderId="65" xfId="0" applyFont="1" applyBorder="1" applyAlignment="1">
      <alignment wrapText="1"/>
    </xf>
    <xf numFmtId="0" fontId="38" fillId="0" borderId="32" xfId="0" applyFont="1" applyBorder="1" applyAlignment="1">
      <alignment wrapText="1"/>
    </xf>
    <xf numFmtId="0" fontId="38" fillId="44" borderId="27" xfId="0" applyFont="1" applyFill="1" applyBorder="1" applyAlignment="1">
      <alignment wrapText="1"/>
    </xf>
    <xf numFmtId="0" fontId="38" fillId="44" borderId="32" xfId="0" applyFont="1" applyFill="1" applyBorder="1" applyAlignment="1">
      <alignment wrapText="1"/>
    </xf>
    <xf numFmtId="0" fontId="38" fillId="44" borderId="65" xfId="0" applyFont="1" applyFill="1" applyBorder="1" applyAlignment="1">
      <alignment wrapText="1"/>
    </xf>
    <xf numFmtId="0" fontId="0" fillId="0" borderId="32" xfId="0" applyBorder="1" applyAlignment="1">
      <alignment wrapText="1"/>
    </xf>
    <xf numFmtId="0" fontId="38" fillId="44" borderId="24" xfId="0" applyFont="1" applyFill="1" applyBorder="1" applyAlignment="1">
      <alignment wrapText="1"/>
    </xf>
    <xf numFmtId="0" fontId="38" fillId="44" borderId="37" xfId="0" applyFont="1" applyFill="1" applyBorder="1" applyAlignment="1">
      <alignment wrapText="1"/>
    </xf>
    <xf numFmtId="9" fontId="0" fillId="0" borderId="50" xfId="0" applyNumberFormat="1" applyBorder="1"/>
    <xf numFmtId="0" fontId="0" fillId="0" borderId="48" xfId="0" applyBorder="1"/>
    <xf numFmtId="0" fontId="0" fillId="0" borderId="52" xfId="0" applyBorder="1"/>
    <xf numFmtId="9" fontId="0" fillId="0" borderId="61" xfId="0" applyNumberFormat="1" applyBorder="1"/>
    <xf numFmtId="9" fontId="0" fillId="0" borderId="52" xfId="0" applyNumberFormat="1" applyBorder="1"/>
    <xf numFmtId="0" fontId="38" fillId="44" borderId="75" xfId="0" applyFont="1" applyFill="1" applyBorder="1" applyAlignment="1">
      <alignment horizontal="center" vertical="center" wrapText="1"/>
    </xf>
    <xf numFmtId="0" fontId="38" fillId="44" borderId="77" xfId="0" applyFont="1" applyFill="1" applyBorder="1" applyAlignment="1">
      <alignment horizontal="center" vertical="center" wrapText="1"/>
    </xf>
    <xf numFmtId="0" fontId="38" fillId="44" borderId="53" xfId="0" applyFont="1" applyFill="1" applyBorder="1" applyAlignment="1">
      <alignment wrapText="1"/>
    </xf>
    <xf numFmtId="0" fontId="38" fillId="0" borderId="87" xfId="0" applyFont="1" applyBorder="1" applyAlignment="1">
      <alignment wrapText="1"/>
    </xf>
    <xf numFmtId="0" fontId="38" fillId="0" borderId="86" xfId="0" applyFont="1" applyBorder="1" applyAlignment="1">
      <alignment wrapText="1"/>
    </xf>
    <xf numFmtId="9" fontId="0" fillId="0" borderId="65" xfId="0" applyNumberFormat="1" applyBorder="1" applyAlignment="1">
      <alignment wrapText="1"/>
    </xf>
    <xf numFmtId="0" fontId="38" fillId="44" borderId="41" xfId="0" applyFont="1" applyFill="1" applyBorder="1" applyAlignment="1">
      <alignment wrapText="1"/>
    </xf>
    <xf numFmtId="0" fontId="110" fillId="0" borderId="59" xfId="0" applyFont="1" applyBorder="1"/>
    <xf numFmtId="0" fontId="110" fillId="0" borderId="24" xfId="0" applyFont="1" applyBorder="1"/>
    <xf numFmtId="0" fontId="110" fillId="0" borderId="58" xfId="0" applyFont="1" applyBorder="1"/>
    <xf numFmtId="43" fontId="0" fillId="0" borderId="0" xfId="4" applyFont="1"/>
    <xf numFmtId="43" fontId="115" fillId="0" borderId="0" xfId="4" quotePrefix="1" applyAlignment="1">
      <alignment horizontal="left" wrapText="1"/>
    </xf>
    <xf numFmtId="6" fontId="75" fillId="0" borderId="0" xfId="0" applyNumberFormat="1" applyFont="1"/>
    <xf numFmtId="6" fontId="0" fillId="0" borderId="121" xfId="0" applyNumberFormat="1" applyBorder="1"/>
    <xf numFmtId="165" fontId="115" fillId="0" borderId="60" xfId="703" applyNumberFormat="1" applyFont="1" applyBorder="1"/>
    <xf numFmtId="165" fontId="115" fillId="0" borderId="54" xfId="703" applyNumberFormat="1" applyFont="1" applyBorder="1"/>
    <xf numFmtId="176" fontId="0" fillId="0" borderId="0" xfId="0" applyNumberFormat="1" applyAlignment="1">
      <alignment wrapText="1"/>
    </xf>
    <xf numFmtId="6" fontId="0" fillId="0" borderId="0" xfId="0" quotePrefix="1" applyNumberFormat="1" applyAlignment="1">
      <alignment vertical="top"/>
    </xf>
    <xf numFmtId="176" fontId="0" fillId="41" borderId="28" xfId="2" applyNumberFormat="1" applyFont="1" applyFill="1" applyBorder="1"/>
    <xf numFmtId="6" fontId="119" fillId="0" borderId="0" xfId="0" applyNumberFormat="1" applyFont="1"/>
    <xf numFmtId="8" fontId="115" fillId="0" borderId="47" xfId="2" applyNumberFormat="1" applyFont="1" applyFill="1" applyBorder="1"/>
    <xf numFmtId="42" fontId="75" fillId="0" borderId="0" xfId="0" applyNumberFormat="1" applyFont="1"/>
    <xf numFmtId="164" fontId="0" fillId="0" borderId="65" xfId="4" applyNumberFormat="1" applyFont="1" applyBorder="1"/>
    <xf numFmtId="1" fontId="0" fillId="0" borderId="58" xfId="4" quotePrefix="1" applyNumberFormat="1" applyFont="1" applyBorder="1" applyAlignment="1">
      <alignment horizontal="right"/>
    </xf>
    <xf numFmtId="164" fontId="0" fillId="0" borderId="36" xfId="4" applyNumberFormat="1" applyFont="1" applyBorder="1" applyAlignment="1">
      <alignment horizontal="right"/>
    </xf>
    <xf numFmtId="164" fontId="0" fillId="0" borderId="8" xfId="4" applyNumberFormat="1" applyFont="1" applyBorder="1" applyAlignment="1">
      <alignment horizontal="right"/>
    </xf>
    <xf numFmtId="164" fontId="0" fillId="0" borderId="8" xfId="4" applyNumberFormat="1" applyFont="1" applyFill="1" applyBorder="1" applyAlignment="1">
      <alignment horizontal="right"/>
    </xf>
    <xf numFmtId="6" fontId="0" fillId="0" borderId="120" xfId="0" applyNumberFormat="1" applyBorder="1" applyAlignment="1">
      <alignment horizontal="right" vertical="center"/>
    </xf>
    <xf numFmtId="6" fontId="0" fillId="0" borderId="8" xfId="0" applyNumberFormat="1" applyBorder="1" applyAlignment="1">
      <alignment horizontal="right" vertical="center"/>
    </xf>
    <xf numFmtId="6" fontId="0" fillId="0" borderId="36" xfId="0" applyNumberFormat="1" applyBorder="1" applyAlignment="1">
      <alignment horizontal="right" vertical="center"/>
    </xf>
    <xf numFmtId="0" fontId="0" fillId="0" borderId="0" xfId="31345" applyFont="1"/>
    <xf numFmtId="0" fontId="38" fillId="0" borderId="0" xfId="31345" applyFont="1"/>
    <xf numFmtId="0" fontId="115" fillId="0" borderId="32" xfId="0" applyFont="1" applyBorder="1" applyAlignment="1">
      <alignment wrapText="1"/>
    </xf>
    <xf numFmtId="175" fontId="114" fillId="0" borderId="27" xfId="703" applyNumberFormat="1" applyFont="1" applyBorder="1" applyAlignment="1">
      <alignment horizontal="right" vertical="center"/>
    </xf>
    <xf numFmtId="175" fontId="114" fillId="0" borderId="29" xfId="703" applyNumberFormat="1" applyFont="1" applyBorder="1" applyAlignment="1">
      <alignment horizontal="right" vertical="center"/>
    </xf>
    <xf numFmtId="175" fontId="0" fillId="0" borderId="65" xfId="703" applyNumberFormat="1" applyFont="1" applyBorder="1" applyAlignment="1">
      <alignment horizontal="right" vertical="center"/>
    </xf>
    <xf numFmtId="5" fontId="75" fillId="0" borderId="121" xfId="0" applyNumberFormat="1" applyFont="1" applyBorder="1"/>
    <xf numFmtId="5" fontId="0" fillId="0" borderId="121" xfId="0" applyNumberFormat="1" applyBorder="1"/>
    <xf numFmtId="0" fontId="115" fillId="0" borderId="0" xfId="0" applyFont="1" applyAlignment="1">
      <alignment wrapText="1"/>
    </xf>
    <xf numFmtId="0" fontId="38" fillId="36" borderId="85" xfId="0" applyFont="1" applyFill="1" applyBorder="1" applyAlignment="1">
      <alignment horizontal="center" vertical="center" wrapText="1"/>
    </xf>
    <xf numFmtId="0" fontId="38" fillId="36" borderId="81" xfId="0" applyFont="1" applyFill="1" applyBorder="1" applyAlignment="1">
      <alignment horizontal="center" vertical="center" wrapText="1"/>
    </xf>
    <xf numFmtId="2" fontId="0" fillId="0" borderId="65" xfId="0" applyNumberFormat="1" applyBorder="1"/>
    <xf numFmtId="2" fontId="38" fillId="44" borderId="37" xfId="0" applyNumberFormat="1" applyFont="1" applyFill="1" applyBorder="1" applyAlignment="1">
      <alignment wrapText="1"/>
    </xf>
    <xf numFmtId="2" fontId="38" fillId="44" borderId="28" xfId="0" applyNumberFormat="1" applyFont="1" applyFill="1" applyBorder="1" applyAlignment="1">
      <alignment wrapText="1"/>
    </xf>
    <xf numFmtId="165" fontId="0" fillId="0" borderId="65" xfId="2" applyNumberFormat="1" applyFont="1" applyBorder="1"/>
    <xf numFmtId="165" fontId="38" fillId="44" borderId="38" xfId="2" applyNumberFormat="1" applyFont="1" applyFill="1" applyBorder="1" applyAlignment="1">
      <alignment wrapText="1"/>
    </xf>
    <xf numFmtId="164" fontId="38" fillId="0" borderId="65" xfId="4" applyNumberFormat="1" applyFont="1" applyBorder="1" applyAlignment="1">
      <alignment wrapText="1"/>
    </xf>
    <xf numFmtId="164" fontId="38" fillId="44" borderId="65" xfId="4" applyNumberFormat="1" applyFont="1" applyFill="1" applyBorder="1" applyAlignment="1">
      <alignment wrapText="1"/>
    </xf>
    <xf numFmtId="164" fontId="38" fillId="44" borderId="37" xfId="4" applyNumberFormat="1" applyFont="1" applyFill="1" applyBorder="1" applyAlignment="1">
      <alignment wrapText="1"/>
    </xf>
    <xf numFmtId="0" fontId="0" fillId="0" borderId="32" xfId="0" applyFont="1" applyBorder="1" applyAlignment="1">
      <alignment wrapText="1"/>
    </xf>
    <xf numFmtId="2" fontId="0" fillId="0" borderId="52" xfId="0" applyNumberFormat="1" applyBorder="1"/>
    <xf numFmtId="165" fontId="0" fillId="0" borderId="52" xfId="2" applyNumberFormat="1" applyFont="1" applyBorder="1"/>
    <xf numFmtId="164" fontId="0" fillId="0" borderId="52" xfId="4" applyNumberFormat="1" applyFont="1" applyBorder="1"/>
    <xf numFmtId="0" fontId="38" fillId="44" borderId="60" xfId="0" applyFont="1" applyFill="1" applyBorder="1" applyAlignment="1">
      <alignment wrapText="1"/>
    </xf>
    <xf numFmtId="0" fontId="38" fillId="44" borderId="38" xfId="0" applyFont="1" applyFill="1" applyBorder="1" applyAlignment="1">
      <alignment wrapText="1"/>
    </xf>
    <xf numFmtId="164" fontId="0" fillId="0" borderId="8" xfId="0" applyNumberFormat="1" applyFont="1" applyBorder="1" applyAlignment="1">
      <alignment horizontal="left"/>
    </xf>
    <xf numFmtId="43" fontId="0" fillId="0" borderId="0" xfId="0" applyNumberFormat="1"/>
    <xf numFmtId="0" fontId="115" fillId="0" borderId="0" xfId="127" applyFill="1"/>
    <xf numFmtId="0" fontId="115" fillId="0" borderId="0" xfId="127" applyFill="1" applyAlignment="1">
      <alignment horizontal="center"/>
    </xf>
    <xf numFmtId="0" fontId="78" fillId="0" borderId="0" xfId="0" applyFont="1" applyFill="1" applyAlignment="1">
      <alignment vertical="center"/>
    </xf>
    <xf numFmtId="0" fontId="115" fillId="0" borderId="0" xfId="0" applyFont="1" applyAlignment="1">
      <alignment wrapText="1"/>
    </xf>
    <xf numFmtId="0" fontId="0" fillId="0" borderId="27" xfId="0" applyFill="1" applyBorder="1" applyAlignment="1">
      <alignment wrapText="1"/>
    </xf>
    <xf numFmtId="0" fontId="0" fillId="0" borderId="32" xfId="0" applyFill="1" applyBorder="1"/>
    <xf numFmtId="0" fontId="115" fillId="0" borderId="31" xfId="0" applyFont="1" applyFill="1" applyBorder="1" applyAlignment="1">
      <alignment wrapText="1"/>
    </xf>
    <xf numFmtId="0" fontId="115" fillId="0" borderId="32" xfId="0" applyFont="1" applyFill="1" applyBorder="1" applyAlignment="1">
      <alignment wrapText="1"/>
    </xf>
    <xf numFmtId="0" fontId="75" fillId="0" borderId="32" xfId="0" applyFont="1" applyFill="1" applyBorder="1"/>
    <xf numFmtId="0" fontId="0" fillId="0" borderId="65" xfId="0" applyFont="1" applyBorder="1"/>
    <xf numFmtId="0" fontId="106" fillId="44" borderId="77" xfId="0" applyFont="1" applyFill="1" applyBorder="1" applyAlignment="1">
      <alignment horizontal="center" vertical="center" wrapText="1"/>
    </xf>
    <xf numFmtId="0" fontId="75" fillId="0" borderId="32" xfId="0" applyFont="1" applyBorder="1" applyAlignment="1">
      <alignment wrapText="1"/>
    </xf>
    <xf numFmtId="0" fontId="0" fillId="0" borderId="0" xfId="0" applyBorder="1"/>
    <xf numFmtId="164" fontId="0" fillId="0" borderId="0" xfId="4" applyNumberFormat="1" applyFont="1" applyBorder="1"/>
    <xf numFmtId="9" fontId="0" fillId="0" borderId="0" xfId="0" applyNumberFormat="1" applyBorder="1"/>
    <xf numFmtId="2" fontId="0" fillId="0" borderId="0" xfId="0" applyNumberFormat="1" applyBorder="1"/>
    <xf numFmtId="165" fontId="0" fillId="0" borderId="0" xfId="2" applyNumberFormat="1" applyFont="1" applyBorder="1"/>
    <xf numFmtId="0" fontId="0" fillId="0" borderId="0" xfId="31345" applyFont="1" applyFill="1" applyBorder="1"/>
    <xf numFmtId="0" fontId="75" fillId="0" borderId="27" xfId="0" applyFont="1" applyFill="1" applyBorder="1" applyAlignment="1">
      <alignment wrapText="1"/>
    </xf>
    <xf numFmtId="0" fontId="0" fillId="0" borderId="0" xfId="31337" applyFont="1"/>
    <xf numFmtId="0" fontId="0" fillId="0" borderId="108" xfId="0" applyFill="1" applyBorder="1"/>
    <xf numFmtId="5" fontId="115" fillId="0" borderId="27" xfId="703" applyNumberFormat="1" applyFont="1" applyBorder="1" applyAlignment="1">
      <alignment horizontal="right" vertical="center"/>
    </xf>
    <xf numFmtId="5" fontId="0" fillId="0" borderId="29" xfId="703" applyNumberFormat="1" applyFont="1" applyBorder="1" applyAlignment="1">
      <alignment horizontal="right" vertical="center"/>
    </xf>
    <xf numFmtId="5" fontId="115" fillId="0" borderId="27" xfId="703" applyNumberFormat="1" applyFont="1" applyBorder="1" applyAlignment="1">
      <alignment vertical="top"/>
    </xf>
    <xf numFmtId="0" fontId="0" fillId="0" borderId="0" xfId="0" quotePrefix="1" applyAlignment="1">
      <alignment horizontal="left" wrapText="1"/>
    </xf>
    <xf numFmtId="0" fontId="0" fillId="0" borderId="0" xfId="0" applyAlignment="1">
      <alignment horizontal="left" wrapText="1"/>
    </xf>
    <xf numFmtId="0" fontId="39" fillId="0" borderId="0" xfId="132" applyFont="1" applyFill="1" applyAlignment="1">
      <alignment horizontal="center"/>
    </xf>
    <xf numFmtId="0" fontId="115" fillId="0" borderId="0" xfId="132" applyFill="1" applyAlignment="1">
      <alignment horizontal="center"/>
    </xf>
    <xf numFmtId="49" fontId="39" fillId="0" borderId="0" xfId="132" quotePrefix="1" applyNumberFormat="1" applyFont="1" applyFill="1" applyAlignment="1">
      <alignment horizontal="center"/>
    </xf>
    <xf numFmtId="49" fontId="115" fillId="0" borderId="0" xfId="132" applyNumberFormat="1" applyFill="1" applyAlignment="1">
      <alignment horizontal="center"/>
    </xf>
    <xf numFmtId="0" fontId="38" fillId="36" borderId="102" xfId="132" quotePrefix="1" applyFont="1" applyFill="1" applyBorder="1" applyAlignment="1">
      <alignment horizontal="center"/>
    </xf>
    <xf numFmtId="0" fontId="38" fillId="36" borderId="103" xfId="132" applyFont="1" applyFill="1" applyBorder="1" applyAlignment="1">
      <alignment horizontal="center"/>
    </xf>
    <xf numFmtId="0" fontId="38" fillId="36" borderId="104" xfId="132" applyFont="1" applyFill="1" applyBorder="1" applyAlignment="1">
      <alignment horizontal="center"/>
    </xf>
    <xf numFmtId="0" fontId="38" fillId="36" borderId="102" xfId="132" applyFont="1" applyFill="1" applyBorder="1" applyAlignment="1">
      <alignment horizontal="center"/>
    </xf>
    <xf numFmtId="0" fontId="39" fillId="0" borderId="39" xfId="132" applyFont="1" applyFill="1" applyBorder="1" applyAlignment="1">
      <alignment horizontal="center"/>
    </xf>
    <xf numFmtId="0" fontId="115" fillId="0" borderId="50" xfId="132" applyFill="1" applyBorder="1" applyAlignment="1">
      <alignment horizontal="center"/>
    </xf>
    <xf numFmtId="15" fontId="39" fillId="0" borderId="56" xfId="528" applyNumberFormat="1" applyFont="1" applyFill="1" applyBorder="1" applyAlignment="1">
      <alignment horizontal="center"/>
    </xf>
    <xf numFmtId="0" fontId="39" fillId="0" borderId="51" xfId="528" applyFont="1" applyFill="1" applyBorder="1" applyAlignment="1">
      <alignment horizontal="center"/>
    </xf>
    <xf numFmtId="0" fontId="39" fillId="0" borderId="52" xfId="528" applyFont="1" applyFill="1" applyBorder="1" applyAlignment="1">
      <alignment horizontal="center"/>
    </xf>
    <xf numFmtId="0" fontId="38" fillId="0" borderId="0" xfId="132" quotePrefix="1" applyFont="1" applyAlignment="1">
      <alignment horizontal="left" wrapText="1"/>
    </xf>
    <xf numFmtId="0" fontId="39" fillId="0" borderId="76" xfId="132" applyFont="1" applyBorder="1" applyAlignment="1">
      <alignment horizontal="center"/>
    </xf>
    <xf numFmtId="0" fontId="39" fillId="0" borderId="101" xfId="132" applyFont="1" applyBorder="1" applyAlignment="1">
      <alignment horizontal="center"/>
    </xf>
    <xf numFmtId="0" fontId="39" fillId="0" borderId="77" xfId="132" applyFont="1" applyBorder="1" applyAlignment="1">
      <alignment horizontal="center"/>
    </xf>
    <xf numFmtId="0" fontId="0" fillId="0" borderId="0" xfId="31344" applyFont="1" applyAlignment="1">
      <alignment wrapText="1"/>
    </xf>
    <xf numFmtId="0" fontId="61" fillId="0" borderId="0" xfId="31343" applyAlignment="1">
      <alignment wrapText="1"/>
    </xf>
    <xf numFmtId="0" fontId="115" fillId="0" borderId="0" xfId="31305" quotePrefix="1" applyAlignment="1">
      <alignment horizontal="left" vertical="top" wrapText="1"/>
    </xf>
    <xf numFmtId="0" fontId="0" fillId="0" borderId="0" xfId="0" applyAlignment="1">
      <alignment horizontal="left" vertical="top" wrapText="1"/>
    </xf>
    <xf numFmtId="0" fontId="115" fillId="0" borderId="0" xfId="0" quotePrefix="1" applyFont="1" applyAlignment="1">
      <alignment horizontal="left" wrapText="1"/>
    </xf>
    <xf numFmtId="49" fontId="0" fillId="0" borderId="0" xfId="132" applyNumberFormat="1" applyFont="1" applyFill="1" applyAlignment="1">
      <alignment horizontal="center"/>
    </xf>
    <xf numFmtId="0" fontId="39" fillId="0" borderId="88" xfId="132" applyFont="1" applyFill="1" applyBorder="1" applyAlignment="1">
      <alignment horizontal="center"/>
    </xf>
    <xf numFmtId="0" fontId="39" fillId="0" borderId="49" xfId="132" applyFont="1" applyFill="1" applyBorder="1" applyAlignment="1">
      <alignment horizontal="center"/>
    </xf>
    <xf numFmtId="49" fontId="39" fillId="0" borderId="0" xfId="132" quotePrefix="1" applyNumberFormat="1" applyFont="1" applyAlignment="1">
      <alignment horizontal="center"/>
    </xf>
    <xf numFmtId="49" fontId="115" fillId="0" borderId="0" xfId="132" applyNumberFormat="1" applyAlignment="1">
      <alignment horizontal="center"/>
    </xf>
    <xf numFmtId="0" fontId="38" fillId="36" borderId="87" xfId="132" applyFont="1" applyFill="1" applyBorder="1" applyAlignment="1">
      <alignment horizontal="left"/>
    </xf>
    <xf numFmtId="0" fontId="38" fillId="36" borderId="48" xfId="132" applyFont="1" applyFill="1" applyBorder="1" applyAlignment="1">
      <alignment horizontal="left"/>
    </xf>
    <xf numFmtId="0" fontId="38" fillId="0" borderId="102" xfId="132" quotePrefix="1" applyFont="1" applyBorder="1" applyAlignment="1">
      <alignment horizontal="center"/>
    </xf>
    <xf numFmtId="0" fontId="38" fillId="0" borderId="103" xfId="132" applyFont="1" applyBorder="1" applyAlignment="1">
      <alignment horizontal="center"/>
    </xf>
    <xf numFmtId="0" fontId="38" fillId="0" borderId="104" xfId="132" applyFont="1" applyBorder="1" applyAlignment="1">
      <alignment horizontal="center"/>
    </xf>
    <xf numFmtId="0" fontId="38" fillId="0" borderId="102" xfId="132" applyFont="1" applyBorder="1" applyAlignment="1">
      <alignment horizontal="center"/>
    </xf>
    <xf numFmtId="0" fontId="39" fillId="0" borderId="0" xfId="0" applyFont="1" applyFill="1" applyAlignment="1">
      <alignment horizontal="center"/>
    </xf>
    <xf numFmtId="0" fontId="39" fillId="36" borderId="116" xfId="528" applyFont="1" applyFill="1" applyBorder="1" applyAlignment="1">
      <alignment horizontal="center"/>
    </xf>
    <xf numFmtId="0" fontId="39" fillId="36" borderId="147" xfId="528" applyFont="1" applyFill="1" applyBorder="1" applyAlignment="1">
      <alignment horizontal="center"/>
    </xf>
    <xf numFmtId="0" fontId="38" fillId="36" borderId="85" xfId="528" applyFont="1" applyFill="1" applyBorder="1" applyAlignment="1">
      <alignment horizontal="center"/>
    </xf>
    <xf numFmtId="0" fontId="0" fillId="0" borderId="0" xfId="0" applyAlignment="1">
      <alignment wrapText="1"/>
    </xf>
    <xf numFmtId="0" fontId="0" fillId="0" borderId="0" xfId="0" applyAlignment="1"/>
    <xf numFmtId="0" fontId="38" fillId="37" borderId="49" xfId="528" applyFont="1" applyFill="1" applyBorder="1" applyAlignment="1">
      <alignment horizontal="center" wrapText="1"/>
    </xf>
    <xf numFmtId="0" fontId="38" fillId="37" borderId="88" xfId="528" applyFont="1" applyFill="1" applyBorder="1" applyAlignment="1">
      <alignment horizontal="center" wrapText="1"/>
    </xf>
    <xf numFmtId="0" fontId="114" fillId="0" borderId="0" xfId="0" applyFont="1" applyAlignment="1">
      <alignment wrapText="1"/>
    </xf>
    <xf numFmtId="0" fontId="38" fillId="0" borderId="89" xfId="132" quotePrefix="1" applyFont="1" applyBorder="1" applyAlignment="1">
      <alignment horizontal="center" vertical="center"/>
    </xf>
    <xf numFmtId="0" fontId="38" fillId="0" borderId="90" xfId="132" quotePrefix="1" applyFont="1" applyBorder="1" applyAlignment="1">
      <alignment horizontal="center" vertical="center"/>
    </xf>
    <xf numFmtId="0" fontId="38" fillId="0" borderId="105" xfId="132" quotePrefix="1" applyFont="1" applyBorder="1" applyAlignment="1">
      <alignment horizontal="center" vertical="center"/>
    </xf>
    <xf numFmtId="0" fontId="75" fillId="0" borderId="0" xfId="0" applyFont="1" applyAlignment="1">
      <alignment horizontal="left" vertical="center" wrapText="1"/>
    </xf>
    <xf numFmtId="0" fontId="0" fillId="0" borderId="0" xfId="0" applyAlignment="1">
      <alignment horizontal="left"/>
    </xf>
    <xf numFmtId="0" fontId="38" fillId="0" borderId="0" xfId="0" applyFont="1" applyFill="1" applyAlignment="1">
      <alignment horizontal="center"/>
    </xf>
    <xf numFmtId="0" fontId="38" fillId="0" borderId="0" xfId="132" applyFont="1" applyFill="1" applyAlignment="1">
      <alignment horizontal="center"/>
    </xf>
    <xf numFmtId="0" fontId="39" fillId="36" borderId="103" xfId="0" applyFont="1" applyFill="1" applyBorder="1" applyAlignment="1">
      <alignment horizontal="center" wrapText="1"/>
    </xf>
    <xf numFmtId="0" fontId="39" fillId="36" borderId="104" xfId="0" applyFont="1" applyFill="1" applyBorder="1" applyAlignment="1">
      <alignment horizontal="center" wrapText="1"/>
    </xf>
    <xf numFmtId="0" fontId="38" fillId="36" borderId="8" xfId="0" applyFont="1" applyFill="1" applyBorder="1" applyAlignment="1">
      <alignment horizontal="center"/>
    </xf>
    <xf numFmtId="0" fontId="38" fillId="36" borderId="60" xfId="0" applyFont="1" applyFill="1" applyBorder="1" applyAlignment="1">
      <alignment horizontal="center"/>
    </xf>
    <xf numFmtId="0" fontId="76" fillId="0" borderId="0" xfId="0" applyFont="1" applyAlignment="1">
      <alignment horizontal="center" wrapText="1"/>
    </xf>
    <xf numFmtId="49" fontId="38" fillId="0" borderId="0" xfId="132" quotePrefix="1" applyNumberFormat="1" applyFont="1" applyFill="1" applyAlignment="1">
      <alignment horizontal="center"/>
    </xf>
    <xf numFmtId="0" fontId="39" fillId="0" borderId="0" xfId="0" applyFont="1" applyFill="1" applyAlignment="1">
      <alignment horizontal="center" wrapText="1"/>
    </xf>
    <xf numFmtId="0" fontId="75" fillId="0" borderId="0" xfId="0" applyFont="1" applyAlignment="1">
      <alignment vertical="center" wrapText="1"/>
    </xf>
    <xf numFmtId="0" fontId="0" fillId="42" borderId="87" xfId="0" applyFill="1" applyBorder="1" applyAlignment="1">
      <alignment horizontal="center"/>
    </xf>
    <xf numFmtId="0" fontId="0" fillId="42" borderId="108" xfId="0" applyFill="1" applyBorder="1" applyAlignment="1">
      <alignment horizontal="center"/>
    </xf>
    <xf numFmtId="0" fontId="0" fillId="42" borderId="48" xfId="0" applyFill="1" applyBorder="1" applyAlignment="1">
      <alignment horizontal="center"/>
    </xf>
    <xf numFmtId="0" fontId="38" fillId="42" borderId="100" xfId="0" applyFont="1" applyFill="1" applyBorder="1" applyAlignment="1"/>
    <xf numFmtId="0" fontId="38" fillId="42" borderId="31" xfId="0" applyFont="1" applyFill="1" applyBorder="1" applyAlignment="1"/>
    <xf numFmtId="0" fontId="38" fillId="42" borderId="61" xfId="0" applyFont="1" applyFill="1" applyBorder="1" applyAlignment="1"/>
    <xf numFmtId="0" fontId="38" fillId="42" borderId="100" xfId="0" applyFont="1" applyFill="1" applyBorder="1" applyAlignment="1">
      <alignment horizontal="center" wrapText="1"/>
    </xf>
    <xf numFmtId="0" fontId="38" fillId="42" borderId="31" xfId="0" applyFont="1" applyFill="1" applyBorder="1" applyAlignment="1">
      <alignment horizontal="center" wrapText="1"/>
    </xf>
    <xf numFmtId="0" fontId="38" fillId="42" borderId="61" xfId="0" applyFont="1" applyFill="1" applyBorder="1" applyAlignment="1">
      <alignment horizontal="center" wrapText="1"/>
    </xf>
    <xf numFmtId="0" fontId="0" fillId="42" borderId="32" xfId="0" applyFill="1" applyBorder="1" applyAlignment="1">
      <alignment horizontal="center"/>
    </xf>
    <xf numFmtId="0" fontId="39" fillId="42" borderId="88" xfId="0" applyFont="1" applyFill="1" applyBorder="1" applyAlignment="1">
      <alignment horizontal="center"/>
    </xf>
    <xf numFmtId="0" fontId="39" fillId="42" borderId="49" xfId="0" applyFont="1" applyFill="1" applyBorder="1" applyAlignment="1">
      <alignment horizontal="center"/>
    </xf>
    <xf numFmtId="0" fontId="39" fillId="42" borderId="86" xfId="0" applyFont="1" applyFill="1" applyBorder="1" applyAlignment="1">
      <alignment horizontal="center"/>
    </xf>
    <xf numFmtId="0" fontId="38" fillId="42" borderId="102" xfId="0" applyFont="1" applyFill="1" applyBorder="1" applyAlignment="1">
      <alignment horizontal="center"/>
    </xf>
    <xf numFmtId="0" fontId="38" fillId="42" borderId="103" xfId="0" applyFont="1" applyFill="1" applyBorder="1" applyAlignment="1">
      <alignment horizontal="center"/>
    </xf>
    <xf numFmtId="0" fontId="38" fillId="42" borderId="104" xfId="0" applyFont="1" applyFill="1" applyBorder="1" applyAlignment="1">
      <alignment horizontal="center"/>
    </xf>
    <xf numFmtId="0" fontId="0" fillId="0" borderId="0" xfId="0" applyAlignment="1">
      <alignment vertical="top" wrapText="1"/>
    </xf>
    <xf numFmtId="0" fontId="0" fillId="0" borderId="0" xfId="0" quotePrefix="1" applyAlignment="1">
      <alignment horizontal="left" vertical="top" wrapText="1"/>
    </xf>
    <xf numFmtId="0" fontId="0" fillId="0" borderId="0" xfId="146" applyFont="1" applyAlignment="1">
      <alignment wrapText="1"/>
    </xf>
    <xf numFmtId="0" fontId="0" fillId="0" borderId="0" xfId="146" applyFont="1" applyAlignment="1">
      <alignment horizontal="left" wrapText="1"/>
    </xf>
    <xf numFmtId="0" fontId="39" fillId="42" borderId="113" xfId="0" applyFont="1" applyFill="1" applyBorder="1" applyAlignment="1">
      <alignment horizontal="center"/>
    </xf>
    <xf numFmtId="0" fontId="39" fillId="42" borderId="103" xfId="0" applyFont="1" applyFill="1" applyBorder="1" applyAlignment="1">
      <alignment horizontal="center"/>
    </xf>
    <xf numFmtId="0" fontId="39" fillId="42" borderId="104" xfId="0" applyFont="1" applyFill="1" applyBorder="1" applyAlignment="1">
      <alignment horizontal="center"/>
    </xf>
    <xf numFmtId="0" fontId="38" fillId="42" borderId="36" xfId="0" applyFont="1" applyFill="1" applyBorder="1" applyAlignment="1">
      <alignment horizontal="center"/>
    </xf>
    <xf numFmtId="0" fontId="38" fillId="42" borderId="8" xfId="0" applyFont="1" applyFill="1" applyBorder="1" applyAlignment="1">
      <alignment horizontal="center"/>
    </xf>
    <xf numFmtId="0" fontId="38" fillId="42" borderId="60" xfId="0" applyFont="1" applyFill="1" applyBorder="1" applyAlignment="1">
      <alignment horizontal="center"/>
    </xf>
    <xf numFmtId="0" fontId="76" fillId="0" borderId="0" xfId="0" applyFont="1" applyAlignment="1">
      <alignment horizontal="left" wrapText="1"/>
    </xf>
    <xf numFmtId="0" fontId="39" fillId="0" borderId="76" xfId="0" applyFont="1" applyFill="1" applyBorder="1" applyAlignment="1">
      <alignment horizontal="center"/>
    </xf>
    <xf numFmtId="0" fontId="39" fillId="0" borderId="77" xfId="0" applyFont="1" applyFill="1" applyBorder="1" applyAlignment="1">
      <alignment horizontal="center"/>
    </xf>
    <xf numFmtId="49" fontId="39" fillId="0" borderId="0" xfId="0" applyNumberFormat="1" applyFont="1" applyFill="1" applyAlignment="1">
      <alignment horizontal="center"/>
    </xf>
    <xf numFmtId="0" fontId="0" fillId="0" borderId="0" xfId="0" applyFill="1" applyAlignment="1">
      <alignment horizontal="center"/>
    </xf>
    <xf numFmtId="0" fontId="39" fillId="0" borderId="76" xfId="0" applyFont="1" applyFill="1" applyBorder="1" applyAlignment="1">
      <alignment horizontal="center" wrapText="1"/>
    </xf>
    <xf numFmtId="0" fontId="39" fillId="0" borderId="77" xfId="0" applyFont="1" applyFill="1" applyBorder="1" applyAlignment="1">
      <alignment horizontal="center" wrapText="1"/>
    </xf>
    <xf numFmtId="49" fontId="38" fillId="0" borderId="53" xfId="0" applyNumberFormat="1" applyFont="1" applyFill="1" applyBorder="1" applyAlignment="1">
      <alignment horizontal="center"/>
    </xf>
    <xf numFmtId="49" fontId="38" fillId="0" borderId="5" xfId="0" applyNumberFormat="1" applyFont="1" applyFill="1" applyBorder="1" applyAlignment="1">
      <alignment horizontal="center"/>
    </xf>
    <xf numFmtId="49" fontId="38" fillId="0" borderId="36" xfId="0" applyNumberFormat="1" applyFont="1" applyFill="1" applyBorder="1" applyAlignment="1">
      <alignment horizontal="center"/>
    </xf>
    <xf numFmtId="3" fontId="38" fillId="36" borderId="115" xfId="4" applyNumberFormat="1" applyFont="1" applyFill="1" applyBorder="1" applyAlignment="1">
      <alignment horizontal="center"/>
    </xf>
    <xf numFmtId="3" fontId="38" fillId="36" borderId="101" xfId="4" applyNumberFormat="1" applyFont="1" applyFill="1" applyBorder="1" applyAlignment="1">
      <alignment horizontal="center"/>
    </xf>
    <xf numFmtId="3" fontId="38" fillId="36" borderId="107" xfId="4" applyNumberFormat="1" applyFont="1" applyFill="1" applyBorder="1" applyAlignment="1">
      <alignment horizontal="center"/>
    </xf>
    <xf numFmtId="0" fontId="38" fillId="36" borderId="46" xfId="0" applyFont="1" applyFill="1" applyBorder="1" applyAlignment="1">
      <alignment horizontal="center"/>
    </xf>
    <xf numFmtId="0" fontId="38" fillId="36" borderId="47" xfId="0" applyFont="1" applyFill="1" applyBorder="1" applyAlignment="1">
      <alignment horizontal="center"/>
    </xf>
    <xf numFmtId="0" fontId="0" fillId="0" borderId="0" xfId="127" applyFont="1" applyAlignment="1">
      <alignment wrapText="1"/>
    </xf>
    <xf numFmtId="49" fontId="38" fillId="0" borderId="89" xfId="0" applyNumberFormat="1" applyFont="1" applyFill="1" applyBorder="1" applyAlignment="1">
      <alignment horizontal="center"/>
    </xf>
    <xf numFmtId="49" fontId="38" fillId="0" borderId="90" xfId="0" applyNumberFormat="1" applyFont="1" applyFill="1" applyBorder="1" applyAlignment="1">
      <alignment horizontal="center"/>
    </xf>
    <xf numFmtId="49" fontId="38" fillId="0" borderId="105" xfId="0" applyNumberFormat="1" applyFont="1" applyFill="1" applyBorder="1" applyAlignment="1">
      <alignment horizontal="center"/>
    </xf>
    <xf numFmtId="0" fontId="0" fillId="0" borderId="0" xfId="127" applyFont="1" applyAlignment="1">
      <alignment horizontal="left"/>
    </xf>
    <xf numFmtId="0" fontId="0" fillId="0" borderId="0" xfId="127" applyFont="1" applyAlignment="1">
      <alignment horizontal="left" wrapText="1"/>
    </xf>
    <xf numFmtId="0" fontId="38" fillId="0" borderId="74" xfId="0" applyFont="1" applyFill="1" applyBorder="1" applyAlignment="1">
      <alignment horizontal="center" wrapText="1"/>
    </xf>
    <xf numFmtId="0" fontId="38" fillId="0" borderId="66" xfId="0" applyFont="1" applyFill="1" applyBorder="1" applyAlignment="1">
      <alignment horizontal="center" wrapText="1"/>
    </xf>
    <xf numFmtId="0" fontId="38" fillId="0" borderId="42" xfId="0" applyFont="1" applyFill="1" applyBorder="1" applyAlignment="1">
      <alignment horizontal="center" wrapText="1"/>
    </xf>
    <xf numFmtId="0" fontId="38" fillId="0" borderId="74" xfId="0" applyFont="1" applyFill="1" applyBorder="1" applyAlignment="1">
      <alignment horizontal="center"/>
    </xf>
    <xf numFmtId="0" fontId="0" fillId="0" borderId="66" xfId="0" applyFill="1" applyBorder="1" applyAlignment="1">
      <alignment horizontal="center"/>
    </xf>
    <xf numFmtId="0" fontId="0" fillId="0" borderId="42" xfId="0" applyFill="1" applyBorder="1" applyAlignment="1">
      <alignment horizontal="center"/>
    </xf>
    <xf numFmtId="49" fontId="38" fillId="0" borderId="74" xfId="0" applyNumberFormat="1" applyFont="1" applyFill="1" applyBorder="1" applyAlignment="1">
      <alignment horizontal="center"/>
    </xf>
    <xf numFmtId="0" fontId="38" fillId="36" borderId="29" xfId="0" applyFont="1" applyFill="1" applyBorder="1" applyAlignment="1">
      <alignment horizontal="center"/>
    </xf>
    <xf numFmtId="0" fontId="38" fillId="36" borderId="42" xfId="0" applyFont="1" applyFill="1" applyBorder="1" applyAlignment="1">
      <alignment horizontal="center"/>
    </xf>
    <xf numFmtId="0" fontId="0" fillId="36" borderId="42" xfId="0" applyFill="1" applyBorder="1" applyAlignment="1">
      <alignment horizontal="center"/>
    </xf>
    <xf numFmtId="0" fontId="0" fillId="36" borderId="41" xfId="0" applyFill="1" applyBorder="1" applyAlignment="1">
      <alignment horizontal="center"/>
    </xf>
    <xf numFmtId="0" fontId="38" fillId="36" borderId="26" xfId="0" applyFont="1" applyFill="1" applyBorder="1" applyAlignment="1">
      <alignment horizontal="center" wrapText="1"/>
    </xf>
    <xf numFmtId="0" fontId="38" fillId="36" borderId="66" xfId="0" applyFont="1" applyFill="1" applyBorder="1" applyAlignment="1">
      <alignment horizontal="center" wrapText="1"/>
    </xf>
    <xf numFmtId="0" fontId="38" fillId="36" borderId="29" xfId="0" applyFont="1" applyFill="1" applyBorder="1" applyAlignment="1">
      <alignment horizontal="center" wrapText="1"/>
    </xf>
    <xf numFmtId="49" fontId="39" fillId="0" borderId="53" xfId="0" applyNumberFormat="1" applyFont="1" applyFill="1" applyBorder="1" applyAlignment="1">
      <alignment horizontal="center"/>
    </xf>
    <xf numFmtId="49" fontId="39" fillId="0" borderId="5" xfId="0" applyNumberFormat="1" applyFont="1" applyFill="1" applyBorder="1" applyAlignment="1">
      <alignment horizontal="center"/>
    </xf>
    <xf numFmtId="49" fontId="39" fillId="0" borderId="36" xfId="0" applyNumberFormat="1" applyFont="1" applyFill="1" applyBorder="1" applyAlignment="1">
      <alignment horizontal="center"/>
    </xf>
    <xf numFmtId="0" fontId="0" fillId="0" borderId="74" xfId="0" applyBorder="1" applyAlignment="1">
      <alignment vertical="top" wrapText="1"/>
    </xf>
    <xf numFmtId="0" fontId="0" fillId="0" borderId="66" xfId="0" applyBorder="1" applyAlignment="1">
      <alignment vertical="top" wrapText="1"/>
    </xf>
    <xf numFmtId="0" fontId="0" fillId="0" borderId="42" xfId="0" applyBorder="1" applyAlignment="1">
      <alignment vertical="top" wrapText="1"/>
    </xf>
    <xf numFmtId="0" fontId="38" fillId="36" borderId="66" xfId="0" applyFont="1" applyFill="1" applyBorder="1" applyAlignment="1">
      <alignment horizontal="center"/>
    </xf>
    <xf numFmtId="0" fontId="0" fillId="36" borderId="66" xfId="0" applyFill="1" applyBorder="1" applyAlignment="1">
      <alignment horizontal="center"/>
    </xf>
    <xf numFmtId="0" fontId="0" fillId="36" borderId="29" xfId="0" applyFill="1" applyBorder="1" applyAlignment="1">
      <alignment horizontal="center"/>
    </xf>
    <xf numFmtId="0" fontId="38" fillId="36" borderId="29" xfId="0" applyFont="1" applyFill="1" applyBorder="1" applyAlignment="1"/>
    <xf numFmtId="0" fontId="38" fillId="36" borderId="8" xfId="0" applyFont="1" applyFill="1" applyBorder="1" applyAlignment="1">
      <alignment horizontal="center" wrapText="1"/>
    </xf>
    <xf numFmtId="49" fontId="0" fillId="0" borderId="0" xfId="0" applyNumberFormat="1" applyFill="1" applyAlignment="1">
      <alignment horizontal="center"/>
    </xf>
    <xf numFmtId="0" fontId="38" fillId="36" borderId="53" xfId="0" applyFont="1" applyFill="1" applyBorder="1" applyAlignment="1">
      <alignment horizontal="center" wrapText="1"/>
    </xf>
    <xf numFmtId="0" fontId="38" fillId="36" borderId="5" xfId="0" applyFont="1" applyFill="1" applyBorder="1" applyAlignment="1">
      <alignment horizontal="center" wrapText="1"/>
    </xf>
    <xf numFmtId="0" fontId="38" fillId="36" borderId="36" xfId="0" applyFont="1" applyFill="1" applyBorder="1" applyAlignment="1">
      <alignment horizontal="center" wrapText="1"/>
    </xf>
    <xf numFmtId="49" fontId="38" fillId="0" borderId="0" xfId="0" applyNumberFormat="1" applyFont="1" applyFill="1" applyAlignment="1">
      <alignment horizontal="center"/>
    </xf>
    <xf numFmtId="0" fontId="38" fillId="36" borderId="102" xfId="0" quotePrefix="1" applyFont="1" applyFill="1" applyBorder="1" applyAlignment="1">
      <alignment horizontal="center"/>
    </xf>
    <xf numFmtId="0" fontId="38" fillId="36" borderId="103" xfId="0" applyFont="1" applyFill="1" applyBorder="1" applyAlignment="1">
      <alignment horizontal="center"/>
    </xf>
    <xf numFmtId="0" fontId="38" fillId="36" borderId="104" xfId="0" applyFont="1" applyFill="1" applyBorder="1" applyAlignment="1">
      <alignment horizontal="center"/>
    </xf>
    <xf numFmtId="0" fontId="38" fillId="36" borderId="102" xfId="0" applyFont="1" applyFill="1" applyBorder="1" applyAlignment="1">
      <alignment horizontal="center"/>
    </xf>
    <xf numFmtId="0" fontId="38" fillId="36" borderId="89" xfId="0" applyFont="1" applyFill="1" applyBorder="1" applyAlignment="1">
      <alignment horizontal="center"/>
    </xf>
    <xf numFmtId="0" fontId="38" fillId="36" borderId="90" xfId="0" applyFont="1" applyFill="1" applyBorder="1" applyAlignment="1">
      <alignment horizontal="center"/>
    </xf>
    <xf numFmtId="0" fontId="38" fillId="36" borderId="105" xfId="0" applyFont="1" applyFill="1" applyBorder="1" applyAlignment="1">
      <alignment horizontal="center"/>
    </xf>
    <xf numFmtId="0" fontId="75" fillId="0" borderId="0" xfId="0" quotePrefix="1" applyFont="1" applyAlignment="1">
      <alignment horizontal="left" wrapText="1"/>
    </xf>
    <xf numFmtId="0" fontId="75" fillId="0" borderId="0" xfId="0" applyFont="1" applyAlignment="1">
      <alignment horizontal="left" wrapText="1"/>
    </xf>
    <xf numFmtId="0" fontId="38" fillId="36" borderId="89" xfId="132" applyFont="1" applyFill="1" applyBorder="1" applyAlignment="1">
      <alignment horizontal="center"/>
    </xf>
    <xf numFmtId="0" fontId="38" fillId="36" borderId="90" xfId="132" applyFont="1" applyFill="1" applyBorder="1" applyAlignment="1">
      <alignment horizontal="center"/>
    </xf>
    <xf numFmtId="0" fontId="38" fillId="36" borderId="105" xfId="132" applyFont="1" applyFill="1" applyBorder="1" applyAlignment="1">
      <alignment horizontal="center"/>
    </xf>
    <xf numFmtId="0" fontId="115" fillId="0" borderId="0" xfId="0" applyFont="1" applyAlignment="1">
      <alignment wrapText="1"/>
    </xf>
    <xf numFmtId="0" fontId="39" fillId="0" borderId="0" xfId="0" applyFont="1" applyFill="1" applyAlignment="1">
      <alignment horizontal="center" vertical="center" wrapText="1"/>
    </xf>
    <xf numFmtId="0" fontId="39" fillId="0" borderId="0" xfId="0" applyFont="1" applyFill="1" applyAlignment="1">
      <alignment horizontal="center" vertical="center"/>
    </xf>
    <xf numFmtId="17" fontId="39" fillId="0" borderId="0" xfId="0" quotePrefix="1" applyNumberFormat="1" applyFont="1" applyFill="1" applyAlignment="1">
      <alignment horizontal="center" vertical="center"/>
    </xf>
    <xf numFmtId="0" fontId="115" fillId="0" borderId="0" xfId="0" applyFont="1" applyAlignment="1">
      <alignment horizontal="left" wrapText="1"/>
    </xf>
    <xf numFmtId="0" fontId="129" fillId="0" borderId="0" xfId="0" applyFont="1" applyAlignment="1">
      <alignment horizontal="left" wrapText="1"/>
    </xf>
    <xf numFmtId="0" fontId="126" fillId="0" borderId="0" xfId="0" applyFont="1" applyAlignment="1"/>
    <xf numFmtId="0" fontId="126" fillId="0" borderId="0" xfId="0" applyFont="1" applyAlignment="1">
      <alignment horizontal="left" wrapText="1"/>
    </xf>
    <xf numFmtId="17" fontId="39" fillId="0" borderId="0" xfId="0" quotePrefix="1" applyNumberFormat="1" applyFont="1" applyFill="1" applyAlignment="1">
      <alignment horizontal="center" vertical="center" wrapText="1"/>
    </xf>
    <xf numFmtId="0" fontId="0" fillId="0" borderId="42" xfId="0" applyBorder="1" applyAlignment="1">
      <alignment horizontal="left" vertical="center" wrapText="1"/>
    </xf>
    <xf numFmtId="0" fontId="0" fillId="0" borderId="0" xfId="0" applyAlignment="1">
      <alignment horizontal="left" vertical="center" wrapText="1"/>
    </xf>
    <xf numFmtId="0" fontId="39" fillId="0" borderId="0" xfId="528" applyFont="1" applyFill="1" applyAlignment="1">
      <alignment horizontal="center" wrapText="1"/>
    </xf>
    <xf numFmtId="0" fontId="39" fillId="0" borderId="0" xfId="528" quotePrefix="1" applyFont="1" applyFill="1" applyAlignment="1">
      <alignment horizontal="center" wrapText="1"/>
    </xf>
    <xf numFmtId="0" fontId="0" fillId="0" borderId="0" xfId="0" quotePrefix="1" applyAlignment="1">
      <alignment horizontal="left"/>
    </xf>
    <xf numFmtId="0" fontId="0" fillId="0" borderId="0" xfId="31305" quotePrefix="1" applyFont="1" applyAlignment="1">
      <alignment horizontal="left" vertical="top" wrapText="1"/>
    </xf>
    <xf numFmtId="0" fontId="0" fillId="0" borderId="0" xfId="31305" quotePrefix="1" applyFont="1" applyAlignment="1">
      <alignment horizontal="left" wrapText="1"/>
    </xf>
    <xf numFmtId="49" fontId="39" fillId="0" borderId="74" xfId="0" quotePrefix="1" applyNumberFormat="1" applyFont="1" applyFill="1" applyBorder="1" applyAlignment="1">
      <alignment horizontal="center"/>
    </xf>
    <xf numFmtId="49" fontId="39" fillId="0" borderId="66" xfId="0" applyNumberFormat="1" applyFont="1" applyFill="1" applyBorder="1" applyAlignment="1">
      <alignment horizontal="center"/>
    </xf>
    <xf numFmtId="49" fontId="39" fillId="0" borderId="42" xfId="0" applyNumberFormat="1" applyFont="1" applyFill="1" applyBorder="1" applyAlignment="1">
      <alignment horizontal="center"/>
    </xf>
    <xf numFmtId="0" fontId="38" fillId="36" borderId="127" xfId="0" quotePrefix="1" applyFont="1" applyFill="1" applyBorder="1" applyAlignment="1">
      <alignment horizontal="center"/>
    </xf>
    <xf numFmtId="0" fontId="38" fillId="36" borderId="118" xfId="0" applyFont="1" applyFill="1" applyBorder="1" applyAlignment="1">
      <alignment horizontal="center"/>
    </xf>
    <xf numFmtId="0" fontId="38" fillId="36" borderId="129" xfId="0" applyFont="1" applyFill="1" applyBorder="1" applyAlignment="1">
      <alignment horizontal="center"/>
    </xf>
    <xf numFmtId="0" fontId="38" fillId="36" borderId="117" xfId="0" applyFont="1" applyFill="1" applyBorder="1" applyAlignment="1">
      <alignment horizontal="center"/>
    </xf>
    <xf numFmtId="0" fontId="38" fillId="36" borderId="119" xfId="0" applyFont="1" applyFill="1" applyBorder="1" applyAlignment="1">
      <alignment horizontal="center"/>
    </xf>
    <xf numFmtId="0" fontId="38" fillId="36" borderId="127" xfId="0" applyFont="1" applyFill="1" applyBorder="1" applyAlignment="1">
      <alignment horizontal="center"/>
    </xf>
    <xf numFmtId="49" fontId="39" fillId="0" borderId="51" xfId="127" quotePrefix="1" applyNumberFormat="1" applyFont="1" applyFill="1" applyBorder="1" applyAlignment="1">
      <alignment horizontal="center"/>
    </xf>
    <xf numFmtId="0" fontId="38" fillId="36" borderId="84" xfId="0" applyFont="1" applyFill="1" applyBorder="1" applyAlignment="1">
      <alignment horizontal="center" vertical="center" wrapText="1"/>
    </xf>
    <xf numFmtId="0" fontId="38" fillId="36" borderId="68" xfId="0" applyFont="1" applyFill="1" applyBorder="1" applyAlignment="1">
      <alignment horizontal="center" vertical="center" wrapText="1"/>
    </xf>
    <xf numFmtId="0" fontId="38" fillId="36" borderId="47" xfId="0" applyFont="1" applyFill="1" applyBorder="1" applyAlignment="1">
      <alignment horizontal="center" vertical="center" wrapText="1"/>
    </xf>
    <xf numFmtId="0" fontId="38" fillId="36" borderId="81" xfId="0" applyFont="1" applyFill="1" applyBorder="1" applyAlignment="1">
      <alignment horizontal="center" vertical="center" wrapText="1"/>
    </xf>
    <xf numFmtId="0" fontId="38" fillId="36" borderId="66" xfId="0" applyFont="1" applyFill="1" applyBorder="1" applyAlignment="1">
      <alignment horizontal="center" vertical="center" wrapText="1"/>
    </xf>
    <xf numFmtId="0" fontId="38" fillId="36" borderId="46" xfId="0" applyFont="1" applyFill="1" applyBorder="1" applyAlignment="1">
      <alignment horizontal="center" vertical="center" wrapText="1"/>
    </xf>
    <xf numFmtId="0" fontId="117" fillId="0" borderId="0" xfId="127" applyFont="1" applyAlignment="1"/>
    <xf numFmtId="0" fontId="38" fillId="36" borderId="103" xfId="127"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38" fillId="36" borderId="84" xfId="127" applyFont="1" applyFill="1" applyBorder="1" applyAlignment="1">
      <alignment horizontal="center" vertical="center" wrapText="1"/>
    </xf>
    <xf numFmtId="0" fontId="38" fillId="36" borderId="47" xfId="127" applyFont="1" applyFill="1" applyBorder="1" applyAlignment="1">
      <alignment horizontal="center" vertical="center" wrapText="1"/>
    </xf>
    <xf numFmtId="0" fontId="39" fillId="0" borderId="0" xfId="127" applyFont="1" applyFill="1" applyAlignment="1">
      <alignment horizontal="center"/>
    </xf>
    <xf numFmtId="49" fontId="39" fillId="0" borderId="0" xfId="127" applyNumberFormat="1" applyFont="1" applyFill="1" applyAlignment="1">
      <alignment horizontal="center"/>
    </xf>
    <xf numFmtId="0" fontId="38" fillId="36" borderId="85" xfId="0" applyFont="1" applyFill="1" applyBorder="1" applyAlignment="1">
      <alignment horizontal="center" vertical="center" wrapText="1"/>
    </xf>
    <xf numFmtId="0" fontId="38" fillId="36" borderId="67" xfId="0" applyFont="1" applyFill="1" applyBorder="1" applyAlignment="1">
      <alignment horizontal="center" vertical="center" wrapText="1"/>
    </xf>
    <xf numFmtId="0" fontId="38" fillId="36" borderId="45" xfId="0" applyFont="1" applyFill="1" applyBorder="1" applyAlignment="1">
      <alignment horizontal="center" vertical="center" wrapText="1"/>
    </xf>
    <xf numFmtId="0" fontId="38" fillId="36" borderId="100" xfId="127" applyFont="1" applyFill="1" applyBorder="1" applyAlignment="1">
      <alignment horizontal="center" vertical="center"/>
    </xf>
    <xf numFmtId="0" fontId="38" fillId="36" borderId="31" xfId="127" applyFont="1" applyFill="1" applyBorder="1" applyAlignment="1">
      <alignment horizontal="center" vertical="center"/>
    </xf>
    <xf numFmtId="0" fontId="38" fillId="36" borderId="61" xfId="127" applyFont="1" applyFill="1" applyBorder="1" applyAlignment="1">
      <alignment horizontal="center" vertical="center"/>
    </xf>
    <xf numFmtId="0" fontId="38" fillId="36" borderId="76" xfId="127" applyFont="1" applyFill="1" applyBorder="1" applyAlignment="1">
      <alignment horizontal="center" vertical="center" wrapText="1"/>
    </xf>
    <xf numFmtId="0" fontId="38" fillId="36" borderId="101" xfId="127" applyFont="1" applyFill="1" applyBorder="1" applyAlignment="1">
      <alignment horizontal="center" vertical="center" wrapText="1"/>
    </xf>
    <xf numFmtId="0" fontId="38" fillId="36" borderId="77" xfId="127" applyFont="1" applyFill="1" applyBorder="1" applyAlignment="1">
      <alignment horizontal="center" vertical="center" wrapText="1"/>
    </xf>
    <xf numFmtId="0" fontId="38" fillId="36" borderId="78" xfId="127" applyFont="1" applyFill="1" applyBorder="1" applyAlignment="1">
      <alignment horizontal="center" vertical="center" wrapText="1"/>
    </xf>
    <xf numFmtId="0" fontId="38" fillId="36" borderId="79" xfId="127" applyFont="1" applyFill="1" applyBorder="1" applyAlignment="1">
      <alignment horizontal="center" vertical="center" wrapText="1"/>
    </xf>
    <xf numFmtId="0" fontId="38" fillId="36" borderId="80" xfId="127" applyFont="1" applyFill="1" applyBorder="1" applyAlignment="1">
      <alignment horizontal="center" vertical="center" wrapText="1"/>
    </xf>
    <xf numFmtId="0" fontId="38" fillId="36" borderId="88" xfId="127" applyFont="1" applyFill="1" applyBorder="1" applyAlignment="1">
      <alignment horizontal="center" vertical="center" wrapText="1"/>
    </xf>
    <xf numFmtId="0" fontId="38" fillId="36" borderId="49" xfId="127" applyFont="1" applyFill="1" applyBorder="1" applyAlignment="1">
      <alignment horizontal="center" vertical="center" wrapText="1"/>
    </xf>
    <xf numFmtId="0" fontId="38" fillId="36" borderId="78" xfId="31323" applyFont="1" applyFill="1" applyBorder="1" applyAlignment="1">
      <alignment horizontal="center" vertical="center" wrapText="1"/>
    </xf>
    <xf numFmtId="0" fontId="38" fillId="36" borderId="115" xfId="31323" applyFont="1" applyFill="1" applyBorder="1" applyAlignment="1">
      <alignment horizontal="center" vertical="center" wrapText="1"/>
    </xf>
    <xf numFmtId="0" fontId="38" fillId="36" borderId="85" xfId="127" applyFont="1" applyFill="1" applyBorder="1" applyAlignment="1">
      <alignment horizontal="center" vertical="center" wrapText="1"/>
    </xf>
    <xf numFmtId="0" fontId="38" fillId="36" borderId="67" xfId="127" applyFont="1" applyFill="1" applyBorder="1" applyAlignment="1">
      <alignment horizontal="center" vertical="center" wrapText="1"/>
    </xf>
    <xf numFmtId="0" fontId="38" fillId="36" borderId="45" xfId="127" applyFont="1" applyFill="1" applyBorder="1" applyAlignment="1">
      <alignment horizontal="center" vertical="center" wrapText="1"/>
    </xf>
    <xf numFmtId="0" fontId="38" fillId="36" borderId="81" xfId="127" applyFont="1" applyFill="1" applyBorder="1" applyAlignment="1">
      <alignment horizontal="center" vertical="center" wrapText="1"/>
    </xf>
    <xf numFmtId="0" fontId="38" fillId="36" borderId="66" xfId="127" applyFont="1" applyFill="1" applyBorder="1" applyAlignment="1">
      <alignment horizontal="center" vertical="center" wrapText="1"/>
    </xf>
    <xf numFmtId="0" fontId="38" fillId="36" borderId="46" xfId="127" applyFont="1" applyFill="1" applyBorder="1" applyAlignment="1">
      <alignment horizontal="center" vertical="center" wrapText="1"/>
    </xf>
    <xf numFmtId="0" fontId="38" fillId="36" borderId="68" xfId="127" applyFont="1" applyFill="1" applyBorder="1" applyAlignment="1">
      <alignment horizontal="center" vertical="center" wrapText="1"/>
    </xf>
    <xf numFmtId="0" fontId="38" fillId="36" borderId="102" xfId="127" applyFont="1" applyFill="1" applyBorder="1" applyAlignment="1">
      <alignment horizontal="center" vertical="center" wrapText="1"/>
    </xf>
    <xf numFmtId="0" fontId="38" fillId="36" borderId="104" xfId="127" applyFont="1" applyFill="1" applyBorder="1" applyAlignment="1">
      <alignment horizontal="center" vertical="center" wrapText="1"/>
    </xf>
    <xf numFmtId="0" fontId="38" fillId="36" borderId="86" xfId="127" applyFont="1" applyFill="1" applyBorder="1" applyAlignment="1">
      <alignment horizontal="center" vertical="center" wrapText="1"/>
    </xf>
    <xf numFmtId="0" fontId="38" fillId="36" borderId="51" xfId="127" applyFont="1" applyFill="1" applyBorder="1" applyAlignment="1">
      <alignment horizontal="center" vertical="center" wrapText="1"/>
    </xf>
    <xf numFmtId="0" fontId="38" fillId="36" borderId="62" xfId="127" applyFont="1" applyFill="1" applyBorder="1" applyAlignment="1">
      <alignment horizontal="center" vertical="center" wrapText="1"/>
    </xf>
    <xf numFmtId="0" fontId="78" fillId="0" borderId="0" xfId="127" applyFont="1" applyAlignment="1"/>
    <xf numFmtId="0" fontId="38" fillId="36" borderId="87" xfId="0" applyFont="1" applyFill="1" applyBorder="1" applyAlignment="1">
      <alignment horizontal="center" vertical="center" wrapText="1"/>
    </xf>
    <xf numFmtId="0" fontId="38" fillId="36" borderId="108" xfId="0" applyFont="1" applyFill="1" applyBorder="1" applyAlignment="1">
      <alignment horizontal="center" vertical="center" wrapText="1"/>
    </xf>
    <xf numFmtId="0" fontId="38" fillId="36" borderId="48" xfId="0" applyFont="1" applyFill="1" applyBorder="1" applyAlignment="1">
      <alignment horizontal="center" vertical="center" wrapText="1"/>
    </xf>
    <xf numFmtId="0" fontId="115" fillId="0" borderId="46" xfId="0" applyFont="1" applyBorder="1" applyAlignment="1">
      <alignment horizontal="center" vertical="center" wrapText="1"/>
    </xf>
    <xf numFmtId="0" fontId="76" fillId="0" borderId="0" xfId="0" applyFont="1" applyAlignment="1"/>
    <xf numFmtId="0" fontId="38" fillId="36" borderId="90" xfId="127" applyFont="1" applyFill="1" applyBorder="1" applyAlignment="1">
      <alignment horizontal="center" vertical="center" wrapText="1"/>
    </xf>
    <xf numFmtId="0" fontId="38" fillId="36" borderId="40"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0" borderId="0" xfId="0" applyFont="1" applyAlignment="1">
      <alignment wrapText="1"/>
    </xf>
    <xf numFmtId="0" fontId="39" fillId="0" borderId="85" xfId="127" applyFont="1" applyFill="1" applyBorder="1" applyAlignment="1">
      <alignment horizontal="center" wrapText="1"/>
    </xf>
    <xf numFmtId="0" fontId="39" fillId="0" borderId="81" xfId="127" applyFont="1" applyFill="1" applyBorder="1" applyAlignment="1">
      <alignment horizontal="center"/>
    </xf>
    <xf numFmtId="0" fontId="39" fillId="0" borderId="84" xfId="127" applyFont="1" applyFill="1" applyBorder="1" applyAlignment="1">
      <alignment horizontal="center"/>
    </xf>
    <xf numFmtId="49" fontId="39" fillId="0" borderId="39" xfId="127" applyNumberFormat="1" applyFont="1" applyFill="1" applyBorder="1" applyAlignment="1">
      <alignment horizontal="center"/>
    </xf>
    <xf numFmtId="49" fontId="0" fillId="0" borderId="50" xfId="0" applyNumberFormat="1" applyFill="1" applyBorder="1" applyAlignment="1">
      <alignment horizontal="center"/>
    </xf>
    <xf numFmtId="49" fontId="39" fillId="0" borderId="45" xfId="127" quotePrefix="1" applyNumberFormat="1" applyFont="1" applyFill="1" applyBorder="1" applyAlignment="1">
      <alignment horizontal="center" wrapText="1"/>
    </xf>
    <xf numFmtId="49" fontId="39" fillId="0" borderId="46" xfId="127" applyNumberFormat="1" applyFont="1" applyFill="1" applyBorder="1" applyAlignment="1">
      <alignment horizontal="center"/>
    </xf>
    <xf numFmtId="49" fontId="39" fillId="0" borderId="47" xfId="127" applyNumberFormat="1" applyFont="1" applyFill="1" applyBorder="1" applyAlignment="1">
      <alignment horizontal="center"/>
    </xf>
    <xf numFmtId="0" fontId="39" fillId="0" borderId="99" xfId="127" applyFont="1" applyFill="1" applyBorder="1" applyAlignment="1">
      <alignment horizontal="center"/>
    </xf>
    <xf numFmtId="49" fontId="39" fillId="0" borderId="152" xfId="127" applyNumberFormat="1" applyFont="1" applyFill="1" applyBorder="1" applyAlignment="1">
      <alignment horizontal="center"/>
    </xf>
    <xf numFmtId="0" fontId="79" fillId="0" borderId="0" xfId="31342" applyFont="1" applyAlignment="1">
      <alignment horizontal="left" wrapText="1"/>
    </xf>
    <xf numFmtId="0" fontId="115" fillId="0" borderId="0" xfId="31342" applyAlignment="1">
      <alignment horizontal="left" wrapText="1"/>
    </xf>
    <xf numFmtId="0" fontId="79" fillId="0" borderId="0" xfId="128" applyFont="1" applyAlignment="1">
      <alignment horizontal="left" vertical="center" wrapText="1"/>
    </xf>
    <xf numFmtId="0" fontId="115" fillId="0" borderId="0" xfId="128" applyAlignment="1">
      <alignment horizontal="left" vertical="center" wrapText="1"/>
    </xf>
    <xf numFmtId="0" fontId="115" fillId="0" borderId="0" xfId="2807" applyAlignment="1">
      <alignment vertical="center" wrapText="1"/>
    </xf>
    <xf numFmtId="0" fontId="115" fillId="0" borderId="0" xfId="0" applyFont="1" applyAlignment="1">
      <alignment vertical="center" wrapText="1"/>
    </xf>
    <xf numFmtId="0" fontId="79" fillId="0" borderId="0" xfId="2807" applyFont="1" applyAlignment="1">
      <alignment horizontal="left" vertical="center" wrapText="1"/>
    </xf>
    <xf numFmtId="0" fontId="115" fillId="0" borderId="0" xfId="2807" applyAlignment="1">
      <alignment horizontal="left" vertical="center" wrapText="1"/>
    </xf>
    <xf numFmtId="0" fontId="0" fillId="0" borderId="42" xfId="127" applyFont="1" applyBorder="1" applyAlignment="1"/>
    <xf numFmtId="0" fontId="0" fillId="0" borderId="0" xfId="127" applyFont="1" applyAlignment="1"/>
    <xf numFmtId="0" fontId="79" fillId="0" borderId="0" xfId="127" applyFont="1" applyAlignment="1"/>
    <xf numFmtId="0" fontId="0" fillId="0" borderId="0" xfId="173" applyFont="1" applyAlignment="1">
      <alignment horizontal="left" vertical="center" wrapText="1"/>
    </xf>
    <xf numFmtId="49" fontId="39" fillId="0" borderId="0" xfId="0" quotePrefix="1" applyNumberFormat="1" applyFont="1" applyFill="1" applyAlignment="1">
      <alignment horizontal="center"/>
    </xf>
    <xf numFmtId="0" fontId="38" fillId="36" borderId="100" xfId="0" applyFont="1" applyFill="1" applyBorder="1" applyAlignment="1">
      <alignment horizontal="center" vertical="center" wrapText="1"/>
    </xf>
    <xf numFmtId="0" fontId="38" fillId="36" borderId="71" xfId="0" applyFont="1" applyFill="1" applyBorder="1" applyAlignment="1">
      <alignment horizontal="center" vertical="center" wrapText="1"/>
    </xf>
    <xf numFmtId="0" fontId="38" fillId="36" borderId="94" xfId="0" applyFont="1" applyFill="1" applyBorder="1" applyAlignment="1">
      <alignment horizontal="center" vertical="center" wrapText="1"/>
    </xf>
    <xf numFmtId="0" fontId="0" fillId="0" borderId="0" xfId="128" applyFont="1" applyAlignment="1">
      <alignment vertical="center" wrapText="1"/>
    </xf>
    <xf numFmtId="0" fontId="0" fillId="0" borderId="0" xfId="0" applyAlignment="1">
      <alignment vertical="center" wrapText="1"/>
    </xf>
    <xf numFmtId="0" fontId="0" fillId="0" borderId="0" xfId="128" applyFont="1" applyAlignment="1">
      <alignment vertical="center"/>
    </xf>
    <xf numFmtId="0" fontId="0" fillId="0" borderId="0" xfId="0" applyAlignment="1">
      <alignment vertical="center"/>
    </xf>
    <xf numFmtId="0" fontId="38" fillId="0" borderId="0" xfId="0" applyFont="1" applyAlignment="1">
      <alignment horizontal="left" wrapText="1"/>
    </xf>
    <xf numFmtId="0" fontId="0" fillId="0" borderId="0" xfId="31325" applyFont="1" applyAlignment="1">
      <alignment vertical="center" wrapText="1"/>
    </xf>
    <xf numFmtId="0" fontId="0" fillId="0" borderId="0" xfId="0" applyFill="1" applyAlignment="1"/>
    <xf numFmtId="49" fontId="39" fillId="0" borderId="51" xfId="0" quotePrefix="1" applyNumberFormat="1" applyFont="1" applyFill="1" applyBorder="1" applyAlignment="1">
      <alignment horizontal="center"/>
    </xf>
    <xf numFmtId="49" fontId="0" fillId="0" borderId="51" xfId="0" applyNumberFormat="1" applyFill="1" applyBorder="1" applyAlignment="1">
      <alignment horizontal="center"/>
    </xf>
    <xf numFmtId="0" fontId="0" fillId="0" borderId="51" xfId="0" applyFill="1" applyBorder="1" applyAlignment="1"/>
    <xf numFmtId="0" fontId="38" fillId="36" borderId="102" xfId="0" applyFont="1" applyFill="1" applyBorder="1" applyAlignment="1">
      <alignment horizontal="center" vertical="center" wrapText="1"/>
    </xf>
    <xf numFmtId="0" fontId="38" fillId="36" borderId="59" xfId="0" applyFont="1" applyFill="1" applyBorder="1" applyAlignment="1">
      <alignment horizontal="center" vertical="center" wrapText="1"/>
    </xf>
    <xf numFmtId="0" fontId="38" fillId="36" borderId="62" xfId="0" applyFont="1" applyFill="1" applyBorder="1" applyAlignment="1">
      <alignment horizontal="center" vertical="center" wrapText="1"/>
    </xf>
    <xf numFmtId="0" fontId="38" fillId="36" borderId="99" xfId="0" applyFont="1" applyFill="1" applyBorder="1" applyAlignment="1">
      <alignment horizontal="center" vertical="center" wrapText="1"/>
    </xf>
    <xf numFmtId="0" fontId="38" fillId="36" borderId="49" xfId="0" applyFont="1" applyFill="1" applyBorder="1" applyAlignment="1">
      <alignment horizontal="center" vertical="center" wrapText="1"/>
    </xf>
    <xf numFmtId="0" fontId="0" fillId="0" borderId="86" xfId="0" applyBorder="1" applyAlignment="1"/>
    <xf numFmtId="0" fontId="0" fillId="0" borderId="41" xfId="0" applyBorder="1" applyAlignment="1"/>
    <xf numFmtId="0" fontId="0" fillId="0" borderId="65" xfId="0" applyBorder="1" applyAlignment="1"/>
    <xf numFmtId="0" fontId="38" fillId="36" borderId="41" xfId="0" applyFont="1" applyFill="1" applyBorder="1" applyAlignment="1">
      <alignment horizontal="center" vertical="center" wrapText="1"/>
    </xf>
    <xf numFmtId="0" fontId="38" fillId="36" borderId="28" xfId="0" applyFont="1" applyFill="1" applyBorder="1" applyAlignment="1">
      <alignment horizontal="center" vertical="center" wrapText="1"/>
    </xf>
    <xf numFmtId="0" fontId="38" fillId="36" borderId="37" xfId="0" applyFont="1" applyFill="1" applyBorder="1" applyAlignment="1">
      <alignment horizontal="center" vertical="center" wrapText="1"/>
    </xf>
    <xf numFmtId="0" fontId="39" fillId="0" borderId="0" xfId="0" quotePrefix="1" applyFont="1" applyFill="1" applyAlignment="1">
      <alignment horizontal="center"/>
    </xf>
    <xf numFmtId="0" fontId="38" fillId="36" borderId="88" xfId="0" applyFont="1" applyFill="1" applyBorder="1" applyAlignment="1">
      <alignment horizontal="center" vertical="center"/>
    </xf>
    <xf numFmtId="0" fontId="38" fillId="36" borderId="27" xfId="0" applyFont="1" applyFill="1" applyBorder="1" applyAlignment="1">
      <alignment horizontal="center" vertical="center"/>
    </xf>
    <xf numFmtId="0" fontId="38" fillId="36" borderId="90" xfId="0" quotePrefix="1" applyFont="1" applyFill="1" applyBorder="1" applyAlignment="1">
      <alignment horizontal="center"/>
    </xf>
    <xf numFmtId="0" fontId="38" fillId="36" borderId="89" xfId="0" quotePrefix="1" applyFont="1" applyFill="1" applyBorder="1" applyAlignment="1">
      <alignment horizontal="center"/>
    </xf>
    <xf numFmtId="0" fontId="38" fillId="36" borderId="105" xfId="0" quotePrefix="1" applyFont="1" applyFill="1" applyBorder="1" applyAlignment="1">
      <alignment horizontal="center"/>
    </xf>
    <xf numFmtId="0" fontId="38" fillId="36" borderId="89" xfId="132" quotePrefix="1" applyFont="1" applyFill="1" applyBorder="1" applyAlignment="1">
      <alignment horizontal="center"/>
    </xf>
    <xf numFmtId="0" fontId="38" fillId="36" borderId="90" xfId="132" quotePrefix="1" applyFont="1" applyFill="1" applyBorder="1" applyAlignment="1">
      <alignment horizontal="center"/>
    </xf>
    <xf numFmtId="0" fontId="38" fillId="36" borderId="105" xfId="132" quotePrefix="1" applyFont="1" applyFill="1" applyBorder="1" applyAlignment="1">
      <alignment horizontal="center"/>
    </xf>
    <xf numFmtId="0" fontId="38" fillId="36" borderId="113" xfId="132" applyFont="1" applyFill="1" applyBorder="1" applyAlignment="1">
      <alignment horizontal="center"/>
    </xf>
    <xf numFmtId="0" fontId="38" fillId="36" borderId="91" xfId="132" applyFont="1" applyFill="1" applyBorder="1" applyAlignment="1">
      <alignment horizontal="center"/>
    </xf>
    <xf numFmtId="0" fontId="39" fillId="0" borderId="85" xfId="0" applyFont="1" applyBorder="1" applyAlignment="1">
      <alignment horizontal="center"/>
    </xf>
    <xf numFmtId="0" fontId="39" fillId="0" borderId="81" xfId="0" applyFont="1" applyBorder="1" applyAlignment="1">
      <alignment horizontal="center"/>
    </xf>
    <xf numFmtId="0" fontId="39" fillId="0" borderId="84" xfId="0" applyFont="1" applyBorder="1" applyAlignment="1">
      <alignment horizontal="center"/>
    </xf>
    <xf numFmtId="0" fontId="115" fillId="0" borderId="0" xfId="528" quotePrefix="1" applyAlignment="1">
      <alignment horizontal="left" wrapText="1"/>
    </xf>
    <xf numFmtId="0" fontId="115" fillId="0" borderId="0" xfId="528" applyAlignment="1">
      <alignment horizontal="left" wrapText="1"/>
    </xf>
    <xf numFmtId="0" fontId="115" fillId="0" borderId="0" xfId="528" quotePrefix="1" applyAlignment="1">
      <alignment horizontal="left"/>
    </xf>
    <xf numFmtId="0" fontId="115" fillId="0" borderId="0" xfId="528" applyAlignment="1"/>
    <xf numFmtId="0" fontId="115" fillId="0" borderId="0" xfId="528" quotePrefix="1" applyAlignment="1"/>
    <xf numFmtId="0" fontId="39" fillId="0" borderId="0" xfId="528" applyFont="1" applyFill="1" applyAlignment="1">
      <alignment horizontal="center"/>
    </xf>
    <xf numFmtId="49" fontId="39" fillId="0" borderId="28" xfId="528" quotePrefix="1" applyNumberFormat="1" applyFont="1" applyFill="1" applyBorder="1" applyAlignment="1">
      <alignment horizontal="center"/>
    </xf>
    <xf numFmtId="49" fontId="39" fillId="0" borderId="51" xfId="127" applyNumberFormat="1" applyFont="1" applyFill="1" applyBorder="1" applyAlignment="1">
      <alignment horizontal="center"/>
    </xf>
    <xf numFmtId="0" fontId="38" fillId="36" borderId="80" xfId="31323" applyFont="1" applyFill="1" applyBorder="1" applyAlignment="1">
      <alignment horizontal="center" vertical="center" wrapText="1"/>
    </xf>
    <xf numFmtId="0" fontId="38" fillId="36" borderId="94" xfId="127" applyFont="1" applyFill="1" applyBorder="1" applyAlignment="1">
      <alignment horizontal="center" vertical="center" wrapText="1"/>
    </xf>
    <xf numFmtId="0" fontId="38" fillId="36" borderId="74" xfId="127" applyFont="1" applyFill="1" applyBorder="1" applyAlignment="1">
      <alignment horizontal="center" vertical="center" wrapText="1"/>
    </xf>
    <xf numFmtId="0" fontId="38" fillId="36" borderId="95" xfId="127" applyFont="1" applyFill="1" applyBorder="1" applyAlignment="1">
      <alignment horizontal="center" vertical="center" wrapText="1"/>
    </xf>
    <xf numFmtId="0" fontId="38" fillId="36" borderId="105" xfId="127" applyFont="1" applyFill="1" applyBorder="1" applyAlignment="1">
      <alignment horizontal="center" vertical="center" wrapText="1"/>
    </xf>
    <xf numFmtId="0" fontId="38" fillId="36" borderId="57" xfId="127" applyFont="1" applyFill="1" applyBorder="1" applyAlignment="1">
      <alignment horizontal="center" vertical="center" wrapText="1"/>
    </xf>
    <xf numFmtId="0" fontId="115" fillId="0" borderId="46" xfId="127" applyBorder="1" applyAlignment="1">
      <alignment horizontal="center" vertical="center" wrapText="1"/>
    </xf>
    <xf numFmtId="0" fontId="115" fillId="0" borderId="0" xfId="127" applyAlignment="1"/>
    <xf numFmtId="0" fontId="0" fillId="0" borderId="0" xfId="2807" applyFont="1" applyAlignment="1">
      <alignment horizontal="left" wrapText="1"/>
    </xf>
    <xf numFmtId="0" fontId="115" fillId="0" borderId="0" xfId="2807" applyAlignment="1">
      <alignment horizontal="left" wrapText="1"/>
    </xf>
    <xf numFmtId="0" fontId="115" fillId="0" borderId="0" xfId="127" applyAlignment="1">
      <alignment wrapText="1"/>
    </xf>
    <xf numFmtId="0" fontId="38" fillId="0" borderId="0" xfId="127" applyFont="1" applyAlignment="1">
      <alignment wrapText="1"/>
    </xf>
    <xf numFmtId="0" fontId="79" fillId="0" borderId="0" xfId="2807" applyFont="1" applyAlignment="1">
      <alignment horizontal="left" wrapText="1"/>
    </xf>
    <xf numFmtId="49" fontId="115" fillId="0" borderId="0" xfId="127" applyNumberFormat="1" applyFill="1" applyAlignment="1">
      <alignment horizontal="center"/>
    </xf>
    <xf numFmtId="49" fontId="115" fillId="0" borderId="50" xfId="127" applyNumberFormat="1" applyFill="1" applyBorder="1" applyAlignment="1">
      <alignment horizontal="center"/>
    </xf>
    <xf numFmtId="0" fontId="39" fillId="0" borderId="85" xfId="127" applyFont="1" applyBorder="1" applyAlignment="1">
      <alignment horizontal="center" wrapText="1"/>
    </xf>
    <xf numFmtId="0" fontId="39" fillId="0" borderId="81" xfId="127" applyFont="1" applyBorder="1" applyAlignment="1">
      <alignment horizontal="center"/>
    </xf>
    <xf numFmtId="0" fontId="39" fillId="0" borderId="84" xfId="127" applyFont="1" applyBorder="1" applyAlignment="1">
      <alignment horizontal="center"/>
    </xf>
    <xf numFmtId="49" fontId="39" fillId="0" borderId="39" xfId="127" applyNumberFormat="1" applyFont="1" applyBorder="1" applyAlignment="1">
      <alignment horizontal="center"/>
    </xf>
    <xf numFmtId="49" fontId="115" fillId="0" borderId="0" xfId="127" applyNumberFormat="1" applyAlignment="1">
      <alignment horizontal="center"/>
    </xf>
    <xf numFmtId="49" fontId="115" fillId="0" borderId="50" xfId="127" applyNumberFormat="1" applyBorder="1" applyAlignment="1">
      <alignment horizontal="center"/>
    </xf>
    <xf numFmtId="49" fontId="39" fillId="0" borderId="45" xfId="127" quotePrefix="1" applyNumberFormat="1" applyFont="1" applyBorder="1" applyAlignment="1">
      <alignment horizontal="center" wrapText="1"/>
    </xf>
    <xf numFmtId="49" fontId="39" fillId="0" borderId="46" xfId="127" applyNumberFormat="1" applyFont="1" applyBorder="1" applyAlignment="1">
      <alignment horizontal="center"/>
    </xf>
    <xf numFmtId="49" fontId="39" fillId="0" borderId="47" xfId="127" applyNumberFormat="1" applyFont="1" applyBorder="1" applyAlignment="1">
      <alignment horizontal="center"/>
    </xf>
    <xf numFmtId="0" fontId="115" fillId="0" borderId="0" xfId="173" applyFont="1" applyAlignment="1">
      <alignment horizontal="left" vertical="center" wrapText="1"/>
    </xf>
    <xf numFmtId="0" fontId="0" fillId="0" borderId="42" xfId="127" applyFont="1" applyBorder="1" applyAlignment="1">
      <alignment wrapText="1"/>
    </xf>
    <xf numFmtId="49" fontId="47" fillId="0" borderId="0" xfId="127" applyNumberFormat="1" applyFont="1" applyFill="1" applyAlignment="1">
      <alignment horizontal="center"/>
    </xf>
    <xf numFmtId="49" fontId="39" fillId="0" borderId="0" xfId="127" quotePrefix="1" applyNumberFormat="1" applyFont="1" applyFill="1" applyAlignment="1">
      <alignment horizontal="center"/>
    </xf>
    <xf numFmtId="0" fontId="115" fillId="0" borderId="0" xfId="127" applyAlignment="1">
      <alignment horizontal="left" vertical="center" wrapText="1"/>
    </xf>
    <xf numFmtId="0" fontId="115" fillId="0" borderId="0" xfId="31325" applyAlignment="1">
      <alignment vertical="center" wrapText="1"/>
    </xf>
    <xf numFmtId="0" fontId="115" fillId="0" borderId="0" xfId="127" applyFill="1" applyAlignment="1"/>
    <xf numFmtId="49" fontId="115" fillId="0" borderId="51" xfId="127" applyNumberFormat="1" applyFill="1" applyBorder="1" applyAlignment="1">
      <alignment horizontal="center"/>
    </xf>
    <xf numFmtId="0" fontId="115" fillId="0" borderId="51" xfId="127" applyFill="1" applyBorder="1" applyAlignment="1"/>
    <xf numFmtId="0" fontId="38" fillId="36" borderId="59" xfId="127" applyFont="1" applyFill="1" applyBorder="1" applyAlignment="1">
      <alignment horizontal="center" vertical="center" wrapText="1"/>
    </xf>
    <xf numFmtId="0" fontId="38" fillId="36" borderId="99" xfId="127" applyFont="1" applyFill="1" applyBorder="1" applyAlignment="1">
      <alignment horizontal="center" vertical="center" wrapText="1"/>
    </xf>
    <xf numFmtId="0" fontId="115" fillId="0" borderId="86" xfId="127" applyBorder="1" applyAlignment="1"/>
    <xf numFmtId="0" fontId="115" fillId="0" borderId="41" xfId="127" applyBorder="1" applyAlignment="1"/>
    <xf numFmtId="0" fontId="115" fillId="0" borderId="65" xfId="127" applyBorder="1" applyAlignment="1"/>
    <xf numFmtId="0" fontId="38" fillId="36" borderId="41" xfId="127" applyFont="1" applyFill="1" applyBorder="1" applyAlignment="1">
      <alignment horizontal="center" vertical="center" wrapText="1"/>
    </xf>
    <xf numFmtId="0" fontId="38" fillId="36" borderId="28" xfId="127" applyFont="1" applyFill="1" applyBorder="1" applyAlignment="1">
      <alignment horizontal="center" vertical="center" wrapText="1"/>
    </xf>
    <xf numFmtId="0" fontId="38" fillId="36" borderId="37" xfId="127" applyFont="1" applyFill="1" applyBorder="1" applyAlignment="1">
      <alignment horizontal="center" vertical="center" wrapText="1"/>
    </xf>
  </cellXfs>
  <cellStyles count="31347">
    <cellStyle name="20% - Accent1 2" xfId="6" xr:uid="{00000000-0005-0000-0000-000006000000}"/>
    <cellStyle name="20% - Accent1 2 2" xfId="571" xr:uid="{00000000-0005-0000-0000-00003D020000}"/>
    <cellStyle name="20% - Accent1 2 2 2" xfId="31304" xr:uid="{00000000-0005-0000-0000-00004B7A0000}"/>
    <cellStyle name="20% - Accent1 2 2 2 2" xfId="31331"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76" xfId="31346" xr:uid="{7334D57A-9258-4A7A-AF65-B972D65295F3}"/>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30"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Hyperlink 3" xfId="31334"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9" xr:uid="{0E40748E-13BC-47E8-ACE5-3AD91954FA01}"/>
    <cellStyle name="Normal 134" xfId="31332" xr:uid="{0825EE89-4506-4C94-B097-97DF63D2C3D0}"/>
    <cellStyle name="Normal 134 2" xfId="31333" xr:uid="{0AF70000-9F9B-4FDB-897D-16EE7DB64404}"/>
    <cellStyle name="Normal 134 2 2" xfId="31336" xr:uid="{F7300E3A-3374-4803-AE8E-3CD5F79DA2DF}"/>
    <cellStyle name="Normal 134 2 2 2" xfId="31338" xr:uid="{968617F6-37E5-4F71-8F99-40F894EEDACA}"/>
    <cellStyle name="Normal 134 2 2 3" xfId="31340" xr:uid="{3D50098E-1E59-49A0-9DA9-FCFF9C3469F5}"/>
    <cellStyle name="Normal 135" xfId="31305" xr:uid="{00000000-0005-0000-0000-00004C7A0000}"/>
    <cellStyle name="Normal 135 2" xfId="31344" xr:uid="{DCD18AAB-E6AB-410D-8513-B46F244D3D3F}"/>
    <cellStyle name="Normal 136" xfId="31306" xr:uid="{00000000-0005-0000-0000-00004E7A0000}"/>
    <cellStyle name="Normal 137" xfId="31335" xr:uid="{3FE242D7-0086-4CC4-B631-27D3399A42D0}"/>
    <cellStyle name="Normal 137 2" xfId="31337" xr:uid="{11B9AF39-1B1C-4B67-B8C5-8E7A163A7AB7}"/>
    <cellStyle name="Normal 137 3" xfId="31339" xr:uid="{443EA6D9-DFEB-4827-B5BE-BFDE206FEC3A}"/>
    <cellStyle name="Normal 137 4" xfId="31345" xr:uid="{984324BC-A0E8-42FC-A533-7FEA24FFFB48}"/>
    <cellStyle name="Normal 138" xfId="31341" xr:uid="{ED1C11B3-0286-45BF-B11F-A19C9839A8AE}"/>
    <cellStyle name="Normal 14" xfId="132" xr:uid="{00000000-0005-0000-0000-000084000000}"/>
    <cellStyle name="Normal 14 2" xfId="836" xr:uid="{00000000-0005-0000-0000-000046030000}"/>
    <cellStyle name="Normal 15" xfId="133" xr:uid="{00000000-0005-0000-0000-000085000000}"/>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2 2" xfId="31343" xr:uid="{CFA1CEE0-23C3-4BF9-85D0-A0B6329D0206}"/>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 2 3 2" xfId="31342" xr:uid="{23BBAB6A-41DF-43A3-86A1-EF5CFC0E4FAA}"/>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1" xfId="31328" xr:uid="{C497BDCB-ABED-460B-8C88-80A6F3CAE721}"/>
    <cellStyle name="Normal_Sheet2" xfId="31324" xr:uid="{29515366-ECC6-49F6-91B9-899ABD54E05D}"/>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externalLink" Target="externalLinks/externalLink3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sharedStrings" Target="sharedStrings.xml"/><Relationship Id="rId69"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3">
          <cell r="AW13">
            <v>5</v>
          </cell>
          <cell r="AX13">
            <v>3.5681999999999998E-2</v>
          </cell>
          <cell r="AY13">
            <v>2.6315999999999999E-2</v>
          </cell>
          <cell r="AZ13">
            <v>3.2319000000000001E-2</v>
          </cell>
          <cell r="BA13">
            <v>2.7521E-2</v>
          </cell>
        </row>
        <row r="14">
          <cell r="AW14">
            <v>6</v>
          </cell>
          <cell r="AX14">
            <v>3.7532000000000003E-2</v>
          </cell>
          <cell r="AY14">
            <v>2.7873999999999999E-2</v>
          </cell>
          <cell r="AZ14">
            <v>3.4230999999999998E-2</v>
          </cell>
          <cell r="BA14">
            <v>2.9135000000000001E-2</v>
          </cell>
        </row>
        <row r="15">
          <cell r="AW15">
            <v>7</v>
          </cell>
          <cell r="AX15">
            <v>3.9481000000000002E-2</v>
          </cell>
          <cell r="AY15">
            <v>2.9524999999999999E-2</v>
          </cell>
          <cell r="AZ15">
            <v>3.6259E-2</v>
          </cell>
          <cell r="BA15">
            <v>3.0845000000000001E-2</v>
          </cell>
        </row>
        <row r="16">
          <cell r="AW16">
            <v>8</v>
          </cell>
          <cell r="AX16">
            <v>4.1534000000000001E-2</v>
          </cell>
          <cell r="AY16">
            <v>3.1275999999999998E-2</v>
          </cell>
          <cell r="AZ16">
            <v>3.841E-2</v>
          </cell>
          <cell r="BA16">
            <v>3.2656999999999999E-2</v>
          </cell>
        </row>
        <row r="17">
          <cell r="AW17">
            <v>9</v>
          </cell>
          <cell r="AX17">
            <v>4.3698000000000001E-2</v>
          </cell>
          <cell r="AY17">
            <v>3.3133000000000003E-2</v>
          </cell>
          <cell r="AZ17">
            <v>4.0690999999999998E-2</v>
          </cell>
          <cell r="BA17">
            <v>3.4576999999999997E-2</v>
          </cell>
        </row>
        <row r="18">
          <cell r="AW18">
            <v>10</v>
          </cell>
          <cell r="AX18">
            <v>4.598E-2</v>
          </cell>
          <cell r="AY18">
            <v>3.5104000000000003E-2</v>
          </cell>
          <cell r="AZ18">
            <v>4.3110999999999997E-2</v>
          </cell>
          <cell r="BA18">
            <v>3.6611999999999999E-2</v>
          </cell>
        </row>
        <row r="19">
          <cell r="AW19">
            <v>11</v>
          </cell>
          <cell r="AX19">
            <v>4.8384999999999997E-2</v>
          </cell>
          <cell r="AY19">
            <v>3.7194999999999999E-2</v>
          </cell>
          <cell r="AZ19">
            <v>4.5678000000000003E-2</v>
          </cell>
          <cell r="BA19">
            <v>3.8768999999999998E-2</v>
          </cell>
        </row>
        <row r="20">
          <cell r="AW20">
            <v>12</v>
          </cell>
          <cell r="AX20">
            <v>5.0921000000000001E-2</v>
          </cell>
          <cell r="AY20">
            <v>3.9412999999999997E-2</v>
          </cell>
          <cell r="AZ20">
            <v>4.8403000000000002E-2</v>
          </cell>
          <cell r="BA20">
            <v>4.1055000000000001E-2</v>
          </cell>
        </row>
        <row r="21">
          <cell r="AW21">
            <v>13</v>
          </cell>
          <cell r="AX21">
            <v>5.3596999999999999E-2</v>
          </cell>
          <cell r="AY21">
            <v>4.1768E-2</v>
          </cell>
          <cell r="AZ21">
            <v>5.1295E-2</v>
          </cell>
          <cell r="BA21">
            <v>4.3478999999999997E-2</v>
          </cell>
        </row>
        <row r="22">
          <cell r="AW22">
            <v>14</v>
          </cell>
          <cell r="AX22">
            <v>5.6418999999999997E-2</v>
          </cell>
          <cell r="AY22">
            <v>4.4268000000000002E-2</v>
          </cell>
          <cell r="AZ22">
            <v>5.4364999999999997E-2</v>
          </cell>
          <cell r="BA22">
            <v>4.6050000000000001E-2</v>
          </cell>
        </row>
        <row r="23">
          <cell r="AW23">
            <v>15</v>
          </cell>
          <cell r="AX23">
            <v>5.9396999999999998E-2</v>
          </cell>
          <cell r="AY23">
            <v>4.6921999999999998E-2</v>
          </cell>
          <cell r="AZ23">
            <v>5.7625000000000003E-2</v>
          </cell>
          <cell r="BA23">
            <v>4.8776E-2</v>
          </cell>
        </row>
        <row r="24">
          <cell r="AW24">
            <v>16</v>
          </cell>
          <cell r="AX24">
            <v>6.2540999999999999E-2</v>
          </cell>
          <cell r="AY24">
            <v>4.9741E-2</v>
          </cell>
          <cell r="AZ24">
            <v>6.1086000000000001E-2</v>
          </cell>
          <cell r="BA24">
            <v>5.1667999999999999E-2</v>
          </cell>
        </row>
        <row r="25">
          <cell r="AW25">
            <v>17</v>
          </cell>
          <cell r="AX25">
            <v>6.5860000000000002E-2</v>
          </cell>
          <cell r="AY25">
            <v>5.2734999999999997E-2</v>
          </cell>
          <cell r="AZ25">
            <v>6.4764000000000002E-2</v>
          </cell>
          <cell r="BA25">
            <v>5.4734999999999999E-2</v>
          </cell>
        </row>
        <row r="26">
          <cell r="AW26">
            <v>18</v>
          </cell>
          <cell r="AX26">
            <v>6.9363999999999995E-2</v>
          </cell>
          <cell r="AY26">
            <v>5.5917000000000001E-2</v>
          </cell>
          <cell r="AZ26">
            <v>6.8670999999999996E-2</v>
          </cell>
          <cell r="BA26">
            <v>5.799E-2</v>
          </cell>
        </row>
        <row r="27">
          <cell r="AW27">
            <v>19</v>
          </cell>
          <cell r="AX27">
            <v>7.3066000000000006E-2</v>
          </cell>
          <cell r="AY27">
            <v>5.9297999999999997E-2</v>
          </cell>
          <cell r="AZ27">
            <v>7.2822999999999999E-2</v>
          </cell>
          <cell r="BA27">
            <v>6.1445E-2</v>
          </cell>
        </row>
        <row r="28">
          <cell r="AW28">
            <v>20</v>
          </cell>
          <cell r="AX28">
            <v>7.6978000000000005E-2</v>
          </cell>
          <cell r="AY28">
            <v>6.2891000000000002E-2</v>
          </cell>
          <cell r="AZ28">
            <v>7.7235999999999999E-2</v>
          </cell>
          <cell r="BA28">
            <v>6.5111000000000002E-2</v>
          </cell>
        </row>
        <row r="29">
          <cell r="AW29">
            <v>21</v>
          </cell>
          <cell r="AX29">
            <v>8.1113000000000005E-2</v>
          </cell>
          <cell r="AY29">
            <v>6.6712999999999995E-2</v>
          </cell>
          <cell r="AZ29">
            <v>8.1929000000000002E-2</v>
          </cell>
          <cell r="BA29">
            <v>6.9002999999999995E-2</v>
          </cell>
        </row>
        <row r="30">
          <cell r="AW30">
            <v>22</v>
          </cell>
          <cell r="AX30">
            <v>8.5485000000000005E-2</v>
          </cell>
          <cell r="AY30">
            <v>7.0777000000000007E-2</v>
          </cell>
          <cell r="AZ30">
            <v>8.6919999999999997E-2</v>
          </cell>
          <cell r="BA30">
            <v>7.3136999999999994E-2</v>
          </cell>
        </row>
        <row r="31">
          <cell r="AW31">
            <v>23</v>
          </cell>
          <cell r="AX31">
            <v>9.0107999999999994E-2</v>
          </cell>
          <cell r="AY31">
            <v>7.5101000000000001E-2</v>
          </cell>
          <cell r="AZ31">
            <v>9.2230000000000006E-2</v>
          </cell>
          <cell r="BA31">
            <v>7.7526999999999999E-2</v>
          </cell>
        </row>
        <row r="32">
          <cell r="AW32">
            <v>24</v>
          </cell>
          <cell r="AX32">
            <v>9.5001000000000002E-2</v>
          </cell>
          <cell r="AY32">
            <v>7.9702999999999996E-2</v>
          </cell>
          <cell r="AZ32">
            <v>9.7881999999999997E-2</v>
          </cell>
          <cell r="BA32">
            <v>8.2191E-2</v>
          </cell>
        </row>
        <row r="33">
          <cell r="AW33">
            <v>25</v>
          </cell>
          <cell r="AX33">
            <v>0.100179</v>
          </cell>
          <cell r="AY33">
            <v>8.4600999999999996E-2</v>
          </cell>
          <cell r="AZ33">
            <v>0.103898</v>
          </cell>
          <cell r="BA33">
            <v>8.7148000000000003E-2</v>
          </cell>
        </row>
        <row r="34">
          <cell r="AW34">
            <v>26</v>
          </cell>
          <cell r="AX34">
            <v>0.10566200000000001</v>
          </cell>
          <cell r="AY34">
            <v>8.9818999999999996E-2</v>
          </cell>
          <cell r="AZ34">
            <v>0.110305</v>
          </cell>
          <cell r="BA34">
            <v>9.2415999999999998E-2</v>
          </cell>
        </row>
        <row r="35">
          <cell r="AW35">
            <v>27</v>
          </cell>
          <cell r="AX35">
            <v>0.111471</v>
          </cell>
          <cell r="AY35">
            <v>9.5377000000000003E-2</v>
          </cell>
          <cell r="AZ35">
            <v>0.117131</v>
          </cell>
          <cell r="BA35">
            <v>9.8017999999999994E-2</v>
          </cell>
        </row>
        <row r="36">
          <cell r="AW36">
            <v>28</v>
          </cell>
          <cell r="AX36">
            <v>0.117627</v>
          </cell>
          <cell r="AY36">
            <v>0.101301</v>
          </cell>
          <cell r="AZ36">
            <v>0.124406</v>
          </cell>
          <cell r="BA36">
            <v>0.103976</v>
          </cell>
        </row>
        <row r="37">
          <cell r="AW37">
            <v>29</v>
          </cell>
          <cell r="AX37">
            <v>0.124154</v>
          </cell>
          <cell r="AY37">
            <v>0.10761800000000001</v>
          </cell>
          <cell r="AZ37">
            <v>0.132164</v>
          </cell>
          <cell r="BA37">
            <v>0.110316</v>
          </cell>
        </row>
        <row r="38">
          <cell r="AW38">
            <v>30</v>
          </cell>
          <cell r="AX38">
            <v>0.131079</v>
          </cell>
          <cell r="AY38">
            <v>0.114356</v>
          </cell>
          <cell r="AZ38">
            <v>0.14043900000000001</v>
          </cell>
          <cell r="BA38">
            <v>0.117063</v>
          </cell>
        </row>
        <row r="39">
          <cell r="AW39">
            <v>31</v>
          </cell>
          <cell r="AX39">
            <v>0.138428</v>
          </cell>
          <cell r="AY39">
            <v>0.121547</v>
          </cell>
          <cell r="AZ39">
            <v>0.14927000000000001</v>
          </cell>
          <cell r="BA39">
            <v>0.124247</v>
          </cell>
        </row>
        <row r="40">
          <cell r="AW40">
            <v>32</v>
          </cell>
          <cell r="AX40">
            <v>0.146233</v>
          </cell>
          <cell r="AY40">
            <v>0.12922500000000001</v>
          </cell>
          <cell r="AZ40">
            <v>0.15869900000000001</v>
          </cell>
          <cell r="BA40">
            <v>0.13189899999999999</v>
          </cell>
        </row>
        <row r="41">
          <cell r="AW41">
            <v>33</v>
          </cell>
          <cell r="AX41">
            <v>0.154527</v>
          </cell>
          <cell r="AY41">
            <v>0.13742799999999999</v>
          </cell>
          <cell r="AZ41">
            <v>0.16877300000000001</v>
          </cell>
          <cell r="BA41">
            <v>0.14005400000000001</v>
          </cell>
        </row>
        <row r="42">
          <cell r="AW42">
            <v>34</v>
          </cell>
          <cell r="AX42">
            <v>0.16334499999999999</v>
          </cell>
          <cell r="AY42">
            <v>0.14619599999999999</v>
          </cell>
          <cell r="AZ42">
            <v>0.17954100000000001</v>
          </cell>
          <cell r="BA42">
            <v>0.14874699999999999</v>
          </cell>
        </row>
        <row r="43">
          <cell r="AW43">
            <v>35</v>
          </cell>
          <cell r="AX43">
            <v>0.17272599999999999</v>
          </cell>
          <cell r="AY43">
            <v>0.15557399999999999</v>
          </cell>
          <cell r="AZ43">
            <v>0.19105800000000001</v>
          </cell>
          <cell r="BA43">
            <v>0.15801999999999999</v>
          </cell>
        </row>
        <row r="44">
          <cell r="AW44">
            <v>36</v>
          </cell>
          <cell r="AX44">
            <v>0.18271399999999999</v>
          </cell>
          <cell r="AY44">
            <v>0.16561000000000001</v>
          </cell>
          <cell r="AZ44">
            <v>0.20338400000000001</v>
          </cell>
          <cell r="BA44">
            <v>0.16791600000000001</v>
          </cell>
        </row>
        <row r="45">
          <cell r="AW45">
            <v>37</v>
          </cell>
          <cell r="AX45">
            <v>0.193356</v>
          </cell>
          <cell r="AY45">
            <v>0.17635899999999999</v>
          </cell>
          <cell r="AZ45">
            <v>0.216584</v>
          </cell>
          <cell r="BA45">
            <v>0.178482</v>
          </cell>
        </row>
        <row r="46">
          <cell r="AW46">
            <v>38</v>
          </cell>
          <cell r="AX46">
            <v>0.20470099999999999</v>
          </cell>
          <cell r="AY46">
            <v>0.18787799999999999</v>
          </cell>
          <cell r="AZ46">
            <v>0.23072999999999999</v>
          </cell>
          <cell r="BA46">
            <v>0.189772</v>
          </cell>
        </row>
        <row r="47">
          <cell r="AW47">
            <v>39</v>
          </cell>
          <cell r="AX47">
            <v>0.216808</v>
          </cell>
          <cell r="AY47">
            <v>0.20023199999999999</v>
          </cell>
          <cell r="AZ47">
            <v>0.24590100000000001</v>
          </cell>
          <cell r="BA47">
            <v>0.20184099999999999</v>
          </cell>
        </row>
        <row r="48">
          <cell r="AW48">
            <v>40</v>
          </cell>
          <cell r="AX48">
            <v>0.229738</v>
          </cell>
          <cell r="AY48">
            <v>0.21349199999999999</v>
          </cell>
          <cell r="AZ48">
            <v>0.26218599999999997</v>
          </cell>
          <cell r="BA48">
            <v>0.214752</v>
          </cell>
        </row>
        <row r="49">
          <cell r="AW49">
            <v>41</v>
          </cell>
          <cell r="AX49">
            <v>0.243558</v>
          </cell>
          <cell r="AY49">
            <v>0.22773599999999999</v>
          </cell>
          <cell r="AZ49">
            <v>0.27967900000000001</v>
          </cell>
          <cell r="BA49">
            <v>0.228575</v>
          </cell>
        </row>
        <row r="50">
          <cell r="AW50">
            <v>42</v>
          </cell>
          <cell r="AX50">
            <v>0.25834499999999999</v>
          </cell>
          <cell r="AY50">
            <v>0.24305099999999999</v>
          </cell>
          <cell r="AZ50">
            <v>0.29848799999999998</v>
          </cell>
          <cell r="BA50">
            <v>0.24338499999999999</v>
          </cell>
        </row>
        <row r="51">
          <cell r="AW51">
            <v>43</v>
          </cell>
          <cell r="AX51">
            <v>0.27418100000000001</v>
          </cell>
          <cell r="AY51">
            <v>0.25953399999999999</v>
          </cell>
          <cell r="AZ51">
            <v>0.31872899999999998</v>
          </cell>
          <cell r="BA51">
            <v>0.25926500000000002</v>
          </cell>
        </row>
        <row r="52">
          <cell r="AW52">
            <v>44</v>
          </cell>
          <cell r="AX52">
            <v>0.29115799999999997</v>
          </cell>
          <cell r="AY52">
            <v>0.27728799999999998</v>
          </cell>
          <cell r="AZ52">
            <v>0.340534</v>
          </cell>
          <cell r="BA52">
            <v>0.27630900000000003</v>
          </cell>
        </row>
        <row r="53">
          <cell r="AW53">
            <v>45</v>
          </cell>
          <cell r="AX53">
            <v>0.30937799999999999</v>
          </cell>
          <cell r="AY53">
            <v>0.29643399999999998</v>
          </cell>
          <cell r="AZ53">
            <v>0.36404599999999998</v>
          </cell>
          <cell r="BA53">
            <v>0.29461799999999999</v>
          </cell>
        </row>
        <row r="54">
          <cell r="AW54">
            <v>46</v>
          </cell>
          <cell r="AX54">
            <v>0.328953</v>
          </cell>
          <cell r="AY54">
            <v>0.31710100000000002</v>
          </cell>
          <cell r="AZ54">
            <v>0.38942700000000002</v>
          </cell>
          <cell r="BA54">
            <v>0.314307</v>
          </cell>
        </row>
        <row r="55">
          <cell r="AW55">
            <v>47</v>
          </cell>
          <cell r="AX55">
            <v>0.35000900000000001</v>
          </cell>
          <cell r="AY55">
            <v>0.33943499999999999</v>
          </cell>
          <cell r="AZ55">
            <v>0.41685499999999998</v>
          </cell>
          <cell r="BA55">
            <v>0.33550400000000002</v>
          </cell>
        </row>
        <row r="56">
          <cell r="AW56">
            <v>48</v>
          </cell>
          <cell r="AX56">
            <v>0.37268499999999999</v>
          </cell>
          <cell r="AY56">
            <v>0.36359900000000001</v>
          </cell>
          <cell r="AZ56">
            <v>0.44652999999999998</v>
          </cell>
          <cell r="BA56">
            <v>0.35835</v>
          </cell>
        </row>
        <row r="57">
          <cell r="AW57">
            <v>49</v>
          </cell>
          <cell r="AX57">
            <v>0.39713700000000002</v>
          </cell>
          <cell r="AY57">
            <v>0.38977400000000001</v>
          </cell>
          <cell r="AZ57">
            <v>0.47867599999999999</v>
          </cell>
          <cell r="BA57">
            <v>0.38300499999999998</v>
          </cell>
        </row>
        <row r="58">
          <cell r="AW58">
            <v>50</v>
          </cell>
          <cell r="AX58">
            <v>0.42354000000000003</v>
          </cell>
          <cell r="AY58">
            <v>0.41816599999999998</v>
          </cell>
          <cell r="AZ58">
            <v>0.51354299999999997</v>
          </cell>
          <cell r="BA58">
            <v>0.40965000000000001</v>
          </cell>
        </row>
        <row r="59">
          <cell r="AW59">
            <v>51</v>
          </cell>
          <cell r="AX59">
            <v>0.45208999999999999</v>
          </cell>
          <cell r="AY59">
            <v>0.44900400000000001</v>
          </cell>
          <cell r="AZ59">
            <v>0.55141499999999999</v>
          </cell>
          <cell r="BA59">
            <v>0.43848799999999999</v>
          </cell>
        </row>
        <row r="60">
          <cell r="AW60">
            <v>52</v>
          </cell>
          <cell r="AX60">
            <v>0.48300799999999999</v>
          </cell>
          <cell r="AY60">
            <v>0.482547</v>
          </cell>
          <cell r="AZ60">
            <v>0.59260900000000005</v>
          </cell>
          <cell r="BA60">
            <v>0.46975</v>
          </cell>
        </row>
        <row r="61">
          <cell r="AW61">
            <v>53</v>
          </cell>
          <cell r="AX61">
            <v>0.516544</v>
          </cell>
          <cell r="AY61">
            <v>0.51909099999999997</v>
          </cell>
          <cell r="AZ61">
            <v>0.63748700000000003</v>
          </cell>
          <cell r="BA61">
            <v>0.50369900000000001</v>
          </cell>
        </row>
        <row r="62">
          <cell r="AW62">
            <v>54</v>
          </cell>
          <cell r="AX62">
            <v>0.55298400000000003</v>
          </cell>
          <cell r="AY62">
            <v>0.55896900000000005</v>
          </cell>
          <cell r="AZ62">
            <v>0.68646099999999999</v>
          </cell>
          <cell r="BA62">
            <v>0.54063600000000001</v>
          </cell>
        </row>
        <row r="63">
          <cell r="AW63">
            <v>55</v>
          </cell>
          <cell r="AX63">
            <v>0.59264899999999998</v>
          </cell>
          <cell r="AY63">
            <v>0.60256399999999999</v>
          </cell>
          <cell r="AZ63">
            <v>0.74</v>
          </cell>
          <cell r="BA63">
            <v>0.58090699999999995</v>
          </cell>
        </row>
        <row r="64">
          <cell r="AW64">
            <v>56</v>
          </cell>
          <cell r="AX64">
            <v>0.635911</v>
          </cell>
          <cell r="AY64">
            <v>0.64102599999999998</v>
          </cell>
          <cell r="AZ64">
            <v>0.78</v>
          </cell>
          <cell r="BA64">
            <v>0.62491200000000002</v>
          </cell>
        </row>
        <row r="65">
          <cell r="AW65">
            <v>57</v>
          </cell>
          <cell r="AX65">
            <v>0.68319399999999997</v>
          </cell>
          <cell r="AY65">
            <v>0.67948699999999995</v>
          </cell>
          <cell r="AZ65">
            <v>0.82</v>
          </cell>
          <cell r="BA65">
            <v>0.67311600000000005</v>
          </cell>
        </row>
        <row r="66">
          <cell r="AW66">
            <v>58</v>
          </cell>
          <cell r="AX66">
            <v>0.73498600000000003</v>
          </cell>
          <cell r="AY66">
            <v>0.730769</v>
          </cell>
          <cell r="AZ66">
            <v>0.86</v>
          </cell>
          <cell r="BA66">
            <v>0.72606199999999999</v>
          </cell>
        </row>
        <row r="67">
          <cell r="AW67">
            <v>59</v>
          </cell>
          <cell r="AX67">
            <v>0.79185300000000003</v>
          </cell>
          <cell r="AY67">
            <v>0.79487200000000002</v>
          </cell>
          <cell r="AZ67">
            <v>0.9</v>
          </cell>
          <cell r="BA67">
            <v>0.78439000000000003</v>
          </cell>
        </row>
        <row r="68">
          <cell r="AW68">
            <v>60</v>
          </cell>
          <cell r="AX68">
            <v>0.85444900000000001</v>
          </cell>
          <cell r="AY68">
            <v>0.85897400000000002</v>
          </cell>
          <cell r="AZ68">
            <v>0.94</v>
          </cell>
          <cell r="BA68">
            <v>0.84885500000000003</v>
          </cell>
        </row>
        <row r="69">
          <cell r="AW69">
            <v>61</v>
          </cell>
          <cell r="AX69">
            <v>0.92353499999999999</v>
          </cell>
          <cell r="AY69">
            <v>0.92307700000000004</v>
          </cell>
          <cell r="AZ69">
            <v>0.97</v>
          </cell>
          <cell r="BA69">
            <v>0.92036300000000004</v>
          </cell>
        </row>
        <row r="70">
          <cell r="AW70">
            <v>62</v>
          </cell>
          <cell r="AX70">
            <v>1</v>
          </cell>
          <cell r="AY70">
            <v>1</v>
          </cell>
          <cell r="AZ70">
            <v>1</v>
          </cell>
          <cell r="BA70">
            <v>1</v>
          </cell>
        </row>
        <row r="71">
          <cell r="AW71">
            <v>63</v>
          </cell>
          <cell r="AX71">
            <v>1</v>
          </cell>
          <cell r="AY71">
            <v>1.089744</v>
          </cell>
          <cell r="AZ71">
            <v>1</v>
          </cell>
          <cell r="BA71">
            <v>1</v>
          </cell>
        </row>
        <row r="72">
          <cell r="AW72">
            <v>64</v>
          </cell>
          <cell r="AX72">
            <v>1</v>
          </cell>
          <cell r="AY72">
            <v>1.179487</v>
          </cell>
          <cell r="AZ72">
            <v>1</v>
          </cell>
          <cell r="BA72">
            <v>1</v>
          </cell>
        </row>
        <row r="73">
          <cell r="AW73">
            <v>65</v>
          </cell>
          <cell r="AX73">
            <v>1</v>
          </cell>
          <cell r="AY73">
            <v>1.2820510000000001</v>
          </cell>
          <cell r="AZ73">
            <v>1</v>
          </cell>
          <cell r="BA73">
            <v>1</v>
          </cell>
        </row>
        <row r="74">
          <cell r="AW74">
            <v>66</v>
          </cell>
          <cell r="AX74">
            <v>1</v>
          </cell>
          <cell r="AY74">
            <v>1.2820510000000001</v>
          </cell>
          <cell r="AZ74">
            <v>1</v>
          </cell>
          <cell r="BA74">
            <v>1</v>
          </cell>
        </row>
        <row r="75">
          <cell r="AW75">
            <v>67</v>
          </cell>
          <cell r="AX75">
            <v>1</v>
          </cell>
          <cell r="AY75">
            <v>1.2820510000000001</v>
          </cell>
          <cell r="AZ75">
            <v>1</v>
          </cell>
          <cell r="BA75">
            <v>1</v>
          </cell>
        </row>
        <row r="76">
          <cell r="AW76">
            <v>68</v>
          </cell>
          <cell r="AX76">
            <v>1</v>
          </cell>
          <cell r="AY76">
            <v>1.2820510000000001</v>
          </cell>
          <cell r="AZ76">
            <v>1</v>
          </cell>
          <cell r="BA76">
            <v>1</v>
          </cell>
        </row>
        <row r="77">
          <cell r="AW77">
            <v>69</v>
          </cell>
          <cell r="AX77">
            <v>1</v>
          </cell>
          <cell r="AY77">
            <v>1.2820510000000001</v>
          </cell>
          <cell r="AZ77">
            <v>1</v>
          </cell>
          <cell r="BA77">
            <v>1</v>
          </cell>
        </row>
        <row r="78">
          <cell r="AW78">
            <v>70</v>
          </cell>
          <cell r="AX78">
            <v>1</v>
          </cell>
          <cell r="AY78">
            <v>1.2820510000000001</v>
          </cell>
          <cell r="AZ78">
            <v>1</v>
          </cell>
          <cell r="BA78">
            <v>1</v>
          </cell>
        </row>
        <row r="79">
          <cell r="AW79">
            <v>71</v>
          </cell>
          <cell r="AX79">
            <v>1</v>
          </cell>
          <cell r="AY79">
            <v>1.2820510000000001</v>
          </cell>
          <cell r="AZ79">
            <v>1</v>
          </cell>
          <cell r="BA79">
            <v>1</v>
          </cell>
        </row>
        <row r="80">
          <cell r="AW80">
            <v>72</v>
          </cell>
          <cell r="AX80">
            <v>1</v>
          </cell>
          <cell r="AY80">
            <v>1.2820510000000001</v>
          </cell>
          <cell r="AZ80">
            <v>1</v>
          </cell>
          <cell r="BA80">
            <v>1</v>
          </cell>
        </row>
        <row r="81">
          <cell r="AW81">
            <v>73</v>
          </cell>
          <cell r="AX81">
            <v>1</v>
          </cell>
          <cell r="AY81">
            <v>1.2820510000000001</v>
          </cell>
          <cell r="AZ81">
            <v>1</v>
          </cell>
          <cell r="BA81">
            <v>1</v>
          </cell>
        </row>
        <row r="82">
          <cell r="AW82">
            <v>74</v>
          </cell>
          <cell r="AX82">
            <v>1</v>
          </cell>
          <cell r="AY82">
            <v>1.2820510000000001</v>
          </cell>
          <cell r="AZ82">
            <v>1</v>
          </cell>
          <cell r="BA82">
            <v>1</v>
          </cell>
        </row>
        <row r="83">
          <cell r="AW83">
            <v>75</v>
          </cell>
          <cell r="AX83">
            <v>1</v>
          </cell>
          <cell r="AY83">
            <v>1.2820510000000001</v>
          </cell>
          <cell r="AZ83">
            <v>1</v>
          </cell>
          <cell r="BA83">
            <v>1</v>
          </cell>
        </row>
        <row r="84">
          <cell r="AW84">
            <v>76</v>
          </cell>
          <cell r="AX84">
            <v>1</v>
          </cell>
          <cell r="AY84">
            <v>1.2820510000000001</v>
          </cell>
          <cell r="AZ84">
            <v>1</v>
          </cell>
          <cell r="BA84">
            <v>1</v>
          </cell>
        </row>
        <row r="85">
          <cell r="AW85">
            <v>77</v>
          </cell>
          <cell r="AX85">
            <v>1</v>
          </cell>
          <cell r="AY85">
            <v>1.2820510000000001</v>
          </cell>
          <cell r="AZ85">
            <v>1</v>
          </cell>
          <cell r="BA85">
            <v>1</v>
          </cell>
        </row>
        <row r="86">
          <cell r="AW86">
            <v>78</v>
          </cell>
          <cell r="AX86">
            <v>1</v>
          </cell>
          <cell r="AY86">
            <v>1.2820510000000001</v>
          </cell>
          <cell r="AZ86">
            <v>1</v>
          </cell>
          <cell r="BA86">
            <v>1</v>
          </cell>
        </row>
        <row r="87">
          <cell r="AW87">
            <v>79</v>
          </cell>
          <cell r="AX87">
            <v>1</v>
          </cell>
          <cell r="AY87">
            <v>1.2820510000000001</v>
          </cell>
          <cell r="AZ87">
            <v>1</v>
          </cell>
          <cell r="BA87">
            <v>1</v>
          </cell>
        </row>
        <row r="88">
          <cell r="AW88">
            <v>80</v>
          </cell>
          <cell r="AX88">
            <v>1</v>
          </cell>
          <cell r="AY88">
            <v>1.2820510000000001</v>
          </cell>
          <cell r="AZ88">
            <v>1</v>
          </cell>
          <cell r="BA88">
            <v>1</v>
          </cell>
        </row>
        <row r="89">
          <cell r="AW89">
            <v>81</v>
          </cell>
          <cell r="AX89">
            <v>1</v>
          </cell>
          <cell r="AY89">
            <v>1.2820510000000001</v>
          </cell>
          <cell r="AZ89">
            <v>1</v>
          </cell>
          <cell r="BA89">
            <v>1</v>
          </cell>
        </row>
        <row r="90">
          <cell r="AW90">
            <v>82</v>
          </cell>
          <cell r="AX90">
            <v>1</v>
          </cell>
          <cell r="AY90">
            <v>1.2820510000000001</v>
          </cell>
          <cell r="AZ90">
            <v>1</v>
          </cell>
          <cell r="BA90">
            <v>1</v>
          </cell>
        </row>
        <row r="91">
          <cell r="AW91">
            <v>83</v>
          </cell>
          <cell r="AX91">
            <v>1</v>
          </cell>
          <cell r="AY91">
            <v>1.2820510000000001</v>
          </cell>
          <cell r="AZ91">
            <v>1</v>
          </cell>
          <cell r="BA91">
            <v>1</v>
          </cell>
        </row>
        <row r="92">
          <cell r="AW92">
            <v>84</v>
          </cell>
          <cell r="AX92">
            <v>1</v>
          </cell>
          <cell r="AY92">
            <v>1.2820510000000001</v>
          </cell>
          <cell r="AZ92">
            <v>1</v>
          </cell>
          <cell r="BA92">
            <v>1</v>
          </cell>
        </row>
        <row r="93">
          <cell r="AW93">
            <v>85</v>
          </cell>
          <cell r="AX93">
            <v>1</v>
          </cell>
          <cell r="AY93">
            <v>1.2820510000000001</v>
          </cell>
          <cell r="AZ93">
            <v>1</v>
          </cell>
          <cell r="BA93">
            <v>1</v>
          </cell>
        </row>
        <row r="94">
          <cell r="AW94">
            <v>86</v>
          </cell>
          <cell r="AX94">
            <v>1</v>
          </cell>
          <cell r="AY94">
            <v>1.2820510000000001</v>
          </cell>
          <cell r="AZ94">
            <v>1</v>
          </cell>
          <cell r="BA94">
            <v>1</v>
          </cell>
        </row>
        <row r="95">
          <cell r="AW95">
            <v>87</v>
          </cell>
          <cell r="AX95">
            <v>1</v>
          </cell>
          <cell r="AY95">
            <v>1.2820510000000001</v>
          </cell>
          <cell r="AZ95">
            <v>1</v>
          </cell>
          <cell r="BA95">
            <v>1</v>
          </cell>
        </row>
        <row r="96">
          <cell r="AW96">
            <v>88</v>
          </cell>
          <cell r="AX96">
            <v>1</v>
          </cell>
          <cell r="AY96">
            <v>1.2820510000000001</v>
          </cell>
          <cell r="AZ96">
            <v>1</v>
          </cell>
          <cell r="BA96">
            <v>1</v>
          </cell>
        </row>
        <row r="97">
          <cell r="AW97">
            <v>89</v>
          </cell>
          <cell r="AX97">
            <v>1</v>
          </cell>
          <cell r="AY97">
            <v>1.2820510000000001</v>
          </cell>
          <cell r="AZ97">
            <v>1</v>
          </cell>
          <cell r="BA97">
            <v>1</v>
          </cell>
        </row>
        <row r="98">
          <cell r="AW98">
            <v>90</v>
          </cell>
          <cell r="AX98">
            <v>1</v>
          </cell>
          <cell r="AY98">
            <v>1.2820510000000001</v>
          </cell>
          <cell r="AZ98">
            <v>1</v>
          </cell>
          <cell r="BA98">
            <v>1</v>
          </cell>
        </row>
        <row r="99">
          <cell r="AW99">
            <v>91</v>
          </cell>
          <cell r="AX99">
            <v>1</v>
          </cell>
          <cell r="AY99">
            <v>1.2820510000000001</v>
          </cell>
          <cell r="AZ99">
            <v>1</v>
          </cell>
          <cell r="BA99">
            <v>1</v>
          </cell>
        </row>
        <row r="100">
          <cell r="AW100">
            <v>92</v>
          </cell>
          <cell r="AX100">
            <v>1</v>
          </cell>
          <cell r="AY100">
            <v>1.2820510000000001</v>
          </cell>
          <cell r="AZ100">
            <v>1</v>
          </cell>
          <cell r="BA100">
            <v>1</v>
          </cell>
        </row>
        <row r="101">
          <cell r="AW101">
            <v>93</v>
          </cell>
          <cell r="AX101">
            <v>1</v>
          </cell>
          <cell r="AY101">
            <v>1.2820510000000001</v>
          </cell>
          <cell r="AZ101">
            <v>1</v>
          </cell>
          <cell r="BA101">
            <v>1</v>
          </cell>
        </row>
        <row r="102">
          <cell r="AW102">
            <v>94</v>
          </cell>
          <cell r="AX102">
            <v>1</v>
          </cell>
          <cell r="AY102">
            <v>1.2820510000000001</v>
          </cell>
          <cell r="AZ102">
            <v>1</v>
          </cell>
          <cell r="BA102">
            <v>1</v>
          </cell>
        </row>
        <row r="103">
          <cell r="AW103">
            <v>95</v>
          </cell>
          <cell r="AX103">
            <v>1</v>
          </cell>
          <cell r="AY103">
            <v>1.2820510000000001</v>
          </cell>
          <cell r="AZ103">
            <v>1</v>
          </cell>
          <cell r="BA103">
            <v>1</v>
          </cell>
        </row>
        <row r="104">
          <cell r="AW104">
            <v>96</v>
          </cell>
          <cell r="AX104">
            <v>1</v>
          </cell>
          <cell r="AY104">
            <v>1.2820510000000001</v>
          </cell>
          <cell r="AZ104">
            <v>1</v>
          </cell>
          <cell r="BA104">
            <v>1</v>
          </cell>
        </row>
        <row r="105">
          <cell r="AW105">
            <v>97</v>
          </cell>
          <cell r="AX105">
            <v>1</v>
          </cell>
          <cell r="AY105">
            <v>1.2820510000000001</v>
          </cell>
          <cell r="AZ105">
            <v>1</v>
          </cell>
          <cell r="BA105">
            <v>1</v>
          </cell>
        </row>
        <row r="106">
          <cell r="AW106">
            <v>98</v>
          </cell>
          <cell r="AX106">
            <v>1</v>
          </cell>
          <cell r="AY106">
            <v>1.2820510000000001</v>
          </cell>
          <cell r="AZ106">
            <v>1</v>
          </cell>
          <cell r="BA106">
            <v>1</v>
          </cell>
        </row>
        <row r="107">
          <cell r="AW107">
            <v>99</v>
          </cell>
          <cell r="AX107">
            <v>1</v>
          </cell>
          <cell r="AY107">
            <v>1.2820510000000001</v>
          </cell>
          <cell r="AZ107">
            <v>1</v>
          </cell>
          <cell r="BA107">
            <v>1</v>
          </cell>
        </row>
        <row r="108">
          <cell r="AW108">
            <v>100</v>
          </cell>
          <cell r="AX108">
            <v>1</v>
          </cell>
          <cell r="AY108">
            <v>1.2820510000000001</v>
          </cell>
          <cell r="AZ108">
            <v>1</v>
          </cell>
          <cell r="BA108">
            <v>1</v>
          </cell>
        </row>
        <row r="109">
          <cell r="AW109">
            <v>101</v>
          </cell>
          <cell r="AX109">
            <v>1</v>
          </cell>
          <cell r="AY109">
            <v>1.2820510000000001</v>
          </cell>
          <cell r="AZ109">
            <v>1</v>
          </cell>
          <cell r="BA109">
            <v>1</v>
          </cell>
        </row>
        <row r="110">
          <cell r="AW110">
            <v>102</v>
          </cell>
          <cell r="AX110">
            <v>1</v>
          </cell>
          <cell r="AY110">
            <v>1.2820510000000001</v>
          </cell>
          <cell r="AZ110">
            <v>1</v>
          </cell>
          <cell r="BA110">
            <v>1</v>
          </cell>
        </row>
        <row r="111">
          <cell r="AW111">
            <v>103</v>
          </cell>
          <cell r="AX111">
            <v>1</v>
          </cell>
          <cell r="AY111">
            <v>1.2820510000000001</v>
          </cell>
          <cell r="AZ111">
            <v>1</v>
          </cell>
          <cell r="BA111">
            <v>1</v>
          </cell>
        </row>
        <row r="112">
          <cell r="AW112">
            <v>104</v>
          </cell>
          <cell r="AX112">
            <v>1</v>
          </cell>
          <cell r="AY112">
            <v>1.2820510000000001</v>
          </cell>
          <cell r="AZ112">
            <v>1</v>
          </cell>
          <cell r="BA112">
            <v>1</v>
          </cell>
        </row>
        <row r="113">
          <cell r="AW113">
            <v>105</v>
          </cell>
          <cell r="AX113">
            <v>1</v>
          </cell>
          <cell r="AY113">
            <v>1.2820510000000001</v>
          </cell>
          <cell r="AZ113">
            <v>1</v>
          </cell>
          <cell r="BA113">
            <v>1</v>
          </cell>
        </row>
        <row r="114">
          <cell r="AW114">
            <v>106</v>
          </cell>
          <cell r="AX114">
            <v>1</v>
          </cell>
          <cell r="AY114">
            <v>1.2820510000000001</v>
          </cell>
          <cell r="AZ114">
            <v>1</v>
          </cell>
          <cell r="BA114">
            <v>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row r="7">
          <cell r="A7">
            <v>1965</v>
          </cell>
          <cell r="B7">
            <v>4.5599999999999996</v>
          </cell>
        </row>
        <row r="8">
          <cell r="A8">
            <v>1966</v>
          </cell>
          <cell r="B8">
            <v>4.46</v>
          </cell>
        </row>
        <row r="9">
          <cell r="A9">
            <v>1967</v>
          </cell>
          <cell r="B9">
            <v>4.28</v>
          </cell>
        </row>
        <row r="10">
          <cell r="A10">
            <v>1968</v>
          </cell>
          <cell r="B10">
            <v>4.12</v>
          </cell>
        </row>
        <row r="11">
          <cell r="A11">
            <v>1969</v>
          </cell>
          <cell r="B11">
            <v>3.89</v>
          </cell>
        </row>
        <row r="12">
          <cell r="A12">
            <v>1970</v>
          </cell>
          <cell r="B12">
            <v>3.61</v>
          </cell>
        </row>
        <row r="13">
          <cell r="A13">
            <v>1971</v>
          </cell>
          <cell r="B13">
            <v>3.37</v>
          </cell>
        </row>
        <row r="14">
          <cell r="A14">
            <v>1972</v>
          </cell>
          <cell r="B14">
            <v>3.23</v>
          </cell>
        </row>
        <row r="15">
          <cell r="A15">
            <v>1973</v>
          </cell>
          <cell r="B15">
            <v>3.09</v>
          </cell>
        </row>
        <row r="16">
          <cell r="A16">
            <v>1974</v>
          </cell>
          <cell r="B16">
            <v>2.77</v>
          </cell>
        </row>
        <row r="17">
          <cell r="A17">
            <v>1975</v>
          </cell>
          <cell r="B17">
            <v>2.35</v>
          </cell>
        </row>
        <row r="18">
          <cell r="A18">
            <v>1976</v>
          </cell>
          <cell r="B18">
            <v>2.14</v>
          </cell>
        </row>
        <row r="19">
          <cell r="A19">
            <v>1977</v>
          </cell>
          <cell r="B19">
            <v>1.99</v>
          </cell>
        </row>
        <row r="20">
          <cell r="A20">
            <v>1978</v>
          </cell>
          <cell r="B20">
            <v>1.8</v>
          </cell>
        </row>
        <row r="21">
          <cell r="A21">
            <v>1979</v>
          </cell>
          <cell r="B21">
            <v>1.57</v>
          </cell>
        </row>
        <row r="22">
          <cell r="A22">
            <v>1980</v>
          </cell>
          <cell r="B22">
            <v>1.27</v>
          </cell>
        </row>
        <row r="23">
          <cell r="A23">
            <v>1981</v>
          </cell>
          <cell r="B23">
            <v>1.02</v>
          </cell>
        </row>
        <row r="24">
          <cell r="A24">
            <v>1982</v>
          </cell>
          <cell r="B24">
            <v>0.85</v>
          </cell>
        </row>
        <row r="25">
          <cell r="A25">
            <v>1983</v>
          </cell>
          <cell r="B25">
            <v>0.78</v>
          </cell>
        </row>
        <row r="26">
          <cell r="A26">
            <v>1984</v>
          </cell>
          <cell r="B26">
            <v>0.72</v>
          </cell>
        </row>
        <row r="27">
          <cell r="A27">
            <v>1985</v>
          </cell>
          <cell r="B27">
            <v>0.65</v>
          </cell>
        </row>
        <row r="28">
          <cell r="A28">
            <v>1986</v>
          </cell>
          <cell r="B28">
            <v>0.59</v>
          </cell>
        </row>
        <row r="29">
          <cell r="A29">
            <v>1987</v>
          </cell>
          <cell r="B29">
            <v>0.56999999999999995</v>
          </cell>
        </row>
        <row r="30">
          <cell r="A30">
            <v>1988</v>
          </cell>
          <cell r="B30">
            <v>0.51</v>
          </cell>
        </row>
        <row r="31">
          <cell r="A31">
            <v>1989</v>
          </cell>
          <cell r="B31">
            <v>0.44</v>
          </cell>
        </row>
        <row r="32">
          <cell r="A32">
            <v>1990</v>
          </cell>
          <cell r="B32">
            <v>0.38</v>
          </cell>
        </row>
        <row r="33">
          <cell r="A33">
            <v>1991</v>
          </cell>
          <cell r="B33">
            <v>0.3</v>
          </cell>
        </row>
        <row r="34">
          <cell r="A34">
            <v>1992</v>
          </cell>
          <cell r="B34">
            <v>0.26</v>
          </cell>
        </row>
        <row r="35">
          <cell r="A35">
            <v>1993</v>
          </cell>
          <cell r="B35">
            <v>0.23</v>
          </cell>
        </row>
        <row r="36">
          <cell r="A36">
            <v>1994</v>
          </cell>
          <cell r="B36">
            <v>0.19</v>
          </cell>
        </row>
        <row r="37">
          <cell r="A37">
            <v>1995</v>
          </cell>
          <cell r="B37">
            <v>0.16</v>
          </cell>
        </row>
        <row r="38">
          <cell r="A38">
            <v>1996</v>
          </cell>
          <cell r="B38">
            <v>0.13</v>
          </cell>
        </row>
        <row r="39">
          <cell r="A39">
            <v>1997</v>
          </cell>
          <cell r="B39">
            <v>0.1</v>
          </cell>
        </row>
        <row r="40">
          <cell r="A40">
            <v>1998</v>
          </cell>
          <cell r="B40">
            <v>0.08</v>
          </cell>
        </row>
        <row r="41">
          <cell r="A41">
            <v>1999</v>
          </cell>
          <cell r="B41">
            <v>0.06</v>
          </cell>
        </row>
        <row r="42">
          <cell r="A42">
            <v>2000</v>
          </cell>
          <cell r="B42">
            <v>0.03</v>
          </cell>
        </row>
        <row r="43">
          <cell r="A43">
            <v>2001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row r="10">
          <cell r="C10" t="str">
            <v>May</v>
          </cell>
        </row>
        <row r="27">
          <cell r="G27" t="str">
            <v>E#SCGCON.PD#Dec.Y#2004.S#ACTUAL.VW#YTD.VL#&lt;Entity Curr Total&gt;.I#[ICP Top].C1#TopC1.C2#TopC2.C3#TopC3.C4#TopC4.</v>
          </cell>
        </row>
        <row r="29">
          <cell r="G29" t="str">
            <v>E#SCGCON.PD#May.Y#2005.S#ACTUAL.VW#YTD.VL#&lt;Entity Curr Total&gt;.I#[ICP Top].C1#TopC1.C2#TopC2.C3#TopC3.C4#TopC4.</v>
          </cell>
        </row>
      </sheetData>
      <sheetData sheetId="2" refreshError="1"/>
      <sheetData sheetId="3" refreshError="1"/>
      <sheetData sheetId="4" refreshError="1">
        <row r="65">
          <cell r="C65">
            <v>-9.9999999976716936E-2</v>
          </cell>
        </row>
      </sheetData>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row r="4">
          <cell r="U4">
            <v>1999</v>
          </cell>
          <cell r="V4">
            <v>2000</v>
          </cell>
          <cell r="W4">
            <v>2001</v>
          </cell>
          <cell r="X4">
            <v>2002</v>
          </cell>
          <cell r="Y4">
            <v>2003</v>
          </cell>
          <cell r="Z4">
            <v>2004</v>
          </cell>
          <cell r="AA4">
            <v>2005</v>
          </cell>
        </row>
        <row r="5">
          <cell r="T5">
            <v>1</v>
          </cell>
          <cell r="U5">
            <v>36161</v>
          </cell>
          <cell r="V5">
            <v>36526</v>
          </cell>
          <cell r="W5">
            <v>36892</v>
          </cell>
          <cell r="X5">
            <v>37257</v>
          </cell>
          <cell r="Y5">
            <v>37622</v>
          </cell>
          <cell r="Z5">
            <v>37987</v>
          </cell>
          <cell r="AA5">
            <v>38353</v>
          </cell>
        </row>
        <row r="6">
          <cell r="T6">
            <v>2</v>
          </cell>
          <cell r="U6">
            <v>36192</v>
          </cell>
          <cell r="V6">
            <v>36557</v>
          </cell>
          <cell r="W6">
            <v>36923</v>
          </cell>
          <cell r="X6">
            <v>37288</v>
          </cell>
          <cell r="Y6">
            <v>37653</v>
          </cell>
          <cell r="Z6">
            <v>38018</v>
          </cell>
          <cell r="AA6">
            <v>38384</v>
          </cell>
        </row>
        <row r="7">
          <cell r="T7">
            <v>3</v>
          </cell>
          <cell r="U7">
            <v>36220</v>
          </cell>
          <cell r="V7">
            <v>36586</v>
          </cell>
          <cell r="W7">
            <v>36951</v>
          </cell>
          <cell r="X7">
            <v>37316</v>
          </cell>
          <cell r="Y7">
            <v>37681</v>
          </cell>
          <cell r="Z7">
            <v>38047</v>
          </cell>
          <cell r="AA7">
            <v>38412</v>
          </cell>
        </row>
        <row r="8">
          <cell r="T8">
            <v>4</v>
          </cell>
          <cell r="U8">
            <v>36251</v>
          </cell>
          <cell r="V8">
            <v>36617</v>
          </cell>
          <cell r="W8">
            <v>36982</v>
          </cell>
          <cell r="X8">
            <v>37347</v>
          </cell>
          <cell r="Y8">
            <v>37712</v>
          </cell>
          <cell r="Z8">
            <v>38078</v>
          </cell>
          <cell r="AA8">
            <v>38443</v>
          </cell>
        </row>
        <row r="9">
          <cell r="T9">
            <v>5</v>
          </cell>
          <cell r="U9">
            <v>36281</v>
          </cell>
          <cell r="V9">
            <v>36647</v>
          </cell>
          <cell r="W9">
            <v>37012</v>
          </cell>
          <cell r="X9">
            <v>37377</v>
          </cell>
          <cell r="Y9">
            <v>37742</v>
          </cell>
          <cell r="Z9">
            <v>38108</v>
          </cell>
          <cell r="AA9">
            <v>38473</v>
          </cell>
        </row>
        <row r="10">
          <cell r="T10">
            <v>6</v>
          </cell>
          <cell r="U10">
            <v>36312</v>
          </cell>
          <cell r="V10">
            <v>36678</v>
          </cell>
          <cell r="W10">
            <v>37043</v>
          </cell>
          <cell r="X10">
            <v>37408</v>
          </cell>
          <cell r="Y10">
            <v>37773</v>
          </cell>
          <cell r="Z10">
            <v>38139</v>
          </cell>
          <cell r="AA10">
            <v>38504</v>
          </cell>
        </row>
        <row r="11">
          <cell r="T11">
            <v>7</v>
          </cell>
          <cell r="U11">
            <v>36342</v>
          </cell>
          <cell r="V11">
            <v>36708</v>
          </cell>
          <cell r="W11">
            <v>37073</v>
          </cell>
          <cell r="X11">
            <v>37438</v>
          </cell>
          <cell r="Y11">
            <v>37803</v>
          </cell>
          <cell r="Z11">
            <v>38169</v>
          </cell>
          <cell r="AA11">
            <v>38534</v>
          </cell>
        </row>
        <row r="12">
          <cell r="T12">
            <v>8</v>
          </cell>
          <cell r="U12">
            <v>36373</v>
          </cell>
          <cell r="V12">
            <v>36739</v>
          </cell>
          <cell r="W12">
            <v>37104</v>
          </cell>
          <cell r="X12">
            <v>37469</v>
          </cell>
          <cell r="Y12">
            <v>37834</v>
          </cell>
          <cell r="Z12">
            <v>38200</v>
          </cell>
          <cell r="AA12">
            <v>38565</v>
          </cell>
        </row>
        <row r="13">
          <cell r="T13">
            <v>9</v>
          </cell>
          <cell r="U13">
            <v>36404</v>
          </cell>
          <cell r="V13">
            <v>36770</v>
          </cell>
          <cell r="W13">
            <v>37135</v>
          </cell>
          <cell r="X13">
            <v>37500</v>
          </cell>
          <cell r="Y13">
            <v>37865</v>
          </cell>
          <cell r="Z13">
            <v>38231</v>
          </cell>
          <cell r="AA13">
            <v>38596</v>
          </cell>
        </row>
        <row r="14">
          <cell r="T14">
            <v>10</v>
          </cell>
          <cell r="U14">
            <v>36434</v>
          </cell>
          <cell r="V14">
            <v>36800</v>
          </cell>
          <cell r="W14">
            <v>37165</v>
          </cell>
          <cell r="X14">
            <v>37530</v>
          </cell>
          <cell r="Y14">
            <v>37895</v>
          </cell>
          <cell r="Z14">
            <v>38261</v>
          </cell>
          <cell r="AA14">
            <v>38626</v>
          </cell>
        </row>
        <row r="15">
          <cell r="T15">
            <v>11</v>
          </cell>
          <cell r="U15">
            <v>36465</v>
          </cell>
          <cell r="V15">
            <v>36831</v>
          </cell>
          <cell r="W15">
            <v>37196</v>
          </cell>
          <cell r="X15">
            <v>37561</v>
          </cell>
          <cell r="Y15">
            <v>37926</v>
          </cell>
          <cell r="Z15">
            <v>38292</v>
          </cell>
          <cell r="AA15">
            <v>38657</v>
          </cell>
        </row>
        <row r="16">
          <cell r="T16">
            <v>12</v>
          </cell>
          <cell r="U16">
            <v>36495</v>
          </cell>
          <cell r="V16">
            <v>36861</v>
          </cell>
          <cell r="W16">
            <v>37226</v>
          </cell>
          <cell r="X16">
            <v>37591</v>
          </cell>
          <cell r="Y16">
            <v>37956</v>
          </cell>
          <cell r="Z16">
            <v>38322</v>
          </cell>
          <cell r="AA16">
            <v>38687</v>
          </cell>
        </row>
        <row r="18">
          <cell r="T18">
            <v>1</v>
          </cell>
          <cell r="U18">
            <v>2</v>
          </cell>
          <cell r="V18">
            <v>3</v>
          </cell>
          <cell r="W18">
            <v>4</v>
          </cell>
          <cell r="X18">
            <v>5</v>
          </cell>
          <cell r="Y18">
            <v>6</v>
          </cell>
          <cell r="Z18">
            <v>7</v>
          </cell>
          <cell r="AA18">
            <v>8</v>
          </cell>
        </row>
      </sheetData>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v>39082</v>
          </cell>
          <cell r="C3">
            <v>2006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row r="6">
          <cell r="B6">
            <v>2003</v>
          </cell>
        </row>
        <row r="7">
          <cell r="B7">
            <v>2002</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row r="6">
          <cell r="D6">
            <v>36526</v>
          </cell>
        </row>
        <row r="18">
          <cell r="D18">
            <v>0.92807424593967525</v>
          </cell>
        </row>
        <row r="19">
          <cell r="D19">
            <v>7.441187116243686E-2</v>
          </cell>
        </row>
      </sheetData>
      <sheetData sheetId="1">
        <row r="9">
          <cell r="B9">
            <v>10</v>
          </cell>
          <cell r="C9">
            <v>2.92E-4</v>
          </cell>
          <cell r="D9">
            <v>1000000</v>
          </cell>
          <cell r="E9">
            <v>474053.34095523861</v>
          </cell>
          <cell r="F9">
            <v>6504941.473846755</v>
          </cell>
          <cell r="G9">
            <v>6287667.0259089377</v>
          </cell>
          <cell r="H9">
            <v>13.263627703243285</v>
          </cell>
        </row>
        <row r="10">
          <cell r="B10">
            <v>11</v>
          </cell>
          <cell r="C10">
            <v>2.9300000000000002E-4</v>
          </cell>
          <cell r="D10">
            <v>999708</v>
          </cell>
          <cell r="E10">
            <v>439828.22958670964</v>
          </cell>
          <cell r="F10">
            <v>6030888.1328915162</v>
          </cell>
          <cell r="G10">
            <v>5829300.194330941</v>
          </cell>
          <cell r="H10">
            <v>13.253583563311794</v>
          </cell>
        </row>
        <row r="11">
          <cell r="B11">
            <v>12</v>
          </cell>
          <cell r="C11">
            <v>2.9799999999999998E-4</v>
          </cell>
          <cell r="D11">
            <v>999415.08555600001</v>
          </cell>
          <cell r="E11">
            <v>408073.65189368057</v>
          </cell>
          <cell r="F11">
            <v>5591059.9033048069</v>
          </cell>
          <cell r="G11">
            <v>5404026.1461868696</v>
          </cell>
          <cell r="H11">
            <v>13.242771546531589</v>
          </cell>
        </row>
        <row r="12">
          <cell r="B12">
            <v>13</v>
          </cell>
          <cell r="C12">
            <v>3.0400000000000002E-4</v>
          </cell>
          <cell r="D12">
            <v>999117.2598605043</v>
          </cell>
          <cell r="E12">
            <v>378609.78742034</v>
          </cell>
          <cell r="F12">
            <v>5182986.251411126</v>
          </cell>
          <cell r="G12">
            <v>5009456.7655101372</v>
          </cell>
          <cell r="H12">
            <v>13.231186651676651</v>
          </cell>
        </row>
        <row r="13">
          <cell r="B13">
            <v>14</v>
          </cell>
          <cell r="C13">
            <v>3.1E-4</v>
          </cell>
          <cell r="D13">
            <v>998813.52821350668</v>
          </cell>
          <cell r="E13">
            <v>351271.17405565124</v>
          </cell>
          <cell r="F13">
            <v>4804376.4639907861</v>
          </cell>
          <cell r="G13">
            <v>4643377.1758819455</v>
          </cell>
          <cell r="H13">
            <v>13.218782293665532</v>
          </cell>
        </row>
        <row r="14">
          <cell r="B14">
            <v>15</v>
          </cell>
          <cell r="C14">
            <v>3.1700000000000001E-4</v>
          </cell>
          <cell r="D14">
            <v>998503.89601976052</v>
          </cell>
          <cell r="E14">
            <v>325904.66820574855</v>
          </cell>
          <cell r="F14">
            <v>4453105.2899351353</v>
          </cell>
          <cell r="G14">
            <v>4303732.3170075007</v>
          </cell>
          <cell r="H14">
            <v>13.20549454139911</v>
          </cell>
        </row>
        <row r="15">
          <cell r="B15">
            <v>16</v>
          </cell>
          <cell r="C15">
            <v>3.2499999999999999E-4</v>
          </cell>
          <cell r="D15">
            <v>998187.37028472219</v>
          </cell>
          <cell r="E15">
            <v>302367.84819111583</v>
          </cell>
          <cell r="F15">
            <v>4127200.621729387</v>
          </cell>
          <cell r="G15">
            <v>3988615.3579751253</v>
          </cell>
          <cell r="H15">
            <v>13.191268125353279</v>
          </cell>
        </row>
        <row r="16">
          <cell r="B16">
            <v>17</v>
          </cell>
          <cell r="C16">
            <v>3.3300000000000002E-4</v>
          </cell>
          <cell r="D16">
            <v>997862.9593893796</v>
          </cell>
          <cell r="E16">
            <v>280528.61126724246</v>
          </cell>
          <cell r="F16">
            <v>3824832.773538271</v>
          </cell>
          <cell r="G16">
            <v>3696257.1600407846</v>
          </cell>
          <cell r="H16">
            <v>13.176043410843347</v>
          </cell>
        </row>
        <row r="17">
          <cell r="B17">
            <v>18</v>
          </cell>
          <cell r="C17">
            <v>3.4299999999999999E-4</v>
          </cell>
          <cell r="D17">
            <v>997530.67102390295</v>
          </cell>
          <cell r="E17">
            <v>260264.68235702129</v>
          </cell>
          <cell r="F17">
            <v>3544304.1622710284</v>
          </cell>
          <cell r="G17">
            <v>3425016.1828573938</v>
          </cell>
          <cell r="H17">
            <v>13.159742427745481</v>
          </cell>
        </row>
        <row r="18">
          <cell r="B18">
            <v>19</v>
          </cell>
          <cell r="C18">
            <v>3.5300000000000002E-4</v>
          </cell>
          <cell r="D18">
            <v>997188.51800374174</v>
          </cell>
          <cell r="E18">
            <v>241462.09890577529</v>
          </cell>
          <cell r="F18">
            <v>3284039.4799140072</v>
          </cell>
          <cell r="G18">
            <v>3173369.3512488604</v>
          </cell>
          <cell r="H18">
            <v>13.142308319315946</v>
          </cell>
        </row>
        <row r="19">
          <cell r="B19">
            <v>20</v>
          </cell>
          <cell r="C19">
            <v>3.6499999999999998E-4</v>
          </cell>
          <cell r="D19">
            <v>996836.51045688638</v>
          </cell>
          <cell r="E19">
            <v>224015.64991634485</v>
          </cell>
          <cell r="F19">
            <v>3042577.381008232</v>
          </cell>
          <cell r="G19">
            <v>2939903.5414632405</v>
          </cell>
          <cell r="H19">
            <v>13.123652488391333</v>
          </cell>
        </row>
        <row r="20">
          <cell r="B20">
            <v>21</v>
          </cell>
          <cell r="C20">
            <v>3.77E-4</v>
          </cell>
          <cell r="D20">
            <v>996472.66513056972</v>
          </cell>
          <cell r="E20">
            <v>207827.27072308623</v>
          </cell>
          <cell r="F20">
            <v>2818561.7310918872</v>
          </cell>
          <cell r="G20">
            <v>2723307.5653438061</v>
          </cell>
          <cell r="H20">
            <v>13.103706534126616</v>
          </cell>
        </row>
        <row r="21">
          <cell r="B21">
            <v>22</v>
          </cell>
          <cell r="C21">
            <v>3.9199999999999999E-4</v>
          </cell>
          <cell r="D21">
            <v>996096.99493581557</v>
          </cell>
          <cell r="E21">
            <v>192806.42212716813</v>
          </cell>
          <cell r="F21">
            <v>2610734.4603688009</v>
          </cell>
          <cell r="G21">
            <v>2522364.8502271823</v>
          </cell>
          <cell r="H21">
            <v>13.082369468811168</v>
          </cell>
        </row>
        <row r="22">
          <cell r="B22">
            <v>23</v>
          </cell>
          <cell r="C22">
            <v>4.08E-4</v>
          </cell>
          <cell r="D22">
            <v>995706.52491380076</v>
          </cell>
          <cell r="E22">
            <v>178868.53086746571</v>
          </cell>
          <cell r="F22">
            <v>2417928.0382416327</v>
          </cell>
          <cell r="G22">
            <v>2335946.6282607107</v>
          </cell>
          <cell r="H22">
            <v>13.059572955242484</v>
          </cell>
        </row>
        <row r="23">
          <cell r="B23">
            <v>24</v>
          </cell>
          <cell r="C23">
            <v>4.2400000000000001E-4</v>
          </cell>
          <cell r="D23">
            <v>995300.276651636</v>
          </cell>
          <cell r="E23">
            <v>165935.54757018265</v>
          </cell>
          <cell r="F23">
            <v>2239059.507374167</v>
          </cell>
          <cell r="G23">
            <v>2163005.7147378335</v>
          </cell>
          <cell r="H23">
            <v>13.0352160607599</v>
          </cell>
        </row>
        <row r="24">
          <cell r="B24">
            <v>25</v>
          </cell>
          <cell r="C24">
            <v>4.44E-4</v>
          </cell>
          <cell r="D24">
            <v>994878.2693343357</v>
          </cell>
          <cell r="E24">
            <v>153935.2119703136</v>
          </cell>
          <cell r="F24">
            <v>2073123.9598039843</v>
          </cell>
          <cell r="G24">
            <v>2002570.3209842572</v>
          </cell>
          <cell r="H24">
            <v>13.009176362913333</v>
          </cell>
        </row>
        <row r="25">
          <cell r="B25">
            <v>26</v>
          </cell>
          <cell r="C25">
            <v>4.64E-4</v>
          </cell>
          <cell r="D25">
            <v>994436.54338275129</v>
          </cell>
          <cell r="E25">
            <v>142799.87446514971</v>
          </cell>
          <cell r="F25">
            <v>1919188.7478336706</v>
          </cell>
          <cell r="G25">
            <v>1853738.805370477</v>
          </cell>
          <cell r="H25">
            <v>12.981375595136686</v>
          </cell>
        </row>
        <row r="26">
          <cell r="B26">
            <v>27</v>
          </cell>
          <cell r="C26">
            <v>4.8799999999999999E-4</v>
          </cell>
          <cell r="D26">
            <v>993975.12482662173</v>
          </cell>
          <cell r="E26">
            <v>132467.39241150618</v>
          </cell>
          <cell r="F26">
            <v>1776388.873368521</v>
          </cell>
          <cell r="G26">
            <v>1715674.6518465807</v>
          </cell>
          <cell r="H26">
            <v>12.951675281090203</v>
          </cell>
        </row>
        <row r="27">
          <cell r="B27">
            <v>28</v>
          </cell>
          <cell r="C27">
            <v>5.13E-4</v>
          </cell>
          <cell r="D27">
            <v>993490.06496570632</v>
          </cell>
          <cell r="E27">
            <v>122879.58081114557</v>
          </cell>
          <cell r="F27">
            <v>1643921.4809570147</v>
          </cell>
          <cell r="G27">
            <v>1587601.6730852397</v>
          </cell>
          <cell r="H27">
            <v>12.919979565402611</v>
          </cell>
        </row>
        <row r="28">
          <cell r="B28">
            <v>29</v>
          </cell>
          <cell r="C28">
            <v>5.4199999999999995E-4</v>
          </cell>
          <cell r="D28">
            <v>992980.40456237888</v>
          </cell>
          <cell r="E28">
            <v>113982.87107767003</v>
          </cell>
          <cell r="F28">
            <v>1521041.9001458692</v>
          </cell>
          <cell r="G28">
            <v>1468799.7509019373</v>
          </cell>
          <cell r="H28">
            <v>12.886144532199667</v>
          </cell>
        </row>
        <row r="29">
          <cell r="B29">
            <v>30</v>
          </cell>
          <cell r="C29">
            <v>5.7200000000000003E-4</v>
          </cell>
          <cell r="D29">
            <v>992442.20918310608</v>
          </cell>
          <cell r="E29">
            <v>105727.23189006586</v>
          </cell>
          <cell r="F29">
            <v>1407059.0290681992</v>
          </cell>
          <cell r="G29">
            <v>1358600.7144519191</v>
          </cell>
          <cell r="H29">
            <v>12.850054713099638</v>
          </cell>
        </row>
        <row r="30">
          <cell r="B30">
            <v>31</v>
          </cell>
          <cell r="C30">
            <v>6.0700000000000001E-4</v>
          </cell>
          <cell r="D30">
            <v>991874.53223945329</v>
          </cell>
          <cell r="E30">
            <v>98066.594815243385</v>
          </cell>
          <cell r="F30">
            <v>1301331.7971781334</v>
          </cell>
          <cell r="G30">
            <v>1256384.6078878136</v>
          </cell>
          <cell r="H30">
            <v>12.811545157194775</v>
          </cell>
        </row>
        <row r="31">
          <cell r="B31">
            <v>32</v>
          </cell>
          <cell r="C31">
            <v>6.4499999999999996E-4</v>
          </cell>
          <cell r="D31">
            <v>991272.46439838386</v>
          </cell>
          <cell r="E31">
            <v>90957.836094840401</v>
          </cell>
          <cell r="F31">
            <v>1203265.2023628901</v>
          </cell>
          <cell r="G31">
            <v>1161576.194152755</v>
          </cell>
          <cell r="H31">
            <v>12.770490636360307</v>
          </cell>
        </row>
        <row r="32">
          <cell r="B32">
            <v>33</v>
          </cell>
          <cell r="C32">
            <v>6.87E-4</v>
          </cell>
          <cell r="D32">
            <v>990633.09365884692</v>
          </cell>
          <cell r="E32">
            <v>84361.177067804398</v>
          </cell>
          <cell r="F32">
            <v>1112307.3662680497</v>
          </cell>
          <cell r="G32">
            <v>1073641.8267786393</v>
          </cell>
          <cell r="H32">
            <v>12.726728859125698</v>
          </cell>
        </row>
        <row r="33">
          <cell r="B33">
            <v>34</v>
          </cell>
          <cell r="C33">
            <v>7.3399999999999995E-4</v>
          </cell>
          <cell r="D33">
            <v>989952.52872350335</v>
          </cell>
          <cell r="E33">
            <v>78239.648203395671</v>
          </cell>
          <cell r="F33">
            <v>1027946.1892002452</v>
          </cell>
          <cell r="G33">
            <v>992086.35044035548</v>
          </cell>
          <cell r="H33">
            <v>12.680097280873229</v>
          </cell>
        </row>
        <row r="34">
          <cell r="B34">
            <v>35</v>
          </cell>
          <cell r="C34">
            <v>7.85E-4</v>
          </cell>
          <cell r="D34">
            <v>989225.90356742032</v>
          </cell>
          <cell r="E34">
            <v>72558.905152310326</v>
          </cell>
          <cell r="F34">
            <v>949706.54099684954</v>
          </cell>
          <cell r="G34">
            <v>916450.37613537395</v>
          </cell>
          <cell r="H34">
            <v>12.630432807821846</v>
          </cell>
        </row>
        <row r="35">
          <cell r="B35">
            <v>36</v>
          </cell>
          <cell r="C35">
            <v>8.5999999999999998E-4</v>
          </cell>
          <cell r="D35">
            <v>988449.36123311985</v>
          </cell>
          <cell r="E35">
            <v>67287.189245258254</v>
          </cell>
          <cell r="F35">
            <v>877147.63584453927</v>
          </cell>
          <cell r="G35">
            <v>846307.67410712922</v>
          </cell>
          <cell r="H35">
            <v>12.577545348526632</v>
          </cell>
        </row>
        <row r="36">
          <cell r="B36">
            <v>37</v>
          </cell>
          <cell r="C36">
            <v>9.0700000000000004E-4</v>
          </cell>
          <cell r="D36">
            <v>987599.29478245939</v>
          </cell>
          <cell r="E36">
            <v>62393.802563811914</v>
          </cell>
          <cell r="F36">
            <v>809860.44659928104</v>
          </cell>
          <cell r="G36">
            <v>781263.28709086729</v>
          </cell>
          <cell r="H36">
            <v>12.521488593227623</v>
          </cell>
        </row>
        <row r="37">
          <cell r="B37">
            <v>38</v>
          </cell>
          <cell r="C37">
            <v>9.6599999999999995E-4</v>
          </cell>
          <cell r="D37">
            <v>986703.5422220917</v>
          </cell>
          <cell r="E37">
            <v>57853.560450010707</v>
          </cell>
          <cell r="F37">
            <v>747466.64403546916</v>
          </cell>
          <cell r="G37">
            <v>720950.4288292143</v>
          </cell>
          <cell r="H37">
            <v>12.461643211262045</v>
          </cell>
        </row>
        <row r="38">
          <cell r="B38">
            <v>39</v>
          </cell>
          <cell r="C38">
            <v>1.039E-3</v>
          </cell>
          <cell r="D38">
            <v>985750.38660030509</v>
          </cell>
          <cell r="E38">
            <v>53640.532631662194</v>
          </cell>
          <cell r="F38">
            <v>689613.08358545846</v>
          </cell>
          <cell r="G38">
            <v>665027.83946261334</v>
          </cell>
          <cell r="H38">
            <v>12.397860476688665</v>
          </cell>
        </row>
        <row r="39">
          <cell r="B39">
            <v>40</v>
          </cell>
          <cell r="C39">
            <v>1.1280000000000001E-3</v>
          </cell>
          <cell r="D39">
            <v>984726.19194862735</v>
          </cell>
          <cell r="E39">
            <v>49730.672963580415</v>
          </cell>
          <cell r="F39">
            <v>635972.55095379625</v>
          </cell>
          <cell r="G39">
            <v>613179.32584548858</v>
          </cell>
          <cell r="H39">
            <v>12.33000257797722</v>
          </cell>
        </row>
        <row r="40">
          <cell r="B40">
            <v>41</v>
          </cell>
          <cell r="C40">
            <v>1.238E-3</v>
          </cell>
          <cell r="D40">
            <v>983615.42080410931</v>
          </cell>
          <cell r="E40">
            <v>46101.695373064962</v>
          </cell>
          <cell r="F40">
            <v>586241.87799021578</v>
          </cell>
          <cell r="G40">
            <v>565111.93427756103</v>
          </cell>
          <cell r="H40">
            <v>12.257942570323111</v>
          </cell>
        </row>
        <row r="41">
          <cell r="B41">
            <v>42</v>
          </cell>
          <cell r="C41">
            <v>1.3699999999999999E-3</v>
          </cell>
          <cell r="D41">
            <v>982397.7049131539</v>
          </cell>
          <cell r="E41">
            <v>42732.827354239555</v>
          </cell>
          <cell r="F41">
            <v>540140.18261715083</v>
          </cell>
          <cell r="G41">
            <v>520554.30341312435</v>
          </cell>
          <cell r="H41">
            <v>12.181602193038129</v>
          </cell>
        </row>
        <row r="42">
          <cell r="B42">
            <v>43</v>
          </cell>
          <cell r="C42">
            <v>1.5269999999999999E-3</v>
          </cell>
          <cell r="D42">
            <v>981051.82005742285</v>
          </cell>
          <cell r="E42">
            <v>39604.903369618791</v>
          </cell>
          <cell r="F42">
            <v>497407.3552629113</v>
          </cell>
          <cell r="G42">
            <v>479255.10788516933</v>
          </cell>
          <cell r="H42">
            <v>12.100903350588892</v>
          </cell>
        </row>
        <row r="43">
          <cell r="B43">
            <v>44</v>
          </cell>
          <cell r="C43">
            <v>1.7149999999999999E-3</v>
          </cell>
          <cell r="D43">
            <v>979553.75392819522</v>
          </cell>
          <cell r="E43">
            <v>36700.163974174837</v>
          </cell>
          <cell r="F43">
            <v>457802.45189329248</v>
          </cell>
          <cell r="G43">
            <v>440981.54340512899</v>
          </cell>
          <cell r="H43">
            <v>12.015792183256696</v>
          </cell>
        </row>
        <row r="44">
          <cell r="B44">
            <v>45</v>
          </cell>
          <cell r="C44">
            <v>1.9319999999999999E-3</v>
          </cell>
          <cell r="D44">
            <v>977873.81924020837</v>
          </cell>
          <cell r="E44">
            <v>34002.063288129124</v>
          </cell>
          <cell r="F44">
            <v>421102.28791911766</v>
          </cell>
          <cell r="G44">
            <v>405518.00891205849</v>
          </cell>
          <cell r="H44">
            <v>11.926276516685204</v>
          </cell>
        </row>
        <row r="45">
          <cell r="B45">
            <v>46</v>
          </cell>
          <cell r="C45">
            <v>2.183E-3</v>
          </cell>
          <cell r="D45">
            <v>975984.56702143629</v>
          </cell>
          <cell r="E45">
            <v>31495.47220589927</v>
          </cell>
          <cell r="F45">
            <v>387100.22463098855</v>
          </cell>
          <cell r="G45">
            <v>372664.79986995138</v>
          </cell>
          <cell r="H45">
            <v>11.83232934034719</v>
          </cell>
        </row>
        <row r="46">
          <cell r="B46">
            <v>47</v>
          </cell>
          <cell r="C46">
            <v>2.4710000000000001E-3</v>
          </cell>
          <cell r="D46">
            <v>973853.99271162844</v>
          </cell>
          <cell r="E46">
            <v>29166.327229766863</v>
          </cell>
          <cell r="F46">
            <v>355604.7524250893</v>
          </cell>
          <cell r="G46">
            <v>342236.85244477948</v>
          </cell>
          <cell r="H46">
            <v>11.733971499006428</v>
          </cell>
        </row>
        <row r="47">
          <cell r="B47">
            <v>48</v>
          </cell>
          <cell r="C47">
            <v>2.7899999999999999E-3</v>
          </cell>
          <cell r="D47">
            <v>971447.59949563805</v>
          </cell>
          <cell r="E47">
            <v>27001.630844716576</v>
          </cell>
          <cell r="F47">
            <v>326438.42519532243</v>
          </cell>
          <cell r="G47">
            <v>314062.67772482731</v>
          </cell>
          <cell r="H47">
            <v>11.631248480173936</v>
          </cell>
        </row>
        <row r="48">
          <cell r="B48">
            <v>49</v>
          </cell>
          <cell r="C48">
            <v>3.1380000000000002E-3</v>
          </cell>
          <cell r="D48">
            <v>968737.26069304522</v>
          </cell>
          <cell r="E48">
            <v>24989.602129614683</v>
          </cell>
          <cell r="F48">
            <v>299436.79435060587</v>
          </cell>
          <cell r="G48">
            <v>287983.22670786578</v>
          </cell>
          <cell r="H48">
            <v>11.524122121439563</v>
          </cell>
        </row>
        <row r="49">
          <cell r="B49">
            <v>50</v>
          </cell>
          <cell r="C49">
            <v>3.5130000000000001E-3</v>
          </cell>
          <cell r="D49">
            <v>965697.36316899047</v>
          </cell>
          <cell r="E49">
            <v>23119.429009867243</v>
          </cell>
          <cell r="F49">
            <v>274447.19222099119</v>
          </cell>
          <cell r="G49">
            <v>263850.78725813539</v>
          </cell>
          <cell r="H49">
            <v>11.412513135403358</v>
          </cell>
        </row>
        <row r="50">
          <cell r="B50">
            <v>51</v>
          </cell>
          <cell r="C50">
            <v>3.9090000000000001E-3</v>
          </cell>
          <cell r="D50">
            <v>962304.86833217787</v>
          </cell>
          <cell r="E50">
            <v>21381.1697965249</v>
          </cell>
          <cell r="F50">
            <v>251327.76321112394</v>
          </cell>
          <cell r="G50">
            <v>241528.06038771669</v>
          </cell>
          <cell r="H50">
            <v>11.296297755746387</v>
          </cell>
        </row>
        <row r="51">
          <cell r="B51">
            <v>52</v>
          </cell>
          <cell r="C51">
            <v>4.3239999999999997E-3</v>
          </cell>
          <cell r="D51">
            <v>958543.21860186732</v>
          </cell>
          <cell r="E51">
            <v>19765.745525559432</v>
          </cell>
          <cell r="F51">
            <v>229946.59341459905</v>
          </cell>
          <cell r="G51">
            <v>220887.29338205096</v>
          </cell>
          <cell r="H51">
            <v>11.175257371214141</v>
          </cell>
        </row>
        <row r="52">
          <cell r="B52">
            <v>53</v>
          </cell>
          <cell r="C52">
            <v>4.7549999999999997E-3</v>
          </cell>
          <cell r="D52">
            <v>954398.47772463283</v>
          </cell>
          <cell r="E52">
            <v>18264.759574855605</v>
          </cell>
          <cell r="F52">
            <v>210180.84788903961</v>
          </cell>
          <cell r="G52">
            <v>201809.49975056411</v>
          </cell>
          <cell r="H52">
            <v>11.049118874161778</v>
          </cell>
        </row>
        <row r="53">
          <cell r="B53">
            <v>54</v>
          </cell>
          <cell r="C53">
            <v>5.1999999999999998E-3</v>
          </cell>
          <cell r="D53">
            <v>949860.3129630523</v>
          </cell>
          <cell r="E53">
            <v>16870.45071283264</v>
          </cell>
          <cell r="F53">
            <v>191916.08831418399</v>
          </cell>
          <cell r="G53">
            <v>184183.79840413568</v>
          </cell>
          <cell r="H53">
            <v>10.917538691721782</v>
          </cell>
        </row>
        <row r="54">
          <cell r="B54">
            <v>55</v>
          </cell>
          <cell r="C54">
            <v>5.6600000000000001E-3</v>
          </cell>
          <cell r="D54">
            <v>944921.03933564445</v>
          </cell>
          <cell r="E54">
            <v>15575.614263689942</v>
          </cell>
          <cell r="F54">
            <v>175045.63760135134</v>
          </cell>
          <cell r="G54">
            <v>167906.81439716011</v>
          </cell>
          <cell r="H54">
            <v>10.780108672091764</v>
          </cell>
        </row>
        <row r="55">
          <cell r="B55">
            <v>56</v>
          </cell>
          <cell r="C55">
            <v>6.1310000000000002E-3</v>
          </cell>
          <cell r="D55">
            <v>939572.78625300468</v>
          </cell>
          <cell r="E55">
            <v>14373.509315041725</v>
          </cell>
          <cell r="F55">
            <v>159470.02333766141</v>
          </cell>
          <cell r="G55">
            <v>152882.16490160063</v>
          </cell>
          <cell r="H55">
            <v>10.636384027776089</v>
          </cell>
        </row>
        <row r="56">
          <cell r="B56">
            <v>57</v>
          </cell>
          <cell r="C56">
            <v>6.6179999999999998E-3</v>
          </cell>
          <cell r="D56">
            <v>933812.26550048753</v>
          </cell>
          <cell r="E56">
            <v>13257.898217569564</v>
          </cell>
          <cell r="F56">
            <v>145096.51402261967</v>
          </cell>
          <cell r="G56">
            <v>139019.97733956695</v>
          </cell>
          <cell r="H56">
            <v>10.485823247257668</v>
          </cell>
        </row>
        <row r="57">
          <cell r="B57">
            <v>58</v>
          </cell>
          <cell r="C57">
            <v>7.1390000000000004E-3</v>
          </cell>
          <cell r="D57">
            <v>927632.29592740524</v>
          </cell>
          <cell r="E57">
            <v>12222.883941685093</v>
          </cell>
          <cell r="F57">
            <v>131838.6158050501</v>
          </cell>
          <cell r="G57">
            <v>126236.4606651111</v>
          </cell>
          <cell r="H57">
            <v>10.327878532380767</v>
          </cell>
        </row>
        <row r="58">
          <cell r="B58">
            <v>59</v>
          </cell>
          <cell r="C58">
            <v>7.7190000000000002E-3</v>
          </cell>
          <cell r="D58">
            <v>921009.92896677949</v>
          </cell>
          <cell r="E58">
            <v>11262.760810418007</v>
          </cell>
          <cell r="F58">
            <v>119615.731863365</v>
          </cell>
          <cell r="G58">
            <v>114453.63315859008</v>
          </cell>
          <cell r="H58">
            <v>10.162129435681608</v>
          </cell>
        </row>
        <row r="59">
          <cell r="B59">
            <v>60</v>
          </cell>
          <cell r="C59">
            <v>8.3840000000000008E-3</v>
          </cell>
          <cell r="D59">
            <v>913900.65332508495</v>
          </cell>
          <cell r="E59">
            <v>10371.994022944215</v>
          </cell>
          <cell r="F59">
            <v>108352.97105294699</v>
          </cell>
          <cell r="G59">
            <v>103599.14045909756</v>
          </cell>
          <cell r="H59">
            <v>9.9883532742038454</v>
          </cell>
        </row>
        <row r="60">
          <cell r="B60">
            <v>61</v>
          </cell>
          <cell r="C60">
            <v>9.1579999999999995E-3</v>
          </cell>
          <cell r="D60">
            <v>906238.51024760748</v>
          </cell>
          <cell r="E60">
            <v>9545.2763109567095</v>
          </cell>
          <cell r="F60">
            <v>97980.977030002774</v>
          </cell>
          <cell r="G60">
            <v>93606.058720814282</v>
          </cell>
          <cell r="H60">
            <v>9.8065321182339122</v>
          </cell>
        </row>
        <row r="61">
          <cell r="B61">
            <v>62</v>
          </cell>
          <cell r="C61">
            <v>1.0064E-2</v>
          </cell>
          <cell r="D61">
            <v>897939.17797075992</v>
          </cell>
          <cell r="E61">
            <v>8777.5969099776976</v>
          </cell>
          <cell r="F61">
            <v>88435.700719046057</v>
          </cell>
          <cell r="G61">
            <v>84412.635468639608</v>
          </cell>
          <cell r="H61">
            <v>9.6168275137681256</v>
          </cell>
        </row>
        <row r="62">
          <cell r="B62">
            <v>63</v>
          </cell>
          <cell r="C62">
            <v>1.1133000000000001E-2</v>
          </cell>
          <cell r="D62">
            <v>888902.31808366219</v>
          </cell>
          <cell r="E62">
            <v>8064.2776563115403</v>
          </cell>
          <cell r="F62">
            <v>79658.103809068358</v>
          </cell>
          <cell r="G62">
            <v>75961.976549925574</v>
          </cell>
          <cell r="H62">
            <v>9.41956363450279</v>
          </cell>
        </row>
        <row r="63">
          <cell r="B63">
            <v>64</v>
          </cell>
          <cell r="C63">
            <v>1.2390999999999999E-2</v>
          </cell>
          <cell r="D63">
            <v>879006.16857643682</v>
          </cell>
          <cell r="E63">
            <v>7400.926267437424</v>
          </cell>
          <cell r="F63">
            <v>71593.826152756825</v>
          </cell>
          <cell r="G63">
            <v>68201.73494684801</v>
          </cell>
          <cell r="H63">
            <v>9.2152971779926816</v>
          </cell>
        </row>
        <row r="64">
          <cell r="B64">
            <v>65</v>
          </cell>
          <cell r="C64">
            <v>1.3868E-2</v>
          </cell>
          <cell r="D64">
            <v>868114.40314160613</v>
          </cell>
          <cell r="E64">
            <v>6783.5001299838568</v>
          </cell>
          <cell r="F64">
            <v>64192.899885319406</v>
          </cell>
          <cell r="G64">
            <v>61083.795659076808</v>
          </cell>
          <cell r="H64">
            <v>9.0047607412992221</v>
          </cell>
        </row>
        <row r="65">
          <cell r="B65">
            <v>66</v>
          </cell>
          <cell r="C65">
            <v>1.5592E-2</v>
          </cell>
          <cell r="D65">
            <v>856075.39259883831</v>
          </cell>
          <cell r="E65">
            <v>6208.2845013282986</v>
          </cell>
          <cell r="F65">
            <v>57409.399755335551</v>
          </cell>
          <cell r="G65">
            <v>54563.936025560084</v>
          </cell>
          <cell r="H65">
            <v>8.7888910396883091</v>
          </cell>
        </row>
        <row r="66">
          <cell r="B66">
            <v>67</v>
          </cell>
          <cell r="C66">
            <v>1.7579000000000001E-2</v>
          </cell>
          <cell r="D66">
            <v>842727.46507743723</v>
          </cell>
          <cell r="E66">
            <v>5671.9117674093623</v>
          </cell>
          <cell r="F66">
            <v>51201.115254007251</v>
          </cell>
          <cell r="G66">
            <v>48601.489027277959</v>
          </cell>
          <cell r="H66">
            <v>8.568802023074598</v>
          </cell>
        </row>
        <row r="67">
          <cell r="B67">
            <v>68</v>
          </cell>
          <cell r="C67">
            <v>1.9803999999999999E-2</v>
          </cell>
          <cell r="D67">
            <v>827913.15896884096</v>
          </cell>
          <cell r="E67">
            <v>5171.4201674710666</v>
          </cell>
          <cell r="F67">
            <v>45529.203486597886</v>
          </cell>
          <cell r="G67">
            <v>43158.969243173648</v>
          </cell>
          <cell r="H67">
            <v>8.3456705983105781</v>
          </cell>
        </row>
        <row r="68">
          <cell r="B68">
            <v>69</v>
          </cell>
          <cell r="C68">
            <v>2.2228999999999999E-2</v>
          </cell>
          <cell r="D68">
            <v>811517.166768622</v>
          </cell>
          <cell r="E68">
            <v>4704.4133294426638</v>
          </cell>
          <cell r="F68">
            <v>40357.783319126822</v>
          </cell>
          <cell r="G68">
            <v>38201.593876465602</v>
          </cell>
          <cell r="H68">
            <v>8.1203736154262156</v>
          </cell>
        </row>
        <row r="69">
          <cell r="B69">
            <v>70</v>
          </cell>
          <cell r="C69">
            <v>2.4816999999999999E-2</v>
          </cell>
          <cell r="D69">
            <v>793477.9516685222</v>
          </cell>
          <cell r="E69">
            <v>4268.9920422668047</v>
          </cell>
          <cell r="F69">
            <v>35653.369989684157</v>
          </cell>
          <cell r="G69">
            <v>33696.74863697854</v>
          </cell>
          <cell r="H69">
            <v>7.8933734950430603</v>
          </cell>
        </row>
        <row r="70">
          <cell r="B70">
            <v>71</v>
          </cell>
          <cell r="C70">
            <v>2.7529999999999999E-2</v>
          </cell>
          <cell r="D70">
            <v>773786.20934196445</v>
          </cell>
          <cell r="E70">
            <v>3863.6180665929187</v>
          </cell>
          <cell r="F70">
            <v>31384.37794741735</v>
          </cell>
          <cell r="G70">
            <v>29613.553000228931</v>
          </cell>
          <cell r="H70">
            <v>7.6647206038000686</v>
          </cell>
        </row>
        <row r="71">
          <cell r="B71">
            <v>72</v>
          </cell>
          <cell r="C71">
            <v>3.0353999999999999E-2</v>
          </cell>
          <cell r="D71">
            <v>752483.87499878008</v>
          </cell>
          <cell r="E71">
            <v>3487.0094303662322</v>
          </cell>
          <cell r="F71">
            <v>27520.759880824429</v>
          </cell>
          <cell r="G71">
            <v>25922.547225239905</v>
          </cell>
          <cell r="H71">
            <v>7.4340341610482312</v>
          </cell>
        </row>
        <row r="72">
          <cell r="B72">
            <v>73</v>
          </cell>
          <cell r="C72">
            <v>3.3369999999999997E-2</v>
          </cell>
          <cell r="D72">
            <v>729642.97945706709</v>
          </cell>
          <cell r="E72">
            <v>3137.9719221502514</v>
          </cell>
          <cell r="F72">
            <v>24033.750450458196</v>
          </cell>
          <cell r="G72">
            <v>22595.513319472662</v>
          </cell>
          <cell r="H72">
            <v>7.2006741551687954</v>
          </cell>
        </row>
        <row r="73">
          <cell r="B73">
            <v>74</v>
          </cell>
          <cell r="C73">
            <v>3.6679999999999997E-2</v>
          </cell>
          <cell r="D73">
            <v>705294.79323258472</v>
          </cell>
          <cell r="E73">
            <v>2815.0884446478863</v>
          </cell>
          <cell r="F73">
            <v>20895.778528307943</v>
          </cell>
          <cell r="G73">
            <v>19605.529657844327</v>
          </cell>
          <cell r="H73">
            <v>6.9644453605423413</v>
          </cell>
        </row>
        <row r="74">
          <cell r="B74">
            <v>75</v>
          </cell>
          <cell r="C74">
            <v>4.0388E-2</v>
          </cell>
          <cell r="D74">
            <v>679424.58021681348</v>
          </cell>
          <cell r="E74">
            <v>2516.7805109032038</v>
          </cell>
          <cell r="F74">
            <v>18080.690083660058</v>
          </cell>
          <cell r="G74">
            <v>16927.165682829422</v>
          </cell>
          <cell r="H74">
            <v>6.7257218535734467</v>
          </cell>
        </row>
        <row r="75">
          <cell r="B75">
            <v>76</v>
          </cell>
          <cell r="C75">
            <v>4.4596999999999998E-2</v>
          </cell>
          <cell r="D75">
            <v>651983.98027101683</v>
          </cell>
          <cell r="E75">
            <v>2241.4225332982323</v>
          </cell>
          <cell r="F75">
            <v>15563.909572756853</v>
          </cell>
          <cell r="G75">
            <v>14536.59091166183</v>
          </cell>
          <cell r="H75">
            <v>6.4854308795902806</v>
          </cell>
        </row>
        <row r="76">
          <cell r="B76">
            <v>77</v>
          </cell>
          <cell r="C76">
            <v>4.9388000000000001E-2</v>
          </cell>
          <cell r="D76">
            <v>622907.45070287026</v>
          </cell>
          <cell r="E76">
            <v>1987.4355569194724</v>
          </cell>
          <cell r="F76">
            <v>13322.48703945862</v>
          </cell>
          <cell r="G76">
            <v>12411.579075870528</v>
          </cell>
          <cell r="H76">
            <v>6.2450221506092456</v>
          </cell>
        </row>
        <row r="77">
          <cell r="B77">
            <v>78</v>
          </cell>
          <cell r="C77">
            <v>5.4758000000000001E-2</v>
          </cell>
          <cell r="D77">
            <v>592143.29752755689</v>
          </cell>
          <cell r="E77">
            <v>1753.3921945562261</v>
          </cell>
          <cell r="F77">
            <v>11335.051482539147</v>
          </cell>
          <cell r="G77">
            <v>10531.413393367544</v>
          </cell>
          <cell r="H77">
            <v>6.0063079019426038</v>
          </cell>
        </row>
        <row r="78">
          <cell r="B78">
            <v>79</v>
          </cell>
          <cell r="C78">
            <v>6.0678000000000003E-2</v>
          </cell>
          <cell r="D78">
            <v>559718.714841543</v>
          </cell>
          <cell r="E78">
            <v>1538.1716424749109</v>
          </cell>
          <cell r="F78">
            <v>9581.6592879829204</v>
          </cell>
          <cell r="G78">
            <v>8876.6639518485863</v>
          </cell>
          <cell r="H78">
            <v>5.7709189967681862</v>
          </cell>
        </row>
        <row r="79">
          <cell r="B79">
            <v>80</v>
          </cell>
          <cell r="C79">
            <v>6.7125000000000004E-2</v>
          </cell>
          <cell r="D79">
            <v>525756.10266238789</v>
          </cell>
          <cell r="E79">
            <v>1340.9173675664208</v>
          </cell>
          <cell r="F79">
            <v>8043.4876455080093</v>
          </cell>
          <cell r="G79">
            <v>7428.9005187067332</v>
          </cell>
          <cell r="H79">
            <v>5.5401628007765744</v>
          </cell>
        </row>
        <row r="80">
          <cell r="B80">
            <v>81</v>
          </cell>
          <cell r="C80">
            <v>7.4069999999999997E-2</v>
          </cell>
          <cell r="D80">
            <v>490464.7242711751</v>
          </cell>
          <cell r="E80">
            <v>1160.9357673025754</v>
          </cell>
          <cell r="F80">
            <v>6702.5702779415888</v>
          </cell>
          <cell r="G80">
            <v>6170.4747179279084</v>
          </cell>
          <cell r="H80">
            <v>5.3150870975962388</v>
          </cell>
        </row>
        <row r="81">
          <cell r="B81">
            <v>82</v>
          </cell>
          <cell r="C81">
            <v>8.1484000000000001E-2</v>
          </cell>
          <cell r="D81">
            <v>454136.00214440917</v>
          </cell>
          <cell r="E81">
            <v>997.62900697770181</v>
          </cell>
          <cell r="F81">
            <v>5541.6345106390136</v>
          </cell>
          <cell r="G81">
            <v>5084.3878824409003</v>
          </cell>
          <cell r="H81">
            <v>5.096471580997787</v>
          </cell>
        </row>
        <row r="82">
          <cell r="B82">
            <v>83</v>
          </cell>
          <cell r="C82">
            <v>8.9319999999999997E-2</v>
          </cell>
          <cell r="D82">
            <v>417131.18414567411</v>
          </cell>
          <cell r="E82">
            <v>850.4298886061539</v>
          </cell>
          <cell r="F82">
            <v>4544.0055036613121</v>
          </cell>
          <cell r="G82">
            <v>4154.2251380501584</v>
          </cell>
          <cell r="H82">
            <v>4.8848531709755543</v>
          </cell>
        </row>
        <row r="83">
          <cell r="B83">
            <v>84</v>
          </cell>
          <cell r="C83">
            <v>9.7525000000000001E-2</v>
          </cell>
          <cell r="D83">
            <v>379873.02677778254</v>
          </cell>
          <cell r="E83">
            <v>718.76518882213691</v>
          </cell>
          <cell r="F83">
            <v>3693.5756150551579</v>
          </cell>
          <cell r="G83">
            <v>3364.1415701783453</v>
          </cell>
          <cell r="H83">
            <v>4.6804458848254322</v>
          </cell>
        </row>
        <row r="84">
          <cell r="B84">
            <v>85</v>
          </cell>
          <cell r="C84">
            <v>0.106047</v>
          </cell>
          <cell r="D84">
            <v>342825.90984127932</v>
          </cell>
          <cell r="E84">
            <v>602.0117065264576</v>
          </cell>
          <cell r="F84">
            <v>2974.8104262330207</v>
          </cell>
          <cell r="G84">
            <v>2698.8883940750611</v>
          </cell>
          <cell r="H84">
            <v>4.4831161334841063</v>
          </cell>
        </row>
        <row r="85">
          <cell r="B85">
            <v>86</v>
          </cell>
          <cell r="C85">
            <v>0.11483599999999999</v>
          </cell>
          <cell r="D85">
            <v>306470.25058034115</v>
          </cell>
          <cell r="E85">
            <v>499.46187571642344</v>
          </cell>
          <cell r="F85">
            <v>2372.7987197065631</v>
          </cell>
          <cell r="G85">
            <v>2143.8786933365359</v>
          </cell>
          <cell r="H85">
            <v>4.2923770513242401</v>
          </cell>
        </row>
        <row r="86">
          <cell r="B86">
            <v>87</v>
          </cell>
          <cell r="C86">
            <v>0.12417</v>
          </cell>
          <cell r="D86">
            <v>271276.4328846971</v>
          </cell>
          <cell r="E86">
            <v>410.30688794120869</v>
          </cell>
          <cell r="F86">
            <v>1873.3368439901396</v>
          </cell>
          <cell r="G86">
            <v>1685.279520350419</v>
          </cell>
          <cell r="H86">
            <v>4.1073634634958802</v>
          </cell>
        </row>
        <row r="87">
          <cell r="B87">
            <v>88</v>
          </cell>
          <cell r="C87">
            <v>0.13386999999999999</v>
          </cell>
          <cell r="D87">
            <v>237592.03821340427</v>
          </cell>
          <cell r="E87">
            <v>333.51190873832837</v>
          </cell>
          <cell r="F87">
            <v>1463.0299560489309</v>
          </cell>
          <cell r="G87">
            <v>1310.1703312105303</v>
          </cell>
          <cell r="H87">
            <v>3.9284064433167898</v>
          </cell>
        </row>
        <row r="88">
          <cell r="B88">
            <v>89</v>
          </cell>
          <cell r="C88">
            <v>0.14407300000000001</v>
          </cell>
          <cell r="D88">
            <v>205785.59205777585</v>
          </cell>
          <cell r="E88">
            <v>268.08786033923752</v>
          </cell>
          <cell r="F88">
            <v>1129.5180473106025</v>
          </cell>
          <cell r="G88">
            <v>1006.6444446551186</v>
          </cell>
          <cell r="H88">
            <v>3.7549049904061822</v>
          </cell>
        </row>
        <row r="89">
          <cell r="B89">
            <v>90</v>
          </cell>
          <cell r="C89">
            <v>0.154859</v>
          </cell>
          <cell r="D89">
            <v>176137.44445323592</v>
          </cell>
          <cell r="E89">
            <v>212.95929284137594</v>
          </cell>
          <cell r="F89">
            <v>861.43018697136483</v>
          </cell>
          <cell r="G89">
            <v>763.82384441906754</v>
          </cell>
          <cell r="H89">
            <v>3.5867129075602562</v>
          </cell>
        </row>
        <row r="90">
          <cell r="B90">
            <v>91</v>
          </cell>
          <cell r="C90">
            <v>0.16630700000000001</v>
          </cell>
          <cell r="D90">
            <v>148860.97594265227</v>
          </cell>
          <cell r="E90">
            <v>167.03538720301933</v>
          </cell>
          <cell r="F90">
            <v>648.47089412998889</v>
          </cell>
          <cell r="G90">
            <v>571.91300832860497</v>
          </cell>
          <cell r="H90">
            <v>3.4239032692724352</v>
          </cell>
        </row>
        <row r="91">
          <cell r="B91">
            <v>92</v>
          </cell>
          <cell r="C91">
            <v>0.17821400000000001</v>
          </cell>
          <cell r="D91">
            <v>124104.35361655759</v>
          </cell>
          <cell r="E91">
            <v>129.24012349275804</v>
          </cell>
          <cell r="F91">
            <v>481.43550692696954</v>
          </cell>
          <cell r="G91">
            <v>422.20045032612211</v>
          </cell>
          <cell r="H91">
            <v>3.2667908302469244</v>
          </cell>
        </row>
        <row r="92">
          <cell r="B92">
            <v>93</v>
          </cell>
          <cell r="C92">
            <v>0.19045999999999999</v>
          </cell>
          <cell r="D92">
            <v>101987.2203411364</v>
          </cell>
          <cell r="E92">
            <v>98.568653479925459</v>
          </cell>
          <cell r="F92">
            <v>352.19538343421152</v>
          </cell>
          <cell r="G92">
            <v>307.01808392257902</v>
          </cell>
          <cell r="H92">
            <v>3.1147639039738579</v>
          </cell>
        </row>
        <row r="93">
          <cell r="B93">
            <v>94</v>
          </cell>
          <cell r="C93">
            <v>0.20300699999999999</v>
          </cell>
          <cell r="D93">
            <v>82562.73435496357</v>
          </cell>
          <cell r="E93">
            <v>74.055932935627737</v>
          </cell>
          <cell r="F93">
            <v>253.62672995428605</v>
          </cell>
          <cell r="G93">
            <v>219.68442735879</v>
          </cell>
          <cell r="H93">
            <v>2.9664662728609219</v>
          </cell>
        </row>
        <row r="94">
          <cell r="B94">
            <v>95</v>
          </cell>
          <cell r="C94">
            <v>0.21790399999999999</v>
          </cell>
          <cell r="D94">
            <v>65801.921341765483</v>
          </cell>
          <cell r="E94">
            <v>54.776853975094909</v>
          </cell>
          <cell r="F94">
            <v>179.57079701865831</v>
          </cell>
          <cell r="G94">
            <v>154.4647389467398</v>
          </cell>
          <cell r="H94">
            <v>2.8198906606971157</v>
          </cell>
        </row>
        <row r="95">
          <cell r="B95">
            <v>96</v>
          </cell>
          <cell r="C95">
            <v>0.23408599999999999</v>
          </cell>
          <cell r="D95">
            <v>51463.419473709415</v>
          </cell>
          <cell r="E95">
            <v>39.759404535040211</v>
          </cell>
          <cell r="F95">
            <v>124.79394304356339</v>
          </cell>
          <cell r="G95">
            <v>106.57088263166996</v>
          </cell>
          <cell r="H95">
            <v>2.6803943338172576</v>
          </cell>
        </row>
        <row r="96">
          <cell r="B96">
            <v>97</v>
          </cell>
          <cell r="C96">
            <v>0.24843599999999999</v>
          </cell>
          <cell r="D96">
            <v>39416.553462786673</v>
          </cell>
          <cell r="E96">
            <v>28.261981034849921</v>
          </cell>
          <cell r="F96">
            <v>85.034538508523184</v>
          </cell>
          <cell r="G96">
            <v>72.081130534216967</v>
          </cell>
          <cell r="H96">
            <v>2.55046277348122</v>
          </cell>
        </row>
        <row r="97">
          <cell r="B97">
            <v>98</v>
          </cell>
          <cell r="C97">
            <v>0.26395400000000002</v>
          </cell>
          <cell r="D97">
            <v>29624.062586705804</v>
          </cell>
          <cell r="E97">
            <v>19.71293504823754</v>
          </cell>
          <cell r="F97">
            <v>56.77255747367326</v>
          </cell>
          <cell r="G97">
            <v>47.73746224323105</v>
          </cell>
          <cell r="H97">
            <v>2.4216313870267165</v>
          </cell>
        </row>
        <row r="98">
          <cell r="B98">
            <v>99</v>
          </cell>
          <cell r="C98">
            <v>0.28080300000000002</v>
          </cell>
          <cell r="D98">
            <v>21804.672770694458</v>
          </cell>
          <cell r="E98">
            <v>13.46601112808821</v>
          </cell>
          <cell r="F98">
            <v>37.05962242543572</v>
          </cell>
          <cell r="G98">
            <v>30.887700658395289</v>
          </cell>
          <cell r="H98">
            <v>2.293752794691212</v>
          </cell>
        </row>
        <row r="99">
          <cell r="B99">
            <v>100</v>
          </cell>
          <cell r="C99">
            <v>0.29915399999999998</v>
          </cell>
          <cell r="D99">
            <v>15681.855242665142</v>
          </cell>
          <cell r="E99">
            <v>8.9881343900581516</v>
          </cell>
          <cell r="F99">
            <v>23.593611297347508</v>
          </cell>
          <cell r="G99">
            <v>19.474049701904189</v>
          </cell>
          <cell r="H99">
            <v>2.1666398005179577</v>
          </cell>
        </row>
        <row r="100">
          <cell r="B100">
            <v>101</v>
          </cell>
          <cell r="C100">
            <v>0.319185</v>
          </cell>
          <cell r="D100">
            <v>10990.565519400896</v>
          </cell>
          <cell r="E100">
            <v>5.8462162735356813</v>
          </cell>
          <cell r="F100">
            <v>14.605476907289354</v>
          </cell>
          <cell r="G100">
            <v>11.925961115252168</v>
          </cell>
          <cell r="H100">
            <v>2.0399452495861174</v>
          </cell>
        </row>
        <row r="101">
          <cell r="B101">
            <v>102</v>
          </cell>
          <cell r="C101">
            <v>0.341086</v>
          </cell>
          <cell r="D101">
            <v>7482.5418640909202</v>
          </cell>
          <cell r="E101">
            <v>3.6939134406192062</v>
          </cell>
          <cell r="F101">
            <v>8.7592606337536729</v>
          </cell>
          <cell r="G101">
            <v>7.0662169734698699</v>
          </cell>
          <cell r="H101">
            <v>1.9129351802800687</v>
          </cell>
        </row>
        <row r="102">
          <cell r="B102">
            <v>103</v>
          </cell>
          <cell r="C102">
            <v>0.36505199999999999</v>
          </cell>
          <cell r="D102">
            <v>4930.3515898356045</v>
          </cell>
          <cell r="E102">
            <v>2.2589060610785747</v>
          </cell>
          <cell r="F102">
            <v>5.0653471931344676</v>
          </cell>
          <cell r="G102">
            <v>4.0300152484734539</v>
          </cell>
          <cell r="H102">
            <v>1.7840561490853746</v>
          </cell>
        </row>
        <row r="103">
          <cell r="B103">
            <v>104</v>
          </cell>
          <cell r="C103">
            <v>0.39310200000000001</v>
          </cell>
          <cell r="D103">
            <v>3130.5168812629377</v>
          </cell>
          <cell r="E103">
            <v>1.3311256479533355</v>
          </cell>
          <cell r="F103">
            <v>2.8064411320558933</v>
          </cell>
          <cell r="G103">
            <v>2.196341876743948</v>
          </cell>
          <cell r="H103">
            <v>1.6499883990072015</v>
          </cell>
        </row>
        <row r="104">
          <cell r="B104">
            <v>105</v>
          </cell>
          <cell r="C104">
            <v>0.427255</v>
          </cell>
          <cell r="D104">
            <v>1899.9044342047141</v>
          </cell>
          <cell r="E104">
            <v>0.74975173409891727</v>
          </cell>
          <cell r="F104">
            <v>1.4753154841025578</v>
          </cell>
          <cell r="G104">
            <v>1.131679272640554</v>
          </cell>
          <cell r="H104">
            <v>1.5094053420238542</v>
          </cell>
        </row>
        <row r="105">
          <cell r="B105">
            <v>106</v>
          </cell>
          <cell r="C105">
            <v>0.46953099999999998</v>
          </cell>
          <cell r="D105">
            <v>1088.160765168579</v>
          </cell>
          <cell r="E105">
            <v>0.39853044728212006</v>
          </cell>
          <cell r="F105">
            <v>0.7255637500036406</v>
          </cell>
          <cell r="G105">
            <v>0.5429039616660023</v>
          </cell>
          <cell r="H105">
            <v>1.362264703659342</v>
          </cell>
        </row>
        <row r="106">
          <cell r="B106">
            <v>107</v>
          </cell>
          <cell r="C106">
            <v>0.52194499999999999</v>
          </cell>
          <cell r="D106">
            <v>577.23555293821107</v>
          </cell>
          <cell r="E106">
            <v>0.1962023645840362</v>
          </cell>
          <cell r="F106">
            <v>0.32703330272152054</v>
          </cell>
          <cell r="G106">
            <v>0.2371072189538373</v>
          </cell>
          <cell r="H106">
            <v>1.2084829836608875</v>
          </cell>
        </row>
        <row r="107">
          <cell r="B107">
            <v>108</v>
          </cell>
          <cell r="C107">
            <v>0.58651799999999998</v>
          </cell>
          <cell r="D107">
            <v>275.95034225987649</v>
          </cell>
          <cell r="E107">
            <v>8.7049207796957254E-2</v>
          </cell>
          <cell r="F107">
            <v>0.13083093813748436</v>
          </cell>
          <cell r="G107">
            <v>9.093338456387895E-2</v>
          </cell>
          <cell r="H107">
            <v>1.0446204723193067</v>
          </cell>
        </row>
        <row r="108">
          <cell r="B108">
            <v>109</v>
          </cell>
          <cell r="C108">
            <v>0.66526799999999997</v>
          </cell>
          <cell r="D108">
            <v>114.10049941829826</v>
          </cell>
          <cell r="E108">
            <v>3.3404436694479338E-2</v>
          </cell>
          <cell r="F108">
            <v>4.3781730340527097E-2</v>
          </cell>
          <cell r="G108">
            <v>2.8471363522224069E-2</v>
          </cell>
          <cell r="H108">
            <v>0.85232281515854613</v>
          </cell>
        </row>
        <row r="109">
          <cell r="B109">
            <v>110</v>
          </cell>
          <cell r="C109">
            <v>0.76021499999999997</v>
          </cell>
          <cell r="D109">
            <v>38.193088371285818</v>
          </cell>
          <cell r="E109">
            <v>1.0377293646047758E-2</v>
          </cell>
          <cell r="F109">
            <v>1.0377293646047758E-2</v>
          </cell>
          <cell r="G109">
            <v>5.621034058275869E-3</v>
          </cell>
          <cell r="H109">
            <v>0.54166666666666663</v>
          </cell>
        </row>
      </sheetData>
      <sheetData sheetId="2"/>
      <sheetData sheetId="3"/>
      <sheetData sheetId="4"/>
      <sheetData sheetId="5"/>
      <sheetData sheetId="6"/>
      <sheetData sheetId="7"/>
      <sheetData sheetId="8"/>
      <sheetData sheetId="9"/>
      <sheetData sheetId="10"/>
      <sheetData sheetId="11"/>
      <sheetData sheetId="12"/>
      <sheetData sheetId="13">
        <row r="52">
          <cell r="E52">
            <v>2315632</v>
          </cell>
          <cell r="I52">
            <v>2260824</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row r="16">
          <cell r="D16">
            <v>5.5E-2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61">
          <cell r="G461">
            <v>0</v>
          </cell>
          <cell r="H461">
            <v>0</v>
          </cell>
          <cell r="I461">
            <v>33480.398999999998</v>
          </cell>
          <cell r="J461">
            <v>34821.898000000001</v>
          </cell>
          <cell r="L461">
            <v>0</v>
          </cell>
          <cell r="M461">
            <v>33480.398999999998</v>
          </cell>
          <cell r="N461">
            <v>34821.898000000001</v>
          </cell>
        </row>
        <row r="463">
          <cell r="G463">
            <v>0</v>
          </cell>
          <cell r="H463">
            <v>0</v>
          </cell>
          <cell r="I463">
            <v>21802.706999999999</v>
          </cell>
          <cell r="J463">
            <v>23807.432000000001</v>
          </cell>
          <cell r="L463">
            <v>0</v>
          </cell>
          <cell r="M463">
            <v>21802.706999999999</v>
          </cell>
          <cell r="N463">
            <v>23807.432000000001</v>
          </cell>
        </row>
        <row r="464">
          <cell r="G464">
            <v>0</v>
          </cell>
          <cell r="H464">
            <v>0</v>
          </cell>
          <cell r="I464">
            <v>0</v>
          </cell>
          <cell r="J464">
            <v>0</v>
          </cell>
          <cell r="L464">
            <v>0</v>
          </cell>
          <cell r="M464">
            <v>0</v>
          </cell>
          <cell r="N464">
            <v>0</v>
          </cell>
        </row>
        <row r="465">
          <cell r="G465" t="str">
            <v>______</v>
          </cell>
          <cell r="H465" t="str">
            <v>______</v>
          </cell>
          <cell r="I465" t="str">
            <v>______</v>
          </cell>
          <cell r="J465" t="str">
            <v>______</v>
          </cell>
          <cell r="L465" t="str">
            <v>______</v>
          </cell>
          <cell r="M465" t="str">
            <v>______</v>
          </cell>
          <cell r="N465" t="str">
            <v>______</v>
          </cell>
        </row>
        <row r="466">
          <cell r="G466">
            <v>0</v>
          </cell>
          <cell r="H466">
            <v>0</v>
          </cell>
          <cell r="I466">
            <v>11677.691999999999</v>
          </cell>
          <cell r="J466">
            <v>11014.466</v>
          </cell>
          <cell r="L466">
            <v>0</v>
          </cell>
          <cell r="M466">
            <v>11677.691999999999</v>
          </cell>
          <cell r="N466">
            <v>11014.466</v>
          </cell>
        </row>
        <row r="468">
          <cell r="G468">
            <v>0</v>
          </cell>
          <cell r="H468">
            <v>0</v>
          </cell>
          <cell r="I468">
            <v>1181.8440000000001</v>
          </cell>
          <cell r="J468">
            <v>1328.3879999999999</v>
          </cell>
          <cell r="L468">
            <v>0</v>
          </cell>
          <cell r="M468">
            <v>1181.8440000000001</v>
          </cell>
          <cell r="N468">
            <v>1328.3879999999999</v>
          </cell>
        </row>
        <row r="469">
          <cell r="G469">
            <v>0</v>
          </cell>
          <cell r="H469">
            <v>0</v>
          </cell>
          <cell r="I469">
            <v>0</v>
          </cell>
          <cell r="J469">
            <v>0</v>
          </cell>
          <cell r="L469">
            <v>0</v>
          </cell>
          <cell r="M469">
            <v>0</v>
          </cell>
          <cell r="N469">
            <v>0</v>
          </cell>
        </row>
        <row r="470">
          <cell r="G470" t="str">
            <v>______</v>
          </cell>
          <cell r="H470" t="str">
            <v>______</v>
          </cell>
          <cell r="I470" t="str">
            <v>______</v>
          </cell>
          <cell r="J470" t="str">
            <v>______</v>
          </cell>
          <cell r="L470" t="str">
            <v>______</v>
          </cell>
          <cell r="M470" t="str">
            <v>______</v>
          </cell>
          <cell r="N470" t="str">
            <v>______</v>
          </cell>
        </row>
        <row r="471">
          <cell r="G471">
            <v>0</v>
          </cell>
          <cell r="H471">
            <v>0</v>
          </cell>
          <cell r="I471">
            <v>10495.847999999998</v>
          </cell>
          <cell r="J471">
            <v>9686.0780000000013</v>
          </cell>
          <cell r="L471">
            <v>0</v>
          </cell>
          <cell r="M471">
            <v>10495.847999999998</v>
          </cell>
          <cell r="N471">
            <v>9686.0780000000013</v>
          </cell>
        </row>
        <row r="473">
          <cell r="G473">
            <v>0</v>
          </cell>
          <cell r="H473">
            <v>0</v>
          </cell>
          <cell r="I473">
            <v>0</v>
          </cell>
          <cell r="J473">
            <v>0</v>
          </cell>
          <cell r="L473">
            <v>0</v>
          </cell>
          <cell r="M473">
            <v>0</v>
          </cell>
          <cell r="N473">
            <v>0</v>
          </cell>
        </row>
        <row r="474">
          <cell r="G474">
            <v>0</v>
          </cell>
          <cell r="H474">
            <v>0</v>
          </cell>
          <cell r="I474">
            <v>0</v>
          </cell>
          <cell r="J474">
            <v>0</v>
          </cell>
          <cell r="L474">
            <v>0</v>
          </cell>
          <cell r="M474">
            <v>0</v>
          </cell>
          <cell r="N474">
            <v>0</v>
          </cell>
        </row>
        <row r="475">
          <cell r="G475">
            <v>0</v>
          </cell>
          <cell r="H475">
            <v>0</v>
          </cell>
          <cell r="I475">
            <v>0</v>
          </cell>
          <cell r="J475">
            <v>0</v>
          </cell>
          <cell r="L475">
            <v>0</v>
          </cell>
          <cell r="M475">
            <v>0</v>
          </cell>
          <cell r="N475">
            <v>0</v>
          </cell>
        </row>
        <row r="477">
          <cell r="G477">
            <v>0</v>
          </cell>
          <cell r="H477">
            <v>0</v>
          </cell>
          <cell r="I477">
            <v>10495.847999999998</v>
          </cell>
          <cell r="J477">
            <v>9686.0780000000013</v>
          </cell>
          <cell r="L477">
            <v>0</v>
          </cell>
          <cell r="M477">
            <v>10495.847999999998</v>
          </cell>
          <cell r="N477">
            <v>9686.0780000000013</v>
          </cell>
        </row>
        <row r="480">
          <cell r="G480">
            <v>0</v>
          </cell>
          <cell r="H480">
            <v>0</v>
          </cell>
          <cell r="I480">
            <v>1398.5070000000001</v>
          </cell>
          <cell r="J480">
            <v>1452.394</v>
          </cell>
          <cell r="L480">
            <v>0</v>
          </cell>
          <cell r="M480">
            <v>1398.5070000000001</v>
          </cell>
          <cell r="N480">
            <v>1452.394</v>
          </cell>
        </row>
        <row r="481">
          <cell r="G481" t="str">
            <v>______</v>
          </cell>
          <cell r="H481" t="str">
            <v>______</v>
          </cell>
          <cell r="I481" t="str">
            <v>______</v>
          </cell>
          <cell r="J481" t="str">
            <v>______</v>
          </cell>
          <cell r="L481" t="str">
            <v>______</v>
          </cell>
          <cell r="M481" t="str">
            <v>______</v>
          </cell>
          <cell r="N481" t="str">
            <v>______</v>
          </cell>
        </row>
        <row r="482">
          <cell r="G482">
            <v>0</v>
          </cell>
          <cell r="H482">
            <v>0</v>
          </cell>
          <cell r="I482">
            <v>9097.3409999999985</v>
          </cell>
          <cell r="J482">
            <v>8233.6840000000011</v>
          </cell>
          <cell r="L482">
            <v>0</v>
          </cell>
          <cell r="M482">
            <v>9097.3409999999985</v>
          </cell>
          <cell r="N482">
            <v>8233.6840000000011</v>
          </cell>
        </row>
        <row r="484">
          <cell r="G484">
            <v>0</v>
          </cell>
          <cell r="H484">
            <v>0</v>
          </cell>
          <cell r="I484">
            <v>0</v>
          </cell>
          <cell r="J484">
            <v>0</v>
          </cell>
          <cell r="L484">
            <v>0</v>
          </cell>
          <cell r="M484">
            <v>0</v>
          </cell>
          <cell r="N484">
            <v>0</v>
          </cell>
        </row>
        <row r="485">
          <cell r="G485">
            <v>0</v>
          </cell>
          <cell r="H485">
            <v>0</v>
          </cell>
          <cell r="I485">
            <v>108.267</v>
          </cell>
          <cell r="J485">
            <v>111.08199999999999</v>
          </cell>
          <cell r="L485">
            <v>0</v>
          </cell>
          <cell r="M485">
            <v>108.267</v>
          </cell>
          <cell r="N485">
            <v>111.08199999999999</v>
          </cell>
        </row>
        <row r="486">
          <cell r="G486" t="str">
            <v>______</v>
          </cell>
          <cell r="H486" t="str">
            <v>______</v>
          </cell>
          <cell r="I486" t="str">
            <v>______</v>
          </cell>
          <cell r="J486" t="str">
            <v>______</v>
          </cell>
          <cell r="L486" t="str">
            <v>______</v>
          </cell>
          <cell r="M486" t="str">
            <v>______</v>
          </cell>
          <cell r="N486" t="str">
            <v>______</v>
          </cell>
        </row>
        <row r="487">
          <cell r="G487">
            <v>0</v>
          </cell>
          <cell r="H487">
            <v>0</v>
          </cell>
          <cell r="I487">
            <v>8989.0739999999987</v>
          </cell>
          <cell r="J487">
            <v>8122.6020000000008</v>
          </cell>
          <cell r="L487">
            <v>0</v>
          </cell>
          <cell r="M487">
            <v>8989.0739999999987</v>
          </cell>
          <cell r="N487">
            <v>8122.6020000000008</v>
          </cell>
        </row>
        <row r="490">
          <cell r="G490">
            <v>0</v>
          </cell>
          <cell r="H490">
            <v>0</v>
          </cell>
          <cell r="I490">
            <v>1522.14</v>
          </cell>
          <cell r="J490">
            <v>3232.6390000000001</v>
          </cell>
          <cell r="L490">
            <v>0</v>
          </cell>
          <cell r="M490">
            <v>1522.14</v>
          </cell>
          <cell r="N490">
            <v>3232.6390000000001</v>
          </cell>
        </row>
        <row r="510">
          <cell r="G510" t="str">
            <v>______</v>
          </cell>
          <cell r="H510" t="str">
            <v>______</v>
          </cell>
          <cell r="I510" t="str">
            <v>______</v>
          </cell>
          <cell r="J510" t="str">
            <v>______</v>
          </cell>
          <cell r="L510" t="str">
            <v>______</v>
          </cell>
          <cell r="M510" t="str">
            <v>______</v>
          </cell>
          <cell r="N510" t="str">
            <v>______</v>
          </cell>
        </row>
        <row r="511">
          <cell r="G511">
            <v>0</v>
          </cell>
          <cell r="H511">
            <v>0</v>
          </cell>
          <cell r="I511">
            <v>1522.14</v>
          </cell>
          <cell r="J511">
            <v>3232.6390000000001</v>
          </cell>
          <cell r="L511">
            <v>0</v>
          </cell>
          <cell r="M511">
            <v>1522.14</v>
          </cell>
          <cell r="N511">
            <v>3232.6390000000001</v>
          </cell>
        </row>
        <row r="512">
          <cell r="G512">
            <v>0</v>
          </cell>
          <cell r="H512">
            <v>0</v>
          </cell>
          <cell r="I512">
            <v>1522.14</v>
          </cell>
          <cell r="J512">
            <v>3232.6390000000001</v>
          </cell>
          <cell r="L512">
            <v>0</v>
          </cell>
          <cell r="M512">
            <v>1522.14</v>
          </cell>
          <cell r="N512">
            <v>3232.6390000000001</v>
          </cell>
        </row>
        <row r="514">
          <cell r="G514">
            <v>0</v>
          </cell>
          <cell r="H514">
            <v>0</v>
          </cell>
          <cell r="I514">
            <v>389.32600000000002</v>
          </cell>
          <cell r="J514">
            <v>49.253999999999998</v>
          </cell>
          <cell r="L514">
            <v>0</v>
          </cell>
          <cell r="M514">
            <v>389.32600000000002</v>
          </cell>
          <cell r="N514">
            <v>49.253999999999998</v>
          </cell>
        </row>
        <row r="515">
          <cell r="G515">
            <v>0</v>
          </cell>
          <cell r="H515">
            <v>0</v>
          </cell>
          <cell r="I515">
            <v>2766.8510000000001</v>
          </cell>
          <cell r="J515">
            <v>3414.6979999999999</v>
          </cell>
          <cell r="L515">
            <v>0</v>
          </cell>
          <cell r="M515">
            <v>2766.8510000000001</v>
          </cell>
          <cell r="N515">
            <v>3414.6979999999999</v>
          </cell>
        </row>
        <row r="516">
          <cell r="G516">
            <v>0</v>
          </cell>
          <cell r="H516">
            <v>0</v>
          </cell>
          <cell r="I516">
            <v>-371.13499999999999</v>
          </cell>
          <cell r="J516">
            <v>-423.15300000000002</v>
          </cell>
          <cell r="L516">
            <v>0</v>
          </cell>
          <cell r="M516">
            <v>-371.13499999999999</v>
          </cell>
          <cell r="N516">
            <v>-423.15300000000002</v>
          </cell>
        </row>
        <row r="517">
          <cell r="G517">
            <v>0</v>
          </cell>
          <cell r="H517">
            <v>0</v>
          </cell>
          <cell r="I517">
            <v>-244.965</v>
          </cell>
          <cell r="J517">
            <v>-2400.663</v>
          </cell>
          <cell r="L517">
            <v>0</v>
          </cell>
          <cell r="M517">
            <v>-244.965</v>
          </cell>
          <cell r="N517">
            <v>-2400.663</v>
          </cell>
        </row>
        <row r="518">
          <cell r="G518">
            <v>0</v>
          </cell>
          <cell r="H518">
            <v>0</v>
          </cell>
          <cell r="I518">
            <v>0</v>
          </cell>
          <cell r="J518">
            <v>0</v>
          </cell>
          <cell r="L518">
            <v>0</v>
          </cell>
          <cell r="M518">
            <v>0</v>
          </cell>
          <cell r="N518">
            <v>0</v>
          </cell>
        </row>
        <row r="519">
          <cell r="G519" t="str">
            <v>______</v>
          </cell>
          <cell r="H519" t="str">
            <v>______</v>
          </cell>
          <cell r="I519" t="str">
            <v>______</v>
          </cell>
          <cell r="J519" t="str">
            <v>______</v>
          </cell>
          <cell r="L519" t="str">
            <v>______</v>
          </cell>
          <cell r="M519" t="str">
            <v>______</v>
          </cell>
          <cell r="N519" t="str">
            <v>______</v>
          </cell>
        </row>
        <row r="520">
          <cell r="G520">
            <v>0</v>
          </cell>
          <cell r="H520">
            <v>0</v>
          </cell>
          <cell r="I520">
            <v>10007.010999999999</v>
          </cell>
          <cell r="J520">
            <v>5530.0990000000002</v>
          </cell>
          <cell r="L520">
            <v>0</v>
          </cell>
          <cell r="M520">
            <v>10007.010999999999</v>
          </cell>
          <cell r="N520">
            <v>5530.0990000000002</v>
          </cell>
        </row>
        <row r="522">
          <cell r="G522">
            <v>1996</v>
          </cell>
          <cell r="H522">
            <v>1997</v>
          </cell>
          <cell r="I522">
            <v>1998</v>
          </cell>
          <cell r="J522">
            <v>1999</v>
          </cell>
          <cell r="L522">
            <v>1998</v>
          </cell>
          <cell r="M522">
            <v>1999</v>
          </cell>
          <cell r="N522">
            <v>2000</v>
          </cell>
        </row>
        <row r="525">
          <cell r="G525">
            <v>0</v>
          </cell>
          <cell r="H525">
            <v>0</v>
          </cell>
          <cell r="I525">
            <v>1521.6320000000001</v>
          </cell>
          <cell r="J525">
            <v>1120.03</v>
          </cell>
          <cell r="L525">
            <v>0</v>
          </cell>
          <cell r="M525">
            <v>1521.6320000000001</v>
          </cell>
          <cell r="N525">
            <v>1120.03</v>
          </cell>
        </row>
        <row r="526">
          <cell r="G526">
            <v>0</v>
          </cell>
          <cell r="H526">
            <v>0</v>
          </cell>
          <cell r="I526">
            <v>0</v>
          </cell>
          <cell r="J526">
            <v>0</v>
          </cell>
          <cell r="L526">
            <v>0</v>
          </cell>
          <cell r="M526">
            <v>0</v>
          </cell>
          <cell r="N526">
            <v>0</v>
          </cell>
        </row>
        <row r="527">
          <cell r="G527" t="str">
            <v>______</v>
          </cell>
          <cell r="H527" t="str">
            <v>______</v>
          </cell>
          <cell r="I527" t="str">
            <v>______</v>
          </cell>
          <cell r="J527" t="str">
            <v>______</v>
          </cell>
          <cell r="L527" t="str">
            <v>______</v>
          </cell>
          <cell r="M527" t="str">
            <v>______</v>
          </cell>
          <cell r="N527" t="str">
            <v>______</v>
          </cell>
        </row>
        <row r="528">
          <cell r="G528">
            <v>0</v>
          </cell>
          <cell r="H528">
            <v>0</v>
          </cell>
          <cell r="I528">
            <v>1521.6320000000001</v>
          </cell>
          <cell r="J528">
            <v>1120.03</v>
          </cell>
          <cell r="L528">
            <v>0</v>
          </cell>
          <cell r="M528">
            <v>1521.6320000000001</v>
          </cell>
          <cell r="N528">
            <v>1120.03</v>
          </cell>
        </row>
        <row r="529">
          <cell r="G529" t="str">
            <v>______</v>
          </cell>
          <cell r="H529" t="str">
            <v>______</v>
          </cell>
          <cell r="I529" t="str">
            <v>______</v>
          </cell>
          <cell r="J529" t="str">
            <v>______</v>
          </cell>
          <cell r="L529" t="str">
            <v>______</v>
          </cell>
          <cell r="M529" t="str">
            <v>______</v>
          </cell>
          <cell r="N529" t="str">
            <v>______</v>
          </cell>
        </row>
        <row r="530">
          <cell r="G530">
            <v>0</v>
          </cell>
          <cell r="H530">
            <v>0</v>
          </cell>
          <cell r="I530">
            <v>8485.378999999999</v>
          </cell>
          <cell r="J530">
            <v>4410.0690000000004</v>
          </cell>
          <cell r="L530">
            <v>0</v>
          </cell>
          <cell r="M530">
            <v>8485.378999999999</v>
          </cell>
          <cell r="N530">
            <v>4410.0690000000004</v>
          </cell>
        </row>
        <row r="532">
          <cell r="G532">
            <v>0</v>
          </cell>
          <cell r="H532">
            <v>0</v>
          </cell>
          <cell r="I532">
            <v>4033.7379999999994</v>
          </cell>
          <cell r="J532">
            <v>7905.8410000000003</v>
          </cell>
          <cell r="L532">
            <v>0</v>
          </cell>
          <cell r="M532">
            <v>4033.7379999999994</v>
          </cell>
          <cell r="N532">
            <v>7905.8410000000003</v>
          </cell>
        </row>
        <row r="533">
          <cell r="G533">
            <v>0</v>
          </cell>
          <cell r="H533">
            <v>0</v>
          </cell>
          <cell r="I533">
            <v>0</v>
          </cell>
          <cell r="J533">
            <v>0</v>
          </cell>
          <cell r="L533">
            <v>0</v>
          </cell>
          <cell r="M533">
            <v>0</v>
          </cell>
          <cell r="N533">
            <v>0</v>
          </cell>
        </row>
        <row r="534">
          <cell r="G534">
            <v>0</v>
          </cell>
          <cell r="H534">
            <v>0</v>
          </cell>
          <cell r="I534">
            <v>0</v>
          </cell>
          <cell r="J534">
            <v>0</v>
          </cell>
          <cell r="L534">
            <v>0</v>
          </cell>
          <cell r="M534">
            <v>0</v>
          </cell>
          <cell r="N534">
            <v>0</v>
          </cell>
        </row>
        <row r="535">
          <cell r="G535">
            <v>0</v>
          </cell>
          <cell r="H535">
            <v>0</v>
          </cell>
          <cell r="I535">
            <v>37.545999999999999</v>
          </cell>
          <cell r="J535">
            <v>462.97</v>
          </cell>
          <cell r="L535">
            <v>0</v>
          </cell>
          <cell r="M535">
            <v>37.545999999999999</v>
          </cell>
          <cell r="N535">
            <v>462.97</v>
          </cell>
        </row>
        <row r="536">
          <cell r="G536">
            <v>0</v>
          </cell>
          <cell r="H536">
            <v>0</v>
          </cell>
          <cell r="I536">
            <v>0</v>
          </cell>
          <cell r="J536">
            <v>0</v>
          </cell>
          <cell r="L536">
            <v>0</v>
          </cell>
          <cell r="M536">
            <v>0</v>
          </cell>
          <cell r="N536">
            <v>0</v>
          </cell>
        </row>
        <row r="537">
          <cell r="G537">
            <v>0</v>
          </cell>
          <cell r="H537">
            <v>0</v>
          </cell>
          <cell r="I537">
            <v>0</v>
          </cell>
          <cell r="J537">
            <v>0</v>
          </cell>
          <cell r="L537">
            <v>0</v>
          </cell>
          <cell r="M537">
            <v>0</v>
          </cell>
          <cell r="N537">
            <v>0</v>
          </cell>
        </row>
        <row r="538">
          <cell r="G538" t="str">
            <v>______</v>
          </cell>
          <cell r="H538" t="str">
            <v>______</v>
          </cell>
          <cell r="I538" t="str">
            <v>______</v>
          </cell>
          <cell r="J538" t="str">
            <v>______</v>
          </cell>
          <cell r="L538" t="str">
            <v>______</v>
          </cell>
          <cell r="M538" t="str">
            <v>______</v>
          </cell>
          <cell r="N538" t="str">
            <v>______</v>
          </cell>
        </row>
        <row r="539">
          <cell r="G539">
            <v>0</v>
          </cell>
          <cell r="H539">
            <v>0</v>
          </cell>
          <cell r="I539">
            <v>12556.662999999999</v>
          </cell>
          <cell r="J539">
            <v>12778.880000000001</v>
          </cell>
          <cell r="L539">
            <v>0</v>
          </cell>
          <cell r="M539">
            <v>12556.662999999999</v>
          </cell>
          <cell r="N539">
            <v>12778.880000000001</v>
          </cell>
        </row>
        <row r="548">
          <cell r="G548">
            <v>0</v>
          </cell>
          <cell r="H548">
            <v>0</v>
          </cell>
          <cell r="I548">
            <v>12556.662999999999</v>
          </cell>
          <cell r="J548">
            <v>12778.880000000001</v>
          </cell>
          <cell r="L548">
            <v>0</v>
          </cell>
          <cell r="M548">
            <v>12556.662999999999</v>
          </cell>
          <cell r="N548">
            <v>12778.880000000001</v>
          </cell>
        </row>
        <row r="550">
          <cell r="G550">
            <v>0</v>
          </cell>
          <cell r="H550">
            <v>0</v>
          </cell>
          <cell r="I550">
            <v>1398.5070000000001</v>
          </cell>
          <cell r="J550">
            <v>1452.394</v>
          </cell>
          <cell r="L550">
            <v>0</v>
          </cell>
          <cell r="M550">
            <v>1398.5070000000001</v>
          </cell>
          <cell r="N550">
            <v>1452.394</v>
          </cell>
        </row>
        <row r="551">
          <cell r="G551">
            <v>0</v>
          </cell>
          <cell r="H551">
            <v>0</v>
          </cell>
          <cell r="I551">
            <v>108.267</v>
          </cell>
          <cell r="J551">
            <v>111.08199999999999</v>
          </cell>
          <cell r="L551">
            <v>0</v>
          </cell>
          <cell r="M551">
            <v>108.267</v>
          </cell>
          <cell r="N551">
            <v>111.08199999999999</v>
          </cell>
        </row>
        <row r="552">
          <cell r="G552">
            <v>0</v>
          </cell>
          <cell r="H552">
            <v>0</v>
          </cell>
          <cell r="I552">
            <v>0</v>
          </cell>
          <cell r="J552">
            <v>0</v>
          </cell>
          <cell r="L552">
            <v>0</v>
          </cell>
          <cell r="M552">
            <v>0</v>
          </cell>
          <cell r="N552">
            <v>0</v>
          </cell>
        </row>
        <row r="553">
          <cell r="G553">
            <v>0</v>
          </cell>
          <cell r="H553">
            <v>0</v>
          </cell>
          <cell r="I553">
            <v>-4033.7379999999994</v>
          </cell>
          <cell r="J553">
            <v>-7905.8410000000003</v>
          </cell>
          <cell r="L553">
            <v>0</v>
          </cell>
          <cell r="M553">
            <v>-4033.7379999999994</v>
          </cell>
          <cell r="N553">
            <v>-7905.8410000000003</v>
          </cell>
        </row>
        <row r="554">
          <cell r="G554">
            <v>0</v>
          </cell>
          <cell r="H554">
            <v>0</v>
          </cell>
          <cell r="I554">
            <v>0</v>
          </cell>
          <cell r="J554">
            <v>0</v>
          </cell>
          <cell r="L554">
            <v>0</v>
          </cell>
          <cell r="M554">
            <v>0</v>
          </cell>
          <cell r="N554">
            <v>0</v>
          </cell>
        </row>
        <row r="555">
          <cell r="G555">
            <v>0</v>
          </cell>
          <cell r="H555">
            <v>0</v>
          </cell>
          <cell r="I555">
            <v>0</v>
          </cell>
          <cell r="J555">
            <v>0</v>
          </cell>
          <cell r="L555">
            <v>0</v>
          </cell>
          <cell r="M555">
            <v>0</v>
          </cell>
          <cell r="N555">
            <v>0</v>
          </cell>
        </row>
        <row r="556">
          <cell r="G556">
            <v>0</v>
          </cell>
          <cell r="H556">
            <v>0</v>
          </cell>
          <cell r="I556">
            <v>-37.545999999999999</v>
          </cell>
          <cell r="J556">
            <v>-462.97</v>
          </cell>
          <cell r="L556">
            <v>0</v>
          </cell>
          <cell r="M556">
            <v>-37.545999999999999</v>
          </cell>
          <cell r="N556">
            <v>-462.97</v>
          </cell>
        </row>
        <row r="557">
          <cell r="G557">
            <v>0</v>
          </cell>
          <cell r="H557">
            <v>0</v>
          </cell>
          <cell r="I557">
            <v>0</v>
          </cell>
          <cell r="J557">
            <v>0</v>
          </cell>
          <cell r="L557">
            <v>0</v>
          </cell>
          <cell r="M557">
            <v>0</v>
          </cell>
          <cell r="N557">
            <v>0</v>
          </cell>
        </row>
        <row r="558">
          <cell r="G558">
            <v>0</v>
          </cell>
          <cell r="H558">
            <v>0</v>
          </cell>
          <cell r="I558">
            <v>0</v>
          </cell>
          <cell r="J558">
            <v>0</v>
          </cell>
          <cell r="L558">
            <v>0</v>
          </cell>
          <cell r="M558">
            <v>0</v>
          </cell>
          <cell r="N558">
            <v>0</v>
          </cell>
        </row>
        <row r="559">
          <cell r="G559">
            <v>0</v>
          </cell>
          <cell r="H559">
            <v>0</v>
          </cell>
          <cell r="I559">
            <v>0</v>
          </cell>
          <cell r="J559">
            <v>0</v>
          </cell>
          <cell r="L559">
            <v>0</v>
          </cell>
          <cell r="M559">
            <v>0</v>
          </cell>
          <cell r="N559">
            <v>0</v>
          </cell>
        </row>
        <row r="560">
          <cell r="G560">
            <v>0</v>
          </cell>
          <cell r="H560">
            <v>0</v>
          </cell>
          <cell r="I560">
            <v>0</v>
          </cell>
          <cell r="J560">
            <v>0</v>
          </cell>
          <cell r="L560">
            <v>0</v>
          </cell>
          <cell r="M560">
            <v>0</v>
          </cell>
          <cell r="N560">
            <v>0</v>
          </cell>
        </row>
        <row r="561">
          <cell r="G561" t="str">
            <v>______</v>
          </cell>
          <cell r="H561" t="str">
            <v>______</v>
          </cell>
          <cell r="I561" t="str">
            <v>______</v>
          </cell>
          <cell r="J561" t="str">
            <v>______</v>
          </cell>
          <cell r="L561" t="str">
            <v>______</v>
          </cell>
          <cell r="M561" t="str">
            <v>______</v>
          </cell>
          <cell r="N561" t="str">
            <v>______</v>
          </cell>
        </row>
        <row r="562">
          <cell r="G562">
            <v>0</v>
          </cell>
          <cell r="H562">
            <v>0</v>
          </cell>
          <cell r="I562">
            <v>9992.1529999999984</v>
          </cell>
          <cell r="J562">
            <v>5973.545000000001</v>
          </cell>
          <cell r="L562">
            <v>0</v>
          </cell>
          <cell r="M562">
            <v>9992.1529999999984</v>
          </cell>
          <cell r="N562">
            <v>5973.545000000001</v>
          </cell>
        </row>
        <row r="565">
          <cell r="H565">
            <v>0</v>
          </cell>
          <cell r="I565">
            <v>-7357.5629999999992</v>
          </cell>
          <cell r="J565">
            <v>-763.41900000000078</v>
          </cell>
          <cell r="M565">
            <v>0</v>
          </cell>
          <cell r="N565">
            <v>0</v>
          </cell>
        </row>
        <row r="566">
          <cell r="H566">
            <v>0</v>
          </cell>
          <cell r="I566">
            <v>-2576.0410000000002</v>
          </cell>
          <cell r="J566">
            <v>-250.13499999999976</v>
          </cell>
          <cell r="M566">
            <v>0</v>
          </cell>
          <cell r="N566">
            <v>0</v>
          </cell>
        </row>
        <row r="567">
          <cell r="H567">
            <v>0</v>
          </cell>
          <cell r="I567">
            <v>-55.136000000000003</v>
          </cell>
          <cell r="J567">
            <v>-466.80199999999996</v>
          </cell>
          <cell r="M567">
            <v>0</v>
          </cell>
          <cell r="N567">
            <v>0</v>
          </cell>
        </row>
        <row r="568">
          <cell r="H568">
            <v>0</v>
          </cell>
          <cell r="I568">
            <v>-63.673000000000002</v>
          </cell>
          <cell r="J568">
            <v>-575.22199999999998</v>
          </cell>
          <cell r="M568">
            <v>0</v>
          </cell>
          <cell r="N568">
            <v>0</v>
          </cell>
        </row>
        <row r="569">
          <cell r="H569">
            <v>0</v>
          </cell>
          <cell r="I569">
            <v>-684.44299999999998</v>
          </cell>
          <cell r="J569">
            <v>-138.71100000000001</v>
          </cell>
          <cell r="M569">
            <v>0</v>
          </cell>
          <cell r="N569">
            <v>0</v>
          </cell>
        </row>
        <row r="570">
          <cell r="H570">
            <v>0</v>
          </cell>
          <cell r="I570">
            <v>0</v>
          </cell>
          <cell r="J570">
            <v>0</v>
          </cell>
          <cell r="M570">
            <v>0</v>
          </cell>
          <cell r="N570">
            <v>0</v>
          </cell>
        </row>
        <row r="571">
          <cell r="H571">
            <v>0</v>
          </cell>
          <cell r="I571">
            <v>2167.5430000000001</v>
          </cell>
          <cell r="J571">
            <v>45.423999999999523</v>
          </cell>
          <cell r="M571">
            <v>0</v>
          </cell>
          <cell r="N571">
            <v>0</v>
          </cell>
        </row>
        <row r="572">
          <cell r="H572">
            <v>0</v>
          </cell>
          <cell r="I572">
            <v>1045.2950000000001</v>
          </cell>
          <cell r="J572">
            <v>-414.57000000000005</v>
          </cell>
          <cell r="M572">
            <v>0</v>
          </cell>
          <cell r="N572">
            <v>0</v>
          </cell>
        </row>
        <row r="573">
          <cell r="H573">
            <v>0</v>
          </cell>
          <cell r="I573">
            <v>49.213999999999999</v>
          </cell>
          <cell r="J573">
            <v>698.55700000000002</v>
          </cell>
          <cell r="M573">
            <v>0</v>
          </cell>
          <cell r="N573">
            <v>0</v>
          </cell>
        </row>
        <row r="574">
          <cell r="H574">
            <v>0</v>
          </cell>
          <cell r="I574">
            <v>0</v>
          </cell>
          <cell r="J574">
            <v>2520.8310000000001</v>
          </cell>
          <cell r="M574">
            <v>0</v>
          </cell>
          <cell r="N574">
            <v>0</v>
          </cell>
        </row>
        <row r="575">
          <cell r="H575">
            <v>0</v>
          </cell>
          <cell r="I575">
            <v>158.45400000000001</v>
          </cell>
          <cell r="J575">
            <v>95.913999999999987</v>
          </cell>
          <cell r="M575">
            <v>0</v>
          </cell>
          <cell r="N575">
            <v>0</v>
          </cell>
        </row>
        <row r="576">
          <cell r="H576">
            <v>0</v>
          </cell>
          <cell r="I576">
            <v>1420.1220000000001</v>
          </cell>
          <cell r="J576">
            <v>29.888999999999896</v>
          </cell>
          <cell r="M576">
            <v>0</v>
          </cell>
          <cell r="N576">
            <v>0</v>
          </cell>
        </row>
        <row r="577">
          <cell r="H577">
            <v>0</v>
          </cell>
          <cell r="I577">
            <v>950.69299999999998</v>
          </cell>
          <cell r="J577">
            <v>-227.41499999999996</v>
          </cell>
          <cell r="M577">
            <v>0</v>
          </cell>
          <cell r="N577">
            <v>0</v>
          </cell>
        </row>
        <row r="578">
          <cell r="H578">
            <v>0</v>
          </cell>
          <cell r="I578">
            <v>151.14599999999999</v>
          </cell>
          <cell r="J578">
            <v>434.75900000000001</v>
          </cell>
          <cell r="M578">
            <v>0</v>
          </cell>
          <cell r="N578">
            <v>0</v>
          </cell>
        </row>
        <row r="579">
          <cell r="H579" t="str">
            <v>______</v>
          </cell>
          <cell r="I579" t="str">
            <v>______</v>
          </cell>
          <cell r="J579" t="str">
            <v>______</v>
          </cell>
          <cell r="M579" t="str">
            <v>______</v>
          </cell>
          <cell r="N579" t="str">
            <v>______</v>
          </cell>
        </row>
        <row r="580">
          <cell r="H580">
            <v>0</v>
          </cell>
          <cell r="I580">
            <v>-4794.3890000000001</v>
          </cell>
          <cell r="J580">
            <v>989.09999999999877</v>
          </cell>
          <cell r="M580">
            <v>0</v>
          </cell>
          <cell r="N580">
            <v>0</v>
          </cell>
        </row>
        <row r="581">
          <cell r="H581" t="str">
            <v>______</v>
          </cell>
          <cell r="I581" t="str">
            <v>______</v>
          </cell>
          <cell r="J581" t="str">
            <v>______</v>
          </cell>
          <cell r="M581" t="str">
            <v>______</v>
          </cell>
          <cell r="N581" t="str">
            <v>______</v>
          </cell>
        </row>
        <row r="582">
          <cell r="H582">
            <v>0</v>
          </cell>
          <cell r="I582">
            <v>5197.7639999999983</v>
          </cell>
          <cell r="J582">
            <v>6962.6449999999995</v>
          </cell>
          <cell r="M582">
            <v>9992.1529999999984</v>
          </cell>
          <cell r="N582">
            <v>5973.545000000001</v>
          </cell>
        </row>
        <row r="584">
          <cell r="H584">
            <v>0</v>
          </cell>
          <cell r="I584">
            <v>0</v>
          </cell>
          <cell r="J584">
            <v>0</v>
          </cell>
          <cell r="M584">
            <v>0</v>
          </cell>
          <cell r="N584">
            <v>0</v>
          </cell>
        </row>
        <row r="585">
          <cell r="H585">
            <v>0</v>
          </cell>
          <cell r="I585">
            <v>0</v>
          </cell>
          <cell r="J585">
            <v>0</v>
          </cell>
          <cell r="M585">
            <v>0</v>
          </cell>
          <cell r="N585">
            <v>0</v>
          </cell>
        </row>
        <row r="586">
          <cell r="H586" t="str">
            <v>______</v>
          </cell>
          <cell r="I586" t="str">
            <v>______</v>
          </cell>
          <cell r="J586" t="str">
            <v>______</v>
          </cell>
          <cell r="M586" t="str">
            <v>______</v>
          </cell>
          <cell r="N586" t="str">
            <v>______</v>
          </cell>
        </row>
        <row r="587">
          <cell r="H587">
            <v>0</v>
          </cell>
          <cell r="I587">
            <v>5197.7639999999983</v>
          </cell>
          <cell r="J587">
            <v>6962.6449999999995</v>
          </cell>
          <cell r="M587">
            <v>9992.1529999999984</v>
          </cell>
          <cell r="N587">
            <v>5973.545000000001</v>
          </cell>
        </row>
        <row r="590">
          <cell r="H590">
            <v>0</v>
          </cell>
          <cell r="I590">
            <v>0</v>
          </cell>
          <cell r="J590">
            <v>0</v>
          </cell>
          <cell r="M590">
            <v>0</v>
          </cell>
          <cell r="N590">
            <v>0</v>
          </cell>
        </row>
        <row r="591">
          <cell r="H591">
            <v>0</v>
          </cell>
          <cell r="I591">
            <v>0</v>
          </cell>
          <cell r="J591">
            <v>0</v>
          </cell>
          <cell r="M591">
            <v>0</v>
          </cell>
          <cell r="N591">
            <v>0</v>
          </cell>
        </row>
        <row r="593">
          <cell r="H593">
            <v>0</v>
          </cell>
          <cell r="I593">
            <v>-1136.989</v>
          </cell>
          <cell r="J593">
            <v>-11.363000000000056</v>
          </cell>
          <cell r="M593">
            <v>0</v>
          </cell>
          <cell r="N593">
            <v>0</v>
          </cell>
        </row>
        <row r="594">
          <cell r="H594">
            <v>0</v>
          </cell>
          <cell r="I594">
            <v>-176.63200000000001</v>
          </cell>
          <cell r="J594">
            <v>36.621000000000009</v>
          </cell>
          <cell r="M594">
            <v>0</v>
          </cell>
          <cell r="N594">
            <v>0</v>
          </cell>
        </row>
        <row r="595">
          <cell r="H595">
            <v>0</v>
          </cell>
          <cell r="I595">
            <v>3116.3029999999999</v>
          </cell>
          <cell r="J595">
            <v>-379.88400000000001</v>
          </cell>
          <cell r="M595">
            <v>0</v>
          </cell>
          <cell r="N595">
            <v>0</v>
          </cell>
        </row>
        <row r="596">
          <cell r="H596">
            <v>0</v>
          </cell>
          <cell r="I596">
            <v>0</v>
          </cell>
          <cell r="J596">
            <v>0</v>
          </cell>
          <cell r="M596">
            <v>0</v>
          </cell>
          <cell r="N596">
            <v>0</v>
          </cell>
        </row>
        <row r="597">
          <cell r="H597">
            <v>0</v>
          </cell>
          <cell r="I597">
            <v>-315.77699999999999</v>
          </cell>
          <cell r="J597">
            <v>102.87099999999998</v>
          </cell>
          <cell r="M597">
            <v>0</v>
          </cell>
          <cell r="N597">
            <v>0</v>
          </cell>
        </row>
        <row r="598">
          <cell r="H598">
            <v>0</v>
          </cell>
          <cell r="I598">
            <v>-65483.093000000008</v>
          </cell>
          <cell r="J598">
            <v>-6731.1749999999884</v>
          </cell>
          <cell r="M598">
            <v>4033.7379999999994</v>
          </cell>
          <cell r="N598">
            <v>7905.8410000000003</v>
          </cell>
        </row>
        <row r="599">
          <cell r="H599">
            <v>0</v>
          </cell>
          <cell r="I599">
            <v>15102.003000000001</v>
          </cell>
          <cell r="J599">
            <v>1843.2749999999978</v>
          </cell>
          <cell r="M599">
            <v>0</v>
          </cell>
          <cell r="N599">
            <v>0</v>
          </cell>
        </row>
        <row r="600">
          <cell r="H600">
            <v>0</v>
          </cell>
          <cell r="I600">
            <v>1901.1970000000001</v>
          </cell>
          <cell r="J600">
            <v>159.98599999999988</v>
          </cell>
          <cell r="M600">
            <v>0</v>
          </cell>
          <cell r="N600">
            <v>0</v>
          </cell>
        </row>
        <row r="601">
          <cell r="H601">
            <v>0</v>
          </cell>
          <cell r="I601">
            <v>0</v>
          </cell>
          <cell r="J601">
            <v>0</v>
          </cell>
          <cell r="M601">
            <v>0</v>
          </cell>
          <cell r="N601">
            <v>0</v>
          </cell>
        </row>
        <row r="602">
          <cell r="H602">
            <v>0</v>
          </cell>
          <cell r="I602">
            <v>0</v>
          </cell>
          <cell r="J602">
            <v>0</v>
          </cell>
          <cell r="M602">
            <v>0</v>
          </cell>
          <cell r="N602">
            <v>0</v>
          </cell>
        </row>
        <row r="603">
          <cell r="H603">
            <v>0</v>
          </cell>
          <cell r="I603">
            <v>0</v>
          </cell>
          <cell r="J603">
            <v>0</v>
          </cell>
          <cell r="M603">
            <v>0</v>
          </cell>
          <cell r="N603">
            <v>0</v>
          </cell>
        </row>
        <row r="604">
          <cell r="H604">
            <v>0</v>
          </cell>
          <cell r="I604">
            <v>0</v>
          </cell>
          <cell r="J604">
            <v>0</v>
          </cell>
          <cell r="M604">
            <v>0</v>
          </cell>
          <cell r="N604">
            <v>0</v>
          </cell>
        </row>
        <row r="605">
          <cell r="H605">
            <v>0</v>
          </cell>
          <cell r="I605">
            <v>0</v>
          </cell>
          <cell r="J605">
            <v>0</v>
          </cell>
          <cell r="M605">
            <v>0</v>
          </cell>
          <cell r="N605">
            <v>0</v>
          </cell>
        </row>
        <row r="606">
          <cell r="H606">
            <v>0</v>
          </cell>
          <cell r="I606">
            <v>0</v>
          </cell>
          <cell r="J606">
            <v>0</v>
          </cell>
          <cell r="M606">
            <v>0</v>
          </cell>
          <cell r="N606">
            <v>0</v>
          </cell>
        </row>
        <row r="608">
          <cell r="H608">
            <v>0</v>
          </cell>
          <cell r="I608">
            <v>-41795.224000000017</v>
          </cell>
          <cell r="J608">
            <v>1982.9760000000088</v>
          </cell>
          <cell r="M608">
            <v>14025.890999999998</v>
          </cell>
          <cell r="N608">
            <v>13879.386000000002</v>
          </cell>
        </row>
        <row r="614">
          <cell r="H614">
            <v>0</v>
          </cell>
          <cell r="I614">
            <v>0</v>
          </cell>
          <cell r="J614">
            <v>0</v>
          </cell>
          <cell r="M614">
            <v>0</v>
          </cell>
          <cell r="N614">
            <v>0</v>
          </cell>
        </row>
        <row r="632">
          <cell r="H632" t="str">
            <v>______</v>
          </cell>
          <cell r="I632" t="str">
            <v>______</v>
          </cell>
          <cell r="J632" t="str">
            <v>______</v>
          </cell>
          <cell r="M632" t="str">
            <v>______</v>
          </cell>
          <cell r="N632" t="str">
            <v>______</v>
          </cell>
        </row>
        <row r="633">
          <cell r="H633">
            <v>0</v>
          </cell>
          <cell r="I633">
            <v>0</v>
          </cell>
          <cell r="J633">
            <v>0</v>
          </cell>
          <cell r="M633">
            <v>0</v>
          </cell>
          <cell r="N633">
            <v>0</v>
          </cell>
        </row>
        <row r="635">
          <cell r="H635">
            <v>0</v>
          </cell>
          <cell r="I635">
            <v>0</v>
          </cell>
          <cell r="J635">
            <v>0</v>
          </cell>
          <cell r="M635">
            <v>0</v>
          </cell>
          <cell r="N635">
            <v>0</v>
          </cell>
        </row>
        <row r="636">
          <cell r="H636">
            <v>0</v>
          </cell>
          <cell r="I636">
            <v>0</v>
          </cell>
          <cell r="J636">
            <v>0</v>
          </cell>
          <cell r="M636">
            <v>0</v>
          </cell>
          <cell r="N636">
            <v>0</v>
          </cell>
        </row>
        <row r="637">
          <cell r="H637" t="str">
            <v>______</v>
          </cell>
          <cell r="I637" t="str">
            <v>______</v>
          </cell>
          <cell r="J637" t="str">
            <v>______</v>
          </cell>
          <cell r="M637" t="str">
            <v>______</v>
          </cell>
          <cell r="N637" t="str">
            <v>______</v>
          </cell>
        </row>
        <row r="665">
          <cell r="H665">
            <v>0</v>
          </cell>
          <cell r="I665">
            <v>-41795.224000000017</v>
          </cell>
          <cell r="J665">
            <v>1982.9760000000088</v>
          </cell>
          <cell r="M665">
            <v>14025.890999999998</v>
          </cell>
          <cell r="N665">
            <v>13879.386000000002</v>
          </cell>
        </row>
        <row r="667">
          <cell r="H667">
            <v>0</v>
          </cell>
          <cell r="I667">
            <v>806.38800000000003</v>
          </cell>
          <cell r="J667">
            <v>-133.94299999999998</v>
          </cell>
          <cell r="M667">
            <v>0</v>
          </cell>
          <cell r="N667">
            <v>0</v>
          </cell>
        </row>
        <row r="676">
          <cell r="G676">
            <v>0</v>
          </cell>
          <cell r="H676">
            <v>0</v>
          </cell>
          <cell r="I676">
            <v>806.38800000000003</v>
          </cell>
          <cell r="J676">
            <v>672.44500000000005</v>
          </cell>
          <cell r="L676">
            <v>0</v>
          </cell>
          <cell r="M676">
            <v>0</v>
          </cell>
          <cell r="N676">
            <v>0</v>
          </cell>
        </row>
        <row r="677">
          <cell r="G677">
            <v>0</v>
          </cell>
          <cell r="H677">
            <v>0</v>
          </cell>
          <cell r="I677">
            <v>7357.5629999999992</v>
          </cell>
          <cell r="J677">
            <v>8120.982</v>
          </cell>
          <cell r="L677">
            <v>0</v>
          </cell>
          <cell r="M677">
            <v>0</v>
          </cell>
          <cell r="N677">
            <v>0</v>
          </cell>
        </row>
        <row r="678">
          <cell r="G678">
            <v>0</v>
          </cell>
          <cell r="H678">
            <v>0</v>
          </cell>
          <cell r="I678">
            <v>2576.0410000000002</v>
          </cell>
          <cell r="J678">
            <v>2826.1759999999999</v>
          </cell>
          <cell r="L678">
            <v>0</v>
          </cell>
          <cell r="M678">
            <v>0</v>
          </cell>
          <cell r="N678">
            <v>0</v>
          </cell>
        </row>
        <row r="679">
          <cell r="G679">
            <v>0</v>
          </cell>
          <cell r="H679">
            <v>0</v>
          </cell>
          <cell r="I679">
            <v>55.136000000000003</v>
          </cell>
          <cell r="J679">
            <v>521.93799999999999</v>
          </cell>
          <cell r="L679">
            <v>0</v>
          </cell>
          <cell r="M679">
            <v>0</v>
          </cell>
          <cell r="N679">
            <v>0</v>
          </cell>
        </row>
        <row r="680">
          <cell r="G680">
            <v>0</v>
          </cell>
          <cell r="H680">
            <v>0</v>
          </cell>
          <cell r="I680">
            <v>63.673000000000002</v>
          </cell>
          <cell r="J680">
            <v>638.89499999999998</v>
          </cell>
          <cell r="L680">
            <v>0</v>
          </cell>
          <cell r="M680">
            <v>0</v>
          </cell>
          <cell r="N680">
            <v>0</v>
          </cell>
        </row>
        <row r="681">
          <cell r="G681">
            <v>0</v>
          </cell>
          <cell r="H681">
            <v>0</v>
          </cell>
          <cell r="I681">
            <v>684.44299999999998</v>
          </cell>
          <cell r="J681">
            <v>823.154</v>
          </cell>
          <cell r="L681">
            <v>0</v>
          </cell>
          <cell r="M681">
            <v>0</v>
          </cell>
          <cell r="N681">
            <v>0</v>
          </cell>
        </row>
        <row r="682">
          <cell r="G682">
            <v>0</v>
          </cell>
          <cell r="H682">
            <v>0</v>
          </cell>
          <cell r="I682">
            <v>0</v>
          </cell>
          <cell r="J682">
            <v>0</v>
          </cell>
          <cell r="L682">
            <v>0</v>
          </cell>
          <cell r="M682">
            <v>0</v>
          </cell>
          <cell r="N682">
            <v>0</v>
          </cell>
        </row>
        <row r="683">
          <cell r="G683" t="str">
            <v>______</v>
          </cell>
          <cell r="H683" t="str">
            <v>______</v>
          </cell>
          <cell r="I683" t="str">
            <v>______</v>
          </cell>
          <cell r="J683" t="str">
            <v>______</v>
          </cell>
          <cell r="L683" t="str">
            <v>______</v>
          </cell>
          <cell r="M683" t="str">
            <v>______</v>
          </cell>
          <cell r="N683" t="str">
            <v>______</v>
          </cell>
        </row>
        <row r="684">
          <cell r="G684">
            <v>0</v>
          </cell>
          <cell r="H684">
            <v>0</v>
          </cell>
          <cell r="I684">
            <v>11543.243999999999</v>
          </cell>
          <cell r="J684">
            <v>13603.59</v>
          </cell>
          <cell r="L684">
            <v>0</v>
          </cell>
          <cell r="M684">
            <v>0</v>
          </cell>
          <cell r="N684">
            <v>0</v>
          </cell>
        </row>
        <row r="686">
          <cell r="G686">
            <v>0</v>
          </cell>
          <cell r="H686">
            <v>0</v>
          </cell>
          <cell r="I686">
            <v>36953.792000000001</v>
          </cell>
          <cell r="J686">
            <v>39822.54</v>
          </cell>
          <cell r="L686">
            <v>0</v>
          </cell>
          <cell r="M686">
            <v>0</v>
          </cell>
          <cell r="N686">
            <v>0</v>
          </cell>
        </row>
        <row r="688">
          <cell r="G688">
            <v>0</v>
          </cell>
          <cell r="H688">
            <v>0</v>
          </cell>
          <cell r="I688">
            <v>1136.989</v>
          </cell>
          <cell r="J688">
            <v>1148.3520000000001</v>
          </cell>
          <cell r="L688">
            <v>0</v>
          </cell>
          <cell r="M688">
            <v>0</v>
          </cell>
          <cell r="N688">
            <v>0</v>
          </cell>
        </row>
        <row r="689">
          <cell r="G689">
            <v>0</v>
          </cell>
          <cell r="H689">
            <v>0</v>
          </cell>
          <cell r="I689">
            <v>176.63200000000001</v>
          </cell>
          <cell r="J689">
            <v>140.011</v>
          </cell>
          <cell r="L689">
            <v>0</v>
          </cell>
          <cell r="M689">
            <v>0</v>
          </cell>
          <cell r="N689">
            <v>0</v>
          </cell>
        </row>
        <row r="690">
          <cell r="G690">
            <v>0</v>
          </cell>
          <cell r="H690">
            <v>0</v>
          </cell>
          <cell r="I690">
            <v>-3116.3029999999999</v>
          </cell>
          <cell r="J690">
            <v>-2736.4189999999999</v>
          </cell>
          <cell r="L690">
            <v>0</v>
          </cell>
          <cell r="M690">
            <v>0</v>
          </cell>
          <cell r="N690">
            <v>0</v>
          </cell>
        </row>
        <row r="691">
          <cell r="G691">
            <v>0</v>
          </cell>
          <cell r="H691">
            <v>0</v>
          </cell>
          <cell r="I691">
            <v>0</v>
          </cell>
          <cell r="J691">
            <v>0</v>
          </cell>
          <cell r="L691">
            <v>0</v>
          </cell>
          <cell r="M691">
            <v>0</v>
          </cell>
          <cell r="N691">
            <v>0</v>
          </cell>
        </row>
        <row r="692">
          <cell r="G692">
            <v>0</v>
          </cell>
          <cell r="H692">
            <v>0</v>
          </cell>
          <cell r="I692">
            <v>315.77699999999999</v>
          </cell>
          <cell r="J692">
            <v>212.90600000000001</v>
          </cell>
          <cell r="L692">
            <v>0</v>
          </cell>
          <cell r="M692">
            <v>0</v>
          </cell>
          <cell r="N692">
            <v>0</v>
          </cell>
        </row>
        <row r="693">
          <cell r="G693">
            <v>0</v>
          </cell>
          <cell r="H693">
            <v>0</v>
          </cell>
          <cell r="I693">
            <v>4764.9049999999997</v>
          </cell>
          <cell r="J693">
            <v>4893.8429999999998</v>
          </cell>
          <cell r="L693">
            <v>0</v>
          </cell>
          <cell r="M693">
            <v>0</v>
          </cell>
          <cell r="N693">
            <v>0</v>
          </cell>
        </row>
        <row r="694">
          <cell r="G694">
            <v>0</v>
          </cell>
          <cell r="H694">
            <v>0</v>
          </cell>
          <cell r="I694">
            <v>69516.831000000006</v>
          </cell>
          <cell r="J694">
            <v>84153.846999999994</v>
          </cell>
          <cell r="L694">
            <v>0</v>
          </cell>
          <cell r="M694">
            <v>0</v>
          </cell>
          <cell r="N694">
            <v>0</v>
          </cell>
        </row>
        <row r="696">
          <cell r="G696">
            <v>0</v>
          </cell>
          <cell r="H696">
            <v>0</v>
          </cell>
          <cell r="I696">
            <v>121291.867</v>
          </cell>
          <cell r="J696">
            <v>141238.66999999998</v>
          </cell>
          <cell r="L696">
            <v>0</v>
          </cell>
          <cell r="M696">
            <v>0</v>
          </cell>
          <cell r="N696">
            <v>0</v>
          </cell>
        </row>
        <row r="699">
          <cell r="G699">
            <v>0</v>
          </cell>
          <cell r="H699">
            <v>0</v>
          </cell>
          <cell r="I699">
            <v>2167.5430000000001</v>
          </cell>
          <cell r="J699">
            <v>2212.9669999999996</v>
          </cell>
          <cell r="L699">
            <v>0</v>
          </cell>
          <cell r="M699">
            <v>0</v>
          </cell>
          <cell r="N699">
            <v>0</v>
          </cell>
        </row>
        <row r="700">
          <cell r="G700">
            <v>0</v>
          </cell>
          <cell r="H700">
            <v>0</v>
          </cell>
          <cell r="I700">
            <v>1045.2950000000001</v>
          </cell>
          <cell r="J700">
            <v>630.72500000000002</v>
          </cell>
          <cell r="L700">
            <v>0</v>
          </cell>
          <cell r="M700">
            <v>0</v>
          </cell>
          <cell r="N700">
            <v>0</v>
          </cell>
        </row>
        <row r="701">
          <cell r="G701">
            <v>0</v>
          </cell>
          <cell r="H701">
            <v>0</v>
          </cell>
          <cell r="I701">
            <v>49.213999999999999</v>
          </cell>
          <cell r="J701">
            <v>747.77099999999996</v>
          </cell>
          <cell r="L701">
            <v>0</v>
          </cell>
          <cell r="M701">
            <v>0</v>
          </cell>
          <cell r="N701">
            <v>0</v>
          </cell>
        </row>
        <row r="702">
          <cell r="G702">
            <v>0</v>
          </cell>
          <cell r="H702">
            <v>0</v>
          </cell>
          <cell r="I702">
            <v>0</v>
          </cell>
          <cell r="J702">
            <v>2520.8310000000001</v>
          </cell>
          <cell r="L702">
            <v>0</v>
          </cell>
          <cell r="M702">
            <v>0</v>
          </cell>
          <cell r="N702">
            <v>0</v>
          </cell>
        </row>
        <row r="703">
          <cell r="G703">
            <v>0</v>
          </cell>
          <cell r="H703">
            <v>0</v>
          </cell>
          <cell r="I703">
            <v>158.45400000000001</v>
          </cell>
          <cell r="J703">
            <v>254.36799999999999</v>
          </cell>
          <cell r="L703">
            <v>0</v>
          </cell>
          <cell r="M703">
            <v>0</v>
          </cell>
          <cell r="N703">
            <v>0</v>
          </cell>
        </row>
        <row r="704">
          <cell r="G704">
            <v>0</v>
          </cell>
          <cell r="H704">
            <v>0</v>
          </cell>
          <cell r="I704">
            <v>1420.1220000000001</v>
          </cell>
          <cell r="J704">
            <v>1450.011</v>
          </cell>
          <cell r="L704">
            <v>0</v>
          </cell>
          <cell r="M704">
            <v>0</v>
          </cell>
          <cell r="N704">
            <v>0</v>
          </cell>
        </row>
        <row r="705">
          <cell r="G705">
            <v>0</v>
          </cell>
          <cell r="H705">
            <v>0</v>
          </cell>
          <cell r="I705">
            <v>950.69299999999998</v>
          </cell>
          <cell r="J705">
            <v>723.27800000000002</v>
          </cell>
          <cell r="L705">
            <v>0</v>
          </cell>
          <cell r="M705">
            <v>0</v>
          </cell>
          <cell r="N705">
            <v>0</v>
          </cell>
        </row>
        <row r="706">
          <cell r="G706">
            <v>0</v>
          </cell>
          <cell r="H706">
            <v>0</v>
          </cell>
          <cell r="I706">
            <v>151.14599999999999</v>
          </cell>
          <cell r="J706">
            <v>585.90499999999997</v>
          </cell>
          <cell r="L706">
            <v>0</v>
          </cell>
          <cell r="M706">
            <v>0</v>
          </cell>
          <cell r="N706">
            <v>0</v>
          </cell>
        </row>
        <row r="707">
          <cell r="G707" t="str">
            <v>______</v>
          </cell>
          <cell r="H707" t="str">
            <v>______</v>
          </cell>
          <cell r="I707" t="str">
            <v>______</v>
          </cell>
          <cell r="J707" t="str">
            <v>______</v>
          </cell>
          <cell r="L707" t="str">
            <v>______</v>
          </cell>
          <cell r="M707" t="str">
            <v>______</v>
          </cell>
          <cell r="N707" t="str">
            <v>______</v>
          </cell>
        </row>
        <row r="708">
          <cell r="G708">
            <v>0</v>
          </cell>
          <cell r="H708">
            <v>0</v>
          </cell>
          <cell r="I708">
            <v>5942.4670000000006</v>
          </cell>
          <cell r="J708">
            <v>9125.8560000000016</v>
          </cell>
          <cell r="L708">
            <v>0</v>
          </cell>
          <cell r="M708">
            <v>0</v>
          </cell>
          <cell r="N708">
            <v>0</v>
          </cell>
        </row>
        <row r="710">
          <cell r="G710">
            <v>0</v>
          </cell>
          <cell r="H710">
            <v>0</v>
          </cell>
          <cell r="I710">
            <v>15102.003000000001</v>
          </cell>
          <cell r="J710">
            <v>16945.277999999998</v>
          </cell>
          <cell r="L710">
            <v>0</v>
          </cell>
          <cell r="M710">
            <v>0</v>
          </cell>
          <cell r="N710">
            <v>0</v>
          </cell>
        </row>
        <row r="711">
          <cell r="G711">
            <v>0</v>
          </cell>
          <cell r="H711">
            <v>0</v>
          </cell>
          <cell r="I711">
            <v>1901.1970000000001</v>
          </cell>
          <cell r="J711">
            <v>2061.183</v>
          </cell>
          <cell r="L711">
            <v>0</v>
          </cell>
          <cell r="M711">
            <v>0</v>
          </cell>
          <cell r="N711">
            <v>0</v>
          </cell>
        </row>
        <row r="712">
          <cell r="G712">
            <v>0</v>
          </cell>
          <cell r="H712">
            <v>0</v>
          </cell>
          <cell r="I712">
            <v>0</v>
          </cell>
          <cell r="J712">
            <v>0</v>
          </cell>
          <cell r="L712">
            <v>0</v>
          </cell>
          <cell r="M712">
            <v>0</v>
          </cell>
          <cell r="N712">
            <v>0</v>
          </cell>
        </row>
        <row r="713">
          <cell r="G713">
            <v>0</v>
          </cell>
          <cell r="H713">
            <v>0</v>
          </cell>
          <cell r="I713">
            <v>0</v>
          </cell>
          <cell r="J713">
            <v>0</v>
          </cell>
          <cell r="L713">
            <v>0</v>
          </cell>
          <cell r="M713">
            <v>0</v>
          </cell>
          <cell r="N713">
            <v>0</v>
          </cell>
        </row>
        <row r="714">
          <cell r="G714">
            <v>0</v>
          </cell>
          <cell r="H714">
            <v>0</v>
          </cell>
          <cell r="I714">
            <v>0</v>
          </cell>
          <cell r="J714">
            <v>0</v>
          </cell>
          <cell r="L714">
            <v>0</v>
          </cell>
          <cell r="M714">
            <v>0</v>
          </cell>
          <cell r="N714">
            <v>0</v>
          </cell>
        </row>
        <row r="717">
          <cell r="G717">
            <v>0</v>
          </cell>
          <cell r="H717">
            <v>0</v>
          </cell>
          <cell r="I717">
            <v>9448.2000000000007</v>
          </cell>
          <cell r="J717">
            <v>10601.400000000001</v>
          </cell>
          <cell r="L717">
            <v>0</v>
          </cell>
          <cell r="M717">
            <v>0</v>
          </cell>
          <cell r="N717">
            <v>0</v>
          </cell>
        </row>
        <row r="718">
          <cell r="G718">
            <v>0</v>
          </cell>
          <cell r="H718">
            <v>0</v>
          </cell>
          <cell r="I718">
            <v>0</v>
          </cell>
          <cell r="J718">
            <v>0</v>
          </cell>
          <cell r="L718">
            <v>0</v>
          </cell>
          <cell r="M718">
            <v>0</v>
          </cell>
          <cell r="N718">
            <v>0</v>
          </cell>
        </row>
        <row r="719">
          <cell r="G719">
            <v>0</v>
          </cell>
          <cell r="H719">
            <v>0</v>
          </cell>
          <cell r="I719">
            <v>8909.1370000000006</v>
          </cell>
          <cell r="J719">
            <v>7734.3729999999996</v>
          </cell>
          <cell r="L719">
            <v>0</v>
          </cell>
          <cell r="M719">
            <v>0</v>
          </cell>
          <cell r="N719">
            <v>0</v>
          </cell>
        </row>
        <row r="720">
          <cell r="G720">
            <v>0</v>
          </cell>
          <cell r="H720">
            <v>0</v>
          </cell>
          <cell r="I720">
            <v>0</v>
          </cell>
          <cell r="J720">
            <v>4826.84</v>
          </cell>
          <cell r="L720">
            <v>0</v>
          </cell>
          <cell r="M720">
            <v>0</v>
          </cell>
          <cell r="N720">
            <v>0</v>
          </cell>
        </row>
        <row r="721">
          <cell r="G721">
            <v>0</v>
          </cell>
          <cell r="H721">
            <v>0</v>
          </cell>
          <cell r="I721">
            <v>0</v>
          </cell>
          <cell r="J721">
            <v>0</v>
          </cell>
          <cell r="L721">
            <v>0</v>
          </cell>
          <cell r="M721">
            <v>0</v>
          </cell>
          <cell r="N721">
            <v>0</v>
          </cell>
        </row>
        <row r="722">
          <cell r="G722">
            <v>0</v>
          </cell>
          <cell r="H722">
            <v>0</v>
          </cell>
          <cell r="I722">
            <v>0</v>
          </cell>
          <cell r="J722">
            <v>0</v>
          </cell>
          <cell r="L722">
            <v>0</v>
          </cell>
          <cell r="M722">
            <v>0</v>
          </cell>
          <cell r="N722">
            <v>0</v>
          </cell>
        </row>
        <row r="723">
          <cell r="G723">
            <v>0</v>
          </cell>
          <cell r="H723">
            <v>0</v>
          </cell>
          <cell r="I723">
            <v>0</v>
          </cell>
          <cell r="J723">
            <v>0</v>
          </cell>
          <cell r="L723">
            <v>0</v>
          </cell>
          <cell r="M723">
            <v>0</v>
          </cell>
          <cell r="N723">
            <v>0</v>
          </cell>
        </row>
        <row r="724">
          <cell r="G724">
            <v>0</v>
          </cell>
          <cell r="H724">
            <v>0</v>
          </cell>
          <cell r="I724">
            <v>0</v>
          </cell>
          <cell r="J724">
            <v>0</v>
          </cell>
          <cell r="L724">
            <v>0</v>
          </cell>
          <cell r="M724">
            <v>0</v>
          </cell>
          <cell r="N724">
            <v>0</v>
          </cell>
        </row>
        <row r="725">
          <cell r="G725">
            <v>0</v>
          </cell>
          <cell r="H725">
            <v>0</v>
          </cell>
          <cell r="I725">
            <v>0</v>
          </cell>
          <cell r="J725">
            <v>0</v>
          </cell>
          <cell r="L725">
            <v>0</v>
          </cell>
          <cell r="M725">
            <v>0</v>
          </cell>
          <cell r="N725">
            <v>0</v>
          </cell>
        </row>
        <row r="726">
          <cell r="G726">
            <v>0</v>
          </cell>
          <cell r="H726">
            <v>0</v>
          </cell>
          <cell r="I726">
            <v>0</v>
          </cell>
          <cell r="J726">
            <v>0</v>
          </cell>
          <cell r="L726">
            <v>0</v>
          </cell>
          <cell r="M726">
            <v>0</v>
          </cell>
          <cell r="N726">
            <v>0</v>
          </cell>
        </row>
        <row r="727">
          <cell r="G727">
            <v>0</v>
          </cell>
          <cell r="H727">
            <v>0</v>
          </cell>
          <cell r="I727">
            <v>0</v>
          </cell>
          <cell r="J727">
            <v>0</v>
          </cell>
          <cell r="L727">
            <v>0</v>
          </cell>
          <cell r="M727">
            <v>0</v>
          </cell>
          <cell r="N727">
            <v>0</v>
          </cell>
        </row>
        <row r="728">
          <cell r="G728">
            <v>0</v>
          </cell>
          <cell r="H728">
            <v>0</v>
          </cell>
          <cell r="I728">
            <v>0</v>
          </cell>
          <cell r="J728">
            <v>0</v>
          </cell>
          <cell r="L728">
            <v>0</v>
          </cell>
          <cell r="M728">
            <v>0</v>
          </cell>
          <cell r="N728">
            <v>0</v>
          </cell>
        </row>
        <row r="729">
          <cell r="G729">
            <v>0</v>
          </cell>
          <cell r="H729">
            <v>0</v>
          </cell>
          <cell r="I729">
            <v>0</v>
          </cell>
          <cell r="J729">
            <v>0</v>
          </cell>
          <cell r="L729">
            <v>0</v>
          </cell>
          <cell r="M729">
            <v>0</v>
          </cell>
          <cell r="N729">
            <v>0</v>
          </cell>
        </row>
        <row r="730">
          <cell r="G730">
            <v>0</v>
          </cell>
          <cell r="H730">
            <v>0</v>
          </cell>
          <cell r="I730">
            <v>0</v>
          </cell>
          <cell r="J730">
            <v>0</v>
          </cell>
          <cell r="L730">
            <v>0</v>
          </cell>
          <cell r="M730">
            <v>0</v>
          </cell>
          <cell r="N730">
            <v>0</v>
          </cell>
        </row>
        <row r="731">
          <cell r="G731">
            <v>0</v>
          </cell>
          <cell r="H731">
            <v>0</v>
          </cell>
          <cell r="I731">
            <v>0</v>
          </cell>
          <cell r="J731">
            <v>0</v>
          </cell>
          <cell r="L731">
            <v>0</v>
          </cell>
          <cell r="M731">
            <v>0</v>
          </cell>
          <cell r="N731">
            <v>0</v>
          </cell>
        </row>
        <row r="732">
          <cell r="G732">
            <v>0</v>
          </cell>
          <cell r="H732">
            <v>0</v>
          </cell>
          <cell r="I732">
            <v>0</v>
          </cell>
          <cell r="J732">
            <v>0</v>
          </cell>
          <cell r="L732">
            <v>0</v>
          </cell>
          <cell r="M732">
            <v>0</v>
          </cell>
          <cell r="N732">
            <v>0</v>
          </cell>
        </row>
        <row r="733">
          <cell r="G733">
            <v>0</v>
          </cell>
          <cell r="H733">
            <v>0</v>
          </cell>
          <cell r="I733">
            <v>0</v>
          </cell>
          <cell r="J733">
            <v>0</v>
          </cell>
          <cell r="L733">
            <v>0</v>
          </cell>
          <cell r="M733">
            <v>0</v>
          </cell>
          <cell r="N733">
            <v>0</v>
          </cell>
        </row>
        <row r="734">
          <cell r="G734">
            <v>0</v>
          </cell>
          <cell r="H734">
            <v>0</v>
          </cell>
          <cell r="I734">
            <v>0</v>
          </cell>
          <cell r="J734">
            <v>0</v>
          </cell>
          <cell r="L734">
            <v>0</v>
          </cell>
          <cell r="M734">
            <v>0</v>
          </cell>
          <cell r="N734">
            <v>0</v>
          </cell>
        </row>
        <row r="735">
          <cell r="G735" t="str">
            <v>______</v>
          </cell>
          <cell r="H735" t="str">
            <v>______</v>
          </cell>
          <cell r="I735" t="str">
            <v>______</v>
          </cell>
          <cell r="J735" t="str">
            <v>______</v>
          </cell>
          <cell r="L735" t="str">
            <v>______</v>
          </cell>
          <cell r="M735" t="str">
            <v>______</v>
          </cell>
          <cell r="N735" t="str">
            <v>______</v>
          </cell>
        </row>
        <row r="736">
          <cell r="G736">
            <v>0</v>
          </cell>
          <cell r="H736">
            <v>0</v>
          </cell>
          <cell r="I736">
            <v>18357.337</v>
          </cell>
          <cell r="J736">
            <v>23162.613000000001</v>
          </cell>
          <cell r="L736">
            <v>0</v>
          </cell>
          <cell r="M736">
            <v>0</v>
          </cell>
          <cell r="N736">
            <v>0</v>
          </cell>
        </row>
        <row r="738">
          <cell r="G738">
            <v>0</v>
          </cell>
          <cell r="H738">
            <v>0</v>
          </cell>
          <cell r="I738">
            <v>0</v>
          </cell>
          <cell r="J738">
            <v>0</v>
          </cell>
          <cell r="L738">
            <v>0</v>
          </cell>
          <cell r="M738">
            <v>0</v>
          </cell>
          <cell r="N738">
            <v>0</v>
          </cell>
        </row>
        <row r="740">
          <cell r="G740">
            <v>0</v>
          </cell>
          <cell r="H740">
            <v>0</v>
          </cell>
          <cell r="I740">
            <v>41303.004000000001</v>
          </cell>
          <cell r="J740">
            <v>51294.93</v>
          </cell>
          <cell r="L740">
            <v>0</v>
          </cell>
          <cell r="M740">
            <v>0</v>
          </cell>
          <cell r="N740">
            <v>0</v>
          </cell>
        </row>
        <row r="742">
          <cell r="G742">
            <v>1996</v>
          </cell>
          <cell r="H742">
            <v>1997</v>
          </cell>
          <cell r="I742">
            <v>1998</v>
          </cell>
          <cell r="J742">
            <v>1999</v>
          </cell>
          <cell r="L742">
            <v>1998</v>
          </cell>
          <cell r="M742">
            <v>1999</v>
          </cell>
          <cell r="N742">
            <v>2000</v>
          </cell>
        </row>
        <row r="745">
          <cell r="G745">
            <v>0</v>
          </cell>
          <cell r="H745">
            <v>0</v>
          </cell>
          <cell r="I745">
            <v>0</v>
          </cell>
          <cell r="J745">
            <v>0</v>
          </cell>
          <cell r="L745">
            <v>0</v>
          </cell>
          <cell r="M745">
            <v>0</v>
          </cell>
          <cell r="N745">
            <v>0</v>
          </cell>
        </row>
        <row r="746">
          <cell r="G746">
            <v>0</v>
          </cell>
          <cell r="H746">
            <v>0</v>
          </cell>
          <cell r="I746">
            <v>0</v>
          </cell>
          <cell r="J746">
            <v>0</v>
          </cell>
          <cell r="L746">
            <v>0</v>
          </cell>
          <cell r="M746">
            <v>0</v>
          </cell>
          <cell r="N746">
            <v>0</v>
          </cell>
        </row>
        <row r="747">
          <cell r="G747">
            <v>0</v>
          </cell>
          <cell r="H747">
            <v>0</v>
          </cell>
          <cell r="I747">
            <v>22753.388999999996</v>
          </cell>
          <cell r="J747">
            <v>23575.857</v>
          </cell>
          <cell r="L747">
            <v>0</v>
          </cell>
          <cell r="M747">
            <v>0</v>
          </cell>
          <cell r="N747">
            <v>0</v>
          </cell>
        </row>
        <row r="748">
          <cell r="G748">
            <v>0</v>
          </cell>
          <cell r="H748">
            <v>0</v>
          </cell>
          <cell r="I748">
            <v>57235.474000000002</v>
          </cell>
          <cell r="J748">
            <v>66367.883000000002</v>
          </cell>
          <cell r="L748">
            <v>0</v>
          </cell>
          <cell r="M748">
            <v>0</v>
          </cell>
          <cell r="N748">
            <v>0</v>
          </cell>
        </row>
        <row r="749">
          <cell r="G749">
            <v>0</v>
          </cell>
          <cell r="H749">
            <v>0</v>
          </cell>
          <cell r="I749">
            <v>0</v>
          </cell>
          <cell r="J749">
            <v>0</v>
          </cell>
          <cell r="L749">
            <v>0</v>
          </cell>
          <cell r="M749">
            <v>0</v>
          </cell>
          <cell r="N749">
            <v>0</v>
          </cell>
        </row>
        <row r="750">
          <cell r="G750">
            <v>0</v>
          </cell>
          <cell r="H750">
            <v>0</v>
          </cell>
          <cell r="I750">
            <v>0</v>
          </cell>
          <cell r="J750">
            <v>0</v>
          </cell>
          <cell r="L750">
            <v>0</v>
          </cell>
          <cell r="M750">
            <v>0</v>
          </cell>
          <cell r="N750">
            <v>0</v>
          </cell>
        </row>
        <row r="751">
          <cell r="G751">
            <v>0</v>
          </cell>
          <cell r="H751">
            <v>0</v>
          </cell>
          <cell r="I751">
            <v>0</v>
          </cell>
          <cell r="J751">
            <v>0</v>
          </cell>
          <cell r="L751">
            <v>0</v>
          </cell>
          <cell r="M751">
            <v>0</v>
          </cell>
          <cell r="N751">
            <v>0</v>
          </cell>
        </row>
        <row r="753">
          <cell r="G753">
            <v>0</v>
          </cell>
          <cell r="H753">
            <v>0</v>
          </cell>
          <cell r="I753">
            <v>79988.862999999998</v>
          </cell>
          <cell r="J753">
            <v>89943.74</v>
          </cell>
          <cell r="L753">
            <v>0</v>
          </cell>
          <cell r="M753">
            <v>0</v>
          </cell>
          <cell r="N753">
            <v>0</v>
          </cell>
        </row>
        <row r="755">
          <cell r="G755">
            <v>0</v>
          </cell>
          <cell r="H755">
            <v>0</v>
          </cell>
          <cell r="I755">
            <v>121291.867</v>
          </cell>
          <cell r="J755">
            <v>141238.67000000001</v>
          </cell>
          <cell r="L755">
            <v>0</v>
          </cell>
          <cell r="M755">
            <v>0</v>
          </cell>
          <cell r="N755">
            <v>0</v>
          </cell>
        </row>
        <row r="757">
          <cell r="G757">
            <v>0</v>
          </cell>
          <cell r="H757">
            <v>0</v>
          </cell>
          <cell r="I757">
            <v>0</v>
          </cell>
          <cell r="J757">
            <v>0</v>
          </cell>
          <cell r="L757">
            <v>0</v>
          </cell>
          <cell r="M757">
            <v>0</v>
          </cell>
          <cell r="N757">
            <v>0</v>
          </cell>
        </row>
        <row r="837">
          <cell r="L837">
            <v>0</v>
          </cell>
          <cell r="M837">
            <v>0</v>
          </cell>
          <cell r="N837">
            <v>0</v>
          </cell>
        </row>
        <row r="838">
          <cell r="L838">
            <v>0</v>
          </cell>
          <cell r="M838">
            <v>0</v>
          </cell>
          <cell r="N838">
            <v>0</v>
          </cell>
        </row>
        <row r="840">
          <cell r="G840">
            <v>0</v>
          </cell>
          <cell r="H840">
            <v>6416.5503355704705</v>
          </cell>
          <cell r="I840">
            <v>4195.1859999999997</v>
          </cell>
          <cell r="J840">
            <v>4860.1379999999999</v>
          </cell>
          <cell r="L840">
            <v>0</v>
          </cell>
          <cell r="M840">
            <v>0</v>
          </cell>
          <cell r="N840">
            <v>0</v>
          </cell>
        </row>
        <row r="1266">
          <cell r="H1266">
            <v>0</v>
          </cell>
          <cell r="I1266">
            <v>0</v>
          </cell>
          <cell r="J1266">
            <v>0</v>
          </cell>
          <cell r="M1266">
            <v>0</v>
          </cell>
          <cell r="N1266">
            <v>0</v>
          </cell>
        </row>
        <row r="1267">
          <cell r="G1267">
            <v>0</v>
          </cell>
          <cell r="H1267">
            <v>0</v>
          </cell>
          <cell r="I1267">
            <v>0</v>
          </cell>
          <cell r="J1267">
            <v>0</v>
          </cell>
        </row>
        <row r="1454">
          <cell r="G1454">
            <v>0</v>
          </cell>
          <cell r="H1454">
            <v>0</v>
          </cell>
          <cell r="I1454">
            <v>0</v>
          </cell>
          <cell r="J1454">
            <v>0</v>
          </cell>
          <cell r="L1454">
            <v>0</v>
          </cell>
          <cell r="M1454">
            <v>0</v>
          </cell>
          <cell r="N1454">
            <v>0</v>
          </cell>
        </row>
        <row r="1455">
          <cell r="G1455">
            <v>0</v>
          </cell>
          <cell r="H1455">
            <v>0</v>
          </cell>
          <cell r="I1455">
            <v>0</v>
          </cell>
          <cell r="J1455">
            <v>0</v>
          </cell>
          <cell r="L1455">
            <v>0</v>
          </cell>
          <cell r="M1455">
            <v>0</v>
          </cell>
          <cell r="N1455">
            <v>0</v>
          </cell>
        </row>
        <row r="1456">
          <cell r="G1456">
            <v>0</v>
          </cell>
          <cell r="H1456">
            <v>0</v>
          </cell>
          <cell r="I1456">
            <v>0</v>
          </cell>
          <cell r="J1456">
            <v>0</v>
          </cell>
          <cell r="L1456">
            <v>0</v>
          </cell>
          <cell r="M1456">
            <v>0</v>
          </cell>
          <cell r="N1456">
            <v>0</v>
          </cell>
        </row>
        <row r="1457">
          <cell r="G1457">
            <v>0</v>
          </cell>
          <cell r="H1457">
            <v>0</v>
          </cell>
          <cell r="I1457">
            <v>0</v>
          </cell>
          <cell r="J1457">
            <v>0</v>
          </cell>
          <cell r="L1457">
            <v>0</v>
          </cell>
          <cell r="M1457">
            <v>0</v>
          </cell>
          <cell r="N1457">
            <v>0</v>
          </cell>
        </row>
        <row r="1458">
          <cell r="G1458">
            <v>0</v>
          </cell>
          <cell r="H1458">
            <v>0</v>
          </cell>
          <cell r="I1458">
            <v>0</v>
          </cell>
          <cell r="J1458">
            <v>0</v>
          </cell>
          <cell r="L1458">
            <v>0</v>
          </cell>
          <cell r="M1458">
            <v>0</v>
          </cell>
          <cell r="N1458">
            <v>0</v>
          </cell>
        </row>
        <row r="1459">
          <cell r="G1459">
            <v>0</v>
          </cell>
          <cell r="H1459">
            <v>0</v>
          </cell>
          <cell r="I1459">
            <v>0</v>
          </cell>
          <cell r="J1459">
            <v>0</v>
          </cell>
        </row>
        <row r="1460">
          <cell r="G1460">
            <v>0</v>
          </cell>
          <cell r="H1460">
            <v>0</v>
          </cell>
          <cell r="I1460">
            <v>0</v>
          </cell>
          <cell r="J1460">
            <v>0</v>
          </cell>
        </row>
        <row r="1461">
          <cell r="G1461">
            <v>0</v>
          </cell>
          <cell r="H1461">
            <v>0</v>
          </cell>
          <cell r="I1461">
            <v>0</v>
          </cell>
          <cell r="J1461">
            <v>0</v>
          </cell>
        </row>
        <row r="1462">
          <cell r="J1462">
            <v>0</v>
          </cell>
        </row>
        <row r="1463">
          <cell r="J1463">
            <v>0</v>
          </cell>
        </row>
        <row r="1464">
          <cell r="J1464">
            <v>0</v>
          </cell>
        </row>
        <row r="1465">
          <cell r="J1465">
            <v>0</v>
          </cell>
        </row>
        <row r="1468">
          <cell r="G1468">
            <v>0</v>
          </cell>
          <cell r="H1468">
            <v>0</v>
          </cell>
          <cell r="I1468">
            <v>0</v>
          </cell>
          <cell r="J1468">
            <v>0</v>
          </cell>
          <cell r="L1468">
            <v>0</v>
          </cell>
          <cell r="M1468">
            <v>0</v>
          </cell>
          <cell r="N1468">
            <v>0</v>
          </cell>
        </row>
        <row r="1469">
          <cell r="G1469">
            <v>0</v>
          </cell>
          <cell r="H1469">
            <v>0</v>
          </cell>
          <cell r="I1469">
            <v>0</v>
          </cell>
          <cell r="J1469">
            <v>0</v>
          </cell>
          <cell r="L1469">
            <v>0</v>
          </cell>
          <cell r="M1469">
            <v>0</v>
          </cell>
          <cell r="N1469">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56">
          <cell r="B656">
            <v>309170.44205052825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row r="4">
          <cell r="B4" t="str">
            <v>Project</v>
          </cell>
        </row>
        <row r="5">
          <cell r="B5" t="str">
            <v>DG</v>
          </cell>
        </row>
        <row r="6">
          <cell r="B6" t="str">
            <v>Wind 2000</v>
          </cell>
        </row>
        <row r="7">
          <cell r="B7" t="str">
            <v>Wind 2001</v>
          </cell>
        </row>
        <row r="8">
          <cell r="B8" t="str">
            <v>Wind 2002</v>
          </cell>
        </row>
        <row r="9">
          <cell r="B9" t="str">
            <v>Wind 2003</v>
          </cell>
        </row>
        <row r="10">
          <cell r="B10" t="str">
            <v>Wind 2004</v>
          </cell>
        </row>
        <row r="11">
          <cell r="B11" t="str">
            <v>Texas Pilot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row r="4">
          <cell r="C4" t="str">
            <v>100A</v>
          </cell>
          <cell r="D4">
            <v>64</v>
          </cell>
          <cell r="E4">
            <v>1000</v>
          </cell>
          <cell r="F4">
            <v>1</v>
          </cell>
        </row>
        <row r="5">
          <cell r="C5" t="str">
            <v>135A</v>
          </cell>
          <cell r="D5">
            <v>1</v>
          </cell>
          <cell r="E5">
            <v>2000</v>
          </cell>
          <cell r="F5">
            <v>2</v>
          </cell>
        </row>
        <row r="6">
          <cell r="C6" t="str">
            <v>150A</v>
          </cell>
          <cell r="D6">
            <v>9</v>
          </cell>
          <cell r="E6">
            <v>2000</v>
          </cell>
          <cell r="F6">
            <v>2</v>
          </cell>
        </row>
        <row r="7">
          <cell r="C7" t="str">
            <v>15A</v>
          </cell>
          <cell r="D7">
            <v>6</v>
          </cell>
          <cell r="E7">
            <v>3000</v>
          </cell>
          <cell r="F7">
            <v>1</v>
          </cell>
        </row>
        <row r="8">
          <cell r="C8" t="str">
            <v>15F</v>
          </cell>
          <cell r="D8">
            <v>2</v>
          </cell>
          <cell r="E8">
            <v>10000</v>
          </cell>
          <cell r="F8">
            <v>3</v>
          </cell>
        </row>
        <row r="9">
          <cell r="C9" t="str">
            <v>175MV</v>
          </cell>
          <cell r="D9">
            <v>1</v>
          </cell>
          <cell r="E9">
            <v>24000</v>
          </cell>
          <cell r="F9">
            <v>15</v>
          </cell>
        </row>
        <row r="10">
          <cell r="C10" t="str">
            <v>20T</v>
          </cell>
          <cell r="D10">
            <v>325</v>
          </cell>
          <cell r="E10">
            <v>3000</v>
          </cell>
          <cell r="F10">
            <v>3</v>
          </cell>
        </row>
        <row r="11">
          <cell r="C11" t="str">
            <v>300A</v>
          </cell>
          <cell r="D11">
            <v>2</v>
          </cell>
          <cell r="E11">
            <v>2000</v>
          </cell>
          <cell r="F11">
            <v>3</v>
          </cell>
        </row>
        <row r="12">
          <cell r="C12" t="str">
            <v>40A</v>
          </cell>
          <cell r="D12">
            <v>34</v>
          </cell>
          <cell r="E12">
            <v>1000</v>
          </cell>
          <cell r="F12">
            <v>1</v>
          </cell>
        </row>
        <row r="13">
          <cell r="C13" t="str">
            <v>52A</v>
          </cell>
          <cell r="D13">
            <v>10</v>
          </cell>
          <cell r="E13">
            <v>1000</v>
          </cell>
          <cell r="F13">
            <v>1</v>
          </cell>
        </row>
        <row r="14">
          <cell r="C14" t="str">
            <v>60A</v>
          </cell>
          <cell r="D14">
            <v>33</v>
          </cell>
          <cell r="E14">
            <v>1000</v>
          </cell>
          <cell r="F14">
            <v>1</v>
          </cell>
        </row>
        <row r="15">
          <cell r="C15" t="str">
            <v>75A</v>
          </cell>
          <cell r="D15">
            <v>13</v>
          </cell>
          <cell r="E15">
            <v>1000</v>
          </cell>
          <cell r="F15">
            <v>1</v>
          </cell>
        </row>
        <row r="16">
          <cell r="C16" t="str">
            <v>90A</v>
          </cell>
          <cell r="D16">
            <v>2</v>
          </cell>
          <cell r="E16">
            <v>1000</v>
          </cell>
          <cell r="F16">
            <v>1</v>
          </cell>
        </row>
        <row r="17">
          <cell r="C17" t="str">
            <v>cf15</v>
          </cell>
          <cell r="D17">
            <v>10</v>
          </cell>
          <cell r="E17">
            <v>10000</v>
          </cell>
          <cell r="F17">
            <v>4</v>
          </cell>
        </row>
        <row r="18">
          <cell r="C18" t="str">
            <v>cf7</v>
          </cell>
          <cell r="D18">
            <v>2</v>
          </cell>
          <cell r="E18">
            <v>10000</v>
          </cell>
          <cell r="F18">
            <v>4</v>
          </cell>
        </row>
        <row r="19">
          <cell r="C19" t="str">
            <v>cf9</v>
          </cell>
          <cell r="D19">
            <v>5</v>
          </cell>
          <cell r="E19">
            <v>10000</v>
          </cell>
          <cell r="F19">
            <v>4</v>
          </cell>
        </row>
        <row r="20">
          <cell r="C20" t="str">
            <v>f20</v>
          </cell>
          <cell r="D20">
            <v>734</v>
          </cell>
          <cell r="E20">
            <v>20000</v>
          </cell>
          <cell r="F20">
            <v>3</v>
          </cell>
        </row>
        <row r="21">
          <cell r="C21" t="str">
            <v>f30</v>
          </cell>
          <cell r="D21">
            <v>124</v>
          </cell>
          <cell r="E21">
            <v>20000</v>
          </cell>
          <cell r="F21">
            <v>3</v>
          </cell>
        </row>
        <row r="22">
          <cell r="C22" t="str">
            <v>f32</v>
          </cell>
          <cell r="D22">
            <v>268</v>
          </cell>
          <cell r="E22">
            <v>20000</v>
          </cell>
          <cell r="F22">
            <v>2</v>
          </cell>
        </row>
        <row r="23">
          <cell r="C23" t="str">
            <v>f34</v>
          </cell>
          <cell r="D23">
            <v>1</v>
          </cell>
          <cell r="E23">
            <v>20000</v>
          </cell>
          <cell r="F23">
            <v>1</v>
          </cell>
        </row>
        <row r="24">
          <cell r="C24" t="str">
            <v>f40</v>
          </cell>
          <cell r="D24">
            <v>3050</v>
          </cell>
          <cell r="E24">
            <v>20000</v>
          </cell>
          <cell r="F24">
            <v>1</v>
          </cell>
        </row>
        <row r="25">
          <cell r="C25" t="str">
            <v>f40u</v>
          </cell>
          <cell r="D25">
            <v>66</v>
          </cell>
          <cell r="E25">
            <v>20000</v>
          </cell>
          <cell r="F25">
            <v>6</v>
          </cell>
        </row>
        <row r="26">
          <cell r="C26" t="str">
            <v>f48HO</v>
          </cell>
          <cell r="D26">
            <v>1</v>
          </cell>
          <cell r="E26">
            <v>15000</v>
          </cell>
          <cell r="F26">
            <v>3</v>
          </cell>
        </row>
        <row r="27">
          <cell r="C27" t="str">
            <v>f96</v>
          </cell>
          <cell r="D27">
            <v>9</v>
          </cell>
          <cell r="E27">
            <v>15000</v>
          </cell>
          <cell r="F27">
            <v>4</v>
          </cell>
        </row>
        <row r="28">
          <cell r="C28" t="str">
            <v>led</v>
          </cell>
          <cell r="D28">
            <v>1</v>
          </cell>
          <cell r="E28">
            <v>50000</v>
          </cell>
          <cell r="F28">
            <v>19</v>
          </cell>
        </row>
        <row r="29">
          <cell r="C29" t="str">
            <v>none</v>
          </cell>
          <cell r="E29">
            <v>0</v>
          </cell>
          <cell r="F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row r="450">
          <cell r="B450">
            <v>0.4</v>
          </cell>
        </row>
        <row r="451">
          <cell r="B451">
            <v>0.56999999999999995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C7">
            <v>1996</v>
          </cell>
          <cell r="D7">
            <v>1997</v>
          </cell>
          <cell r="E7">
            <v>1998</v>
          </cell>
          <cell r="F7">
            <v>1999</v>
          </cell>
          <cell r="G7">
            <v>2000</v>
          </cell>
          <cell r="H7">
            <v>2001</v>
          </cell>
          <cell r="I7">
            <v>2002</v>
          </cell>
          <cell r="J7">
            <v>2003</v>
          </cell>
          <cell r="K7">
            <v>2004</v>
          </cell>
          <cell r="L7">
            <v>2005</v>
          </cell>
          <cell r="M7">
            <v>2006</v>
          </cell>
          <cell r="N7">
            <v>2007</v>
          </cell>
          <cell r="O7">
            <v>2008</v>
          </cell>
          <cell r="P7">
            <v>2009</v>
          </cell>
          <cell r="Q7">
            <v>2010</v>
          </cell>
          <cell r="R7">
            <v>2011</v>
          </cell>
          <cell r="S7">
            <v>2012</v>
          </cell>
          <cell r="T7">
            <v>2013</v>
          </cell>
          <cell r="U7">
            <v>2014</v>
          </cell>
          <cell r="V7">
            <v>2015</v>
          </cell>
          <cell r="W7">
            <v>2016</v>
          </cell>
          <cell r="X7">
            <v>2017</v>
          </cell>
          <cell r="Y7">
            <v>2018</v>
          </cell>
          <cell r="Z7">
            <v>2019</v>
          </cell>
          <cell r="AA7">
            <v>2020</v>
          </cell>
        </row>
        <row r="10">
          <cell r="C10">
            <v>1996</v>
          </cell>
          <cell r="D10">
            <v>1997</v>
          </cell>
          <cell r="E10">
            <v>1998</v>
          </cell>
          <cell r="F10">
            <v>1999</v>
          </cell>
          <cell r="G10">
            <v>2000</v>
          </cell>
          <cell r="H10">
            <v>2001</v>
          </cell>
          <cell r="I10">
            <v>2002</v>
          </cell>
          <cell r="J10">
            <v>2003</v>
          </cell>
          <cell r="K10">
            <v>2004</v>
          </cell>
          <cell r="L10">
            <v>2005</v>
          </cell>
          <cell r="M10">
            <v>2006</v>
          </cell>
          <cell r="N10">
            <v>2007</v>
          </cell>
          <cell r="O10">
            <v>2008</v>
          </cell>
          <cell r="P10">
            <v>2009</v>
          </cell>
          <cell r="Q10">
            <v>2010</v>
          </cell>
          <cell r="R10">
            <v>2011</v>
          </cell>
          <cell r="S10">
            <v>2012</v>
          </cell>
          <cell r="T10">
            <v>2013</v>
          </cell>
          <cell r="U10">
            <v>2014</v>
          </cell>
          <cell r="V10">
            <v>2015</v>
          </cell>
          <cell r="W10">
            <v>2016</v>
          </cell>
          <cell r="X10">
            <v>2017</v>
          </cell>
          <cell r="Y10">
            <v>2018</v>
          </cell>
          <cell r="Z10">
            <v>2019</v>
          </cell>
          <cell r="AA10">
            <v>2020</v>
          </cell>
        </row>
        <row r="11">
          <cell r="B11" t="str">
            <v>C$ Devaluation</v>
          </cell>
          <cell r="C11">
            <v>1</v>
          </cell>
          <cell r="D11">
            <v>1</v>
          </cell>
          <cell r="E11">
            <v>1</v>
          </cell>
          <cell r="F11">
            <v>1</v>
          </cell>
          <cell r="G11">
            <v>1</v>
          </cell>
          <cell r="H11">
            <v>1</v>
          </cell>
          <cell r="I11">
            <v>1</v>
          </cell>
          <cell r="J11">
            <v>1</v>
          </cell>
          <cell r="K11">
            <v>1</v>
          </cell>
          <cell r="L11">
            <v>1</v>
          </cell>
          <cell r="M11">
            <v>1</v>
          </cell>
          <cell r="N11">
            <v>1</v>
          </cell>
          <cell r="O11">
            <v>1</v>
          </cell>
          <cell r="P11">
            <v>1</v>
          </cell>
          <cell r="Q11">
            <v>1</v>
          </cell>
          <cell r="R11">
            <v>1</v>
          </cell>
          <cell r="S11">
            <v>1</v>
          </cell>
          <cell r="T11">
            <v>1</v>
          </cell>
          <cell r="U11">
            <v>1</v>
          </cell>
          <cell r="V11">
            <v>1</v>
          </cell>
          <cell r="W11">
            <v>1</v>
          </cell>
          <cell r="X11">
            <v>1</v>
          </cell>
          <cell r="Y11">
            <v>1</v>
          </cell>
          <cell r="Z11">
            <v>1</v>
          </cell>
          <cell r="AA11">
            <v>1</v>
          </cell>
        </row>
        <row r="13">
          <cell r="C13">
            <v>1996</v>
          </cell>
          <cell r="D13">
            <v>1997</v>
          </cell>
          <cell r="E13">
            <v>1998</v>
          </cell>
          <cell r="F13">
            <v>1999</v>
          </cell>
          <cell r="G13">
            <v>2000</v>
          </cell>
          <cell r="H13">
            <v>2001</v>
          </cell>
          <cell r="I13">
            <v>2002</v>
          </cell>
          <cell r="J13">
            <v>2003</v>
          </cell>
          <cell r="K13">
            <v>2004</v>
          </cell>
          <cell r="L13">
            <v>2005</v>
          </cell>
          <cell r="M13">
            <v>2006</v>
          </cell>
          <cell r="N13">
            <v>2007</v>
          </cell>
          <cell r="O13">
            <v>2008</v>
          </cell>
          <cell r="P13">
            <v>2009</v>
          </cell>
          <cell r="Q13">
            <v>2010</v>
          </cell>
          <cell r="R13">
            <v>2011</v>
          </cell>
          <cell r="S13">
            <v>2012</v>
          </cell>
          <cell r="T13">
            <v>2013</v>
          </cell>
          <cell r="U13">
            <v>2014</v>
          </cell>
          <cell r="V13">
            <v>2015</v>
          </cell>
          <cell r="W13">
            <v>2016</v>
          </cell>
          <cell r="X13">
            <v>2017</v>
          </cell>
          <cell r="Y13">
            <v>2018</v>
          </cell>
          <cell r="Z13">
            <v>2019</v>
          </cell>
          <cell r="AA13">
            <v>2020</v>
          </cell>
        </row>
        <row r="14">
          <cell r="B14" t="str">
            <v>C$/US$ Effective Exchange Rate</v>
          </cell>
          <cell r="C14">
            <v>0.6623</v>
          </cell>
          <cell r="D14">
            <v>0.6623</v>
          </cell>
          <cell r="E14">
            <v>0.6623</v>
          </cell>
          <cell r="F14">
            <v>0.6623</v>
          </cell>
          <cell r="G14">
            <v>0.6623</v>
          </cell>
          <cell r="H14">
            <v>0.6623</v>
          </cell>
          <cell r="I14">
            <v>0.6623</v>
          </cell>
          <cell r="J14">
            <v>0.6623</v>
          </cell>
          <cell r="K14">
            <v>0.6623</v>
          </cell>
          <cell r="L14">
            <v>0.6623</v>
          </cell>
          <cell r="M14">
            <v>0.6623</v>
          </cell>
          <cell r="N14">
            <v>0.6623</v>
          </cell>
          <cell r="O14">
            <v>0.6623</v>
          </cell>
          <cell r="P14">
            <v>0.6623</v>
          </cell>
          <cell r="Q14">
            <v>0.6623</v>
          </cell>
          <cell r="R14">
            <v>0.6623</v>
          </cell>
          <cell r="S14">
            <v>0.6623</v>
          </cell>
          <cell r="T14">
            <v>0.6623</v>
          </cell>
          <cell r="U14">
            <v>0.6623</v>
          </cell>
          <cell r="V14">
            <v>0.6623</v>
          </cell>
          <cell r="W14">
            <v>0.6623</v>
          </cell>
          <cell r="X14">
            <v>0.6623</v>
          </cell>
          <cell r="Y14">
            <v>0.6623</v>
          </cell>
          <cell r="Z14">
            <v>0.6623</v>
          </cell>
          <cell r="AA14">
            <v>0.6623</v>
          </cell>
        </row>
        <row r="23">
          <cell r="E23">
            <v>1998</v>
          </cell>
          <cell r="F23">
            <v>1999</v>
          </cell>
          <cell r="G23">
            <v>2000</v>
          </cell>
          <cell r="H23">
            <v>2001</v>
          </cell>
          <cell r="I23">
            <v>2002</v>
          </cell>
          <cell r="J23">
            <v>2003</v>
          </cell>
          <cell r="K23">
            <v>2004</v>
          </cell>
          <cell r="L23">
            <v>2005</v>
          </cell>
          <cell r="M23">
            <v>2006</v>
          </cell>
          <cell r="N23">
            <v>2007</v>
          </cell>
          <cell r="O23">
            <v>2008</v>
          </cell>
          <cell r="P23">
            <v>2009</v>
          </cell>
          <cell r="Q23">
            <v>2010</v>
          </cell>
          <cell r="R23">
            <v>2011</v>
          </cell>
          <cell r="S23">
            <v>2012</v>
          </cell>
          <cell r="T23">
            <v>2013</v>
          </cell>
          <cell r="U23">
            <v>2014</v>
          </cell>
          <cell r="V23">
            <v>2015</v>
          </cell>
          <cell r="W23">
            <v>2016</v>
          </cell>
          <cell r="X23">
            <v>2017</v>
          </cell>
          <cell r="Y23">
            <v>2018</v>
          </cell>
          <cell r="Z23">
            <v>2019</v>
          </cell>
          <cell r="AA23">
            <v>2020</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row r="197">
          <cell r="B197">
            <v>2003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row r="1">
          <cell r="C1">
            <v>2002</v>
          </cell>
        </row>
        <row r="84">
          <cell r="B84">
            <v>2002</v>
          </cell>
        </row>
        <row r="157">
          <cell r="B157">
            <v>650</v>
          </cell>
        </row>
        <row r="162">
          <cell r="B162">
            <v>2002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row r="3">
          <cell r="H3" t="str">
            <v>DATASET@0</v>
          </cell>
        </row>
        <row r="6">
          <cell r="B6" t="str">
            <v>X:\SEU_Risk_Mgmt\Prices\2010\2010_03\Fleet\corr-fleet-03-26.txt</v>
          </cell>
        </row>
        <row r="7">
          <cell r="B7" t="str">
            <v>X:\SEU_Risk_Mgmt\Prices\2010\2010_03\Fleet\Assets-fleet-03-26.txt</v>
          </cell>
        </row>
        <row r="8">
          <cell r="B8" t="str">
            <v>X:\SEU_Risk_Mgmt\Production\_Daily Portfolio Runs\Liquidity Runs\2010\2010_03\0312610_Fleet_all_Liquidity.txt</v>
          </cell>
        </row>
        <row r="11">
          <cell r="B11">
            <v>10</v>
          </cell>
        </row>
        <row r="12">
          <cell r="B12">
            <v>0.95</v>
          </cell>
        </row>
        <row r="13">
          <cell r="B13" t="str">
            <v>USD</v>
          </cell>
        </row>
        <row r="14">
          <cell r="B14">
            <v>40263</v>
          </cell>
        </row>
        <row r="24">
          <cell r="B24" t="str">
            <v>output_portanl.txt</v>
          </cell>
        </row>
        <row r="25">
          <cell r="B25" t="b">
            <v>1</v>
          </cell>
        </row>
        <row r="26">
          <cell r="B26" t="b">
            <v>1</v>
          </cell>
        </row>
        <row r="27">
          <cell r="B27" t="b">
            <v>1</v>
          </cell>
        </row>
      </sheetData>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row r="43">
          <cell r="R43">
            <v>0</v>
          </cell>
        </row>
        <row r="56">
          <cell r="R56">
            <v>0</v>
          </cell>
        </row>
        <row r="57">
          <cell r="R57">
            <v>0</v>
          </cell>
        </row>
      </sheetData>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row r="2">
          <cell r="A2" t="str">
            <v>305-A</v>
          </cell>
          <cell r="B2">
            <v>1</v>
          </cell>
          <cell r="C2">
            <v>2</v>
          </cell>
          <cell r="D2" t="str">
            <v>A</v>
          </cell>
          <cell r="E2">
            <v>1</v>
          </cell>
        </row>
        <row r="3">
          <cell r="A3" t="str">
            <v>702-A</v>
          </cell>
          <cell r="B3">
            <v>1</v>
          </cell>
          <cell r="C3">
            <v>2</v>
          </cell>
          <cell r="D3" t="str">
            <v>A</v>
          </cell>
          <cell r="E3">
            <v>2</v>
          </cell>
        </row>
        <row r="4">
          <cell r="A4" t="str">
            <v>703-44A</v>
          </cell>
          <cell r="B4">
            <v>1</v>
          </cell>
          <cell r="C4">
            <v>2</v>
          </cell>
          <cell r="D4" t="str">
            <v>A</v>
          </cell>
          <cell r="E4">
            <v>3</v>
          </cell>
        </row>
        <row r="5">
          <cell r="A5" t="str">
            <v>708-A</v>
          </cell>
          <cell r="B5">
            <v>1</v>
          </cell>
          <cell r="C5">
            <v>0</v>
          </cell>
          <cell r="D5" t="str">
            <v>A</v>
          </cell>
          <cell r="E5">
            <v>4</v>
          </cell>
        </row>
        <row r="6">
          <cell r="A6" t="str">
            <v>710-A</v>
          </cell>
          <cell r="B6">
            <v>1</v>
          </cell>
          <cell r="C6">
            <v>0</v>
          </cell>
          <cell r="D6" t="str">
            <v>A</v>
          </cell>
          <cell r="E6">
            <v>5</v>
          </cell>
        </row>
        <row r="7">
          <cell r="A7" t="str">
            <v>713-1A</v>
          </cell>
          <cell r="B7">
            <v>1</v>
          </cell>
          <cell r="C7">
            <v>0</v>
          </cell>
          <cell r="D7" t="str">
            <v>A</v>
          </cell>
          <cell r="E7">
            <v>6</v>
          </cell>
        </row>
        <row r="8">
          <cell r="A8" t="str">
            <v>713-A</v>
          </cell>
          <cell r="B8">
            <v>1</v>
          </cell>
          <cell r="C8">
            <v>0</v>
          </cell>
          <cell r="D8" t="str">
            <v>A</v>
          </cell>
          <cell r="E8">
            <v>7</v>
          </cell>
        </row>
        <row r="9">
          <cell r="A9" t="str">
            <v>714-A</v>
          </cell>
          <cell r="B9">
            <v>1</v>
          </cell>
          <cell r="C9">
            <v>0</v>
          </cell>
          <cell r="D9" t="str">
            <v>A</v>
          </cell>
          <cell r="E9">
            <v>8</v>
          </cell>
        </row>
        <row r="10">
          <cell r="A10" t="str">
            <v>716-2A</v>
          </cell>
          <cell r="B10">
            <v>1</v>
          </cell>
          <cell r="C10">
            <v>0</v>
          </cell>
          <cell r="D10" t="str">
            <v>A</v>
          </cell>
          <cell r="E10">
            <v>9</v>
          </cell>
        </row>
        <row r="11">
          <cell r="A11" t="str">
            <v>716-4A</v>
          </cell>
          <cell r="B11">
            <v>1</v>
          </cell>
          <cell r="C11">
            <v>0</v>
          </cell>
          <cell r="D11" t="str">
            <v>A</v>
          </cell>
          <cell r="E11">
            <v>10</v>
          </cell>
        </row>
        <row r="12">
          <cell r="A12" t="str">
            <v>716-A</v>
          </cell>
          <cell r="B12">
            <v>1</v>
          </cell>
          <cell r="C12">
            <v>0</v>
          </cell>
          <cell r="D12" t="str">
            <v>A</v>
          </cell>
          <cell r="E12">
            <v>11</v>
          </cell>
        </row>
        <row r="13">
          <cell r="A13" t="str">
            <v>717-11A</v>
          </cell>
          <cell r="B13">
            <v>1</v>
          </cell>
          <cell r="C13">
            <v>0</v>
          </cell>
          <cell r="D13" t="str">
            <v>A</v>
          </cell>
          <cell r="E13">
            <v>12</v>
          </cell>
        </row>
        <row r="14">
          <cell r="A14" t="str">
            <v>717-A</v>
          </cell>
          <cell r="B14">
            <v>1</v>
          </cell>
          <cell r="C14">
            <v>0</v>
          </cell>
          <cell r="D14" t="str">
            <v>A</v>
          </cell>
          <cell r="E14">
            <v>13</v>
          </cell>
        </row>
        <row r="15">
          <cell r="A15" t="str">
            <v>722-5A</v>
          </cell>
          <cell r="B15">
            <v>1</v>
          </cell>
          <cell r="C15">
            <v>0</v>
          </cell>
          <cell r="D15" t="str">
            <v>A</v>
          </cell>
          <cell r="E15">
            <v>14</v>
          </cell>
        </row>
        <row r="16">
          <cell r="A16" t="str">
            <v>733-1A</v>
          </cell>
          <cell r="B16">
            <v>1</v>
          </cell>
          <cell r="C16">
            <v>0</v>
          </cell>
          <cell r="D16" t="str">
            <v>A</v>
          </cell>
          <cell r="E16">
            <v>15</v>
          </cell>
        </row>
        <row r="17">
          <cell r="A17" t="str">
            <v>735-11A</v>
          </cell>
          <cell r="B17">
            <v>1</v>
          </cell>
          <cell r="C17">
            <v>2</v>
          </cell>
          <cell r="D17" t="str">
            <v>A</v>
          </cell>
          <cell r="E17">
            <v>16</v>
          </cell>
        </row>
        <row r="18">
          <cell r="A18" t="str">
            <v>735-7A</v>
          </cell>
          <cell r="B18">
            <v>1</v>
          </cell>
          <cell r="C18">
            <v>0</v>
          </cell>
          <cell r="D18" t="str">
            <v>A</v>
          </cell>
          <cell r="E18">
            <v>17</v>
          </cell>
        </row>
        <row r="19">
          <cell r="A19" t="str">
            <v>735-A</v>
          </cell>
          <cell r="B19">
            <v>1</v>
          </cell>
          <cell r="C19">
            <v>2</v>
          </cell>
          <cell r="D19" t="str">
            <v>A</v>
          </cell>
          <cell r="E19">
            <v>18</v>
          </cell>
        </row>
        <row r="20">
          <cell r="A20" t="str">
            <v>736-A</v>
          </cell>
          <cell r="B20">
            <v>1</v>
          </cell>
          <cell r="C20">
            <v>2</v>
          </cell>
          <cell r="D20" t="str">
            <v>A</v>
          </cell>
          <cell r="E20">
            <v>19</v>
          </cell>
        </row>
        <row r="21">
          <cell r="A21" t="str">
            <v>737-A</v>
          </cell>
          <cell r="B21">
            <v>1</v>
          </cell>
          <cell r="C21">
            <v>2</v>
          </cell>
          <cell r="D21" t="str">
            <v>A</v>
          </cell>
          <cell r="E21">
            <v>20</v>
          </cell>
        </row>
        <row r="22">
          <cell r="A22" t="str">
            <v>745-A</v>
          </cell>
          <cell r="B22">
            <v>1</v>
          </cell>
          <cell r="C22">
            <v>0</v>
          </cell>
          <cell r="D22" t="str">
            <v>A</v>
          </cell>
          <cell r="E22">
            <v>21</v>
          </cell>
        </row>
        <row r="23">
          <cell r="A23" t="str">
            <v>748-A</v>
          </cell>
          <cell r="B23">
            <v>1</v>
          </cell>
          <cell r="C23">
            <v>2</v>
          </cell>
          <cell r="D23" t="str">
            <v>A</v>
          </cell>
          <cell r="E23">
            <v>22</v>
          </cell>
        </row>
        <row r="24">
          <cell r="A24" t="str">
            <v>749-A</v>
          </cell>
          <cell r="B24">
            <v>1</v>
          </cell>
          <cell r="C24">
            <v>2</v>
          </cell>
          <cell r="D24" t="str">
            <v>A</v>
          </cell>
          <cell r="E24">
            <v>23</v>
          </cell>
        </row>
        <row r="25">
          <cell r="A25" t="str">
            <v>751-A</v>
          </cell>
          <cell r="B25">
            <v>1</v>
          </cell>
          <cell r="C25">
            <v>0</v>
          </cell>
          <cell r="D25" t="str">
            <v>A</v>
          </cell>
          <cell r="E25">
            <v>24</v>
          </cell>
        </row>
        <row r="26">
          <cell r="A26" t="str">
            <v>773-2A</v>
          </cell>
          <cell r="B26">
            <v>1</v>
          </cell>
          <cell r="C26">
            <v>2</v>
          </cell>
          <cell r="D26" t="str">
            <v>A</v>
          </cell>
          <cell r="E26">
            <v>25</v>
          </cell>
        </row>
        <row r="27">
          <cell r="A27" t="str">
            <v>773-41A</v>
          </cell>
          <cell r="B27">
            <v>1</v>
          </cell>
          <cell r="C27">
            <v>2</v>
          </cell>
          <cell r="D27" t="str">
            <v>A</v>
          </cell>
          <cell r="E27">
            <v>26</v>
          </cell>
        </row>
        <row r="28">
          <cell r="A28" t="str">
            <v>773-42A</v>
          </cell>
          <cell r="B28">
            <v>1</v>
          </cell>
          <cell r="C28">
            <v>2</v>
          </cell>
          <cell r="D28" t="str">
            <v>A</v>
          </cell>
          <cell r="E28">
            <v>27</v>
          </cell>
        </row>
        <row r="29">
          <cell r="A29" t="str">
            <v>773-43A</v>
          </cell>
          <cell r="B29">
            <v>1</v>
          </cell>
          <cell r="C29">
            <v>2</v>
          </cell>
          <cell r="D29" t="str">
            <v>A</v>
          </cell>
          <cell r="E29">
            <v>28</v>
          </cell>
        </row>
        <row r="30">
          <cell r="A30" t="str">
            <v>773-50A</v>
          </cell>
          <cell r="B30">
            <v>1</v>
          </cell>
          <cell r="C30">
            <v>2</v>
          </cell>
          <cell r="D30" t="str">
            <v>A</v>
          </cell>
          <cell r="E30">
            <v>29</v>
          </cell>
        </row>
        <row r="31">
          <cell r="A31" t="str">
            <v>773-51A</v>
          </cell>
          <cell r="B31">
            <v>1</v>
          </cell>
          <cell r="C31">
            <v>0</v>
          </cell>
          <cell r="D31" t="str">
            <v>A</v>
          </cell>
          <cell r="E31">
            <v>30</v>
          </cell>
        </row>
        <row r="32">
          <cell r="A32" t="str">
            <v>773-52A</v>
          </cell>
          <cell r="B32">
            <v>1</v>
          </cell>
          <cell r="C32">
            <v>2</v>
          </cell>
          <cell r="D32" t="str">
            <v>A</v>
          </cell>
          <cell r="E32">
            <v>31</v>
          </cell>
        </row>
        <row r="33">
          <cell r="A33" t="str">
            <v>773-A</v>
          </cell>
          <cell r="B33">
            <v>1</v>
          </cell>
          <cell r="C33">
            <v>2</v>
          </cell>
          <cell r="D33" t="str">
            <v>A</v>
          </cell>
          <cell r="E33">
            <v>32</v>
          </cell>
        </row>
        <row r="34">
          <cell r="A34" t="str">
            <v>774-A</v>
          </cell>
          <cell r="B34">
            <v>1</v>
          </cell>
          <cell r="C34">
            <v>2</v>
          </cell>
          <cell r="D34" t="str">
            <v>A</v>
          </cell>
          <cell r="E34">
            <v>33</v>
          </cell>
        </row>
        <row r="35">
          <cell r="A35" t="str">
            <v>775-A</v>
          </cell>
          <cell r="B35">
            <v>1</v>
          </cell>
          <cell r="C35">
            <v>2</v>
          </cell>
          <cell r="D35" t="str">
            <v>A</v>
          </cell>
          <cell r="E35">
            <v>34</v>
          </cell>
        </row>
        <row r="36">
          <cell r="A36" t="str">
            <v>776-1A</v>
          </cell>
          <cell r="B36">
            <v>1</v>
          </cell>
          <cell r="C36">
            <v>2</v>
          </cell>
          <cell r="D36" t="str">
            <v>A</v>
          </cell>
          <cell r="E36">
            <v>35</v>
          </cell>
        </row>
        <row r="37">
          <cell r="A37" t="str">
            <v>776-6A</v>
          </cell>
          <cell r="B37">
            <v>0</v>
          </cell>
          <cell r="C37">
            <v>2</v>
          </cell>
          <cell r="D37" t="str">
            <v>A</v>
          </cell>
          <cell r="E37">
            <v>36</v>
          </cell>
        </row>
        <row r="38">
          <cell r="A38" t="str">
            <v>777-A</v>
          </cell>
          <cell r="B38">
            <v>1</v>
          </cell>
          <cell r="C38">
            <v>2</v>
          </cell>
          <cell r="D38" t="str">
            <v>A</v>
          </cell>
          <cell r="E38">
            <v>37</v>
          </cell>
        </row>
        <row r="39">
          <cell r="A39" t="str">
            <v>781-A</v>
          </cell>
          <cell r="B39">
            <v>1</v>
          </cell>
          <cell r="C39">
            <v>2</v>
          </cell>
          <cell r="D39" t="str">
            <v>A</v>
          </cell>
          <cell r="E39">
            <v>38</v>
          </cell>
        </row>
        <row r="40">
          <cell r="A40" t="str">
            <v>782-3A</v>
          </cell>
          <cell r="B40">
            <v>1</v>
          </cell>
          <cell r="C40">
            <v>0</v>
          </cell>
          <cell r="D40" t="str">
            <v>A</v>
          </cell>
          <cell r="E40">
            <v>39</v>
          </cell>
        </row>
        <row r="41">
          <cell r="A41" t="str">
            <v>784-A</v>
          </cell>
          <cell r="B41">
            <v>1</v>
          </cell>
          <cell r="C41">
            <v>0</v>
          </cell>
          <cell r="D41" t="str">
            <v>A</v>
          </cell>
          <cell r="E41">
            <v>40</v>
          </cell>
        </row>
        <row r="42">
          <cell r="A42" t="str">
            <v>785-6A</v>
          </cell>
          <cell r="B42">
            <v>1</v>
          </cell>
          <cell r="C42">
            <v>0</v>
          </cell>
          <cell r="D42" t="str">
            <v>A</v>
          </cell>
          <cell r="E42">
            <v>41</v>
          </cell>
        </row>
        <row r="43">
          <cell r="A43" t="str">
            <v>786-A</v>
          </cell>
          <cell r="B43">
            <v>1</v>
          </cell>
          <cell r="C43">
            <v>2</v>
          </cell>
          <cell r="D43" t="str">
            <v>A</v>
          </cell>
          <cell r="E43">
            <v>42</v>
          </cell>
        </row>
        <row r="44">
          <cell r="A44" t="str">
            <v>105-C</v>
          </cell>
          <cell r="B44">
            <v>1</v>
          </cell>
          <cell r="C44">
            <v>1</v>
          </cell>
          <cell r="D44" t="str">
            <v>C</v>
          </cell>
          <cell r="E44">
            <v>43</v>
          </cell>
        </row>
        <row r="45">
          <cell r="A45" t="str">
            <v>701-1C</v>
          </cell>
          <cell r="B45">
            <v>1</v>
          </cell>
          <cell r="C45">
            <v>0</v>
          </cell>
          <cell r="D45" t="str">
            <v>C</v>
          </cell>
          <cell r="E45">
            <v>44</v>
          </cell>
        </row>
        <row r="46">
          <cell r="A46" t="str">
            <v>701-2C</v>
          </cell>
          <cell r="B46">
            <v>1</v>
          </cell>
          <cell r="C46">
            <v>0</v>
          </cell>
          <cell r="D46" t="str">
            <v>C</v>
          </cell>
          <cell r="E46">
            <v>45</v>
          </cell>
        </row>
        <row r="47">
          <cell r="A47" t="str">
            <v>702-1C</v>
          </cell>
          <cell r="B47">
            <v>1</v>
          </cell>
          <cell r="C47">
            <v>0</v>
          </cell>
          <cell r="D47" t="str">
            <v>C</v>
          </cell>
          <cell r="E47">
            <v>46</v>
          </cell>
        </row>
        <row r="48">
          <cell r="A48" t="str">
            <v>702-C</v>
          </cell>
          <cell r="B48">
            <v>1</v>
          </cell>
          <cell r="C48">
            <v>0</v>
          </cell>
          <cell r="D48" t="str">
            <v>C</v>
          </cell>
          <cell r="E48">
            <v>47</v>
          </cell>
        </row>
        <row r="49">
          <cell r="A49" t="str">
            <v>706-C</v>
          </cell>
          <cell r="B49">
            <v>1</v>
          </cell>
          <cell r="C49">
            <v>0</v>
          </cell>
          <cell r="D49" t="str">
            <v>C</v>
          </cell>
          <cell r="E49">
            <v>48</v>
          </cell>
        </row>
        <row r="50">
          <cell r="A50" t="str">
            <v>315-M</v>
          </cell>
          <cell r="B50">
            <v>1</v>
          </cell>
          <cell r="C50">
            <v>0</v>
          </cell>
          <cell r="D50" t="str">
            <v>M</v>
          </cell>
          <cell r="E50">
            <v>49</v>
          </cell>
        </row>
        <row r="51">
          <cell r="A51" t="str">
            <v>704-M</v>
          </cell>
          <cell r="B51">
            <v>1</v>
          </cell>
          <cell r="C51">
            <v>0</v>
          </cell>
          <cell r="D51" t="str">
            <v>M</v>
          </cell>
          <cell r="E51">
            <v>50</v>
          </cell>
        </row>
        <row r="52">
          <cell r="A52" t="str">
            <v>645-1N</v>
          </cell>
          <cell r="B52">
            <v>1</v>
          </cell>
          <cell r="C52">
            <v>1</v>
          </cell>
          <cell r="D52" t="str">
            <v>N</v>
          </cell>
          <cell r="E52">
            <v>51</v>
          </cell>
        </row>
        <row r="53">
          <cell r="A53" t="str">
            <v>645-2N</v>
          </cell>
          <cell r="B53">
            <v>1</v>
          </cell>
          <cell r="C53">
            <v>1</v>
          </cell>
          <cell r="D53" t="str">
            <v>N</v>
          </cell>
          <cell r="E53">
            <v>52</v>
          </cell>
        </row>
        <row r="54">
          <cell r="A54" t="str">
            <v>645-4N</v>
          </cell>
          <cell r="B54">
            <v>1</v>
          </cell>
          <cell r="C54">
            <v>1</v>
          </cell>
          <cell r="D54" t="str">
            <v>N</v>
          </cell>
          <cell r="E54">
            <v>53</v>
          </cell>
        </row>
        <row r="55">
          <cell r="A55" t="str">
            <v>645-N</v>
          </cell>
          <cell r="B55">
            <v>1</v>
          </cell>
          <cell r="C55">
            <v>1</v>
          </cell>
          <cell r="D55" t="str">
            <v>N</v>
          </cell>
          <cell r="E55">
            <v>54</v>
          </cell>
        </row>
        <row r="56">
          <cell r="A56" t="str">
            <v>704-4N</v>
          </cell>
          <cell r="B56">
            <v>1</v>
          </cell>
          <cell r="C56">
            <v>0</v>
          </cell>
          <cell r="D56" t="str">
            <v>N</v>
          </cell>
          <cell r="E56">
            <v>55</v>
          </cell>
        </row>
        <row r="57">
          <cell r="A57" t="str">
            <v>705-N</v>
          </cell>
          <cell r="B57">
            <v>1</v>
          </cell>
          <cell r="C57">
            <v>0</v>
          </cell>
          <cell r="D57" t="str">
            <v>N</v>
          </cell>
          <cell r="E57">
            <v>56</v>
          </cell>
        </row>
        <row r="58">
          <cell r="A58" t="str">
            <v>706-N</v>
          </cell>
          <cell r="B58">
            <v>1</v>
          </cell>
          <cell r="C58">
            <v>0</v>
          </cell>
          <cell r="D58" t="str">
            <v>N</v>
          </cell>
          <cell r="E58">
            <v>57</v>
          </cell>
        </row>
        <row r="59">
          <cell r="A59" t="str">
            <v>710-14N</v>
          </cell>
          <cell r="B59">
            <v>1</v>
          </cell>
          <cell r="C59">
            <v>0</v>
          </cell>
          <cell r="D59" t="str">
            <v>N</v>
          </cell>
          <cell r="E59">
            <v>58</v>
          </cell>
        </row>
        <row r="60">
          <cell r="A60" t="str">
            <v>710-17N</v>
          </cell>
          <cell r="B60">
            <v>1</v>
          </cell>
          <cell r="C60">
            <v>0</v>
          </cell>
          <cell r="D60" t="str">
            <v>N</v>
          </cell>
          <cell r="E60">
            <v>59</v>
          </cell>
        </row>
        <row r="61">
          <cell r="A61" t="str">
            <v>710-N</v>
          </cell>
          <cell r="B61">
            <v>1</v>
          </cell>
          <cell r="C61">
            <v>0</v>
          </cell>
          <cell r="D61" t="str">
            <v>N</v>
          </cell>
          <cell r="E61">
            <v>60</v>
          </cell>
        </row>
        <row r="62">
          <cell r="A62" t="str">
            <v>711-1N</v>
          </cell>
          <cell r="B62">
            <v>1</v>
          </cell>
          <cell r="C62">
            <v>0</v>
          </cell>
          <cell r="D62" t="str">
            <v>N</v>
          </cell>
          <cell r="E62">
            <v>61</v>
          </cell>
        </row>
        <row r="63">
          <cell r="A63" t="str">
            <v>711-2N</v>
          </cell>
          <cell r="B63">
            <v>1</v>
          </cell>
          <cell r="C63">
            <v>0</v>
          </cell>
          <cell r="D63" t="str">
            <v>N</v>
          </cell>
          <cell r="E63">
            <v>62</v>
          </cell>
        </row>
        <row r="64">
          <cell r="A64" t="str">
            <v>711-3N</v>
          </cell>
          <cell r="B64">
            <v>1</v>
          </cell>
          <cell r="C64">
            <v>0</v>
          </cell>
          <cell r="D64" t="str">
            <v>N</v>
          </cell>
          <cell r="E64">
            <v>63</v>
          </cell>
        </row>
        <row r="65">
          <cell r="A65" t="str">
            <v>711-9N</v>
          </cell>
          <cell r="B65">
            <v>1</v>
          </cell>
          <cell r="C65">
            <v>0</v>
          </cell>
          <cell r="D65" t="str">
            <v>N</v>
          </cell>
          <cell r="E65">
            <v>64</v>
          </cell>
        </row>
        <row r="66">
          <cell r="A66" t="str">
            <v>711-N</v>
          </cell>
          <cell r="B66">
            <v>1</v>
          </cell>
          <cell r="C66">
            <v>0</v>
          </cell>
          <cell r="D66" t="str">
            <v>N</v>
          </cell>
          <cell r="E66">
            <v>65</v>
          </cell>
        </row>
        <row r="67">
          <cell r="A67" t="str">
            <v>713-1N</v>
          </cell>
          <cell r="B67">
            <v>1</v>
          </cell>
          <cell r="C67">
            <v>0</v>
          </cell>
          <cell r="D67" t="str">
            <v>N</v>
          </cell>
          <cell r="E67">
            <v>66</v>
          </cell>
        </row>
        <row r="68">
          <cell r="A68" t="str">
            <v>713-2N</v>
          </cell>
          <cell r="B68">
            <v>1</v>
          </cell>
          <cell r="C68">
            <v>0</v>
          </cell>
          <cell r="D68" t="str">
            <v>N</v>
          </cell>
          <cell r="E68">
            <v>67</v>
          </cell>
        </row>
        <row r="69">
          <cell r="A69" t="str">
            <v>713-3N</v>
          </cell>
          <cell r="B69">
            <v>1</v>
          </cell>
          <cell r="C69">
            <v>0</v>
          </cell>
          <cell r="D69" t="str">
            <v>N</v>
          </cell>
          <cell r="E69">
            <v>68</v>
          </cell>
        </row>
        <row r="70">
          <cell r="A70" t="str">
            <v>713-N</v>
          </cell>
          <cell r="B70">
            <v>1</v>
          </cell>
          <cell r="C70">
            <v>0</v>
          </cell>
          <cell r="D70" t="str">
            <v>N</v>
          </cell>
          <cell r="E70">
            <v>69</v>
          </cell>
        </row>
        <row r="71">
          <cell r="A71" t="str">
            <v>714-2N</v>
          </cell>
          <cell r="B71">
            <v>1</v>
          </cell>
          <cell r="C71">
            <v>0</v>
          </cell>
          <cell r="D71" t="str">
            <v>N</v>
          </cell>
          <cell r="E71">
            <v>70</v>
          </cell>
        </row>
        <row r="72">
          <cell r="A72" t="str">
            <v>714-5N</v>
          </cell>
          <cell r="B72">
            <v>1</v>
          </cell>
          <cell r="C72">
            <v>0</v>
          </cell>
          <cell r="D72" t="str">
            <v>N</v>
          </cell>
          <cell r="E72">
            <v>71</v>
          </cell>
        </row>
        <row r="73">
          <cell r="A73" t="str">
            <v>714-6N</v>
          </cell>
          <cell r="B73">
            <v>1</v>
          </cell>
          <cell r="C73">
            <v>0</v>
          </cell>
          <cell r="D73" t="str">
            <v>N</v>
          </cell>
          <cell r="E73">
            <v>72</v>
          </cell>
        </row>
        <row r="74">
          <cell r="A74" t="str">
            <v>714-N</v>
          </cell>
          <cell r="B74">
            <v>1</v>
          </cell>
          <cell r="C74">
            <v>0</v>
          </cell>
          <cell r="D74" t="str">
            <v>N</v>
          </cell>
          <cell r="E74">
            <v>73</v>
          </cell>
        </row>
        <row r="75">
          <cell r="A75" t="str">
            <v>716-N</v>
          </cell>
          <cell r="B75">
            <v>1</v>
          </cell>
          <cell r="C75">
            <v>0</v>
          </cell>
          <cell r="D75" t="str">
            <v>N</v>
          </cell>
          <cell r="E75">
            <v>74</v>
          </cell>
        </row>
        <row r="76">
          <cell r="A76" t="str">
            <v>717-10N</v>
          </cell>
          <cell r="B76">
            <v>1</v>
          </cell>
          <cell r="C76">
            <v>0</v>
          </cell>
          <cell r="D76" t="str">
            <v>N</v>
          </cell>
          <cell r="E76">
            <v>75</v>
          </cell>
        </row>
        <row r="77">
          <cell r="A77" t="str">
            <v>717-11N</v>
          </cell>
          <cell r="B77">
            <v>1</v>
          </cell>
          <cell r="C77">
            <v>0</v>
          </cell>
          <cell r="D77" t="str">
            <v>N</v>
          </cell>
          <cell r="E77">
            <v>76</v>
          </cell>
        </row>
        <row r="78">
          <cell r="A78" t="str">
            <v>717-1N</v>
          </cell>
          <cell r="B78">
            <v>1</v>
          </cell>
          <cell r="C78">
            <v>0</v>
          </cell>
          <cell r="D78" t="str">
            <v>N</v>
          </cell>
          <cell r="E78">
            <v>77</v>
          </cell>
        </row>
        <row r="79">
          <cell r="A79" t="str">
            <v>717-3N</v>
          </cell>
          <cell r="B79">
            <v>1</v>
          </cell>
          <cell r="C79">
            <v>0</v>
          </cell>
          <cell r="D79" t="str">
            <v>N</v>
          </cell>
          <cell r="E79">
            <v>78</v>
          </cell>
        </row>
        <row r="80">
          <cell r="A80" t="str">
            <v>717-5N</v>
          </cell>
          <cell r="B80">
            <v>1</v>
          </cell>
          <cell r="C80">
            <v>0</v>
          </cell>
          <cell r="D80" t="str">
            <v>N</v>
          </cell>
          <cell r="E80">
            <v>79</v>
          </cell>
        </row>
        <row r="81">
          <cell r="A81" t="str">
            <v>717-8N</v>
          </cell>
          <cell r="B81">
            <v>1</v>
          </cell>
          <cell r="C81">
            <v>0</v>
          </cell>
          <cell r="D81" t="str">
            <v>N</v>
          </cell>
          <cell r="E81">
            <v>80</v>
          </cell>
        </row>
        <row r="82">
          <cell r="A82" t="str">
            <v>717-9N</v>
          </cell>
          <cell r="B82">
            <v>1</v>
          </cell>
          <cell r="C82">
            <v>0</v>
          </cell>
          <cell r="D82" t="str">
            <v>N</v>
          </cell>
          <cell r="E82">
            <v>81</v>
          </cell>
        </row>
        <row r="83">
          <cell r="A83" t="str">
            <v>717-N</v>
          </cell>
          <cell r="B83">
            <v>1</v>
          </cell>
          <cell r="C83">
            <v>0</v>
          </cell>
          <cell r="D83" t="str">
            <v>N</v>
          </cell>
          <cell r="E83">
            <v>82</v>
          </cell>
        </row>
        <row r="84">
          <cell r="A84" t="str">
            <v>719-5N</v>
          </cell>
          <cell r="B84">
            <v>1</v>
          </cell>
          <cell r="C84">
            <v>0</v>
          </cell>
          <cell r="D84" t="str">
            <v>N</v>
          </cell>
          <cell r="E84">
            <v>83</v>
          </cell>
        </row>
        <row r="85">
          <cell r="A85" t="str">
            <v>719-N</v>
          </cell>
          <cell r="B85">
            <v>1</v>
          </cell>
          <cell r="C85">
            <v>0</v>
          </cell>
          <cell r="D85" t="str">
            <v>N</v>
          </cell>
          <cell r="E85">
            <v>84</v>
          </cell>
        </row>
        <row r="86">
          <cell r="A86" t="str">
            <v>722-N</v>
          </cell>
          <cell r="B86">
            <v>1</v>
          </cell>
          <cell r="C86">
            <v>0</v>
          </cell>
          <cell r="D86" t="str">
            <v>N</v>
          </cell>
          <cell r="E86">
            <v>85</v>
          </cell>
        </row>
        <row r="87">
          <cell r="A87" t="str">
            <v>725-1N</v>
          </cell>
          <cell r="B87">
            <v>1</v>
          </cell>
          <cell r="C87">
            <v>0</v>
          </cell>
          <cell r="D87" t="str">
            <v>N</v>
          </cell>
          <cell r="E87">
            <v>86</v>
          </cell>
        </row>
        <row r="88">
          <cell r="A88" t="str">
            <v>725-2N</v>
          </cell>
          <cell r="B88">
            <v>1</v>
          </cell>
          <cell r="C88">
            <v>0</v>
          </cell>
          <cell r="D88" t="str">
            <v>N</v>
          </cell>
          <cell r="E88">
            <v>87</v>
          </cell>
        </row>
        <row r="89">
          <cell r="A89" t="str">
            <v>725-N</v>
          </cell>
          <cell r="B89">
            <v>1</v>
          </cell>
          <cell r="C89">
            <v>0</v>
          </cell>
          <cell r="D89" t="str">
            <v>N</v>
          </cell>
          <cell r="E89">
            <v>88</v>
          </cell>
        </row>
        <row r="90">
          <cell r="A90" t="str">
            <v>731-1N</v>
          </cell>
          <cell r="B90">
            <v>1</v>
          </cell>
          <cell r="C90">
            <v>0</v>
          </cell>
          <cell r="D90" t="str">
            <v>N</v>
          </cell>
          <cell r="E90">
            <v>89</v>
          </cell>
        </row>
        <row r="91">
          <cell r="A91" t="str">
            <v>731-2N</v>
          </cell>
          <cell r="B91">
            <v>1</v>
          </cell>
          <cell r="C91">
            <v>0</v>
          </cell>
          <cell r="D91" t="str">
            <v>N</v>
          </cell>
          <cell r="E91">
            <v>90</v>
          </cell>
        </row>
        <row r="92">
          <cell r="A92" t="str">
            <v>731-3N</v>
          </cell>
          <cell r="B92">
            <v>1</v>
          </cell>
          <cell r="C92">
            <v>0</v>
          </cell>
          <cell r="D92" t="str">
            <v>N</v>
          </cell>
          <cell r="E92">
            <v>91</v>
          </cell>
        </row>
        <row r="93">
          <cell r="A93" t="str">
            <v>731-4N</v>
          </cell>
          <cell r="B93">
            <v>1</v>
          </cell>
          <cell r="C93">
            <v>0</v>
          </cell>
          <cell r="D93" t="str">
            <v>N</v>
          </cell>
          <cell r="E93">
            <v>92</v>
          </cell>
        </row>
        <row r="94">
          <cell r="A94" t="str">
            <v>731-5N</v>
          </cell>
          <cell r="B94">
            <v>1</v>
          </cell>
          <cell r="C94">
            <v>0</v>
          </cell>
          <cell r="D94" t="str">
            <v>N</v>
          </cell>
          <cell r="E94">
            <v>93</v>
          </cell>
        </row>
        <row r="95">
          <cell r="A95" t="str">
            <v>731-6N</v>
          </cell>
          <cell r="B95">
            <v>1</v>
          </cell>
          <cell r="C95">
            <v>0</v>
          </cell>
          <cell r="D95" t="str">
            <v>N</v>
          </cell>
          <cell r="E95">
            <v>94</v>
          </cell>
        </row>
        <row r="96">
          <cell r="A96" t="str">
            <v>731-N</v>
          </cell>
          <cell r="B96">
            <v>1</v>
          </cell>
          <cell r="C96">
            <v>0</v>
          </cell>
          <cell r="D96" t="str">
            <v>N</v>
          </cell>
          <cell r="E96">
            <v>95</v>
          </cell>
        </row>
        <row r="97">
          <cell r="A97" t="str">
            <v>741-2N</v>
          </cell>
          <cell r="B97">
            <v>1</v>
          </cell>
          <cell r="C97">
            <v>0</v>
          </cell>
          <cell r="D97" t="str">
            <v>N</v>
          </cell>
          <cell r="E97">
            <v>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sheetPr>
    <pageSetUpPr fitToPage="1"/>
  </sheetPr>
  <dimension ref="A1:M22"/>
  <sheetViews>
    <sheetView tabSelected="1" zoomScale="114" zoomScaleNormal="115" workbookViewId="0">
      <selection sqref="A1:M1"/>
    </sheetView>
  </sheetViews>
  <sheetFormatPr defaultRowHeight="12.5"/>
  <cols>
    <col min="1" max="1" width="39" bestFit="1" customWidth="1"/>
    <col min="2" max="2" width="15.453125" customWidth="1"/>
    <col min="3" max="3" width="12.54296875" bestFit="1" customWidth="1"/>
    <col min="4" max="4" width="13.54296875" bestFit="1" customWidth="1"/>
    <col min="5" max="5" width="11.453125" bestFit="1" customWidth="1"/>
    <col min="6" max="6" width="12.453125" bestFit="1" customWidth="1"/>
    <col min="7" max="7" width="14.1796875" customWidth="1"/>
    <col min="8" max="8" width="12.453125" bestFit="1" customWidth="1"/>
    <col min="9" max="10" width="12.54296875" bestFit="1" customWidth="1"/>
  </cols>
  <sheetData>
    <row r="1" spans="1:13" ht="15.5">
      <c r="A1" s="1231" t="s">
        <v>0</v>
      </c>
      <c r="B1" s="1231"/>
      <c r="C1" s="1231"/>
      <c r="D1" s="1231"/>
      <c r="E1" s="1231"/>
      <c r="F1" s="1231"/>
      <c r="G1" s="1231"/>
      <c r="H1" s="1231"/>
      <c r="I1" s="1231"/>
      <c r="J1" s="1231"/>
      <c r="K1" s="1231"/>
      <c r="L1" s="1231"/>
      <c r="M1" s="1231"/>
    </row>
    <row r="2" spans="1:13" ht="15.5">
      <c r="A2" s="1231" t="s">
        <v>1</v>
      </c>
      <c r="B2" s="1232"/>
      <c r="C2" s="1232"/>
      <c r="D2" s="1232"/>
      <c r="E2" s="1232"/>
      <c r="F2" s="1232"/>
      <c r="G2" s="1232"/>
      <c r="H2" s="1232"/>
      <c r="I2" s="1232"/>
      <c r="J2" s="1232"/>
      <c r="K2" s="1232"/>
      <c r="L2" s="1232"/>
      <c r="M2" s="1232"/>
    </row>
    <row r="3" spans="1:13" ht="16" thickBot="1">
      <c r="A3" s="1233" t="s">
        <v>777</v>
      </c>
      <c r="B3" s="1234"/>
      <c r="C3" s="1234"/>
      <c r="D3" s="1234"/>
      <c r="E3" s="1234"/>
      <c r="F3" s="1234"/>
      <c r="G3" s="1234"/>
      <c r="H3" s="1234"/>
      <c r="I3" s="1234"/>
      <c r="J3" s="1234"/>
      <c r="K3" s="1234"/>
      <c r="L3" s="1234"/>
      <c r="M3" s="1234"/>
    </row>
    <row r="4" spans="1:13" ht="13">
      <c r="A4" s="223"/>
      <c r="B4" s="1235" t="s">
        <v>2</v>
      </c>
      <c r="C4" s="1236"/>
      <c r="D4" s="1237"/>
      <c r="E4" s="1235" t="s">
        <v>3</v>
      </c>
      <c r="F4" s="1236"/>
      <c r="G4" s="1237"/>
      <c r="H4" s="1235" t="s">
        <v>4</v>
      </c>
      <c r="I4" s="1236"/>
      <c r="J4" s="1237"/>
      <c r="K4" s="1238" t="s">
        <v>5</v>
      </c>
      <c r="L4" s="1236"/>
      <c r="M4" s="1237"/>
    </row>
    <row r="5" spans="1:13" ht="13.5" thickBot="1">
      <c r="A5" s="121" t="s">
        <v>6</v>
      </c>
      <c r="B5" s="122" t="s">
        <v>7</v>
      </c>
      <c r="C5" s="123" t="s">
        <v>8</v>
      </c>
      <c r="D5" s="124" t="s">
        <v>9</v>
      </c>
      <c r="E5" s="122" t="s">
        <v>7</v>
      </c>
      <c r="F5" s="123" t="s">
        <v>8</v>
      </c>
      <c r="G5" s="124" t="s">
        <v>9</v>
      </c>
      <c r="H5" s="122" t="s">
        <v>7</v>
      </c>
      <c r="I5" s="123" t="s">
        <v>8</v>
      </c>
      <c r="J5" s="124" t="s">
        <v>9</v>
      </c>
      <c r="K5" s="122" t="s">
        <v>7</v>
      </c>
      <c r="L5" s="123" t="s">
        <v>8</v>
      </c>
      <c r="M5" s="124" t="s">
        <v>9</v>
      </c>
    </row>
    <row r="6" spans="1:13" ht="13">
      <c r="A6" s="121"/>
      <c r="B6" s="982"/>
      <c r="C6" s="983"/>
      <c r="D6" s="984"/>
      <c r="E6" s="985"/>
      <c r="F6" s="986"/>
      <c r="G6" s="987"/>
      <c r="H6" s="985"/>
      <c r="I6" s="986"/>
      <c r="J6" s="987"/>
      <c r="K6" s="985"/>
      <c r="L6" s="986"/>
      <c r="M6" s="987"/>
    </row>
    <row r="7" spans="1:13">
      <c r="A7" s="479" t="s">
        <v>10</v>
      </c>
      <c r="B7" s="241">
        <f>'ESA Table 1'!B30</f>
        <v>63189150.091200002</v>
      </c>
      <c r="C7" s="242">
        <f>'ESA Table 1'!C30</f>
        <v>55402451.158799998</v>
      </c>
      <c r="D7" s="243">
        <f>'ESA Table 1'!D30</f>
        <v>118591601.25</v>
      </c>
      <c r="E7" s="241">
        <f>'ESA Table 1'!E30</f>
        <v>5029044.5713</v>
      </c>
      <c r="F7" s="242">
        <f>'ESA Table 1'!F30</f>
        <v>6624713.4187000003</v>
      </c>
      <c r="G7" s="243">
        <f>'ESA Table 1'!G30</f>
        <v>11653757.99</v>
      </c>
      <c r="H7" s="241">
        <f>'ESA Table 1'!H30</f>
        <v>18225810.8673</v>
      </c>
      <c r="I7" s="242">
        <f>'ESA Table 1'!I30</f>
        <v>34841065.602700002</v>
      </c>
      <c r="J7" s="243">
        <f>'ESA Table 1'!J30</f>
        <v>53066876.469999999</v>
      </c>
      <c r="K7" s="133">
        <f>'ESA Table 1'!K30</f>
        <v>0.28843260023271317</v>
      </c>
      <c r="L7" s="134">
        <f>'ESA Table 1'!L30</f>
        <v>0.62887227683907132</v>
      </c>
      <c r="M7" s="135">
        <f>'ESA Table 1'!M30</f>
        <v>0.44747584070587798</v>
      </c>
    </row>
    <row r="8" spans="1:13">
      <c r="A8" s="479" t="s">
        <v>11</v>
      </c>
      <c r="B8" s="480"/>
      <c r="C8" s="481"/>
      <c r="D8" s="482"/>
      <c r="E8" s="480"/>
      <c r="F8" s="481"/>
      <c r="G8" s="482"/>
      <c r="H8" s="480"/>
      <c r="I8" s="481"/>
      <c r="J8" s="482"/>
      <c r="K8" s="483"/>
      <c r="L8" s="484"/>
      <c r="M8" s="485"/>
    </row>
    <row r="9" spans="1:13">
      <c r="A9" s="479" t="s">
        <v>12</v>
      </c>
      <c r="B9" s="988">
        <f>'ESA Table 1A'!B8</f>
        <v>30413070</v>
      </c>
      <c r="C9" s="242">
        <f>'ESA Table 1A'!C8</f>
        <v>17347343</v>
      </c>
      <c r="D9" s="243">
        <f>'ESA Table 1A'!D8</f>
        <v>47760413</v>
      </c>
      <c r="E9" s="480">
        <f>'ESA Table 1A'!E8</f>
        <v>-35580.263499999994</v>
      </c>
      <c r="F9" s="242">
        <f>'ESA Table 1A'!F8</f>
        <v>146682.65350000004</v>
      </c>
      <c r="G9" s="243">
        <f>'ESA Table 1A'!G8</f>
        <v>111102.39000000004</v>
      </c>
      <c r="H9" s="480">
        <f>'ESA Table 1A'!H8</f>
        <v>936824.78620000009</v>
      </c>
      <c r="I9" s="242">
        <f>'ESA Table 1A'!I8</f>
        <v>1923825.5137999998</v>
      </c>
      <c r="J9" s="243">
        <f>'ESA Table 1A'!J8</f>
        <v>2860650.3</v>
      </c>
      <c r="K9" s="133">
        <f>'ESA Table 1A'!K8</f>
        <v>3.0803361390349612E-2</v>
      </c>
      <c r="L9" s="134">
        <f>'ESA Table 1A'!L8</f>
        <v>0.11090029832234249</v>
      </c>
      <c r="M9" s="135">
        <f>'ESA Table 1A'!M8</f>
        <v>5.9895845121774802E-2</v>
      </c>
    </row>
    <row r="10" spans="1:13">
      <c r="A10" s="479" t="s">
        <v>13</v>
      </c>
      <c r="B10" s="480"/>
      <c r="C10" s="481"/>
      <c r="D10" s="482"/>
      <c r="E10" s="480"/>
      <c r="F10" s="481"/>
      <c r="G10" s="482"/>
      <c r="H10" s="480"/>
      <c r="I10" s="481"/>
      <c r="J10" s="482"/>
      <c r="K10" s="483"/>
      <c r="L10" s="484"/>
      <c r="M10" s="485"/>
    </row>
    <row r="11" spans="1:13">
      <c r="A11" s="479" t="s">
        <v>14</v>
      </c>
      <c r="B11" s="486">
        <f>'ESA Table 1A'!B22</f>
        <v>4637128.7589001758</v>
      </c>
      <c r="C11" s="242">
        <f>'ESA Table 1A'!C22</f>
        <v>4112170.2410998237</v>
      </c>
      <c r="D11" s="243">
        <f>'ESA Table 1A'!D22</f>
        <v>8749299</v>
      </c>
      <c r="E11" s="241">
        <f>'ESA Table 1A'!E22</f>
        <v>9637.2232000000004</v>
      </c>
      <c r="F11" s="242">
        <f>'ESA Table 1A'!F22</f>
        <v>8546.2168000000001</v>
      </c>
      <c r="G11" s="243">
        <f>'ESA Table 1A'!G22</f>
        <v>18183.440000000002</v>
      </c>
      <c r="H11" s="241">
        <f>'ESA Table 1A'!H22</f>
        <v>51884.630900000004</v>
      </c>
      <c r="I11" s="242">
        <f>'ESA Table 1A'!I22</f>
        <v>46010.899100000002</v>
      </c>
      <c r="J11" s="243">
        <f>'ESA Table 1A'!J22</f>
        <v>97895.53</v>
      </c>
      <c r="K11" s="133">
        <f>'ESA Table 1A'!K22</f>
        <v>1.1188956269634809E-2</v>
      </c>
      <c r="L11" s="134">
        <f>'ESA Table 1A'!L22</f>
        <v>1.1188957752803085E-2</v>
      </c>
      <c r="M11" s="135">
        <f>'ESA Table 1A'!M22</f>
        <v>1.1188956966723848E-2</v>
      </c>
    </row>
    <row r="12" spans="1:13">
      <c r="A12" s="433" t="s">
        <v>15</v>
      </c>
      <c r="B12" s="480"/>
      <c r="C12" s="481"/>
      <c r="D12" s="482"/>
      <c r="E12" s="480"/>
      <c r="F12" s="481"/>
      <c r="G12" s="482"/>
      <c r="H12" s="480"/>
      <c r="I12" s="481"/>
      <c r="J12" s="482"/>
      <c r="K12" s="483"/>
      <c r="L12" s="484"/>
      <c r="M12" s="485"/>
    </row>
    <row r="13" spans="1:13">
      <c r="A13" s="487" t="s">
        <v>16</v>
      </c>
      <c r="B13" s="480"/>
      <c r="C13" s="481"/>
      <c r="D13" s="482"/>
      <c r="E13" s="480"/>
      <c r="F13" s="481"/>
      <c r="G13" s="482"/>
      <c r="H13" s="480"/>
      <c r="I13" s="481"/>
      <c r="J13" s="482"/>
      <c r="K13" s="483"/>
      <c r="L13" s="484"/>
      <c r="M13" s="485"/>
    </row>
    <row r="14" spans="1:13">
      <c r="A14" s="479" t="s">
        <v>17</v>
      </c>
      <c r="B14" s="988">
        <f>'ESA Table 1A'!B53</f>
        <v>2503978</v>
      </c>
      <c r="C14" s="242">
        <f>'ESA Table 1A'!C53</f>
        <v>1467786</v>
      </c>
      <c r="D14" s="243">
        <f>'ESA Table 1A'!D53</f>
        <v>3971764</v>
      </c>
      <c r="E14" s="480">
        <f>'ESA Table 1A'!E53</f>
        <v>0</v>
      </c>
      <c r="F14" s="242">
        <f>'ESA Table 1A'!F53</f>
        <v>0</v>
      </c>
      <c r="G14" s="243">
        <f>'ESA Table 1A'!G53</f>
        <v>0</v>
      </c>
      <c r="H14" s="480">
        <f>'ESA Table 1A'!H53</f>
        <v>0</v>
      </c>
      <c r="I14" s="242">
        <f>'ESA Table 1A'!I53</f>
        <v>0</v>
      </c>
      <c r="J14" s="243">
        <f>'ESA Table 1A'!J53</f>
        <v>0</v>
      </c>
      <c r="K14" s="133">
        <f>'ESA Table 1A'!K53</f>
        <v>0</v>
      </c>
      <c r="L14" s="134">
        <f>'ESA Table 1A'!L53</f>
        <v>0</v>
      </c>
      <c r="M14" s="135">
        <f>'ESA Table 1A'!M53</f>
        <v>0</v>
      </c>
    </row>
    <row r="15" spans="1:13">
      <c r="A15" s="479" t="s">
        <v>18</v>
      </c>
      <c r="B15" s="988">
        <f>'ESA Table 1A'!B54</f>
        <v>689000</v>
      </c>
      <c r="C15" s="242">
        <f>'ESA Table 1A'!C54</f>
        <v>611000</v>
      </c>
      <c r="D15" s="243">
        <f>'ESA Table 1A'!D54</f>
        <v>1300000</v>
      </c>
      <c r="E15" s="480">
        <f>'ESA Table 1A'!E54</f>
        <v>0</v>
      </c>
      <c r="F15" s="242">
        <f>'ESA Table 1A'!F54</f>
        <v>0</v>
      </c>
      <c r="G15" s="243">
        <f>'ESA Table 1A'!G54</f>
        <v>0</v>
      </c>
      <c r="H15" s="480">
        <f>'ESA Table 1A'!H54</f>
        <v>689000</v>
      </c>
      <c r="I15" s="242">
        <f>'ESA Table 1A'!I54</f>
        <v>611000</v>
      </c>
      <c r="J15" s="243">
        <f>'ESA Table 1A'!J54</f>
        <v>1300000</v>
      </c>
      <c r="K15" s="133">
        <f>'ESA Table 1A'!K54</f>
        <v>1</v>
      </c>
      <c r="L15" s="134">
        <f>'ESA Table 1A'!L54</f>
        <v>1</v>
      </c>
      <c r="M15" s="135">
        <f>'ESA Table 1A'!M54</f>
        <v>1</v>
      </c>
    </row>
    <row r="16" spans="1:13">
      <c r="A16" s="581" t="s">
        <v>19</v>
      </c>
      <c r="B16" s="988">
        <f>'ESA Table 1A'!B10</f>
        <v>418485.46790010476</v>
      </c>
      <c r="C16" s="242">
        <f>'ESA Table 1A'!C10</f>
        <v>188249.74010973936</v>
      </c>
      <c r="D16" s="243">
        <f>'ESA Table 1A'!D10</f>
        <v>606735.20800984418</v>
      </c>
      <c r="E16" s="480">
        <f>'ESA Table 1A'!E10</f>
        <v>11848.081099999999</v>
      </c>
      <c r="F16" s="242">
        <f>'ESA Table 1A'!F10</f>
        <v>10506.7889</v>
      </c>
      <c r="G16" s="243">
        <f>'ESA Table 1A'!G10</f>
        <v>22354.87</v>
      </c>
      <c r="H16" s="241">
        <f>'ESA Table 1A'!H10</f>
        <v>54195.335500000001</v>
      </c>
      <c r="I16" s="242">
        <f>'ESA Table 1A'!I10</f>
        <v>48060.014499999997</v>
      </c>
      <c r="J16" s="243">
        <f>'ESA Table 1A'!J10</f>
        <v>102255.35</v>
      </c>
      <c r="K16" s="133">
        <f>'ESA Table 1A'!K10</f>
        <v>0.12950350647047268</v>
      </c>
      <c r="L16" s="134">
        <f>'ESA Table 1A'!L10</f>
        <v>0.25529923426180362</v>
      </c>
      <c r="M16" s="135">
        <f>'ESA Table 1A'!M10</f>
        <v>0.1685337337442612</v>
      </c>
    </row>
    <row r="17" spans="1:13">
      <c r="A17" s="488"/>
      <c r="B17" s="480"/>
      <c r="C17" s="481"/>
      <c r="D17" s="482"/>
      <c r="E17" s="480"/>
      <c r="F17" s="481"/>
      <c r="G17" s="482"/>
      <c r="H17" s="480"/>
      <c r="I17" s="481"/>
      <c r="J17" s="482"/>
      <c r="K17" s="483"/>
      <c r="L17" s="484"/>
      <c r="M17" s="485"/>
    </row>
    <row r="18" spans="1:13" ht="13.5" thickBot="1">
      <c r="A18" s="489" t="s">
        <v>20</v>
      </c>
      <c r="B18" s="245">
        <f>SUM(B7:B17)</f>
        <v>101850812.31800027</v>
      </c>
      <c r="C18" s="245">
        <f>SUM(C7:C17)</f>
        <v>79129000.140009567</v>
      </c>
      <c r="D18" s="246">
        <f>B18+C18</f>
        <v>180979812.45800984</v>
      </c>
      <c r="E18" s="244">
        <f>SUM(E7:E17)</f>
        <v>5014949.6120999996</v>
      </c>
      <c r="F18" s="245">
        <f>SUM(F7:F17)</f>
        <v>6790449.0778999999</v>
      </c>
      <c r="G18" s="246">
        <f>SUM(G7:G17)</f>
        <v>11805398.689999999</v>
      </c>
      <c r="H18" s="244">
        <f t="shared" ref="H18:I18" si="0">SUM(H7:H17)</f>
        <v>19957715.619899999</v>
      </c>
      <c r="I18" s="245">
        <f t="shared" si="0"/>
        <v>37469962.030100003</v>
      </c>
      <c r="J18" s="246">
        <f>SUM(J7:J17)</f>
        <v>57427677.649999999</v>
      </c>
      <c r="K18" s="490">
        <f>+H18/B18</f>
        <v>0.19595048056747641</v>
      </c>
      <c r="L18" s="491">
        <f>I18/C18</f>
        <v>0.47353008332976859</v>
      </c>
      <c r="M18" s="492">
        <f>J18/D18</f>
        <v>0.31731537827360784</v>
      </c>
    </row>
    <row r="19" spans="1:13">
      <c r="A19" s="340"/>
      <c r="B19" s="340"/>
      <c r="C19" s="340"/>
      <c r="D19" s="340"/>
      <c r="E19" s="340"/>
      <c r="F19" s="340"/>
      <c r="G19" s="340"/>
      <c r="H19" s="340"/>
      <c r="I19" s="340"/>
      <c r="J19" s="340"/>
      <c r="K19" s="340"/>
      <c r="L19" s="340"/>
      <c r="M19" s="340"/>
    </row>
    <row r="22" spans="1:13">
      <c r="A22" s="1229" t="s">
        <v>21</v>
      </c>
      <c r="B22" s="1230"/>
      <c r="C22" s="1230"/>
      <c r="D22" s="1230"/>
      <c r="E22" s="1230"/>
      <c r="F22" s="1230"/>
      <c r="G22" s="1230"/>
      <c r="H22" s="1230"/>
      <c r="I22" s="1230"/>
      <c r="J22" s="1230"/>
      <c r="K22" s="1230"/>
      <c r="L22" s="1230"/>
      <c r="M22" s="1230"/>
    </row>
  </sheetData>
  <mergeCells count="8">
    <mergeCell ref="A22:M22"/>
    <mergeCell ref="A1:M1"/>
    <mergeCell ref="A2:M2"/>
    <mergeCell ref="A3:M3"/>
    <mergeCell ref="B4:D4"/>
    <mergeCell ref="E4:G4"/>
    <mergeCell ref="H4:J4"/>
    <mergeCell ref="K4:M4"/>
  </mergeCells>
  <pageMargins left="0.7" right="0.7" top="0.75" bottom="0.75" header="0.3" footer="0.3"/>
  <pageSetup scale="67" orientation="landscape" r:id="rId1"/>
  <customProperties>
    <customPr name="_pios_id" r:id="rId2"/>
  </customProperties>
  <ignoredErrors>
    <ignoredError sqref="D1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73"/>
  <sheetViews>
    <sheetView zoomScaleNormal="100" workbookViewId="0">
      <selection sqref="A1:B1"/>
    </sheetView>
  </sheetViews>
  <sheetFormatPr defaultColWidth="8.54296875" defaultRowHeight="12.5"/>
  <cols>
    <col min="1" max="1" width="90.453125" customWidth="1"/>
    <col min="2" max="2" width="18.54296875" customWidth="1"/>
    <col min="3" max="3" width="13.54296875" customWidth="1"/>
    <col min="4" max="4" width="15.81640625" customWidth="1"/>
    <col min="5" max="5" width="14.54296875" customWidth="1"/>
    <col min="6" max="6" width="12.54296875" customWidth="1"/>
  </cols>
  <sheetData>
    <row r="1" spans="1:13" ht="33.75" customHeight="1">
      <c r="A1" s="1286" t="s">
        <v>299</v>
      </c>
      <c r="B1" s="1286"/>
    </row>
    <row r="2" spans="1:13" ht="15.5">
      <c r="A2" s="1264" t="s">
        <v>1</v>
      </c>
      <c r="B2" s="1318"/>
      <c r="C2" s="4"/>
      <c r="D2" s="4"/>
      <c r="E2" s="4"/>
      <c r="F2" s="4"/>
      <c r="G2" s="4"/>
      <c r="H2" s="4"/>
      <c r="I2" s="4"/>
      <c r="J2" s="4"/>
      <c r="K2" s="4"/>
      <c r="L2" s="4"/>
      <c r="M2" s="4"/>
    </row>
    <row r="3" spans="1:13" ht="15.5">
      <c r="A3" s="1317" t="s">
        <v>777</v>
      </c>
      <c r="B3" s="1318"/>
      <c r="C3" s="361"/>
      <c r="D3" s="361"/>
      <c r="E3" s="361"/>
      <c r="F3" s="361"/>
      <c r="G3" s="361"/>
      <c r="H3" s="361"/>
      <c r="I3" s="361"/>
      <c r="J3" s="361"/>
      <c r="K3" s="361"/>
      <c r="L3" s="361"/>
      <c r="M3" s="361"/>
    </row>
    <row r="4" spans="1:13" ht="16" thickBot="1">
      <c r="A4" s="464"/>
      <c r="B4" s="4"/>
      <c r="C4" s="361"/>
      <c r="D4" s="361"/>
      <c r="E4" s="361"/>
      <c r="F4" s="361"/>
      <c r="G4" s="361"/>
      <c r="H4" s="361"/>
      <c r="I4" s="361"/>
      <c r="J4" s="361"/>
      <c r="K4" s="361"/>
      <c r="L4" s="361"/>
      <c r="M4" s="361"/>
    </row>
    <row r="5" spans="1:13" ht="16" thickBot="1">
      <c r="A5" s="1315" t="s">
        <v>300</v>
      </c>
      <c r="B5" s="1316"/>
      <c r="C5" s="361"/>
      <c r="D5" s="361"/>
      <c r="E5" s="361"/>
      <c r="F5" s="361"/>
      <c r="G5" s="361"/>
      <c r="H5" s="361"/>
      <c r="I5" s="361"/>
      <c r="J5" s="361"/>
      <c r="K5" s="361"/>
      <c r="L5" s="361"/>
      <c r="M5" s="361"/>
    </row>
    <row r="6" spans="1:13">
      <c r="A6" s="513" t="s">
        <v>301</v>
      </c>
      <c r="B6" s="514">
        <v>9734226.3015994206</v>
      </c>
    </row>
    <row r="7" spans="1:13">
      <c r="A7" s="92" t="s">
        <v>302</v>
      </c>
      <c r="B7" s="514">
        <v>483057.23589999991</v>
      </c>
    </row>
    <row r="8" spans="1:13">
      <c r="A8" s="92" t="s">
        <v>303</v>
      </c>
      <c r="B8" s="514">
        <v>115207615.90234537</v>
      </c>
    </row>
    <row r="9" spans="1:13">
      <c r="A9" s="92" t="s">
        <v>304</v>
      </c>
      <c r="B9" s="514">
        <v>5253026.6615999984</v>
      </c>
    </row>
    <row r="10" spans="1:13">
      <c r="A10" s="105" t="s">
        <v>305</v>
      </c>
      <c r="B10" s="676">
        <v>0.15819403465013637</v>
      </c>
      <c r="C10" s="276"/>
      <c r="D10" s="276"/>
    </row>
    <row r="11" spans="1:13">
      <c r="A11" s="105" t="s">
        <v>306</v>
      </c>
      <c r="B11" s="676">
        <v>1.4148617622329753</v>
      </c>
      <c r="C11" s="276"/>
    </row>
    <row r="12" spans="1:13">
      <c r="A12" s="92" t="s">
        <v>307</v>
      </c>
      <c r="B12" s="676">
        <v>71.728094489542585</v>
      </c>
    </row>
    <row r="13" spans="1:13">
      <c r="A13" s="515" t="s">
        <v>308</v>
      </c>
      <c r="B13" s="1168">
        <v>643.02645497384367</v>
      </c>
      <c r="C13" s="276"/>
    </row>
    <row r="15" spans="1:13" ht="13" thickBot="1"/>
    <row r="16" spans="1:13" ht="15" customHeight="1" thickBot="1">
      <c r="A16" s="1315" t="s">
        <v>309</v>
      </c>
      <c r="B16" s="1316"/>
    </row>
    <row r="17" spans="1:3">
      <c r="A17" s="513" t="s">
        <v>301</v>
      </c>
      <c r="B17" s="514">
        <v>0</v>
      </c>
    </row>
    <row r="18" spans="1:3">
      <c r="A18" s="92" t="s">
        <v>302</v>
      </c>
      <c r="B18" s="514">
        <v>0</v>
      </c>
    </row>
    <row r="19" spans="1:3">
      <c r="A19" s="92" t="s">
        <v>303</v>
      </c>
      <c r="B19" s="514">
        <v>0</v>
      </c>
    </row>
    <row r="20" spans="1:3">
      <c r="A20" s="92" t="s">
        <v>304</v>
      </c>
      <c r="B20" s="514">
        <v>0</v>
      </c>
    </row>
    <row r="21" spans="1:3">
      <c r="A21" s="105" t="s">
        <v>305</v>
      </c>
      <c r="B21" s="174">
        <v>0</v>
      </c>
    </row>
    <row r="22" spans="1:3">
      <c r="A22" s="105" t="s">
        <v>306</v>
      </c>
      <c r="B22" s="174">
        <v>0</v>
      </c>
    </row>
    <row r="23" spans="1:3">
      <c r="A23" s="92" t="s">
        <v>310</v>
      </c>
      <c r="B23" s="174">
        <v>0</v>
      </c>
    </row>
    <row r="24" spans="1:3" ht="13" thickBot="1">
      <c r="A24" s="515" t="s">
        <v>308</v>
      </c>
      <c r="B24" s="175">
        <v>0</v>
      </c>
    </row>
    <row r="25" spans="1:3" ht="13.5" customHeight="1"/>
    <row r="26" spans="1:3" ht="13" thickBot="1">
      <c r="A26" s="357"/>
    </row>
    <row r="27" spans="1:3" ht="16" thickBot="1">
      <c r="A27" s="1315" t="s">
        <v>311</v>
      </c>
      <c r="B27" s="1316"/>
    </row>
    <row r="28" spans="1:3">
      <c r="A28" s="513" t="s">
        <v>301</v>
      </c>
      <c r="B28" s="514">
        <v>9047102.5886000004</v>
      </c>
    </row>
    <row r="29" spans="1:3">
      <c r="A29" s="92" t="s">
        <v>302</v>
      </c>
      <c r="B29" s="514">
        <v>131350.76988000001</v>
      </c>
    </row>
    <row r="30" spans="1:3">
      <c r="A30" s="92" t="s">
        <v>303</v>
      </c>
      <c r="B30" s="514">
        <v>46989422.739744879</v>
      </c>
      <c r="C30" s="5"/>
    </row>
    <row r="31" spans="1:3">
      <c r="A31" s="92" t="s">
        <v>304</v>
      </c>
      <c r="B31" s="514">
        <v>4068496.6850768952</v>
      </c>
    </row>
    <row r="32" spans="1:3">
      <c r="A32" s="105" t="s">
        <v>305</v>
      </c>
      <c r="B32" s="676">
        <v>0.18339230769230763</v>
      </c>
      <c r="C32" s="5"/>
    </row>
    <row r="33" spans="1:2">
      <c r="A33" s="105" t="s">
        <v>306</v>
      </c>
      <c r="B33" s="676">
        <v>1.1951789473684209</v>
      </c>
    </row>
    <row r="34" spans="1:2">
      <c r="A34" s="92" t="s">
        <v>312</v>
      </c>
      <c r="B34" s="676">
        <v>9781.5440872018971</v>
      </c>
    </row>
    <row r="35" spans="1:2" ht="13" thickBot="1">
      <c r="A35" s="515" t="s">
        <v>313</v>
      </c>
      <c r="B35" s="677">
        <v>47072.449426514853</v>
      </c>
    </row>
    <row r="37" spans="1:2" ht="13" thickBot="1"/>
    <row r="38" spans="1:2" ht="16" thickBot="1">
      <c r="A38" s="1315" t="s">
        <v>314</v>
      </c>
      <c r="B38" s="1316"/>
    </row>
    <row r="39" spans="1:2">
      <c r="A39" s="513" t="s">
        <v>301</v>
      </c>
      <c r="B39" s="514">
        <v>0</v>
      </c>
    </row>
    <row r="40" spans="1:2">
      <c r="A40" s="92" t="s">
        <v>302</v>
      </c>
      <c r="B40" s="514">
        <v>0</v>
      </c>
    </row>
    <row r="41" spans="1:2">
      <c r="A41" s="92" t="s">
        <v>303</v>
      </c>
      <c r="B41" s="514">
        <v>0</v>
      </c>
    </row>
    <row r="42" spans="1:2">
      <c r="A42" s="92" t="s">
        <v>304</v>
      </c>
      <c r="B42" s="514">
        <v>0</v>
      </c>
    </row>
    <row r="43" spans="1:2">
      <c r="A43" s="105" t="s">
        <v>305</v>
      </c>
      <c r="B43" s="174">
        <v>0</v>
      </c>
    </row>
    <row r="44" spans="1:2">
      <c r="A44" s="105" t="s">
        <v>306</v>
      </c>
      <c r="B44" s="174">
        <v>0</v>
      </c>
    </row>
    <row r="45" spans="1:2">
      <c r="A45" s="92" t="s">
        <v>312</v>
      </c>
      <c r="B45" s="174">
        <v>0</v>
      </c>
    </row>
    <row r="46" spans="1:2" ht="13" thickBot="1">
      <c r="A46" s="515" t="s">
        <v>313</v>
      </c>
      <c r="B46" s="175">
        <v>0</v>
      </c>
    </row>
    <row r="48" spans="1:2" ht="13" thickBot="1"/>
    <row r="49" spans="1:3" ht="16" thickBot="1">
      <c r="A49" s="1315" t="s">
        <v>315</v>
      </c>
      <c r="B49" s="1316"/>
    </row>
    <row r="50" spans="1:3">
      <c r="A50" s="513" t="s">
        <v>301</v>
      </c>
      <c r="B50" s="514">
        <v>0</v>
      </c>
    </row>
    <row r="51" spans="1:3">
      <c r="A51" s="92" t="s">
        <v>302</v>
      </c>
      <c r="B51" s="514">
        <v>0</v>
      </c>
    </row>
    <row r="52" spans="1:3">
      <c r="A52" s="92" t="s">
        <v>303</v>
      </c>
      <c r="B52" s="514">
        <v>0</v>
      </c>
    </row>
    <row r="53" spans="1:3">
      <c r="A53" s="92" t="s">
        <v>304</v>
      </c>
      <c r="B53" s="514">
        <v>0</v>
      </c>
    </row>
    <row r="54" spans="1:3">
      <c r="A54" s="105" t="s">
        <v>305</v>
      </c>
      <c r="B54" s="174">
        <v>0</v>
      </c>
    </row>
    <row r="55" spans="1:3">
      <c r="A55" s="105" t="s">
        <v>306</v>
      </c>
      <c r="B55" s="174">
        <v>0</v>
      </c>
    </row>
    <row r="56" spans="1:3">
      <c r="A56" s="92" t="s">
        <v>312</v>
      </c>
      <c r="B56" s="174">
        <v>0</v>
      </c>
    </row>
    <row r="57" spans="1:3" ht="13" thickBot="1">
      <c r="A57" s="515" t="s">
        <v>313</v>
      </c>
      <c r="B57" s="175">
        <v>0</v>
      </c>
    </row>
    <row r="58" spans="1:3" ht="13" thickBot="1">
      <c r="B58" s="16"/>
    </row>
    <row r="59" spans="1:3" ht="36" customHeight="1" thickBot="1">
      <c r="A59" s="1319" t="s">
        <v>316</v>
      </c>
      <c r="B59" s="1320"/>
    </row>
    <row r="60" spans="1:3">
      <c r="A60" s="513" t="s">
        <v>301</v>
      </c>
      <c r="B60" s="514">
        <f>B17+B6</f>
        <v>9734226.3015994206</v>
      </c>
    </row>
    <row r="61" spans="1:3" ht="16.5" customHeight="1">
      <c r="A61" s="92" t="s">
        <v>302</v>
      </c>
      <c r="B61" s="514">
        <f>B18+B7</f>
        <v>483057.23589999991</v>
      </c>
    </row>
    <row r="62" spans="1:3" ht="15" customHeight="1">
      <c r="A62" s="92" t="s">
        <v>303</v>
      </c>
      <c r="B62" s="514">
        <f>B19+B8</f>
        <v>115207615.90234537</v>
      </c>
      <c r="C62" s="5"/>
    </row>
    <row r="63" spans="1:3">
      <c r="A63" s="92" t="s">
        <v>304</v>
      </c>
      <c r="B63" s="514">
        <f>B20+B9</f>
        <v>5253026.6615999984</v>
      </c>
    </row>
    <row r="64" spans="1:3">
      <c r="A64" s="105" t="s">
        <v>305</v>
      </c>
      <c r="B64" s="516">
        <f>B10</f>
        <v>0.15819403465013637</v>
      </c>
    </row>
    <row r="65" spans="1:7">
      <c r="A65" s="105" t="s">
        <v>306</v>
      </c>
      <c r="B65" s="516">
        <f>B11</f>
        <v>1.4148617622329753</v>
      </c>
    </row>
    <row r="66" spans="1:7">
      <c r="A66" s="92" t="s">
        <v>317</v>
      </c>
      <c r="B66" s="517">
        <f>B23+B12</f>
        <v>71.728094489542585</v>
      </c>
    </row>
    <row r="67" spans="1:7" ht="13" thickBot="1">
      <c r="A67" s="515" t="s">
        <v>318</v>
      </c>
      <c r="B67" s="518">
        <f>B24+B13</f>
        <v>643.02645497384367</v>
      </c>
    </row>
    <row r="69" spans="1:7" ht="12.75" customHeight="1">
      <c r="A69" s="1307" t="s">
        <v>778</v>
      </c>
      <c r="B69" s="1307"/>
      <c r="C69" s="359"/>
      <c r="D69" s="359"/>
      <c r="E69" s="359"/>
      <c r="F69" s="359"/>
      <c r="G69" s="359"/>
    </row>
    <row r="70" spans="1:7">
      <c r="A70" s="1307" t="s">
        <v>779</v>
      </c>
      <c r="B70" s="1307"/>
    </row>
    <row r="71" spans="1:7">
      <c r="A71" s="1307" t="s">
        <v>319</v>
      </c>
      <c r="B71" s="1307"/>
    </row>
    <row r="72" spans="1:7">
      <c r="A72" s="1307" t="s">
        <v>780</v>
      </c>
      <c r="B72" s="1307"/>
    </row>
    <row r="73" spans="1:7">
      <c r="A73" t="s">
        <v>320</v>
      </c>
    </row>
  </sheetData>
  <mergeCells count="13">
    <mergeCell ref="A70:B70"/>
    <mergeCell ref="A71:B71"/>
    <mergeCell ref="A72:B72"/>
    <mergeCell ref="A69:B69"/>
    <mergeCell ref="A59:B59"/>
    <mergeCell ref="A49:B49"/>
    <mergeCell ref="A1:B1"/>
    <mergeCell ref="A3:B3"/>
    <mergeCell ref="A2:B2"/>
    <mergeCell ref="A16:B16"/>
    <mergeCell ref="A38:B38"/>
    <mergeCell ref="A27:B27"/>
    <mergeCell ref="A5:B5"/>
  </mergeCells>
  <printOptions horizontalCentered="1" verticalCentered="1"/>
  <pageMargins left="0.7" right="0.7" top="0.75" bottom="0.75" header="0.3" footer="0.3"/>
  <pageSetup scale="10"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96"/>
  <sheetViews>
    <sheetView zoomScale="115" zoomScaleNormal="115" workbookViewId="0">
      <selection sqref="A1:G1"/>
    </sheetView>
  </sheetViews>
  <sheetFormatPr defaultColWidth="8.54296875" defaultRowHeight="12.5"/>
  <cols>
    <col min="1" max="1" width="17.453125" customWidth="1"/>
    <col min="2" max="2" width="8.54296875" customWidth="1"/>
    <col min="3" max="3" width="10.54296875" customWidth="1"/>
    <col min="4" max="4" width="13.453125" customWidth="1"/>
    <col min="5" max="5" width="12.453125" customWidth="1"/>
    <col min="6" max="6" width="13.453125" customWidth="1"/>
    <col min="7" max="7" width="17.453125" customWidth="1"/>
  </cols>
  <sheetData>
    <row r="1" spans="1:11" ht="13">
      <c r="A1" s="1335" t="s">
        <v>321</v>
      </c>
      <c r="B1" s="1336"/>
      <c r="C1" s="1336"/>
      <c r="D1" s="1336"/>
      <c r="E1" s="1336"/>
      <c r="F1" s="1336"/>
      <c r="G1" s="1337"/>
    </row>
    <row r="2" spans="1:11" ht="13">
      <c r="A2" s="1338" t="s">
        <v>1</v>
      </c>
      <c r="B2" s="1339"/>
      <c r="C2" s="1339"/>
      <c r="D2" s="1339"/>
      <c r="E2" s="1339"/>
      <c r="F2" s="1339"/>
      <c r="G2" s="1340"/>
    </row>
    <row r="3" spans="1:11" ht="13">
      <c r="A3" s="1341" t="s">
        <v>777</v>
      </c>
      <c r="B3" s="1339"/>
      <c r="C3" s="1339"/>
      <c r="D3" s="1339"/>
      <c r="E3" s="1339"/>
      <c r="F3" s="1339"/>
      <c r="G3" s="1340"/>
    </row>
    <row r="4" spans="1:11" ht="13.5" thickBot="1">
      <c r="A4" s="462"/>
      <c r="B4" s="4"/>
      <c r="C4" s="4"/>
      <c r="D4" s="4"/>
      <c r="E4" s="4"/>
      <c r="F4" s="4"/>
      <c r="G4" s="4"/>
    </row>
    <row r="5" spans="1:11" ht="13">
      <c r="A5" s="1330" t="s">
        <v>322</v>
      </c>
      <c r="B5" s="1331"/>
      <c r="C5" s="1331"/>
      <c r="D5" s="1331"/>
      <c r="E5" s="1331"/>
      <c r="F5" s="1331"/>
      <c r="G5" s="1332"/>
    </row>
    <row r="6" spans="1:11" ht="13.5" thickBot="1">
      <c r="A6" s="50"/>
      <c r="B6" s="1327" t="s">
        <v>323</v>
      </c>
      <c r="C6" s="1327"/>
      <c r="D6" s="1327"/>
      <c r="E6" s="1327" t="s">
        <v>324</v>
      </c>
      <c r="F6" s="1327"/>
      <c r="G6" s="1328"/>
    </row>
    <row r="7" spans="1:11" ht="13">
      <c r="A7" s="178" t="s">
        <v>325</v>
      </c>
      <c r="B7" s="461" t="s">
        <v>326</v>
      </c>
      <c r="C7" s="461" t="s">
        <v>327</v>
      </c>
      <c r="D7" s="457" t="s">
        <v>9</v>
      </c>
      <c r="E7" s="461" t="s">
        <v>328</v>
      </c>
      <c r="F7" s="461" t="s">
        <v>327</v>
      </c>
      <c r="G7" s="179" t="s">
        <v>9</v>
      </c>
      <c r="K7" s="74"/>
    </row>
    <row r="8" spans="1:11" ht="13">
      <c r="A8" s="105" t="s">
        <v>329</v>
      </c>
      <c r="B8" s="519">
        <v>0</v>
      </c>
      <c r="C8" s="520">
        <v>0</v>
      </c>
      <c r="D8" s="232">
        <v>0</v>
      </c>
      <c r="E8" s="264">
        <v>0</v>
      </c>
      <c r="F8" s="237">
        <v>0</v>
      </c>
      <c r="G8" s="180">
        <f>SUM(E8:F8)</f>
        <v>0</v>
      </c>
      <c r="K8" s="74"/>
    </row>
    <row r="9" spans="1:11" ht="13.5" thickBot="1">
      <c r="A9" s="181" t="s">
        <v>330</v>
      </c>
      <c r="B9" s="521">
        <v>0</v>
      </c>
      <c r="C9" s="522">
        <v>0</v>
      </c>
      <c r="D9" s="233">
        <v>0</v>
      </c>
      <c r="E9" s="263">
        <v>0</v>
      </c>
      <c r="F9" s="263">
        <v>0</v>
      </c>
      <c r="G9" s="182">
        <f>SUM(E9:F9)</f>
        <v>0</v>
      </c>
    </row>
    <row r="10" spans="1:11" ht="13.5" thickBot="1">
      <c r="A10" s="214" t="s">
        <v>9</v>
      </c>
      <c r="B10" s="215">
        <f>SUM(B8:B9)</f>
        <v>0</v>
      </c>
      <c r="C10" s="215">
        <f>SUM(C8:C9)</f>
        <v>0</v>
      </c>
      <c r="D10" s="215">
        <f>SUM(B10:C10)</f>
        <v>0</v>
      </c>
      <c r="E10" s="216">
        <f>SUM(E8:E9)</f>
        <v>0</v>
      </c>
      <c r="F10" s="216">
        <f>SUM(F8:F9)</f>
        <v>0</v>
      </c>
      <c r="G10" s="217">
        <f t="shared" ref="G10" si="0">SUM(E10:F10)</f>
        <v>0</v>
      </c>
      <c r="H10" s="13" t="s">
        <v>234</v>
      </c>
    </row>
    <row r="11" spans="1:11">
      <c r="D11" s="38"/>
    </row>
    <row r="12" spans="1:11" ht="17.25" customHeight="1" thickBot="1">
      <c r="A12" s="1230"/>
      <c r="B12" s="1230"/>
      <c r="C12" s="1230"/>
      <c r="D12" s="1230"/>
      <c r="E12" s="1230"/>
      <c r="F12" s="1230"/>
      <c r="G12" s="1230"/>
    </row>
    <row r="13" spans="1:11" ht="13">
      <c r="A13" s="1330" t="s">
        <v>331</v>
      </c>
      <c r="B13" s="1331"/>
      <c r="C13" s="1331"/>
      <c r="D13" s="1331"/>
      <c r="E13" s="1331"/>
      <c r="F13" s="1331"/>
      <c r="G13" s="1332"/>
    </row>
    <row r="14" spans="1:11" ht="13.5" thickBot="1">
      <c r="A14" s="51"/>
      <c r="B14" s="1327"/>
      <c r="C14" s="1327"/>
      <c r="D14" s="1327"/>
      <c r="E14" s="1327" t="s">
        <v>324</v>
      </c>
      <c r="F14" s="1327"/>
      <c r="G14" s="1328"/>
    </row>
    <row r="15" spans="1:11" ht="13">
      <c r="A15" s="178" t="s">
        <v>325</v>
      </c>
      <c r="B15" s="461"/>
      <c r="C15" s="461"/>
      <c r="D15" s="461"/>
      <c r="E15" s="461" t="s">
        <v>328</v>
      </c>
      <c r="F15" s="461" t="s">
        <v>327</v>
      </c>
      <c r="G15" s="179" t="s">
        <v>9</v>
      </c>
    </row>
    <row r="16" spans="1:11" ht="13">
      <c r="A16" s="513" t="s">
        <v>332</v>
      </c>
      <c r="B16" s="461"/>
      <c r="C16" s="461"/>
      <c r="D16" s="461"/>
      <c r="E16" s="1010"/>
      <c r="F16" s="1010"/>
      <c r="G16" s="1093">
        <v>0</v>
      </c>
    </row>
    <row r="17" spans="1:7" ht="13">
      <c r="A17" s="969" t="s">
        <v>333</v>
      </c>
      <c r="B17" s="461"/>
      <c r="C17" s="461"/>
      <c r="D17" s="461"/>
      <c r="E17" s="1010"/>
      <c r="F17" s="1010"/>
      <c r="G17" s="1093">
        <v>0</v>
      </c>
    </row>
    <row r="18" spans="1:7" ht="13">
      <c r="A18" s="973" t="s">
        <v>334</v>
      </c>
      <c r="B18" s="461"/>
      <c r="C18" s="461"/>
      <c r="D18" s="461"/>
      <c r="E18" s="1010"/>
      <c r="F18" s="1010"/>
      <c r="G18" s="1093">
        <v>0</v>
      </c>
    </row>
    <row r="19" spans="1:7" ht="13">
      <c r="A19" s="973" t="s">
        <v>335</v>
      </c>
      <c r="B19" s="461"/>
      <c r="C19" s="461"/>
      <c r="D19" s="461"/>
      <c r="E19" s="1010"/>
      <c r="F19" s="1010"/>
      <c r="G19" s="1093">
        <v>0</v>
      </c>
    </row>
    <row r="20" spans="1:7" ht="13">
      <c r="A20" s="973" t="s">
        <v>336</v>
      </c>
      <c r="B20" s="461"/>
      <c r="C20" s="461"/>
      <c r="D20" s="461"/>
      <c r="E20" s="1010"/>
      <c r="F20" s="1010"/>
      <c r="G20" s="1093">
        <v>0</v>
      </c>
    </row>
    <row r="21" spans="1:7" ht="13">
      <c r="A21" s="973" t="s">
        <v>337</v>
      </c>
      <c r="B21" s="461"/>
      <c r="C21" s="461"/>
      <c r="D21" s="461"/>
      <c r="E21" s="1010"/>
      <c r="F21" s="1010"/>
      <c r="G21" s="1093">
        <v>0</v>
      </c>
    </row>
    <row r="22" spans="1:7" ht="13">
      <c r="A22" s="973" t="s">
        <v>338</v>
      </c>
      <c r="B22" s="461"/>
      <c r="C22" s="461"/>
      <c r="D22" s="461"/>
      <c r="E22" s="1010"/>
      <c r="F22" s="1010"/>
      <c r="G22" s="1093">
        <v>0</v>
      </c>
    </row>
    <row r="23" spans="1:7" ht="13">
      <c r="A23" s="973" t="s">
        <v>339</v>
      </c>
      <c r="B23" s="461"/>
      <c r="C23" s="461"/>
      <c r="D23" s="461"/>
      <c r="E23" s="1010"/>
      <c r="F23" s="1010"/>
      <c r="G23" s="1093">
        <v>0</v>
      </c>
    </row>
    <row r="24" spans="1:7" ht="13">
      <c r="A24" s="92" t="s">
        <v>340</v>
      </c>
      <c r="B24" s="461"/>
      <c r="C24" s="461"/>
      <c r="D24" s="461"/>
      <c r="E24" s="1010"/>
      <c r="F24" s="1010"/>
      <c r="G24" s="1093">
        <v>0</v>
      </c>
    </row>
    <row r="25" spans="1:7" ht="13">
      <c r="A25" s="513" t="s">
        <v>341</v>
      </c>
      <c r="B25" s="461"/>
      <c r="C25" s="461"/>
      <c r="D25" s="461"/>
      <c r="E25" s="1010"/>
      <c r="F25" s="1010"/>
      <c r="G25" s="1093">
        <v>0</v>
      </c>
    </row>
    <row r="26" spans="1:7" ht="13">
      <c r="A26" s="513" t="s">
        <v>342</v>
      </c>
      <c r="B26" s="461"/>
      <c r="C26" s="461"/>
      <c r="D26" s="461"/>
      <c r="E26" s="1010"/>
      <c r="F26" s="1010"/>
      <c r="G26" s="1093">
        <v>0</v>
      </c>
    </row>
    <row r="27" spans="1:7" ht="13">
      <c r="A27" s="513" t="s">
        <v>343</v>
      </c>
      <c r="B27" s="461"/>
      <c r="C27" s="461"/>
      <c r="D27" s="461"/>
      <c r="E27" s="1010"/>
      <c r="F27" s="1010"/>
      <c r="G27" s="1093">
        <v>0</v>
      </c>
    </row>
    <row r="28" spans="1:7" ht="13">
      <c r="A28" s="513" t="s">
        <v>344</v>
      </c>
      <c r="B28" s="461"/>
      <c r="C28" s="461"/>
      <c r="D28" s="461"/>
      <c r="E28" s="1010"/>
      <c r="F28" s="1010"/>
      <c r="G28" s="1093">
        <v>0</v>
      </c>
    </row>
    <row r="29" spans="1:7" ht="13">
      <c r="A29" s="513" t="s">
        <v>345</v>
      </c>
      <c r="B29" s="461"/>
      <c r="C29" s="461"/>
      <c r="D29" s="461"/>
      <c r="E29" s="1010"/>
      <c r="F29" s="1010"/>
      <c r="G29" s="1093">
        <v>0</v>
      </c>
    </row>
    <row r="30" spans="1:7" ht="13">
      <c r="A30" s="513" t="s">
        <v>346</v>
      </c>
      <c r="B30" s="461"/>
      <c r="C30" s="461"/>
      <c r="D30" s="461"/>
      <c r="E30" s="1010"/>
      <c r="F30" s="1010"/>
      <c r="G30" s="1093">
        <v>0</v>
      </c>
    </row>
    <row r="31" spans="1:7" ht="13">
      <c r="A31" s="513" t="s">
        <v>347</v>
      </c>
      <c r="B31" s="461"/>
      <c r="C31" s="461"/>
      <c r="D31" s="461"/>
      <c r="E31" s="1010"/>
      <c r="F31" s="1010"/>
      <c r="G31" s="1093">
        <v>0</v>
      </c>
    </row>
    <row r="32" spans="1:7" ht="13">
      <c r="A32" s="513" t="s">
        <v>348</v>
      </c>
      <c r="B32" s="461"/>
      <c r="C32" s="461"/>
      <c r="D32" s="461"/>
      <c r="E32" s="1010"/>
      <c r="F32" s="1010"/>
      <c r="G32" s="1093">
        <v>0</v>
      </c>
    </row>
    <row r="33" spans="1:7" ht="13">
      <c r="A33" s="513" t="s">
        <v>349</v>
      </c>
      <c r="B33" s="461"/>
      <c r="C33" s="461"/>
      <c r="D33" s="461"/>
      <c r="E33" s="1010"/>
      <c r="F33" s="1010"/>
      <c r="G33" s="1093">
        <v>0</v>
      </c>
    </row>
    <row r="34" spans="1:7" ht="13">
      <c r="A34" s="513" t="s">
        <v>350</v>
      </c>
      <c r="B34" s="461"/>
      <c r="C34" s="461"/>
      <c r="D34" s="461"/>
      <c r="E34" s="1010"/>
      <c r="F34" s="1010"/>
      <c r="G34" s="1093">
        <v>0</v>
      </c>
    </row>
    <row r="35" spans="1:7" ht="13">
      <c r="A35" s="513" t="s">
        <v>351</v>
      </c>
      <c r="B35" s="461"/>
      <c r="C35" s="461"/>
      <c r="D35" s="461"/>
      <c r="E35" s="1010"/>
      <c r="F35" s="1010"/>
      <c r="G35" s="1093">
        <v>0</v>
      </c>
    </row>
    <row r="36" spans="1:7" ht="13">
      <c r="A36" s="513" t="s">
        <v>352</v>
      </c>
      <c r="B36" s="461"/>
      <c r="C36" s="461"/>
      <c r="D36" s="461"/>
      <c r="E36" s="1010"/>
      <c r="F36" s="1010"/>
      <c r="G36" s="1093">
        <v>0</v>
      </c>
    </row>
    <row r="37" spans="1:7" ht="13">
      <c r="A37" s="513" t="s">
        <v>353</v>
      </c>
      <c r="B37" s="461"/>
      <c r="C37" s="461"/>
      <c r="D37" s="461"/>
      <c r="E37" s="1010"/>
      <c r="F37" s="1010"/>
      <c r="G37" s="1093">
        <v>0</v>
      </c>
    </row>
    <row r="38" spans="1:7" ht="13">
      <c r="A38" s="513" t="s">
        <v>354</v>
      </c>
      <c r="B38" s="461"/>
      <c r="C38" s="461"/>
      <c r="D38" s="461"/>
      <c r="E38" s="1010"/>
      <c r="F38" s="1010"/>
      <c r="G38" s="1093">
        <v>0</v>
      </c>
    </row>
    <row r="39" spans="1:7" ht="13">
      <c r="A39" s="513" t="s">
        <v>355</v>
      </c>
      <c r="B39" s="461"/>
      <c r="C39" s="461"/>
      <c r="D39" s="461"/>
      <c r="E39" s="1010"/>
      <c r="F39" s="1010"/>
      <c r="G39" s="1093">
        <v>0</v>
      </c>
    </row>
    <row r="40" spans="1:7" ht="13">
      <c r="A40" s="513" t="s">
        <v>356</v>
      </c>
      <c r="B40" s="461"/>
      <c r="C40" s="461"/>
      <c r="D40" s="461"/>
      <c r="E40" s="1010"/>
      <c r="F40" s="1010"/>
      <c r="G40" s="1093">
        <v>0</v>
      </c>
    </row>
    <row r="41" spans="1:7" ht="13">
      <c r="A41" s="513" t="s">
        <v>357</v>
      </c>
      <c r="B41" s="461"/>
      <c r="C41" s="461"/>
      <c r="D41" s="461"/>
      <c r="E41" s="1010"/>
      <c r="F41" s="1010"/>
      <c r="G41" s="1093">
        <v>0</v>
      </c>
    </row>
    <row r="42" spans="1:7" ht="13">
      <c r="A42" s="969" t="s">
        <v>358</v>
      </c>
      <c r="B42" s="461"/>
      <c r="C42" s="461"/>
      <c r="D42" s="461"/>
      <c r="E42" s="1010"/>
      <c r="F42" s="1010"/>
      <c r="G42" s="1093">
        <v>0</v>
      </c>
    </row>
    <row r="43" spans="1:7" ht="13">
      <c r="A43" s="973" t="s">
        <v>359</v>
      </c>
      <c r="B43" s="461"/>
      <c r="C43" s="461"/>
      <c r="D43" s="461"/>
      <c r="E43" s="1010"/>
      <c r="F43" s="1010"/>
      <c r="G43" s="1093">
        <v>0</v>
      </c>
    </row>
    <row r="44" spans="1:7" ht="13">
      <c r="A44" s="973" t="s">
        <v>360</v>
      </c>
      <c r="B44" s="461"/>
      <c r="C44" s="461"/>
      <c r="D44" s="461"/>
      <c r="E44" s="1010"/>
      <c r="F44" s="1010"/>
      <c r="G44" s="1093">
        <v>0</v>
      </c>
    </row>
    <row r="45" spans="1:7" ht="13">
      <c r="A45" s="1012" t="s">
        <v>361</v>
      </c>
      <c r="B45" s="1013"/>
      <c r="C45" s="1013"/>
      <c r="D45" s="1013"/>
      <c r="E45" s="1014"/>
      <c r="F45" s="1014"/>
      <c r="G45" s="1094">
        <v>0</v>
      </c>
    </row>
    <row r="46" spans="1:7" ht="13">
      <c r="A46" s="183" t="s">
        <v>9</v>
      </c>
      <c r="B46" s="184"/>
      <c r="C46" s="184"/>
      <c r="D46" s="184"/>
      <c r="E46" s="176">
        <f>SUM(E16:E45)</f>
        <v>0</v>
      </c>
      <c r="F46" s="176">
        <f>SUM(F16:F45)</f>
        <v>0</v>
      </c>
      <c r="G46" s="1011">
        <f>SUM(G16:G45)</f>
        <v>0</v>
      </c>
    </row>
    <row r="49" spans="1:7" ht="13.5" thickBot="1">
      <c r="A49" s="1321" t="s">
        <v>362</v>
      </c>
      <c r="B49" s="1322"/>
      <c r="C49" s="1322"/>
      <c r="D49" s="1322"/>
      <c r="E49" s="1322"/>
      <c r="F49" s="1322"/>
      <c r="G49" s="1323"/>
    </row>
    <row r="50" spans="1:7" ht="13.5" thickBot="1">
      <c r="A50" s="424"/>
      <c r="B50" s="1324" t="s">
        <v>363</v>
      </c>
      <c r="C50" s="1325"/>
      <c r="D50" s="1326"/>
      <c r="E50" s="1327" t="s">
        <v>364</v>
      </c>
      <c r="F50" s="1327"/>
      <c r="G50" s="1327"/>
    </row>
    <row r="51" spans="1:7" ht="13">
      <c r="A51" s="959" t="s">
        <v>325</v>
      </c>
      <c r="B51" s="960" t="s">
        <v>326</v>
      </c>
      <c r="C51" s="961" t="s">
        <v>327</v>
      </c>
      <c r="D51" s="961" t="s">
        <v>9</v>
      </c>
      <c r="E51" s="962" t="s">
        <v>328</v>
      </c>
      <c r="F51" s="963" t="s">
        <v>327</v>
      </c>
      <c r="G51" s="964" t="s">
        <v>9</v>
      </c>
    </row>
    <row r="52" spans="1:7" ht="13">
      <c r="A52" s="513" t="s">
        <v>332</v>
      </c>
      <c r="B52" s="965" t="s">
        <v>365</v>
      </c>
      <c r="C52" s="965" t="s">
        <v>365</v>
      </c>
      <c r="D52" s="966" t="s">
        <v>365</v>
      </c>
      <c r="E52" s="967"/>
      <c r="F52" s="967">
        <v>1</v>
      </c>
      <c r="G52" s="968">
        <v>1</v>
      </c>
    </row>
    <row r="53" spans="1:7" ht="13">
      <c r="A53" s="969" t="s">
        <v>333</v>
      </c>
      <c r="B53" s="970" t="s">
        <v>365</v>
      </c>
      <c r="C53" s="970" t="s">
        <v>365</v>
      </c>
      <c r="D53" s="971" t="s">
        <v>365</v>
      </c>
      <c r="E53" s="972"/>
      <c r="F53" s="972"/>
      <c r="G53" s="968">
        <v>0</v>
      </c>
    </row>
    <row r="54" spans="1:7" ht="13">
      <c r="A54" s="973" t="s">
        <v>334</v>
      </c>
      <c r="B54" s="974" t="s">
        <v>365</v>
      </c>
      <c r="C54" s="974" t="s">
        <v>365</v>
      </c>
      <c r="D54" s="975" t="s">
        <v>365</v>
      </c>
      <c r="E54" s="976"/>
      <c r="F54" s="976"/>
      <c r="G54" s="968">
        <v>0</v>
      </c>
    </row>
    <row r="55" spans="1:7" ht="13">
      <c r="A55" s="973" t="s">
        <v>335</v>
      </c>
      <c r="B55" s="974" t="s">
        <v>365</v>
      </c>
      <c r="C55" s="974" t="s">
        <v>365</v>
      </c>
      <c r="D55" s="975" t="s">
        <v>365</v>
      </c>
      <c r="E55" s="976"/>
      <c r="F55" s="976"/>
      <c r="G55" s="968">
        <v>0</v>
      </c>
    </row>
    <row r="56" spans="1:7" ht="13">
      <c r="A56" s="973" t="s">
        <v>336</v>
      </c>
      <c r="B56" s="974" t="s">
        <v>365</v>
      </c>
      <c r="C56" s="974" t="s">
        <v>365</v>
      </c>
      <c r="D56" s="975" t="s">
        <v>365</v>
      </c>
      <c r="E56" s="976">
        <v>2</v>
      </c>
      <c r="F56" s="976">
        <v>2</v>
      </c>
      <c r="G56" s="968">
        <v>4</v>
      </c>
    </row>
    <row r="57" spans="1:7" ht="13">
      <c r="A57" s="973" t="s">
        <v>337</v>
      </c>
      <c r="B57" s="965" t="s">
        <v>365</v>
      </c>
      <c r="C57" s="965" t="s">
        <v>365</v>
      </c>
      <c r="D57" s="966" t="s">
        <v>365</v>
      </c>
      <c r="E57" s="977"/>
      <c r="F57" s="977"/>
      <c r="G57" s="968">
        <v>0</v>
      </c>
    </row>
    <row r="58" spans="1:7" ht="13">
      <c r="A58" s="973" t="s">
        <v>338</v>
      </c>
      <c r="B58" s="978" t="s">
        <v>365</v>
      </c>
      <c r="C58" s="978" t="s">
        <v>365</v>
      </c>
      <c r="D58" s="963" t="s">
        <v>365</v>
      </c>
      <c r="E58" s="967"/>
      <c r="F58" s="967"/>
      <c r="G58" s="968">
        <v>0</v>
      </c>
    </row>
    <row r="59" spans="1:7" ht="13">
      <c r="A59" s="973" t="s">
        <v>339</v>
      </c>
      <c r="B59" s="978" t="s">
        <v>365</v>
      </c>
      <c r="C59" s="978" t="s">
        <v>365</v>
      </c>
      <c r="D59" s="963" t="s">
        <v>365</v>
      </c>
      <c r="E59" s="967"/>
      <c r="F59" s="967"/>
      <c r="G59" s="968">
        <v>0</v>
      </c>
    </row>
    <row r="60" spans="1:7" ht="13">
      <c r="A60" s="92" t="s">
        <v>340</v>
      </c>
      <c r="B60" s="978" t="s">
        <v>365</v>
      </c>
      <c r="C60" s="978" t="s">
        <v>365</v>
      </c>
      <c r="D60" s="963" t="s">
        <v>365</v>
      </c>
      <c r="E60" s="967"/>
      <c r="F60" s="967"/>
      <c r="G60" s="968">
        <v>0</v>
      </c>
    </row>
    <row r="61" spans="1:7" ht="13">
      <c r="A61" s="513" t="s">
        <v>341</v>
      </c>
      <c r="B61" s="978" t="s">
        <v>365</v>
      </c>
      <c r="C61" s="978" t="s">
        <v>365</v>
      </c>
      <c r="D61" s="963" t="s">
        <v>365</v>
      </c>
      <c r="E61" s="967"/>
      <c r="F61" s="967"/>
      <c r="G61" s="968">
        <v>0</v>
      </c>
    </row>
    <row r="62" spans="1:7" ht="13">
      <c r="A62" s="513" t="s">
        <v>342</v>
      </c>
      <c r="B62" s="978" t="s">
        <v>365</v>
      </c>
      <c r="C62" s="978" t="s">
        <v>365</v>
      </c>
      <c r="D62" s="963" t="s">
        <v>365</v>
      </c>
      <c r="E62" s="967"/>
      <c r="F62" s="967"/>
      <c r="G62" s="968">
        <v>0</v>
      </c>
    </row>
    <row r="63" spans="1:7" ht="13">
      <c r="A63" s="513" t="s">
        <v>343</v>
      </c>
      <c r="B63" s="978" t="s">
        <v>365</v>
      </c>
      <c r="C63" s="978" t="s">
        <v>365</v>
      </c>
      <c r="D63" s="963" t="s">
        <v>365</v>
      </c>
      <c r="E63" s="967"/>
      <c r="F63" s="967"/>
      <c r="G63" s="968">
        <v>0</v>
      </c>
    </row>
    <row r="64" spans="1:7" ht="13">
      <c r="A64" s="513" t="s">
        <v>344</v>
      </c>
      <c r="B64" s="978" t="s">
        <v>365</v>
      </c>
      <c r="C64" s="978" t="s">
        <v>365</v>
      </c>
      <c r="D64" s="963" t="s">
        <v>365</v>
      </c>
      <c r="E64" s="967">
        <v>1</v>
      </c>
      <c r="F64" s="967">
        <v>2</v>
      </c>
      <c r="G64" s="968">
        <v>3</v>
      </c>
    </row>
    <row r="65" spans="1:7" ht="16" customHeight="1">
      <c r="A65" s="513" t="s">
        <v>345</v>
      </c>
      <c r="B65" s="978" t="s">
        <v>365</v>
      </c>
      <c r="C65" s="978" t="s">
        <v>365</v>
      </c>
      <c r="D65" s="963" t="s">
        <v>365</v>
      </c>
      <c r="E65" s="967">
        <v>1</v>
      </c>
      <c r="F65" s="967"/>
      <c r="G65" s="968">
        <v>1</v>
      </c>
    </row>
    <row r="66" spans="1:7" ht="13">
      <c r="A66" s="513" t="s">
        <v>346</v>
      </c>
      <c r="B66" s="978" t="s">
        <v>365</v>
      </c>
      <c r="C66" s="978" t="s">
        <v>365</v>
      </c>
      <c r="D66" s="963" t="s">
        <v>365</v>
      </c>
      <c r="E66" s="967"/>
      <c r="F66" s="967"/>
      <c r="G66" s="968">
        <v>0</v>
      </c>
    </row>
    <row r="67" spans="1:7" ht="13">
      <c r="A67" s="513" t="s">
        <v>347</v>
      </c>
      <c r="B67" s="978" t="s">
        <v>365</v>
      </c>
      <c r="C67" s="978" t="s">
        <v>365</v>
      </c>
      <c r="D67" s="963" t="s">
        <v>365</v>
      </c>
      <c r="E67" s="967"/>
      <c r="F67" s="967">
        <v>2</v>
      </c>
      <c r="G67" s="968">
        <v>2</v>
      </c>
    </row>
    <row r="68" spans="1:7" ht="13">
      <c r="A68" s="513" t="s">
        <v>348</v>
      </c>
      <c r="B68" s="978" t="s">
        <v>365</v>
      </c>
      <c r="C68" s="978" t="s">
        <v>365</v>
      </c>
      <c r="D68" s="963" t="s">
        <v>365</v>
      </c>
      <c r="E68" s="967"/>
      <c r="F68" s="967"/>
      <c r="G68" s="968">
        <v>0</v>
      </c>
    </row>
    <row r="69" spans="1:7" ht="13">
      <c r="A69" s="513" t="s">
        <v>349</v>
      </c>
      <c r="B69" s="978" t="s">
        <v>365</v>
      </c>
      <c r="C69" s="978" t="s">
        <v>365</v>
      </c>
      <c r="D69" s="963" t="s">
        <v>365</v>
      </c>
      <c r="E69" s="967"/>
      <c r="F69" s="967"/>
      <c r="G69" s="968">
        <v>0</v>
      </c>
    </row>
    <row r="70" spans="1:7" ht="13">
      <c r="A70" s="513" t="s">
        <v>350</v>
      </c>
      <c r="B70" s="978" t="s">
        <v>365</v>
      </c>
      <c r="C70" s="978" t="s">
        <v>365</v>
      </c>
      <c r="D70" s="963" t="s">
        <v>365</v>
      </c>
      <c r="E70" s="967"/>
      <c r="F70" s="967"/>
      <c r="G70" s="968">
        <v>0</v>
      </c>
    </row>
    <row r="71" spans="1:7" ht="13">
      <c r="A71" s="513" t="s">
        <v>351</v>
      </c>
      <c r="B71" s="978" t="s">
        <v>365</v>
      </c>
      <c r="C71" s="978" t="s">
        <v>365</v>
      </c>
      <c r="D71" s="963" t="s">
        <v>365</v>
      </c>
      <c r="E71" s="967"/>
      <c r="F71" s="967"/>
      <c r="G71" s="968">
        <v>0</v>
      </c>
    </row>
    <row r="72" spans="1:7" ht="13">
      <c r="A72" s="513" t="s">
        <v>352</v>
      </c>
      <c r="B72" s="978" t="s">
        <v>365</v>
      </c>
      <c r="C72" s="978" t="s">
        <v>365</v>
      </c>
      <c r="D72" s="963" t="s">
        <v>365</v>
      </c>
      <c r="E72" s="967"/>
      <c r="F72" s="967">
        <v>1</v>
      </c>
      <c r="G72" s="968">
        <v>1</v>
      </c>
    </row>
    <row r="73" spans="1:7" ht="13">
      <c r="A73" s="513" t="s">
        <v>353</v>
      </c>
      <c r="B73" s="978" t="s">
        <v>365</v>
      </c>
      <c r="C73" s="978" t="s">
        <v>365</v>
      </c>
      <c r="D73" s="963" t="s">
        <v>365</v>
      </c>
      <c r="E73" s="967"/>
      <c r="F73" s="967"/>
      <c r="G73" s="968">
        <v>0</v>
      </c>
    </row>
    <row r="74" spans="1:7" ht="13">
      <c r="A74" s="513" t="s">
        <v>354</v>
      </c>
      <c r="B74" s="978" t="s">
        <v>365</v>
      </c>
      <c r="C74" s="978" t="s">
        <v>365</v>
      </c>
      <c r="D74" s="963" t="s">
        <v>365</v>
      </c>
      <c r="E74" s="967"/>
      <c r="F74" s="967"/>
      <c r="G74" s="968">
        <v>0</v>
      </c>
    </row>
    <row r="75" spans="1:7" ht="13">
      <c r="A75" s="513" t="s">
        <v>355</v>
      </c>
      <c r="B75" s="978" t="s">
        <v>365</v>
      </c>
      <c r="C75" s="978" t="s">
        <v>365</v>
      </c>
      <c r="D75" s="963" t="s">
        <v>365</v>
      </c>
      <c r="E75" s="967"/>
      <c r="F75" s="967">
        <v>3</v>
      </c>
      <c r="G75" s="968">
        <v>3</v>
      </c>
    </row>
    <row r="76" spans="1:7" ht="13">
      <c r="A76" s="513" t="s">
        <v>356</v>
      </c>
      <c r="B76" s="978" t="s">
        <v>365</v>
      </c>
      <c r="C76" s="978" t="s">
        <v>365</v>
      </c>
      <c r="D76" s="963" t="s">
        <v>365</v>
      </c>
      <c r="E76" s="967"/>
      <c r="F76" s="967">
        <v>2</v>
      </c>
      <c r="G76" s="968">
        <v>2</v>
      </c>
    </row>
    <row r="77" spans="1:7" ht="13">
      <c r="A77" s="513" t="s">
        <v>357</v>
      </c>
      <c r="B77" s="978" t="s">
        <v>365</v>
      </c>
      <c r="C77" s="978" t="s">
        <v>365</v>
      </c>
      <c r="D77" s="963" t="s">
        <v>365</v>
      </c>
      <c r="E77" s="967"/>
      <c r="F77" s="967"/>
      <c r="G77" s="968">
        <v>0</v>
      </c>
    </row>
    <row r="78" spans="1:7" ht="13">
      <c r="A78" s="969" t="s">
        <v>358</v>
      </c>
      <c r="B78" s="970" t="s">
        <v>365</v>
      </c>
      <c r="C78" s="970" t="s">
        <v>365</v>
      </c>
      <c r="D78" s="971" t="s">
        <v>365</v>
      </c>
      <c r="E78" s="972"/>
      <c r="F78" s="972">
        <v>1</v>
      </c>
      <c r="G78" s="968">
        <v>1</v>
      </c>
    </row>
    <row r="79" spans="1:7" ht="13">
      <c r="A79" s="973" t="s">
        <v>359</v>
      </c>
      <c r="B79" s="974" t="s">
        <v>365</v>
      </c>
      <c r="C79" s="974" t="s">
        <v>365</v>
      </c>
      <c r="D79" s="975" t="s">
        <v>365</v>
      </c>
      <c r="E79" s="976"/>
      <c r="F79" s="976">
        <v>1</v>
      </c>
      <c r="G79" s="968">
        <v>1</v>
      </c>
    </row>
    <row r="80" spans="1:7" ht="13">
      <c r="A80" s="973" t="s">
        <v>360</v>
      </c>
      <c r="B80" s="974" t="s">
        <v>365</v>
      </c>
      <c r="C80" s="974" t="s">
        <v>365</v>
      </c>
      <c r="D80" s="975" t="s">
        <v>365</v>
      </c>
      <c r="E80" s="976"/>
      <c r="F80" s="976">
        <v>1</v>
      </c>
      <c r="G80" s="968">
        <v>1</v>
      </c>
    </row>
    <row r="81" spans="1:7" ht="13.5" thickBot="1">
      <c r="A81" s="973" t="s">
        <v>361</v>
      </c>
      <c r="B81" s="974" t="s">
        <v>365</v>
      </c>
      <c r="C81" s="974" t="s">
        <v>365</v>
      </c>
      <c r="D81" s="975" t="s">
        <v>365</v>
      </c>
      <c r="E81" s="976"/>
      <c r="F81" s="976">
        <v>1</v>
      </c>
      <c r="G81" s="968">
        <v>1</v>
      </c>
    </row>
    <row r="82" spans="1:7" ht="13">
      <c r="A82" s="428" t="s">
        <v>9</v>
      </c>
      <c r="B82" s="429"/>
      <c r="C82" s="429"/>
      <c r="D82" s="429"/>
      <c r="E82" s="431">
        <f>SUM(E52:E81)</f>
        <v>4</v>
      </c>
      <c r="F82" s="431">
        <f>SUM(F52:F81)</f>
        <v>17</v>
      </c>
      <c r="G82" s="431">
        <f t="shared" ref="G82" si="1">SUM(E82:F82)</f>
        <v>21</v>
      </c>
    </row>
    <row r="83" spans="1:7" ht="13">
      <c r="A83" s="421"/>
      <c r="B83" s="422"/>
      <c r="C83" s="422"/>
      <c r="D83" s="422"/>
      <c r="E83" s="422"/>
      <c r="F83" s="423"/>
      <c r="G83" s="423"/>
    </row>
    <row r="84" spans="1:7" ht="13">
      <c r="A84" s="421"/>
      <c r="B84" s="422"/>
      <c r="C84" s="422"/>
      <c r="D84" s="422"/>
      <c r="E84" s="422"/>
      <c r="F84" s="423"/>
      <c r="G84" s="423"/>
    </row>
    <row r="85" spans="1:7" ht="13.5" thickBot="1">
      <c r="A85" s="1321" t="s">
        <v>366</v>
      </c>
      <c r="B85" s="1322"/>
      <c r="C85" s="1322"/>
      <c r="D85" s="1322"/>
      <c r="E85" s="1322"/>
      <c r="F85" s="1322"/>
      <c r="G85" s="1323"/>
    </row>
    <row r="86" spans="1:7" ht="13.5" thickBot="1">
      <c r="A86" s="424"/>
      <c r="B86" s="1324" t="s">
        <v>323</v>
      </c>
      <c r="C86" s="1325"/>
      <c r="D86" s="1326"/>
      <c r="E86" s="1327" t="s">
        <v>324</v>
      </c>
      <c r="F86" s="1327"/>
      <c r="G86" s="1328"/>
    </row>
    <row r="87" spans="1:7" ht="13">
      <c r="A87" s="425"/>
      <c r="B87" s="429" t="s">
        <v>326</v>
      </c>
      <c r="C87" s="429" t="s">
        <v>327</v>
      </c>
      <c r="D87" s="429" t="s">
        <v>9</v>
      </c>
      <c r="E87" s="461" t="s">
        <v>328</v>
      </c>
      <c r="F87" s="461" t="s">
        <v>327</v>
      </c>
      <c r="G87" s="179" t="s">
        <v>9</v>
      </c>
    </row>
    <row r="88" spans="1:7">
      <c r="A88" s="426"/>
      <c r="B88" s="150" t="s">
        <v>40</v>
      </c>
      <c r="C88" s="150" t="s">
        <v>40</v>
      </c>
      <c r="D88" s="150" t="s">
        <v>40</v>
      </c>
      <c r="E88" s="150" t="s">
        <v>40</v>
      </c>
      <c r="F88" s="203" t="s">
        <v>40</v>
      </c>
      <c r="G88" s="203" t="s">
        <v>40</v>
      </c>
    </row>
    <row r="89" spans="1:7" ht="13" thickBot="1">
      <c r="A89" s="427"/>
      <c r="B89" s="177" t="s">
        <v>40</v>
      </c>
      <c r="C89" s="177" t="s">
        <v>40</v>
      </c>
      <c r="D89" s="177" t="s">
        <v>40</v>
      </c>
      <c r="E89" s="177" t="s">
        <v>40</v>
      </c>
      <c r="F89" s="177" t="s">
        <v>40</v>
      </c>
      <c r="G89" s="177" t="s">
        <v>40</v>
      </c>
    </row>
    <row r="90" spans="1:7" ht="13">
      <c r="A90" s="428" t="s">
        <v>9</v>
      </c>
      <c r="B90" s="429"/>
      <c r="C90" s="429"/>
      <c r="D90" s="429"/>
      <c r="E90" s="430"/>
      <c r="F90" s="431">
        <f>SUM(F88:F89)</f>
        <v>0</v>
      </c>
      <c r="G90" s="431">
        <f t="shared" ref="G90" si="2">SUM(E90:F90)</f>
        <v>0</v>
      </c>
    </row>
    <row r="92" spans="1:7">
      <c r="A92" s="1333" t="s">
        <v>367</v>
      </c>
      <c r="B92" s="1333"/>
      <c r="C92" s="1333"/>
      <c r="D92" s="1333"/>
      <c r="E92" s="1333"/>
      <c r="F92" s="1333"/>
      <c r="G92" s="1333"/>
    </row>
    <row r="93" spans="1:7">
      <c r="A93" s="1334" t="s">
        <v>368</v>
      </c>
      <c r="B93" s="1334"/>
      <c r="C93" s="1334"/>
      <c r="D93" s="1334"/>
      <c r="E93" s="1334"/>
      <c r="F93" s="1334"/>
      <c r="G93" s="1334"/>
    </row>
    <row r="94" spans="1:7">
      <c r="A94" s="523" t="s">
        <v>781</v>
      </c>
    </row>
    <row r="95" spans="1:7">
      <c r="A95" t="s">
        <v>369</v>
      </c>
    </row>
    <row r="96" spans="1:7" ht="28" customHeight="1">
      <c r="A96" s="1329" t="s">
        <v>370</v>
      </c>
      <c r="B96" s="1329"/>
      <c r="C96" s="1329"/>
      <c r="D96" s="1329"/>
      <c r="E96" s="1329"/>
      <c r="F96" s="1329"/>
      <c r="G96" s="1329"/>
    </row>
  </sheetData>
  <mergeCells count="19">
    <mergeCell ref="A1:G1"/>
    <mergeCell ref="A2:G2"/>
    <mergeCell ref="A3:G3"/>
    <mergeCell ref="B6:D6"/>
    <mergeCell ref="E6:G6"/>
    <mergeCell ref="A5:G5"/>
    <mergeCell ref="A85:G85"/>
    <mergeCell ref="B86:D86"/>
    <mergeCell ref="E86:G86"/>
    <mergeCell ref="A96:G96"/>
    <mergeCell ref="A12:G12"/>
    <mergeCell ref="A13:G13"/>
    <mergeCell ref="A92:G92"/>
    <mergeCell ref="A93:G93"/>
    <mergeCell ref="B14:D14"/>
    <mergeCell ref="E14:G14"/>
    <mergeCell ref="B50:D50"/>
    <mergeCell ref="E50:G50"/>
    <mergeCell ref="A49:G49"/>
  </mergeCells>
  <printOptions horizontalCentered="1" verticalCentered="1"/>
  <pageMargins left="0.25" right="0.25" top="0.5" bottom="0.5" header="0.5" footer="0.5"/>
  <pageSetup scale="10" orientation="landscape" r:id="rId1"/>
  <customProperties>
    <customPr name="_pios_id" r:id="rId2"/>
  </customProperties>
  <ignoredErrors>
    <ignoredError sqref="D10" formula="1"/>
    <ignoredError sqref="G8:G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88"/>
  <sheetViews>
    <sheetView zoomScale="90" zoomScaleNormal="90" workbookViewId="0">
      <selection sqref="A1:Q1"/>
    </sheetView>
  </sheetViews>
  <sheetFormatPr defaultColWidth="8.54296875" defaultRowHeight="12.5"/>
  <cols>
    <col min="1" max="1" width="10.54296875" customWidth="1"/>
    <col min="2" max="2" width="11.54296875" customWidth="1"/>
    <col min="3" max="3" width="9.54296875" customWidth="1"/>
    <col min="4" max="4" width="11.54296875" bestFit="1" customWidth="1"/>
    <col min="5" max="5" width="8.81640625" customWidth="1"/>
    <col min="6" max="6" width="11.453125" customWidth="1"/>
    <col min="7" max="7" width="8.81640625" customWidth="1"/>
    <col min="8" max="8" width="9.453125" customWidth="1"/>
    <col min="9" max="9" width="6.54296875" customWidth="1"/>
    <col min="10" max="10" width="11.54296875" customWidth="1"/>
    <col min="11" max="11" width="9" customWidth="1"/>
    <col min="12" max="12" width="11" customWidth="1"/>
    <col min="13" max="13" width="6.54296875" customWidth="1"/>
    <col min="14" max="14" width="11.54296875" customWidth="1"/>
    <col min="15" max="15" width="12" customWidth="1"/>
    <col min="16" max="16" width="11.54296875" bestFit="1" customWidth="1"/>
    <col min="17" max="17" width="9.54296875" customWidth="1"/>
    <col min="18" max="18" width="9.453125" bestFit="1" customWidth="1"/>
  </cols>
  <sheetData>
    <row r="1" spans="1:17" ht="15.5">
      <c r="A1" s="1264" t="s">
        <v>371</v>
      </c>
      <c r="B1" s="1264"/>
      <c r="C1" s="1264"/>
      <c r="D1" s="1264"/>
      <c r="E1" s="1264"/>
      <c r="F1" s="1264"/>
      <c r="G1" s="1264"/>
      <c r="H1" s="1264"/>
      <c r="I1" s="1264"/>
      <c r="J1" s="1264"/>
      <c r="K1" s="1264"/>
      <c r="L1" s="1264"/>
      <c r="M1" s="1264"/>
      <c r="N1" s="1264"/>
      <c r="O1" s="1264"/>
      <c r="P1" s="1264"/>
      <c r="Q1" s="1264"/>
    </row>
    <row r="2" spans="1:17" ht="15.5">
      <c r="A2" s="1264" t="s">
        <v>1</v>
      </c>
      <c r="B2" s="1318"/>
      <c r="C2" s="1318"/>
      <c r="D2" s="1318"/>
      <c r="E2" s="1318"/>
      <c r="F2" s="1318"/>
      <c r="G2" s="1318"/>
      <c r="H2" s="1318"/>
      <c r="I2" s="1318"/>
      <c r="J2" s="1318"/>
      <c r="K2" s="1318"/>
      <c r="L2" s="1318"/>
      <c r="M2" s="1318"/>
      <c r="N2" s="1318"/>
      <c r="O2" s="1318"/>
      <c r="P2" s="1318"/>
      <c r="Q2" s="1318"/>
    </row>
    <row r="3" spans="1:17" ht="15.5">
      <c r="A3" s="1317" t="s">
        <v>777</v>
      </c>
      <c r="B3" s="1360"/>
      <c r="C3" s="1360"/>
      <c r="D3" s="1360"/>
      <c r="E3" s="1360"/>
      <c r="F3" s="1360"/>
      <c r="G3" s="1360"/>
      <c r="H3" s="1360"/>
      <c r="I3" s="1360"/>
      <c r="J3" s="1360"/>
      <c r="K3" s="1360"/>
      <c r="L3" s="1360"/>
      <c r="M3" s="1360"/>
      <c r="N3" s="1360"/>
      <c r="O3" s="1360"/>
      <c r="P3" s="1360"/>
      <c r="Q3" s="1360"/>
    </row>
    <row r="4" spans="1:17" ht="15.5">
      <c r="A4" s="464"/>
      <c r="B4" s="361"/>
      <c r="C4" s="361"/>
      <c r="D4" s="361"/>
      <c r="E4" s="361"/>
      <c r="F4" s="361"/>
      <c r="G4" s="361"/>
      <c r="H4" s="361"/>
      <c r="I4" s="361"/>
      <c r="J4" s="361"/>
      <c r="K4" s="361"/>
      <c r="L4" s="361"/>
      <c r="M4" s="361"/>
      <c r="N4" s="361"/>
      <c r="O4" s="361"/>
      <c r="P4" s="361"/>
      <c r="Q4" s="361"/>
    </row>
    <row r="5" spans="1:17" ht="15.5">
      <c r="A5" s="1349" t="s">
        <v>372</v>
      </c>
      <c r="B5" s="1350"/>
      <c r="C5" s="1350"/>
      <c r="D5" s="1350"/>
      <c r="E5" s="1350"/>
      <c r="F5" s="1350"/>
      <c r="G5" s="1350"/>
      <c r="H5" s="1350"/>
      <c r="I5" s="1351"/>
      <c r="J5" s="361"/>
      <c r="K5" s="361"/>
      <c r="L5" s="361"/>
      <c r="M5" s="361"/>
      <c r="N5" s="361"/>
      <c r="O5" s="361"/>
      <c r="P5" s="361"/>
      <c r="Q5" s="361"/>
    </row>
    <row r="6" spans="1:17" ht="13">
      <c r="A6" s="1355" t="s">
        <v>373</v>
      </c>
      <c r="B6" s="1342" t="s">
        <v>374</v>
      </c>
      <c r="C6" s="1342"/>
      <c r="D6" s="1342"/>
      <c r="E6" s="1358"/>
      <c r="F6" s="1342" t="s">
        <v>375</v>
      </c>
      <c r="G6" s="1342"/>
      <c r="H6" s="1342"/>
      <c r="I6" s="1342"/>
      <c r="J6" s="1282" t="s">
        <v>376</v>
      </c>
      <c r="K6" s="1282"/>
      <c r="L6" s="1282"/>
      <c r="M6" s="1282"/>
      <c r="N6" s="1282" t="s">
        <v>9</v>
      </c>
      <c r="O6" s="1282"/>
      <c r="P6" s="1282"/>
      <c r="Q6" s="1282"/>
    </row>
    <row r="7" spans="1:17" ht="36" customHeight="1">
      <c r="A7" s="1356"/>
      <c r="B7" s="1359" t="s">
        <v>377</v>
      </c>
      <c r="C7" s="1282" t="s">
        <v>378</v>
      </c>
      <c r="D7" s="1282"/>
      <c r="E7" s="1282"/>
      <c r="F7" s="1359" t="s">
        <v>377</v>
      </c>
      <c r="G7" s="1282" t="s">
        <v>378</v>
      </c>
      <c r="H7" s="1282"/>
      <c r="I7" s="1282"/>
      <c r="J7" s="1359" t="s">
        <v>377</v>
      </c>
      <c r="K7" s="1282" t="s">
        <v>378</v>
      </c>
      <c r="L7" s="1282"/>
      <c r="M7" s="1282"/>
      <c r="N7" s="1359" t="s">
        <v>377</v>
      </c>
      <c r="O7" s="1361" t="s">
        <v>378</v>
      </c>
      <c r="P7" s="1362"/>
      <c r="Q7" s="1363"/>
    </row>
    <row r="8" spans="1:17" ht="27" customHeight="1">
      <c r="A8" s="1357"/>
      <c r="B8" s="1359"/>
      <c r="C8" s="360" t="s">
        <v>379</v>
      </c>
      <c r="D8" s="360" t="s">
        <v>380</v>
      </c>
      <c r="E8" s="360" t="s">
        <v>217</v>
      </c>
      <c r="F8" s="1359"/>
      <c r="G8" s="360" t="s">
        <v>379</v>
      </c>
      <c r="H8" s="360" t="s">
        <v>380</v>
      </c>
      <c r="I8" s="360" t="s">
        <v>217</v>
      </c>
      <c r="J8" s="1359"/>
      <c r="K8" s="360" t="s">
        <v>379</v>
      </c>
      <c r="L8" s="360" t="s">
        <v>380</v>
      </c>
      <c r="M8" s="360" t="s">
        <v>217</v>
      </c>
      <c r="N8" s="1359"/>
      <c r="O8" s="360" t="s">
        <v>379</v>
      </c>
      <c r="P8" s="360" t="s">
        <v>380</v>
      </c>
      <c r="Q8" s="360" t="s">
        <v>217</v>
      </c>
    </row>
    <row r="9" spans="1:17">
      <c r="A9" s="91" t="s">
        <v>381</v>
      </c>
      <c r="B9" s="157">
        <v>3278</v>
      </c>
      <c r="C9" s="524">
        <v>27744</v>
      </c>
      <c r="D9" s="238">
        <v>1177862</v>
      </c>
      <c r="E9" s="524">
        <v>144</v>
      </c>
      <c r="F9" s="525">
        <v>213</v>
      </c>
      <c r="G9" s="525">
        <v>3523</v>
      </c>
      <c r="H9" s="525">
        <v>14584</v>
      </c>
      <c r="I9" s="525">
        <v>5</v>
      </c>
      <c r="J9" s="157">
        <v>506</v>
      </c>
      <c r="K9" s="524">
        <v>-2421</v>
      </c>
      <c r="L9" s="238">
        <v>176207</v>
      </c>
      <c r="M9" s="524">
        <v>21</v>
      </c>
      <c r="N9" s="155">
        <v>3997</v>
      </c>
      <c r="O9" s="157">
        <v>28845</v>
      </c>
      <c r="P9" s="157">
        <v>1368653</v>
      </c>
      <c r="Q9" s="156">
        <v>170</v>
      </c>
    </row>
    <row r="10" spans="1:17">
      <c r="A10" s="91" t="s">
        <v>382</v>
      </c>
      <c r="B10" s="157">
        <v>5608</v>
      </c>
      <c r="C10" s="524">
        <v>89590</v>
      </c>
      <c r="D10" s="238">
        <v>1679887</v>
      </c>
      <c r="E10" s="524">
        <v>333</v>
      </c>
      <c r="F10" s="525">
        <v>529</v>
      </c>
      <c r="G10" s="525">
        <v>13191</v>
      </c>
      <c r="H10" s="525">
        <v>93660</v>
      </c>
      <c r="I10" s="525">
        <v>45</v>
      </c>
      <c r="J10" s="157">
        <v>956</v>
      </c>
      <c r="K10" s="524">
        <v>-1519</v>
      </c>
      <c r="L10" s="238">
        <v>296472</v>
      </c>
      <c r="M10" s="524">
        <v>21</v>
      </c>
      <c r="N10" s="155">
        <v>7093</v>
      </c>
      <c r="O10" s="157">
        <v>101261</v>
      </c>
      <c r="P10" s="157">
        <v>2070019</v>
      </c>
      <c r="Q10" s="156">
        <v>400</v>
      </c>
    </row>
    <row r="11" spans="1:17">
      <c r="A11" s="91" t="s">
        <v>383</v>
      </c>
      <c r="B11" s="525">
        <v>5965</v>
      </c>
      <c r="C11" s="525">
        <v>93584</v>
      </c>
      <c r="D11" s="525">
        <v>1745808</v>
      </c>
      <c r="E11" s="525">
        <v>338</v>
      </c>
      <c r="F11" s="525">
        <v>357</v>
      </c>
      <c r="G11" s="525">
        <v>7800</v>
      </c>
      <c r="H11" s="525">
        <v>53027</v>
      </c>
      <c r="I11" s="525">
        <v>28</v>
      </c>
      <c r="J11" s="525">
        <v>1024</v>
      </c>
      <c r="K11" s="525">
        <v>-637</v>
      </c>
      <c r="L11" s="525">
        <v>268034</v>
      </c>
      <c r="M11" s="525">
        <v>20</v>
      </c>
      <c r="N11" s="155">
        <v>7346</v>
      </c>
      <c r="O11" s="525">
        <v>100747</v>
      </c>
      <c r="P11" s="525">
        <v>2066870</v>
      </c>
      <c r="Q11" s="156">
        <v>387</v>
      </c>
    </row>
    <row r="12" spans="1:17">
      <c r="A12" s="91" t="s">
        <v>384</v>
      </c>
      <c r="B12" s="525">
        <v>5348</v>
      </c>
      <c r="C12" s="525">
        <v>83502.376500000217</v>
      </c>
      <c r="D12" s="525">
        <v>1468791.4964497704</v>
      </c>
      <c r="E12" s="525">
        <v>303.67201926000018</v>
      </c>
      <c r="F12" s="525">
        <v>443</v>
      </c>
      <c r="G12" s="525">
        <v>10147.028100000018</v>
      </c>
      <c r="H12" s="525">
        <v>72814.462000000058</v>
      </c>
      <c r="I12" s="525">
        <v>36.612639999999999</v>
      </c>
      <c r="J12" s="525">
        <v>1022</v>
      </c>
      <c r="K12" s="525">
        <v>-712.31119999999919</v>
      </c>
      <c r="L12" s="525">
        <v>297020.23540377</v>
      </c>
      <c r="M12" s="525">
        <v>22.705708779999938</v>
      </c>
      <c r="N12" s="155">
        <v>6813</v>
      </c>
      <c r="O12" s="525">
        <v>92937.093400000245</v>
      </c>
      <c r="P12" s="525">
        <v>1838626.1938535413</v>
      </c>
      <c r="Q12" s="156">
        <v>362.99036804000002</v>
      </c>
    </row>
    <row r="13" spans="1:17">
      <c r="A13" s="91" t="s">
        <v>385</v>
      </c>
      <c r="B13" s="525">
        <v>4684</v>
      </c>
      <c r="C13" s="525">
        <v>139915.51449999982</v>
      </c>
      <c r="D13" s="525">
        <v>1996568.309543171</v>
      </c>
      <c r="E13" s="525">
        <v>329.15183886999876</v>
      </c>
      <c r="F13" s="525">
        <v>413</v>
      </c>
      <c r="G13" s="525">
        <v>14043.736099999987</v>
      </c>
      <c r="H13" s="525">
        <v>151263.33100000001</v>
      </c>
      <c r="I13" s="525">
        <v>43.894043999999951</v>
      </c>
      <c r="J13" s="525">
        <v>651</v>
      </c>
      <c r="K13" s="525">
        <v>5307.1039999999994</v>
      </c>
      <c r="L13" s="525">
        <v>242226.15704648022</v>
      </c>
      <c r="M13" s="525">
        <v>16.830525070000064</v>
      </c>
      <c r="N13" s="155">
        <v>5748</v>
      </c>
      <c r="O13" s="1203">
        <v>159266.35459999979</v>
      </c>
      <c r="P13" s="1203">
        <v>2390057.7975896513</v>
      </c>
      <c r="Q13" s="156">
        <v>389.8764079399989</v>
      </c>
    </row>
    <row r="14" spans="1:17">
      <c r="A14" s="91" t="s">
        <v>386</v>
      </c>
      <c r="B14" s="525"/>
      <c r="C14" s="525"/>
      <c r="D14" s="525"/>
      <c r="E14" s="525"/>
      <c r="F14" s="525"/>
      <c r="G14" s="525"/>
      <c r="H14" s="525"/>
      <c r="I14" s="525"/>
      <c r="J14" s="525"/>
      <c r="K14" s="525"/>
      <c r="L14" s="525"/>
      <c r="M14" s="525"/>
      <c r="N14" s="155"/>
      <c r="O14" s="526"/>
      <c r="P14" s="526"/>
      <c r="Q14" s="156"/>
    </row>
    <row r="15" spans="1:17">
      <c r="A15" s="91" t="s">
        <v>387</v>
      </c>
      <c r="B15" s="525"/>
      <c r="C15" s="525"/>
      <c r="D15" s="525"/>
      <c r="E15" s="525"/>
      <c r="F15" s="525"/>
      <c r="G15" s="525"/>
      <c r="H15" s="525"/>
      <c r="I15" s="525"/>
      <c r="J15" s="525"/>
      <c r="K15" s="525"/>
      <c r="L15" s="525"/>
      <c r="M15" s="525"/>
      <c r="N15" s="155"/>
      <c r="O15" s="526"/>
      <c r="P15" s="526"/>
      <c r="Q15" s="156"/>
    </row>
    <row r="16" spans="1:17">
      <c r="A16" s="91" t="s">
        <v>388</v>
      </c>
      <c r="B16" s="525"/>
      <c r="C16" s="525"/>
      <c r="D16" s="525"/>
      <c r="E16" s="525"/>
      <c r="F16" s="525"/>
      <c r="G16" s="525"/>
      <c r="H16" s="525"/>
      <c r="I16" s="525"/>
      <c r="J16" s="525"/>
      <c r="K16" s="525"/>
      <c r="L16" s="525"/>
      <c r="M16" s="525"/>
      <c r="N16" s="157"/>
      <c r="O16" s="526"/>
      <c r="P16" s="526"/>
      <c r="Q16" s="156"/>
    </row>
    <row r="17" spans="1:18">
      <c r="A17" s="91" t="s">
        <v>389</v>
      </c>
      <c r="B17" s="525"/>
      <c r="C17" s="525"/>
      <c r="D17" s="525"/>
      <c r="E17" s="525"/>
      <c r="F17" s="525"/>
      <c r="G17" s="525"/>
      <c r="H17" s="525"/>
      <c r="I17" s="525"/>
      <c r="J17" s="525"/>
      <c r="K17" s="525"/>
      <c r="L17" s="525"/>
      <c r="M17" s="525"/>
      <c r="N17" s="157"/>
      <c r="O17" s="526"/>
      <c r="P17" s="526"/>
      <c r="Q17" s="156"/>
      <c r="R17" t="s">
        <v>234</v>
      </c>
    </row>
    <row r="18" spans="1:18">
      <c r="A18" s="91" t="s">
        <v>390</v>
      </c>
      <c r="B18" s="527"/>
      <c r="C18" s="525"/>
      <c r="D18" s="525"/>
      <c r="E18" s="525"/>
      <c r="F18" s="525"/>
      <c r="G18" s="525"/>
      <c r="H18" s="525"/>
      <c r="I18" s="525"/>
      <c r="J18" s="525"/>
      <c r="K18" s="525"/>
      <c r="L18" s="525"/>
      <c r="M18" s="525"/>
      <c r="N18" s="157"/>
      <c r="O18" s="526"/>
      <c r="P18" s="526"/>
      <c r="Q18" s="156"/>
    </row>
    <row r="19" spans="1:18">
      <c r="A19" s="91" t="s">
        <v>391</v>
      </c>
      <c r="B19" s="87"/>
      <c r="C19" s="87"/>
      <c r="D19" s="87"/>
      <c r="E19" s="87"/>
      <c r="F19" s="528"/>
      <c r="G19" s="528"/>
      <c r="H19" s="528"/>
      <c r="I19" s="528"/>
      <c r="J19" s="91"/>
      <c r="K19" s="91"/>
      <c r="L19" s="87"/>
      <c r="M19" s="91"/>
      <c r="N19" s="157"/>
      <c r="O19" s="529"/>
      <c r="P19" s="529"/>
      <c r="Q19" s="156"/>
    </row>
    <row r="20" spans="1:18">
      <c r="A20" s="11" t="s">
        <v>392</v>
      </c>
      <c r="B20" s="530"/>
      <c r="C20" s="530"/>
      <c r="D20" s="530"/>
      <c r="E20" s="530"/>
      <c r="F20" s="531"/>
      <c r="G20" s="531"/>
      <c r="H20" s="531"/>
      <c r="I20" s="531"/>
      <c r="J20" s="11"/>
      <c r="K20" s="11"/>
      <c r="L20" s="530"/>
      <c r="M20" s="11"/>
      <c r="N20" s="234"/>
      <c r="O20" s="532"/>
      <c r="P20" s="532"/>
      <c r="Q20" s="235"/>
    </row>
    <row r="21" spans="1:18" ht="13">
      <c r="A21" s="9" t="s">
        <v>393</v>
      </c>
      <c r="B21" s="10">
        <f>SUM(B9:B20)</f>
        <v>24883</v>
      </c>
      <c r="C21" s="10">
        <f t="shared" ref="C21:N21" si="0">SUM(C9:C20)</f>
        <v>434335.89100000006</v>
      </c>
      <c r="D21" s="10">
        <f t="shared" si="0"/>
        <v>8068916.8059929414</v>
      </c>
      <c r="E21" s="10">
        <f t="shared" si="0"/>
        <v>1447.8238581299988</v>
      </c>
      <c r="F21" s="10">
        <f t="shared" si="0"/>
        <v>1955</v>
      </c>
      <c r="G21" s="10">
        <f t="shared" si="0"/>
        <v>48704.764200000005</v>
      </c>
      <c r="H21" s="10">
        <f t="shared" si="0"/>
        <v>385348.79300000006</v>
      </c>
      <c r="I21" s="10">
        <f t="shared" si="0"/>
        <v>158.50668399999995</v>
      </c>
      <c r="J21" s="10">
        <f t="shared" si="0"/>
        <v>4159</v>
      </c>
      <c r="K21" s="10">
        <f t="shared" si="0"/>
        <v>17.79280000000017</v>
      </c>
      <c r="L21" s="10">
        <f>SUM(L9:L20)</f>
        <v>1279959.3924502502</v>
      </c>
      <c r="M21" s="10">
        <f t="shared" si="0"/>
        <v>101.53623385</v>
      </c>
      <c r="N21" s="443">
        <f t="shared" si="0"/>
        <v>30997</v>
      </c>
      <c r="O21" s="443">
        <f>SUM(O9:O20)</f>
        <v>483056.44800000003</v>
      </c>
      <c r="P21" s="443">
        <f>SUM(P9:P20)</f>
        <v>9734225.9914431926</v>
      </c>
      <c r="Q21" s="443">
        <f>SUM(Q9:Q20)</f>
        <v>1709.8667759799989</v>
      </c>
    </row>
    <row r="23" spans="1:18" ht="12.75" customHeight="1">
      <c r="A23" s="1352" t="s">
        <v>394</v>
      </c>
      <c r="B23" s="1353"/>
      <c r="C23" s="1353"/>
      <c r="D23" s="1353"/>
      <c r="E23" s="1353"/>
      <c r="F23" s="1353"/>
      <c r="G23" s="1353"/>
      <c r="H23" s="1353"/>
      <c r="I23" s="1353"/>
      <c r="J23" s="1353"/>
      <c r="K23" s="1353"/>
      <c r="L23" s="1353"/>
      <c r="M23" s="1353"/>
      <c r="N23" s="1353"/>
      <c r="O23" s="1353"/>
      <c r="P23" s="1353"/>
      <c r="Q23" s="1354"/>
    </row>
    <row r="24" spans="1:18" ht="12.75" customHeight="1">
      <c r="A24" s="1334" t="s">
        <v>370</v>
      </c>
      <c r="B24" s="1334"/>
      <c r="C24" s="1334"/>
      <c r="D24" s="1334"/>
      <c r="E24" s="1334"/>
      <c r="F24" s="1334"/>
      <c r="G24" s="1334"/>
      <c r="H24" s="1334"/>
      <c r="I24" s="1334"/>
      <c r="J24" s="1334"/>
      <c r="K24" s="1334"/>
      <c r="L24" s="1334"/>
      <c r="M24" s="1334"/>
      <c r="N24" s="1334"/>
      <c r="O24" s="1334"/>
      <c r="P24" s="356"/>
      <c r="Q24" s="356"/>
    </row>
    <row r="25" spans="1:18" ht="16.5" customHeight="1"/>
    <row r="26" spans="1:18" ht="15" customHeight="1">
      <c r="A26" s="1349" t="s">
        <v>395</v>
      </c>
      <c r="B26" s="1350"/>
      <c r="C26" s="1350"/>
      <c r="D26" s="1350"/>
      <c r="E26" s="1350"/>
      <c r="F26" s="1350"/>
      <c r="G26" s="1350"/>
      <c r="H26" s="1350"/>
      <c r="I26" s="1351"/>
      <c r="J26" s="361"/>
      <c r="K26" s="361"/>
      <c r="L26" s="361"/>
      <c r="M26" s="361"/>
      <c r="N26" s="361"/>
      <c r="O26" s="361"/>
      <c r="P26" s="361"/>
      <c r="Q26" s="361"/>
    </row>
    <row r="27" spans="1:18" ht="13">
      <c r="A27" s="460"/>
      <c r="B27" s="1342" t="s">
        <v>374</v>
      </c>
      <c r="C27" s="1342"/>
      <c r="D27" s="1342"/>
      <c r="E27" s="1358"/>
      <c r="F27" s="1342" t="s">
        <v>375</v>
      </c>
      <c r="G27" s="1342"/>
      <c r="H27" s="1342"/>
      <c r="I27" s="1342"/>
      <c r="J27" s="1282" t="s">
        <v>376</v>
      </c>
      <c r="K27" s="1282"/>
      <c r="L27" s="1282"/>
      <c r="M27" s="1282"/>
      <c r="N27" s="1282" t="s">
        <v>9</v>
      </c>
      <c r="O27" s="1282"/>
      <c r="P27" s="1282"/>
      <c r="Q27" s="1282"/>
    </row>
    <row r="28" spans="1:18" ht="13">
      <c r="A28" s="1343" t="s">
        <v>373</v>
      </c>
      <c r="B28" s="1346" t="s">
        <v>377</v>
      </c>
      <c r="C28" s="18"/>
      <c r="D28" s="19"/>
      <c r="E28" s="20"/>
      <c r="F28" s="1346" t="s">
        <v>377</v>
      </c>
      <c r="G28" s="18"/>
      <c r="H28" s="19"/>
      <c r="I28" s="20"/>
      <c r="J28" s="1346" t="s">
        <v>377</v>
      </c>
      <c r="K28" s="18"/>
      <c r="L28" s="19"/>
      <c r="M28" s="20"/>
      <c r="N28" s="1346" t="s">
        <v>377</v>
      </c>
      <c r="O28" s="18"/>
      <c r="P28" s="19"/>
      <c r="Q28" s="20"/>
    </row>
    <row r="29" spans="1:18" ht="13.5" customHeight="1">
      <c r="A29" s="1344"/>
      <c r="B29" s="1347"/>
      <c r="C29" s="1342" t="s">
        <v>378</v>
      </c>
      <c r="D29" s="1342"/>
      <c r="E29" s="1342"/>
      <c r="F29" s="1347"/>
      <c r="G29" s="1342" t="s">
        <v>378</v>
      </c>
      <c r="H29" s="1342"/>
      <c r="I29" s="1342"/>
      <c r="J29" s="1347"/>
      <c r="K29" s="1342" t="s">
        <v>378</v>
      </c>
      <c r="L29" s="1342"/>
      <c r="M29" s="1342"/>
      <c r="N29" s="1347"/>
      <c r="O29" s="1342" t="s">
        <v>378</v>
      </c>
      <c r="P29" s="1342"/>
      <c r="Q29" s="1342"/>
    </row>
    <row r="30" spans="1:18" ht="25.5" customHeight="1">
      <c r="A30" s="1345"/>
      <c r="B30" s="1347"/>
      <c r="C30" s="21" t="s">
        <v>379</v>
      </c>
      <c r="D30" s="360" t="s">
        <v>380</v>
      </c>
      <c r="E30" s="360" t="s">
        <v>217</v>
      </c>
      <c r="F30" s="1348"/>
      <c r="G30" s="21" t="s">
        <v>379</v>
      </c>
      <c r="H30" s="360" t="s">
        <v>380</v>
      </c>
      <c r="I30" s="360" t="s">
        <v>217</v>
      </c>
      <c r="J30" s="1348"/>
      <c r="K30" s="21" t="s">
        <v>379</v>
      </c>
      <c r="L30" s="360" t="s">
        <v>380</v>
      </c>
      <c r="M30" s="360" t="s">
        <v>217</v>
      </c>
      <c r="N30" s="1348"/>
      <c r="O30" s="21" t="s">
        <v>379</v>
      </c>
      <c r="P30" s="360" t="s">
        <v>380</v>
      </c>
      <c r="Q30" s="360" t="s">
        <v>217</v>
      </c>
    </row>
    <row r="31" spans="1:18">
      <c r="A31" s="1095" t="s">
        <v>381</v>
      </c>
      <c r="B31" s="1171">
        <v>0</v>
      </c>
      <c r="C31" s="1172"/>
      <c r="D31" s="1173"/>
      <c r="E31" s="1173"/>
      <c r="F31" s="1171">
        <v>0</v>
      </c>
      <c r="G31" s="1173"/>
      <c r="H31" s="1173"/>
      <c r="I31" s="1173"/>
      <c r="J31" s="1171">
        <v>0</v>
      </c>
      <c r="K31" s="1173"/>
      <c r="L31" s="1173"/>
      <c r="M31" s="1173"/>
      <c r="N31" s="1171">
        <v>0</v>
      </c>
      <c r="O31" s="1173"/>
      <c r="P31" s="1173"/>
      <c r="Q31" s="106"/>
    </row>
    <row r="32" spans="1:18">
      <c r="A32" s="91" t="s">
        <v>382</v>
      </c>
      <c r="B32" s="1171">
        <v>0</v>
      </c>
      <c r="C32" s="1174"/>
      <c r="D32" s="1174"/>
      <c r="E32" s="1174"/>
      <c r="F32" s="1171">
        <v>0</v>
      </c>
      <c r="G32" s="1173"/>
      <c r="H32" s="1173"/>
      <c r="I32" s="1173"/>
      <c r="J32" s="1171">
        <v>0</v>
      </c>
      <c r="K32" s="1173"/>
      <c r="L32" s="1174"/>
      <c r="M32" s="1174"/>
      <c r="N32" s="1171">
        <v>0</v>
      </c>
      <c r="O32" s="1173"/>
      <c r="P32" s="1173"/>
      <c r="Q32" s="106"/>
    </row>
    <row r="33" spans="1:17">
      <c r="A33" s="91" t="s">
        <v>383</v>
      </c>
      <c r="B33" s="1171">
        <v>0</v>
      </c>
      <c r="C33" s="1173"/>
      <c r="D33" s="1173"/>
      <c r="E33" s="1173"/>
      <c r="F33" s="1171">
        <v>0</v>
      </c>
      <c r="G33" s="1173"/>
      <c r="H33" s="1173"/>
      <c r="I33" s="1173"/>
      <c r="J33" s="1171">
        <v>0</v>
      </c>
      <c r="K33" s="1173"/>
      <c r="L33" s="1173"/>
      <c r="M33" s="1173"/>
      <c r="N33" s="1171">
        <v>0</v>
      </c>
      <c r="O33" s="1173"/>
      <c r="P33" s="1173"/>
      <c r="Q33" s="106"/>
    </row>
    <row r="34" spans="1:17">
      <c r="A34" s="91" t="s">
        <v>384</v>
      </c>
      <c r="B34" s="1171">
        <v>0</v>
      </c>
      <c r="C34" s="1173"/>
      <c r="D34" s="1173"/>
      <c r="E34" s="1173"/>
      <c r="F34" s="1171">
        <v>0</v>
      </c>
      <c r="G34" s="1173"/>
      <c r="H34" s="1173"/>
      <c r="I34" s="1173"/>
      <c r="J34" s="1171">
        <v>0</v>
      </c>
      <c r="K34" s="1173"/>
      <c r="L34" s="1173"/>
      <c r="M34" s="1173"/>
      <c r="N34" s="1171">
        <v>0</v>
      </c>
      <c r="O34" s="1173"/>
      <c r="P34" s="1173"/>
      <c r="Q34" s="106"/>
    </row>
    <row r="35" spans="1:17">
      <c r="A35" s="91" t="s">
        <v>385</v>
      </c>
      <c r="B35" s="1171">
        <v>0</v>
      </c>
      <c r="C35" s="106"/>
      <c r="D35" s="106"/>
      <c r="E35" s="106"/>
      <c r="F35" s="1171">
        <v>0</v>
      </c>
      <c r="G35" s="106"/>
      <c r="H35" s="106"/>
      <c r="I35" s="106"/>
      <c r="J35" s="1171">
        <v>0</v>
      </c>
      <c r="K35" s="106"/>
      <c r="L35" s="106"/>
      <c r="M35" s="106"/>
      <c r="N35" s="1171">
        <v>0</v>
      </c>
      <c r="O35" s="106"/>
      <c r="P35" s="106"/>
      <c r="Q35" s="106"/>
    </row>
    <row r="36" spans="1:17">
      <c r="A36" s="91" t="s">
        <v>386</v>
      </c>
      <c r="B36" s="107"/>
      <c r="C36" s="106"/>
      <c r="D36" s="106"/>
      <c r="E36" s="106"/>
      <c r="F36" s="106"/>
      <c r="G36" s="106"/>
      <c r="H36" s="106"/>
      <c r="I36" s="106"/>
      <c r="J36" s="106"/>
      <c r="K36" s="106"/>
      <c r="L36" s="106"/>
      <c r="M36" s="106"/>
      <c r="N36" s="106"/>
      <c r="O36" s="106"/>
      <c r="P36" s="106"/>
      <c r="Q36" s="106"/>
    </row>
    <row r="37" spans="1:17">
      <c r="A37" s="91" t="s">
        <v>387</v>
      </c>
      <c r="B37" s="107"/>
      <c r="C37" s="106"/>
      <c r="D37" s="106"/>
      <c r="E37" s="106"/>
      <c r="F37" s="106"/>
      <c r="G37" s="106"/>
      <c r="H37" s="106"/>
      <c r="I37" s="106"/>
      <c r="J37" s="106"/>
      <c r="K37" s="106"/>
      <c r="L37" s="106"/>
      <c r="M37" s="106"/>
      <c r="N37" s="106"/>
      <c r="O37" s="106"/>
      <c r="P37" s="106"/>
      <c r="Q37" s="106"/>
    </row>
    <row r="38" spans="1:17">
      <c r="A38" s="91" t="s">
        <v>388</v>
      </c>
      <c r="B38" s="107"/>
      <c r="C38" s="106"/>
      <c r="D38" s="106"/>
      <c r="E38" s="106"/>
      <c r="F38" s="106"/>
      <c r="G38" s="106"/>
      <c r="H38" s="106"/>
      <c r="I38" s="106"/>
      <c r="J38" s="106"/>
      <c r="K38" s="106"/>
      <c r="L38" s="106"/>
      <c r="M38" s="106"/>
      <c r="N38" s="106"/>
      <c r="O38" s="106"/>
      <c r="P38" s="106"/>
      <c r="Q38" s="106"/>
    </row>
    <row r="39" spans="1:17">
      <c r="A39" s="91" t="s">
        <v>389</v>
      </c>
      <c r="B39" s="107"/>
      <c r="C39" s="106"/>
      <c r="D39" s="106"/>
      <c r="E39" s="106"/>
      <c r="F39" s="106"/>
      <c r="G39" s="106"/>
      <c r="H39" s="106"/>
      <c r="I39" s="106"/>
      <c r="J39" s="106"/>
      <c r="K39" s="106"/>
      <c r="L39" s="106"/>
      <c r="M39" s="106"/>
      <c r="N39" s="106"/>
      <c r="O39" s="106"/>
      <c r="P39" s="106"/>
      <c r="Q39" s="106"/>
    </row>
    <row r="40" spans="1:17">
      <c r="A40" s="91" t="s">
        <v>390</v>
      </c>
      <c r="B40" s="106"/>
      <c r="C40" s="106"/>
      <c r="D40" s="106"/>
      <c r="E40" s="106"/>
      <c r="F40" s="106"/>
      <c r="G40" s="106"/>
      <c r="H40" s="106"/>
      <c r="I40" s="106"/>
      <c r="J40" s="106"/>
      <c r="K40" s="106"/>
      <c r="L40" s="106"/>
      <c r="M40" s="106"/>
      <c r="N40" s="106"/>
      <c r="O40" s="106"/>
      <c r="P40" s="106"/>
      <c r="Q40" s="106"/>
    </row>
    <row r="41" spans="1:17">
      <c r="A41" s="91" t="s">
        <v>391</v>
      </c>
      <c r="B41" s="106"/>
      <c r="C41" s="106"/>
      <c r="D41" s="106"/>
      <c r="E41" s="106"/>
      <c r="F41" s="106"/>
      <c r="G41" s="106"/>
      <c r="H41" s="106"/>
      <c r="I41" s="106"/>
      <c r="J41" s="106"/>
      <c r="K41" s="106"/>
      <c r="L41" s="106"/>
      <c r="M41" s="106"/>
      <c r="N41" s="106"/>
      <c r="O41" s="106"/>
      <c r="P41" s="106"/>
      <c r="Q41" s="106"/>
    </row>
    <row r="42" spans="1:17" ht="13" thickBot="1">
      <c r="A42" s="11" t="s">
        <v>392</v>
      </c>
      <c r="B42" s="17"/>
      <c r="C42" s="17"/>
      <c r="D42" s="17"/>
      <c r="E42" s="17"/>
      <c r="F42" s="17"/>
      <c r="G42" s="17"/>
      <c r="H42" s="17"/>
      <c r="I42" s="17"/>
      <c r="J42" s="17"/>
      <c r="K42" s="17"/>
      <c r="L42" s="17"/>
      <c r="M42" s="17"/>
      <c r="N42" s="17"/>
      <c r="O42" s="17"/>
      <c r="P42" s="17"/>
      <c r="Q42" s="17"/>
    </row>
    <row r="43" spans="1:17" ht="13">
      <c r="A43" s="9" t="s">
        <v>393</v>
      </c>
      <c r="B43" s="10">
        <f>SUM(B31:B42)</f>
        <v>0</v>
      </c>
      <c r="C43" s="10">
        <f t="shared" ref="C43:Q43" si="1">SUM(C31:C42)</f>
        <v>0</v>
      </c>
      <c r="D43" s="10">
        <f t="shared" si="1"/>
        <v>0</v>
      </c>
      <c r="E43" s="10">
        <f t="shared" si="1"/>
        <v>0</v>
      </c>
      <c r="F43" s="10">
        <f t="shared" si="1"/>
        <v>0</v>
      </c>
      <c r="G43" s="10">
        <f t="shared" si="1"/>
        <v>0</v>
      </c>
      <c r="H43" s="10">
        <f t="shared" si="1"/>
        <v>0</v>
      </c>
      <c r="I43" s="10">
        <f t="shared" si="1"/>
        <v>0</v>
      </c>
      <c r="J43" s="10">
        <f t="shared" si="1"/>
        <v>0</v>
      </c>
      <c r="K43" s="10">
        <f t="shared" si="1"/>
        <v>0</v>
      </c>
      <c r="L43" s="10">
        <f t="shared" si="1"/>
        <v>0</v>
      </c>
      <c r="M43" s="10">
        <f t="shared" si="1"/>
        <v>0</v>
      </c>
      <c r="N43" s="10">
        <f t="shared" si="1"/>
        <v>0</v>
      </c>
      <c r="O43" s="10">
        <f t="shared" si="1"/>
        <v>0</v>
      </c>
      <c r="P43" s="10">
        <f t="shared" si="1"/>
        <v>0</v>
      </c>
      <c r="Q43" s="12">
        <f t="shared" si="1"/>
        <v>0</v>
      </c>
    </row>
    <row r="44" spans="1:17" ht="13">
      <c r="A44" s="8"/>
      <c r="B44" s="22"/>
      <c r="C44" s="22"/>
      <c r="D44" s="22"/>
      <c r="E44" s="22"/>
      <c r="F44" s="22"/>
      <c r="G44" s="22"/>
      <c r="H44" s="22"/>
      <c r="I44" s="22"/>
      <c r="J44" s="22"/>
      <c r="K44" s="22"/>
      <c r="L44" s="22"/>
      <c r="M44" s="22"/>
      <c r="N44" s="22"/>
      <c r="O44" s="22"/>
      <c r="P44" s="22"/>
      <c r="Q44" s="23"/>
    </row>
    <row r="45" spans="1:17">
      <c r="A45" s="1352" t="s">
        <v>396</v>
      </c>
      <c r="B45" s="1353"/>
      <c r="C45" s="1353"/>
      <c r="D45" s="1353"/>
      <c r="E45" s="1353"/>
      <c r="F45" s="1353"/>
      <c r="G45" s="1353"/>
      <c r="H45" s="1353"/>
      <c r="I45" s="1353"/>
      <c r="J45" s="1353"/>
      <c r="K45" s="1353"/>
      <c r="L45" s="1353"/>
      <c r="M45" s="1353"/>
      <c r="N45" s="1353"/>
      <c r="O45" s="1353"/>
      <c r="P45" s="1353"/>
      <c r="Q45" s="1354"/>
    </row>
    <row r="46" spans="1:17">
      <c r="A46" s="1334" t="s">
        <v>370</v>
      </c>
      <c r="B46" s="1334"/>
      <c r="C46" s="1334"/>
      <c r="D46" s="1334"/>
      <c r="E46" s="1334"/>
      <c r="F46" s="1334"/>
      <c r="G46" s="1334"/>
      <c r="H46" s="1334"/>
      <c r="I46" s="1334"/>
      <c r="J46" s="1334"/>
      <c r="K46" s="1334"/>
      <c r="L46" s="1334"/>
      <c r="M46" s="1334"/>
      <c r="N46" s="1334"/>
      <c r="O46" s="1334"/>
    </row>
    <row r="47" spans="1:17">
      <c r="A47" s="459"/>
      <c r="B47" s="459"/>
      <c r="C47" s="459"/>
      <c r="D47" s="459"/>
      <c r="E47" s="459"/>
      <c r="F47" s="459"/>
      <c r="G47" s="459"/>
      <c r="H47" s="459"/>
      <c r="I47" s="459"/>
      <c r="J47" s="459"/>
      <c r="K47" s="459"/>
      <c r="L47" s="459"/>
      <c r="M47" s="459"/>
      <c r="N47" s="459"/>
      <c r="O47" s="459"/>
    </row>
    <row r="48" spans="1:17" ht="15.5">
      <c r="A48" s="1349" t="s">
        <v>397</v>
      </c>
      <c r="B48" s="1350"/>
      <c r="C48" s="1350"/>
      <c r="D48" s="1350"/>
      <c r="E48" s="1350"/>
      <c r="F48" s="1350"/>
      <c r="G48" s="1350"/>
      <c r="H48" s="1350"/>
      <c r="I48" s="1351"/>
      <c r="J48" s="361"/>
      <c r="K48" s="361"/>
      <c r="L48" s="361"/>
      <c r="M48" s="361"/>
      <c r="N48" s="361"/>
      <c r="O48" s="361"/>
      <c r="P48" s="361"/>
      <c r="Q48" s="361"/>
    </row>
    <row r="49" spans="1:17" ht="13">
      <c r="A49" s="1355" t="s">
        <v>373</v>
      </c>
      <c r="B49" s="1342" t="s">
        <v>374</v>
      </c>
      <c r="C49" s="1342"/>
      <c r="D49" s="1342"/>
      <c r="E49" s="1358"/>
      <c r="F49" s="1342" t="s">
        <v>375</v>
      </c>
      <c r="G49" s="1342"/>
      <c r="H49" s="1342"/>
      <c r="I49" s="1342"/>
      <c r="J49" s="1282" t="s">
        <v>376</v>
      </c>
      <c r="K49" s="1282"/>
      <c r="L49" s="1282"/>
      <c r="M49" s="1282"/>
      <c r="N49" s="1282" t="s">
        <v>9</v>
      </c>
      <c r="O49" s="1282"/>
      <c r="P49" s="1282"/>
      <c r="Q49" s="1282"/>
    </row>
    <row r="50" spans="1:17" ht="13.5" customHeight="1">
      <c r="A50" s="1356"/>
      <c r="B50" s="1359" t="s">
        <v>398</v>
      </c>
      <c r="C50" s="1282" t="s">
        <v>378</v>
      </c>
      <c r="D50" s="1282"/>
      <c r="E50" s="1282"/>
      <c r="F50" s="1359" t="s">
        <v>398</v>
      </c>
      <c r="G50" s="1282" t="s">
        <v>378</v>
      </c>
      <c r="H50" s="1282"/>
      <c r="I50" s="1282"/>
      <c r="J50" s="1359" t="s">
        <v>398</v>
      </c>
      <c r="K50" s="1282" t="s">
        <v>378</v>
      </c>
      <c r="L50" s="1282"/>
      <c r="M50" s="1282"/>
      <c r="N50" s="1359" t="s">
        <v>398</v>
      </c>
      <c r="O50" s="1282" t="s">
        <v>378</v>
      </c>
      <c r="P50" s="1282"/>
      <c r="Q50" s="1282"/>
    </row>
    <row r="51" spans="1:17" ht="39.75" customHeight="1">
      <c r="A51" s="1357"/>
      <c r="B51" s="1359"/>
      <c r="C51" s="360" t="s">
        <v>379</v>
      </c>
      <c r="D51" s="360" t="s">
        <v>380</v>
      </c>
      <c r="E51" s="360" t="s">
        <v>217</v>
      </c>
      <c r="F51" s="1359"/>
      <c r="G51" s="360" t="s">
        <v>379</v>
      </c>
      <c r="H51" s="360" t="s">
        <v>380</v>
      </c>
      <c r="I51" s="360" t="s">
        <v>217</v>
      </c>
      <c r="J51" s="1359"/>
      <c r="K51" s="360" t="s">
        <v>379</v>
      </c>
      <c r="L51" s="360" t="s">
        <v>380</v>
      </c>
      <c r="M51" s="360" t="s">
        <v>217</v>
      </c>
      <c r="N51" s="1359"/>
      <c r="O51" s="360" t="s">
        <v>379</v>
      </c>
      <c r="P51" s="360" t="s">
        <v>380</v>
      </c>
      <c r="Q51" s="360" t="s">
        <v>217</v>
      </c>
    </row>
    <row r="52" spans="1:17">
      <c r="A52" s="91" t="s">
        <v>381</v>
      </c>
      <c r="B52" s="108">
        <v>10</v>
      </c>
      <c r="C52" s="106">
        <v>8402</v>
      </c>
      <c r="D52" s="106">
        <v>283034</v>
      </c>
      <c r="E52" s="106">
        <v>11</v>
      </c>
      <c r="F52" s="106" t="s">
        <v>399</v>
      </c>
      <c r="G52" s="106" t="s">
        <v>399</v>
      </c>
      <c r="H52" s="106" t="s">
        <v>399</v>
      </c>
      <c r="I52" s="106" t="s">
        <v>399</v>
      </c>
      <c r="J52" s="106" t="s">
        <v>399</v>
      </c>
      <c r="K52" s="106" t="s">
        <v>399</v>
      </c>
      <c r="L52" s="106" t="s">
        <v>399</v>
      </c>
      <c r="M52" s="106" t="s">
        <v>399</v>
      </c>
      <c r="N52" s="106">
        <v>10</v>
      </c>
      <c r="O52" s="106">
        <v>8402</v>
      </c>
      <c r="P52" s="106">
        <v>283034</v>
      </c>
      <c r="Q52" s="106">
        <v>11</v>
      </c>
    </row>
    <row r="53" spans="1:17">
      <c r="A53" s="91" t="s">
        <v>382</v>
      </c>
      <c r="B53" s="108">
        <v>6</v>
      </c>
      <c r="C53" s="106">
        <v>38076.83</v>
      </c>
      <c r="D53" s="106">
        <v>290190.15999999997</v>
      </c>
      <c r="E53" s="106">
        <v>10.9612</v>
      </c>
      <c r="F53" s="106">
        <v>0</v>
      </c>
      <c r="G53" s="106">
        <v>0</v>
      </c>
      <c r="H53" s="106">
        <v>0</v>
      </c>
      <c r="I53" s="106">
        <v>0</v>
      </c>
      <c r="J53" s="106"/>
      <c r="K53" s="106"/>
      <c r="L53" s="106"/>
      <c r="M53" s="106"/>
      <c r="N53" s="106">
        <f t="shared" ref="N53:N63" si="2">B53+J53</f>
        <v>6</v>
      </c>
      <c r="O53" s="106">
        <f t="shared" ref="O53:O63" si="3">C53+K53</f>
        <v>38076.83</v>
      </c>
      <c r="P53" s="106">
        <f t="shared" ref="P53:P63" si="4">D53+L53</f>
        <v>290190.15999999997</v>
      </c>
      <c r="Q53" s="106">
        <f t="shared" ref="Q53:Q63" si="5">E53+M53</f>
        <v>10.9612</v>
      </c>
    </row>
    <row r="54" spans="1:17">
      <c r="A54" s="91" t="s">
        <v>383</v>
      </c>
      <c r="B54" s="108">
        <v>4</v>
      </c>
      <c r="C54" s="106">
        <v>-1837.7199999999998</v>
      </c>
      <c r="D54" s="106">
        <v>144807.02499999999</v>
      </c>
      <c r="E54" s="106">
        <v>2.1120999999999994</v>
      </c>
      <c r="F54" s="106">
        <v>0</v>
      </c>
      <c r="G54" s="106">
        <v>0</v>
      </c>
      <c r="H54" s="106">
        <v>0</v>
      </c>
      <c r="I54" s="106">
        <v>0</v>
      </c>
      <c r="J54" s="106"/>
      <c r="K54" s="151"/>
      <c r="L54" s="152"/>
      <c r="M54" s="152"/>
      <c r="N54" s="106">
        <f t="shared" si="2"/>
        <v>4</v>
      </c>
      <c r="O54" s="106">
        <f t="shared" si="3"/>
        <v>-1837.7199999999998</v>
      </c>
      <c r="P54" s="106">
        <f t="shared" si="4"/>
        <v>144807.02499999999</v>
      </c>
      <c r="Q54" s="106">
        <f t="shared" si="5"/>
        <v>2.1120999999999994</v>
      </c>
    </row>
    <row r="55" spans="1:17">
      <c r="A55" s="91" t="s">
        <v>384</v>
      </c>
      <c r="B55" s="106">
        <v>0</v>
      </c>
      <c r="C55" s="106">
        <v>0</v>
      </c>
      <c r="D55" s="106">
        <v>0</v>
      </c>
      <c r="E55" s="106">
        <v>0</v>
      </c>
      <c r="F55" s="106">
        <v>0</v>
      </c>
      <c r="G55" s="106">
        <v>0</v>
      </c>
      <c r="H55" s="106">
        <v>0</v>
      </c>
      <c r="I55" s="106">
        <v>0</v>
      </c>
      <c r="J55" s="106">
        <v>0</v>
      </c>
      <c r="K55" s="106">
        <v>0</v>
      </c>
      <c r="L55" s="106">
        <v>0</v>
      </c>
      <c r="M55" s="106">
        <v>0</v>
      </c>
      <c r="N55" s="106">
        <f t="shared" si="2"/>
        <v>0</v>
      </c>
      <c r="O55" s="106">
        <f t="shared" si="3"/>
        <v>0</v>
      </c>
      <c r="P55" s="106">
        <f t="shared" si="4"/>
        <v>0</v>
      </c>
      <c r="Q55" s="106">
        <f t="shared" si="5"/>
        <v>0</v>
      </c>
    </row>
    <row r="56" spans="1:17">
      <c r="A56" s="91" t="s">
        <v>385</v>
      </c>
      <c r="B56" s="108">
        <v>1</v>
      </c>
      <c r="C56" s="106">
        <v>15068.717000000001</v>
      </c>
      <c r="D56" s="106">
        <v>100981.28000000001</v>
      </c>
      <c r="E56" s="106">
        <v>0.34860000000000002</v>
      </c>
      <c r="F56" s="106">
        <v>0</v>
      </c>
      <c r="G56" s="106">
        <v>0</v>
      </c>
      <c r="H56" s="106">
        <v>0</v>
      </c>
      <c r="I56" s="106">
        <v>0</v>
      </c>
      <c r="J56" s="108">
        <v>0</v>
      </c>
      <c r="K56" s="158">
        <v>0</v>
      </c>
      <c r="L56" s="158">
        <v>0</v>
      </c>
      <c r="M56" s="158">
        <v>0</v>
      </c>
      <c r="N56" s="106">
        <f t="shared" si="2"/>
        <v>1</v>
      </c>
      <c r="O56" s="106">
        <f t="shared" si="3"/>
        <v>15068.717000000001</v>
      </c>
      <c r="P56" s="106">
        <f t="shared" si="4"/>
        <v>100981.28000000001</v>
      </c>
      <c r="Q56" s="106">
        <f t="shared" si="5"/>
        <v>0.34860000000000002</v>
      </c>
    </row>
    <row r="57" spans="1:17">
      <c r="A57" s="91" t="s">
        <v>386</v>
      </c>
      <c r="B57" s="108"/>
      <c r="C57" s="106"/>
      <c r="D57" s="106"/>
      <c r="E57" s="106"/>
      <c r="F57" s="106"/>
      <c r="G57" s="106"/>
      <c r="H57" s="106"/>
      <c r="I57" s="106"/>
      <c r="J57" s="106"/>
      <c r="K57" s="151"/>
      <c r="L57" s="151"/>
      <c r="M57" s="151"/>
      <c r="N57" s="106">
        <f>B57+J57</f>
        <v>0</v>
      </c>
      <c r="O57" s="106">
        <f t="shared" si="3"/>
        <v>0</v>
      </c>
      <c r="P57" s="106">
        <f t="shared" si="4"/>
        <v>0</v>
      </c>
      <c r="Q57" s="106">
        <f t="shared" si="5"/>
        <v>0</v>
      </c>
    </row>
    <row r="58" spans="1:17">
      <c r="A58" s="91" t="s">
        <v>387</v>
      </c>
      <c r="B58" s="108"/>
      <c r="C58" s="106"/>
      <c r="D58" s="106"/>
      <c r="E58" s="106"/>
      <c r="F58" s="106"/>
      <c r="G58" s="106"/>
      <c r="H58" s="106"/>
      <c r="I58" s="106"/>
      <c r="J58" s="106"/>
      <c r="K58" s="106"/>
      <c r="L58" s="106"/>
      <c r="M58" s="106"/>
      <c r="N58" s="106">
        <f t="shared" si="2"/>
        <v>0</v>
      </c>
      <c r="O58" s="106">
        <f t="shared" si="3"/>
        <v>0</v>
      </c>
      <c r="P58" s="106">
        <f t="shared" si="4"/>
        <v>0</v>
      </c>
      <c r="Q58" s="106">
        <f t="shared" si="5"/>
        <v>0</v>
      </c>
    </row>
    <row r="59" spans="1:17">
      <c r="A59" s="91" t="s">
        <v>388</v>
      </c>
      <c r="B59" s="108"/>
      <c r="C59" s="106"/>
      <c r="D59" s="106"/>
      <c r="E59" s="106"/>
      <c r="F59" s="106"/>
      <c r="G59" s="106"/>
      <c r="H59" s="106"/>
      <c r="I59" s="106"/>
      <c r="J59" s="106"/>
      <c r="K59" s="106"/>
      <c r="L59" s="106"/>
      <c r="M59" s="106"/>
      <c r="N59" s="106">
        <f t="shared" si="2"/>
        <v>0</v>
      </c>
      <c r="O59" s="106">
        <f t="shared" si="3"/>
        <v>0</v>
      </c>
      <c r="P59" s="106">
        <f t="shared" si="4"/>
        <v>0</v>
      </c>
      <c r="Q59" s="106">
        <f t="shared" si="5"/>
        <v>0</v>
      </c>
    </row>
    <row r="60" spans="1:17">
      <c r="A60" s="91" t="s">
        <v>389</v>
      </c>
      <c r="B60" s="108"/>
      <c r="C60" s="106"/>
      <c r="D60" s="106"/>
      <c r="E60" s="106"/>
      <c r="F60" s="106"/>
      <c r="G60" s="106"/>
      <c r="H60" s="106"/>
      <c r="I60" s="106"/>
      <c r="J60" s="106"/>
      <c r="K60" s="106"/>
      <c r="L60" s="106"/>
      <c r="M60" s="106"/>
      <c r="N60" s="106">
        <f t="shared" si="2"/>
        <v>0</v>
      </c>
      <c r="O60" s="106">
        <f t="shared" si="3"/>
        <v>0</v>
      </c>
      <c r="P60" s="106">
        <f t="shared" si="4"/>
        <v>0</v>
      </c>
      <c r="Q60" s="106">
        <f t="shared" si="5"/>
        <v>0</v>
      </c>
    </row>
    <row r="61" spans="1:17">
      <c r="A61" s="91" t="s">
        <v>390</v>
      </c>
      <c r="B61" s="185"/>
      <c r="C61" s="185"/>
      <c r="D61" s="185"/>
      <c r="E61" s="185"/>
      <c r="F61" s="185"/>
      <c r="G61" s="185"/>
      <c r="H61" s="185"/>
      <c r="I61" s="185"/>
      <c r="J61" s="185"/>
      <c r="K61" s="185"/>
      <c r="L61" s="185"/>
      <c r="M61" s="185"/>
      <c r="N61" s="106">
        <f t="shared" si="2"/>
        <v>0</v>
      </c>
      <c r="O61" s="106">
        <f t="shared" si="3"/>
        <v>0</v>
      </c>
      <c r="P61" s="106">
        <f t="shared" si="4"/>
        <v>0</v>
      </c>
      <c r="Q61" s="106">
        <f t="shared" si="5"/>
        <v>0</v>
      </c>
    </row>
    <row r="62" spans="1:17">
      <c r="A62" s="91" t="s">
        <v>391</v>
      </c>
      <c r="B62" s="185"/>
      <c r="C62" s="185"/>
      <c r="D62" s="185"/>
      <c r="E62" s="185"/>
      <c r="F62" s="185"/>
      <c r="G62" s="185"/>
      <c r="H62" s="185"/>
      <c r="I62" s="185"/>
      <c r="J62" s="185"/>
      <c r="K62" s="185"/>
      <c r="L62" s="185"/>
      <c r="M62" s="185"/>
      <c r="N62" s="106">
        <f t="shared" si="2"/>
        <v>0</v>
      </c>
      <c r="O62" s="106">
        <f t="shared" si="3"/>
        <v>0</v>
      </c>
      <c r="P62" s="106">
        <f t="shared" si="4"/>
        <v>0</v>
      </c>
      <c r="Q62" s="106">
        <f t="shared" si="5"/>
        <v>0</v>
      </c>
    </row>
    <row r="63" spans="1:17" ht="13" thickBot="1">
      <c r="A63" s="11" t="s">
        <v>392</v>
      </c>
      <c r="B63" s="75"/>
      <c r="C63" s="75"/>
      <c r="D63" s="75"/>
      <c r="E63" s="75"/>
      <c r="F63" s="75"/>
      <c r="G63" s="75"/>
      <c r="H63" s="75"/>
      <c r="I63" s="75"/>
      <c r="J63" s="75"/>
      <c r="K63" s="75"/>
      <c r="L63" s="75"/>
      <c r="M63" s="260"/>
      <c r="N63" s="261">
        <f t="shared" si="2"/>
        <v>0</v>
      </c>
      <c r="O63" s="261">
        <f t="shared" si="3"/>
        <v>0</v>
      </c>
      <c r="P63" s="261">
        <f t="shared" si="4"/>
        <v>0</v>
      </c>
      <c r="Q63" s="261">
        <f t="shared" si="5"/>
        <v>0</v>
      </c>
    </row>
    <row r="64" spans="1:17" ht="13">
      <c r="A64" s="9" t="s">
        <v>393</v>
      </c>
      <c r="B64" s="10">
        <f>SUM(B52:B63)</f>
        <v>21</v>
      </c>
      <c r="C64" s="10">
        <f t="shared" ref="C64:Q64" si="6">SUM(C52:C63)</f>
        <v>59709.827000000005</v>
      </c>
      <c r="D64" s="10">
        <f t="shared" si="6"/>
        <v>819012.46499999997</v>
      </c>
      <c r="E64" s="10">
        <f t="shared" si="6"/>
        <v>24.421899999999997</v>
      </c>
      <c r="F64" s="10">
        <f t="shared" si="6"/>
        <v>0</v>
      </c>
      <c r="G64" s="10">
        <f t="shared" si="6"/>
        <v>0</v>
      </c>
      <c r="H64" s="10">
        <f t="shared" si="6"/>
        <v>0</v>
      </c>
      <c r="I64" s="10">
        <f t="shared" si="6"/>
        <v>0</v>
      </c>
      <c r="J64" s="10">
        <f t="shared" si="6"/>
        <v>0</v>
      </c>
      <c r="K64" s="10">
        <f t="shared" si="6"/>
        <v>0</v>
      </c>
      <c r="L64" s="10">
        <f t="shared" si="6"/>
        <v>0</v>
      </c>
      <c r="M64" s="443">
        <f t="shared" si="6"/>
        <v>0</v>
      </c>
      <c r="N64" s="443">
        <f>SUM(N52:N63)</f>
        <v>21</v>
      </c>
      <c r="O64" s="443">
        <f t="shared" si="6"/>
        <v>59709.827000000005</v>
      </c>
      <c r="P64" s="443">
        <f t="shared" si="6"/>
        <v>819012.46499999997</v>
      </c>
      <c r="Q64" s="444">
        <f t="shared" si="6"/>
        <v>24.421899999999997</v>
      </c>
    </row>
    <row r="65" spans="1:17" ht="13">
      <c r="A65" s="8"/>
      <c r="B65" s="22"/>
      <c r="C65" s="22"/>
      <c r="D65" s="22"/>
      <c r="E65" s="22"/>
      <c r="F65" s="22"/>
      <c r="G65" s="22"/>
      <c r="H65" s="22"/>
      <c r="I65" s="22"/>
      <c r="J65" s="22"/>
      <c r="K65" s="22"/>
      <c r="L65" s="22"/>
      <c r="M65" s="22"/>
      <c r="N65" s="22"/>
      <c r="O65" s="22"/>
      <c r="P65" s="22"/>
      <c r="Q65" s="23"/>
    </row>
    <row r="66" spans="1:17" ht="13">
      <c r="A66" s="8"/>
      <c r="B66" s="22"/>
      <c r="C66" s="22"/>
      <c r="D66" s="22"/>
      <c r="E66" s="22"/>
      <c r="F66" s="22"/>
      <c r="G66" s="22"/>
      <c r="H66" s="22"/>
      <c r="I66" s="22"/>
      <c r="J66" s="22"/>
      <c r="K66" s="22"/>
      <c r="L66" s="22"/>
      <c r="M66" s="22"/>
      <c r="N66" s="22"/>
      <c r="O66" s="22"/>
      <c r="P66" s="22"/>
      <c r="Q66" s="23"/>
    </row>
    <row r="67" spans="1:17" ht="15.5">
      <c r="A67" s="1349" t="s">
        <v>400</v>
      </c>
      <c r="B67" s="1350"/>
      <c r="C67" s="1350"/>
      <c r="D67" s="1350"/>
      <c r="E67" s="1350"/>
      <c r="F67" s="1350"/>
      <c r="G67" s="1350"/>
      <c r="H67" s="1350"/>
      <c r="I67" s="1351"/>
      <c r="J67" s="361"/>
      <c r="K67" s="361"/>
      <c r="L67" s="361"/>
      <c r="M67" s="361"/>
      <c r="N67" s="361"/>
      <c r="O67" s="361"/>
      <c r="P67" s="361"/>
      <c r="Q67" s="361"/>
    </row>
    <row r="68" spans="1:17" ht="13">
      <c r="A68" s="460"/>
      <c r="B68" s="1342" t="s">
        <v>374</v>
      </c>
      <c r="C68" s="1342"/>
      <c r="D68" s="1342"/>
      <c r="E68" s="1358"/>
      <c r="F68" s="1342" t="s">
        <v>375</v>
      </c>
      <c r="G68" s="1342"/>
      <c r="H68" s="1342"/>
      <c r="I68" s="1342"/>
      <c r="J68" s="1282" t="s">
        <v>376</v>
      </c>
      <c r="K68" s="1282"/>
      <c r="L68" s="1282"/>
      <c r="M68" s="1282"/>
      <c r="N68" s="1282" t="s">
        <v>9</v>
      </c>
      <c r="O68" s="1282"/>
      <c r="P68" s="1282"/>
      <c r="Q68" s="1282"/>
    </row>
    <row r="69" spans="1:17" ht="13">
      <c r="A69" s="1343" t="s">
        <v>373</v>
      </c>
      <c r="B69" s="1346" t="s">
        <v>377</v>
      </c>
      <c r="C69" s="18"/>
      <c r="D69" s="19"/>
      <c r="E69" s="20"/>
      <c r="F69" s="1346" t="s">
        <v>377</v>
      </c>
      <c r="G69" s="18"/>
      <c r="H69" s="19"/>
      <c r="I69" s="20"/>
      <c r="J69" s="1346" t="s">
        <v>377</v>
      </c>
      <c r="K69" s="18"/>
      <c r="L69" s="19"/>
      <c r="M69" s="20"/>
      <c r="N69" s="1346" t="s">
        <v>377</v>
      </c>
      <c r="O69" s="18"/>
      <c r="P69" s="19"/>
      <c r="Q69" s="20"/>
    </row>
    <row r="70" spans="1:17" ht="13">
      <c r="A70" s="1344"/>
      <c r="B70" s="1347"/>
      <c r="C70" s="1342" t="s">
        <v>378</v>
      </c>
      <c r="D70" s="1342"/>
      <c r="E70" s="1342"/>
      <c r="F70" s="1347"/>
      <c r="G70" s="1342" t="s">
        <v>378</v>
      </c>
      <c r="H70" s="1342"/>
      <c r="I70" s="1342"/>
      <c r="J70" s="1347"/>
      <c r="K70" s="1342" t="s">
        <v>378</v>
      </c>
      <c r="L70" s="1342"/>
      <c r="M70" s="1342"/>
      <c r="N70" s="1347"/>
      <c r="O70" s="1342" t="s">
        <v>378</v>
      </c>
      <c r="P70" s="1342"/>
      <c r="Q70" s="1342"/>
    </row>
    <row r="71" spans="1:17" ht="13">
      <c r="A71" s="1345"/>
      <c r="B71" s="1348"/>
      <c r="C71" s="21" t="s">
        <v>379</v>
      </c>
      <c r="D71" s="360" t="s">
        <v>380</v>
      </c>
      <c r="E71" s="360" t="s">
        <v>217</v>
      </c>
      <c r="F71" s="1348"/>
      <c r="G71" s="21" t="s">
        <v>379</v>
      </c>
      <c r="H71" s="360" t="s">
        <v>380</v>
      </c>
      <c r="I71" s="360" t="s">
        <v>217</v>
      </c>
      <c r="J71" s="1348"/>
      <c r="K71" s="21" t="s">
        <v>379</v>
      </c>
      <c r="L71" s="360" t="s">
        <v>380</v>
      </c>
      <c r="M71" s="360" t="s">
        <v>217</v>
      </c>
      <c r="N71" s="1348"/>
      <c r="O71" s="21" t="s">
        <v>379</v>
      </c>
      <c r="P71" s="360" t="s">
        <v>380</v>
      </c>
      <c r="Q71" s="360" t="s">
        <v>217</v>
      </c>
    </row>
    <row r="72" spans="1:17">
      <c r="A72" s="91" t="s">
        <v>381</v>
      </c>
      <c r="B72" s="107">
        <v>0</v>
      </c>
      <c r="C72" s="106">
        <v>0</v>
      </c>
      <c r="D72" s="106">
        <v>0</v>
      </c>
      <c r="E72" s="106">
        <v>0</v>
      </c>
      <c r="F72" s="106">
        <v>0</v>
      </c>
      <c r="G72" s="106">
        <v>0</v>
      </c>
      <c r="H72" s="106">
        <v>0</v>
      </c>
      <c r="I72" s="106">
        <v>0</v>
      </c>
      <c r="J72" s="106">
        <v>0</v>
      </c>
      <c r="K72" s="106">
        <v>0</v>
      </c>
      <c r="L72" s="106">
        <v>0</v>
      </c>
      <c r="M72" s="106">
        <v>0</v>
      </c>
      <c r="N72" s="106">
        <v>0</v>
      </c>
      <c r="O72" s="106">
        <v>0</v>
      </c>
      <c r="P72" s="106">
        <v>0</v>
      </c>
      <c r="Q72" s="106">
        <v>0</v>
      </c>
    </row>
    <row r="73" spans="1:17">
      <c r="A73" s="91" t="s">
        <v>382</v>
      </c>
      <c r="B73" s="107">
        <v>0</v>
      </c>
      <c r="C73" s="106">
        <v>0</v>
      </c>
      <c r="D73" s="106">
        <v>0</v>
      </c>
      <c r="E73" s="106">
        <v>0</v>
      </c>
      <c r="F73" s="106">
        <v>0</v>
      </c>
      <c r="G73" s="106">
        <v>0</v>
      </c>
      <c r="H73" s="106">
        <v>0</v>
      </c>
      <c r="I73" s="106">
        <v>0</v>
      </c>
      <c r="J73" s="106">
        <v>0</v>
      </c>
      <c r="K73" s="106">
        <v>0</v>
      </c>
      <c r="L73" s="106">
        <v>0</v>
      </c>
      <c r="M73" s="106">
        <v>0</v>
      </c>
      <c r="N73" s="106">
        <v>0</v>
      </c>
      <c r="O73" s="106">
        <v>0</v>
      </c>
      <c r="P73" s="106">
        <v>0</v>
      </c>
      <c r="Q73" s="106">
        <v>0</v>
      </c>
    </row>
    <row r="74" spans="1:17">
      <c r="A74" s="91" t="s">
        <v>383</v>
      </c>
      <c r="B74" s="107">
        <v>0</v>
      </c>
      <c r="C74" s="106">
        <v>0</v>
      </c>
      <c r="D74" s="106">
        <v>0</v>
      </c>
      <c r="E74" s="106">
        <v>0</v>
      </c>
      <c r="F74" s="106">
        <v>0</v>
      </c>
      <c r="G74" s="106">
        <v>0</v>
      </c>
      <c r="H74" s="106">
        <v>0</v>
      </c>
      <c r="I74" s="106">
        <v>0</v>
      </c>
      <c r="J74" s="106">
        <v>0</v>
      </c>
      <c r="K74" s="106">
        <v>0</v>
      </c>
      <c r="L74" s="106">
        <v>0</v>
      </c>
      <c r="M74" s="106">
        <v>0</v>
      </c>
      <c r="N74" s="106">
        <v>0</v>
      </c>
      <c r="O74" s="106">
        <v>0</v>
      </c>
      <c r="P74" s="106">
        <v>0</v>
      </c>
      <c r="Q74" s="106">
        <v>0</v>
      </c>
    </row>
    <row r="75" spans="1:17">
      <c r="A75" s="91" t="s">
        <v>384</v>
      </c>
      <c r="B75" s="107">
        <v>0</v>
      </c>
      <c r="C75" s="106">
        <v>0</v>
      </c>
      <c r="D75" s="106">
        <v>0</v>
      </c>
      <c r="E75" s="106">
        <v>0</v>
      </c>
      <c r="F75" s="106">
        <v>0</v>
      </c>
      <c r="G75" s="106">
        <v>0</v>
      </c>
      <c r="H75" s="106">
        <v>0</v>
      </c>
      <c r="I75" s="106">
        <v>0</v>
      </c>
      <c r="J75" s="106">
        <v>0</v>
      </c>
      <c r="K75" s="106">
        <v>0</v>
      </c>
      <c r="L75" s="106">
        <v>0</v>
      </c>
      <c r="M75" s="106">
        <v>0</v>
      </c>
      <c r="N75" s="106">
        <v>0</v>
      </c>
      <c r="O75" s="106">
        <v>0</v>
      </c>
      <c r="P75" s="106">
        <v>0</v>
      </c>
      <c r="Q75" s="106">
        <v>0</v>
      </c>
    </row>
    <row r="76" spans="1:17">
      <c r="A76" s="91" t="s">
        <v>385</v>
      </c>
      <c r="B76" s="108">
        <v>0</v>
      </c>
      <c r="C76" s="106">
        <v>0</v>
      </c>
      <c r="D76" s="106">
        <v>0</v>
      </c>
      <c r="E76" s="106">
        <v>0</v>
      </c>
      <c r="F76" s="106">
        <v>0</v>
      </c>
      <c r="G76" s="106">
        <v>0</v>
      </c>
      <c r="H76" s="106">
        <v>0</v>
      </c>
      <c r="I76" s="106">
        <v>0</v>
      </c>
      <c r="J76" s="106">
        <v>0</v>
      </c>
      <c r="K76" s="106">
        <v>0</v>
      </c>
      <c r="L76" s="106">
        <v>0</v>
      </c>
      <c r="M76" s="106">
        <v>0</v>
      </c>
      <c r="N76" s="106">
        <v>0</v>
      </c>
      <c r="O76" s="106">
        <v>0</v>
      </c>
      <c r="P76" s="106">
        <v>0</v>
      </c>
      <c r="Q76" s="106">
        <v>0</v>
      </c>
    </row>
    <row r="77" spans="1:17">
      <c r="A77" s="91" t="s">
        <v>386</v>
      </c>
      <c r="B77" s="107"/>
      <c r="C77" s="106"/>
      <c r="D77" s="106"/>
      <c r="E77" s="106"/>
      <c r="F77" s="106"/>
      <c r="G77" s="106"/>
      <c r="H77" s="106"/>
      <c r="I77" s="106"/>
      <c r="J77" s="106"/>
      <c r="K77" s="106"/>
      <c r="L77" s="106"/>
      <c r="M77" s="106"/>
      <c r="N77" s="106"/>
      <c r="O77" s="106"/>
      <c r="P77" s="106"/>
      <c r="Q77" s="106"/>
    </row>
    <row r="78" spans="1:17">
      <c r="A78" s="91" t="s">
        <v>387</v>
      </c>
      <c r="B78" s="107"/>
      <c r="C78" s="106"/>
      <c r="D78" s="106"/>
      <c r="E78" s="106"/>
      <c r="F78" s="106"/>
      <c r="G78" s="106"/>
      <c r="H78" s="106"/>
      <c r="I78" s="106"/>
      <c r="J78" s="106"/>
      <c r="K78" s="106"/>
      <c r="L78" s="106"/>
      <c r="M78" s="106"/>
      <c r="N78" s="106"/>
      <c r="O78" s="106"/>
      <c r="P78" s="106"/>
      <c r="Q78" s="106"/>
    </row>
    <row r="79" spans="1:17">
      <c r="A79" s="91" t="s">
        <v>388</v>
      </c>
      <c r="B79" s="107"/>
      <c r="C79" s="106"/>
      <c r="D79" s="106"/>
      <c r="E79" s="106"/>
      <c r="F79" s="106"/>
      <c r="G79" s="106"/>
      <c r="H79" s="106"/>
      <c r="I79" s="106"/>
      <c r="J79" s="106"/>
      <c r="K79" s="106"/>
      <c r="L79" s="106"/>
      <c r="M79" s="106"/>
      <c r="N79" s="106"/>
      <c r="O79" s="106"/>
      <c r="P79" s="106"/>
      <c r="Q79" s="106"/>
    </row>
    <row r="80" spans="1:17">
      <c r="A80" s="91" t="s">
        <v>389</v>
      </c>
      <c r="B80" s="107"/>
      <c r="C80" s="106"/>
      <c r="D80" s="106"/>
      <c r="E80" s="106"/>
      <c r="F80" s="106"/>
      <c r="G80" s="106"/>
      <c r="H80" s="106"/>
      <c r="I80" s="106"/>
      <c r="J80" s="106"/>
      <c r="K80" s="106"/>
      <c r="L80" s="106"/>
      <c r="M80" s="106"/>
      <c r="N80" s="106"/>
      <c r="O80" s="106"/>
      <c r="P80" s="106"/>
      <c r="Q80" s="106"/>
    </row>
    <row r="81" spans="1:17">
      <c r="A81" s="91" t="s">
        <v>390</v>
      </c>
      <c r="B81" s="106"/>
      <c r="C81" s="106"/>
      <c r="D81" s="106"/>
      <c r="E81" s="106"/>
      <c r="F81" s="106"/>
      <c r="G81" s="106"/>
      <c r="H81" s="106"/>
      <c r="I81" s="106"/>
      <c r="J81" s="106"/>
      <c r="K81" s="106"/>
      <c r="L81" s="106"/>
      <c r="M81" s="106"/>
      <c r="N81" s="106"/>
      <c r="O81" s="106"/>
      <c r="P81" s="106"/>
      <c r="Q81" s="106"/>
    </row>
    <row r="82" spans="1:17">
      <c r="A82" s="91" t="s">
        <v>391</v>
      </c>
      <c r="B82" s="106"/>
      <c r="C82" s="106"/>
      <c r="D82" s="106"/>
      <c r="E82" s="106"/>
      <c r="F82" s="106"/>
      <c r="G82" s="106"/>
      <c r="H82" s="106"/>
      <c r="I82" s="106"/>
      <c r="J82" s="106"/>
      <c r="K82" s="106"/>
      <c r="L82" s="106"/>
      <c r="M82" s="106"/>
      <c r="N82" s="106"/>
      <c r="O82" s="106"/>
      <c r="P82" s="106"/>
      <c r="Q82" s="106"/>
    </row>
    <row r="83" spans="1:17" ht="13" thickBot="1">
      <c r="A83" s="11" t="s">
        <v>392</v>
      </c>
      <c r="B83" s="17"/>
      <c r="C83" s="17"/>
      <c r="D83" s="17"/>
      <c r="E83" s="17"/>
      <c r="F83" s="17"/>
      <c r="G83" s="17"/>
      <c r="H83" s="17"/>
      <c r="I83" s="17"/>
      <c r="J83" s="17"/>
      <c r="K83" s="17"/>
      <c r="L83" s="17"/>
      <c r="M83" s="17"/>
      <c r="N83" s="17"/>
      <c r="O83" s="17"/>
      <c r="P83" s="17"/>
      <c r="Q83" s="17"/>
    </row>
    <row r="84" spans="1:17" ht="13">
      <c r="A84" s="9" t="s">
        <v>393</v>
      </c>
      <c r="B84" s="10">
        <f>SUM(B72:B83)</f>
        <v>0</v>
      </c>
      <c r="C84" s="10">
        <f t="shared" ref="C84:Q84" si="7">SUM(C72:C83)</f>
        <v>0</v>
      </c>
      <c r="D84" s="10">
        <f t="shared" si="7"/>
        <v>0</v>
      </c>
      <c r="E84" s="10">
        <f t="shared" si="7"/>
        <v>0</v>
      </c>
      <c r="F84" s="10">
        <f t="shared" si="7"/>
        <v>0</v>
      </c>
      <c r="G84" s="10">
        <f t="shared" si="7"/>
        <v>0</v>
      </c>
      <c r="H84" s="10">
        <f t="shared" si="7"/>
        <v>0</v>
      </c>
      <c r="I84" s="10">
        <f t="shared" si="7"/>
        <v>0</v>
      </c>
      <c r="J84" s="10">
        <f t="shared" si="7"/>
        <v>0</v>
      </c>
      <c r="K84" s="10">
        <f t="shared" si="7"/>
        <v>0</v>
      </c>
      <c r="L84" s="10">
        <f t="shared" si="7"/>
        <v>0</v>
      </c>
      <c r="M84" s="10">
        <f t="shared" si="7"/>
        <v>0</v>
      </c>
      <c r="N84" s="10">
        <f t="shared" si="7"/>
        <v>0</v>
      </c>
      <c r="O84" s="10">
        <f t="shared" si="7"/>
        <v>0</v>
      </c>
      <c r="P84" s="10">
        <f t="shared" si="7"/>
        <v>0</v>
      </c>
      <c r="Q84" s="12">
        <f t="shared" si="7"/>
        <v>0</v>
      </c>
    </row>
    <row r="85" spans="1:17" ht="13">
      <c r="A85" s="8"/>
      <c r="B85" s="22"/>
      <c r="C85" s="22"/>
      <c r="D85" s="22"/>
      <c r="E85" s="22"/>
      <c r="F85" s="22"/>
      <c r="G85" s="22"/>
      <c r="H85" s="22"/>
      <c r="I85" s="22"/>
      <c r="J85" s="22"/>
      <c r="K85" s="22"/>
      <c r="L85" s="22"/>
      <c r="M85" s="22"/>
      <c r="N85" s="22"/>
      <c r="O85" s="22"/>
      <c r="P85" s="22"/>
      <c r="Q85" s="23"/>
    </row>
    <row r="86" spans="1:17" ht="13">
      <c r="A86" t="s">
        <v>778</v>
      </c>
      <c r="B86" s="22"/>
      <c r="C86" s="22"/>
      <c r="D86" s="22"/>
      <c r="E86" s="22"/>
      <c r="F86" s="22"/>
      <c r="G86" s="22"/>
      <c r="H86" s="22"/>
      <c r="I86" s="22"/>
      <c r="J86" s="22"/>
      <c r="K86" s="22"/>
      <c r="L86" s="22"/>
      <c r="M86" s="22"/>
      <c r="N86" s="22"/>
      <c r="O86" s="22"/>
      <c r="P86" s="22"/>
      <c r="Q86" s="23"/>
    </row>
    <row r="87" spans="1:17">
      <c r="A87" s="1352" t="s">
        <v>401</v>
      </c>
      <c r="B87" s="1353"/>
      <c r="C87" s="1353"/>
      <c r="D87" s="1353"/>
      <c r="E87" s="1353"/>
      <c r="F87" s="1353"/>
      <c r="G87" s="1353"/>
      <c r="H87" s="1353"/>
      <c r="I87" s="1353"/>
      <c r="J87" s="1353"/>
      <c r="K87" s="1353"/>
      <c r="L87" s="1353"/>
      <c r="M87" s="1353"/>
      <c r="N87" s="1353"/>
      <c r="O87" s="1353"/>
      <c r="P87" s="1353"/>
      <c r="Q87" s="1354"/>
    </row>
    <row r="88" spans="1:17">
      <c r="A88" s="1334" t="s">
        <v>161</v>
      </c>
      <c r="B88" s="1334"/>
      <c r="C88" s="1334"/>
      <c r="D88" s="1334"/>
      <c r="E88" s="1334"/>
      <c r="F88" s="1334"/>
      <c r="G88" s="1334"/>
      <c r="H88" s="1334"/>
      <c r="I88" s="1334"/>
      <c r="J88" s="1334"/>
      <c r="K88" s="1334"/>
      <c r="L88" s="1334"/>
      <c r="M88" s="1334"/>
      <c r="N88" s="1334"/>
      <c r="O88" s="1334"/>
    </row>
  </sheetData>
  <mergeCells count="65">
    <mergeCell ref="A5:I5"/>
    <mergeCell ref="N50:N51"/>
    <mergeCell ref="A46:O46"/>
    <mergeCell ref="A1:Q1"/>
    <mergeCell ref="A6:A8"/>
    <mergeCell ref="J7:J8"/>
    <mergeCell ref="N7:N8"/>
    <mergeCell ref="G7:I7"/>
    <mergeCell ref="K7:M7"/>
    <mergeCell ref="C7:E7"/>
    <mergeCell ref="F7:F8"/>
    <mergeCell ref="B6:E6"/>
    <mergeCell ref="J6:M6"/>
    <mergeCell ref="F6:I6"/>
    <mergeCell ref="A2:Q2"/>
    <mergeCell ref="A23:Q23"/>
    <mergeCell ref="B27:E27"/>
    <mergeCell ref="F27:I27"/>
    <mergeCell ref="J27:M27"/>
    <mergeCell ref="O7:Q7"/>
    <mergeCell ref="N49:Q49"/>
    <mergeCell ref="A24:O24"/>
    <mergeCell ref="A26:I26"/>
    <mergeCell ref="B50:B51"/>
    <mergeCell ref="C50:E50"/>
    <mergeCell ref="O50:Q50"/>
    <mergeCell ref="A3:Q3"/>
    <mergeCell ref="A48:I48"/>
    <mergeCell ref="F50:F51"/>
    <mergeCell ref="G50:I50"/>
    <mergeCell ref="J50:J51"/>
    <mergeCell ref="K50:M50"/>
    <mergeCell ref="N6:Q6"/>
    <mergeCell ref="B28:B30"/>
    <mergeCell ref="F28:F30"/>
    <mergeCell ref="J28:J30"/>
    <mergeCell ref="N28:N30"/>
    <mergeCell ref="B7:B8"/>
    <mergeCell ref="N27:Q27"/>
    <mergeCell ref="A67:I67"/>
    <mergeCell ref="A88:O88"/>
    <mergeCell ref="A87:Q87"/>
    <mergeCell ref="C29:E29"/>
    <mergeCell ref="G29:I29"/>
    <mergeCell ref="K29:M29"/>
    <mergeCell ref="O29:Q29"/>
    <mergeCell ref="A28:A30"/>
    <mergeCell ref="A45:Q45"/>
    <mergeCell ref="A49:A51"/>
    <mergeCell ref="B49:E49"/>
    <mergeCell ref="F49:I49"/>
    <mergeCell ref="J49:M49"/>
    <mergeCell ref="B68:E68"/>
    <mergeCell ref="F68:I68"/>
    <mergeCell ref="J68:M68"/>
    <mergeCell ref="N68:Q68"/>
    <mergeCell ref="O70:Q70"/>
    <mergeCell ref="A69:A71"/>
    <mergeCell ref="B69:B71"/>
    <mergeCell ref="F69:F71"/>
    <mergeCell ref="J69:J71"/>
    <mergeCell ref="N69:N71"/>
    <mergeCell ref="C70:E70"/>
    <mergeCell ref="G70:I70"/>
    <mergeCell ref="K70:M70"/>
  </mergeCells>
  <printOptions horizontalCentered="1" verticalCentered="1"/>
  <pageMargins left="0.25" right="0.25" top="0.5" bottom="0.5" header="0.5" footer="0.5"/>
  <pageSetup scale="10"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T37"/>
  <sheetViews>
    <sheetView zoomScale="110" zoomScaleNormal="100" workbookViewId="0">
      <selection sqref="A1:P1"/>
    </sheetView>
  </sheetViews>
  <sheetFormatPr defaultColWidth="9.453125" defaultRowHeight="12.5"/>
  <cols>
    <col min="1" max="1" width="56.453125" customWidth="1"/>
    <col min="2" max="3" width="14.54296875" customWidth="1"/>
    <col min="4" max="4" width="11.453125" bestFit="1" customWidth="1"/>
    <col min="5" max="9" width="10.453125" customWidth="1"/>
    <col min="10" max="13" width="10.54296875" customWidth="1"/>
    <col min="14" max="14" width="10.453125" customWidth="1"/>
    <col min="15" max="15" width="12.54296875" customWidth="1"/>
    <col min="16" max="16" width="14.54296875" customWidth="1"/>
  </cols>
  <sheetData>
    <row r="1" spans="1:16" ht="13">
      <c r="A1" s="1278" t="s">
        <v>402</v>
      </c>
      <c r="B1" s="1278"/>
      <c r="C1" s="1278"/>
      <c r="D1" s="1278"/>
      <c r="E1" s="1278"/>
      <c r="F1" s="1278"/>
      <c r="G1" s="1278"/>
      <c r="H1" s="1278"/>
      <c r="I1" s="1278"/>
      <c r="J1" s="1278"/>
      <c r="K1" s="1278"/>
      <c r="L1" s="1278"/>
      <c r="M1" s="1278"/>
      <c r="N1" s="1278"/>
      <c r="O1" s="1278"/>
      <c r="P1" s="1278"/>
    </row>
    <row r="2" spans="1:16" ht="13">
      <c r="A2" s="1278" t="s">
        <v>1</v>
      </c>
      <c r="B2" s="1318"/>
      <c r="C2" s="1318"/>
      <c r="D2" s="1318"/>
      <c r="E2" s="1318"/>
      <c r="F2" s="1318"/>
      <c r="G2" s="1318"/>
      <c r="H2" s="1318"/>
      <c r="I2" s="1318"/>
      <c r="J2" s="1318"/>
      <c r="K2" s="1318"/>
      <c r="L2" s="1318"/>
      <c r="M2" s="1318"/>
      <c r="N2" s="1318"/>
      <c r="O2" s="1318"/>
      <c r="P2" s="1318"/>
    </row>
    <row r="3" spans="1:16" ht="13.5" thickBot="1">
      <c r="A3" s="1364" t="s">
        <v>777</v>
      </c>
      <c r="B3" s="1360"/>
      <c r="C3" s="1360"/>
      <c r="D3" s="1360"/>
      <c r="E3" s="1360"/>
      <c r="F3" s="1360"/>
      <c r="G3" s="1360"/>
      <c r="H3" s="1360"/>
      <c r="I3" s="1360"/>
      <c r="J3" s="1360"/>
      <c r="K3" s="1360"/>
      <c r="L3" s="1360"/>
      <c r="M3" s="1360"/>
      <c r="N3" s="1360"/>
      <c r="O3" s="1360"/>
      <c r="P3" s="1360"/>
    </row>
    <row r="4" spans="1:16" ht="13">
      <c r="A4" s="227"/>
      <c r="B4" s="1365" t="s">
        <v>403</v>
      </c>
      <c r="C4" s="1366"/>
      <c r="D4" s="1367"/>
      <c r="E4" s="1368" t="s">
        <v>3</v>
      </c>
      <c r="F4" s="1366"/>
      <c r="G4" s="1367"/>
      <c r="H4" s="1235" t="s">
        <v>4</v>
      </c>
      <c r="I4" s="1236"/>
      <c r="J4" s="1237"/>
      <c r="K4" s="1374" t="s">
        <v>404</v>
      </c>
      <c r="L4" s="1375"/>
      <c r="M4" s="1376"/>
      <c r="N4" s="1369" t="s">
        <v>405</v>
      </c>
      <c r="O4" s="1370"/>
      <c r="P4" s="1371"/>
    </row>
    <row r="5" spans="1:16" ht="13">
      <c r="A5" s="7"/>
      <c r="B5" s="109" t="s">
        <v>7</v>
      </c>
      <c r="C5" s="360" t="s">
        <v>8</v>
      </c>
      <c r="D5" s="458" t="s">
        <v>9</v>
      </c>
      <c r="E5" s="109" t="s">
        <v>7</v>
      </c>
      <c r="F5" s="360" t="s">
        <v>8</v>
      </c>
      <c r="G5" s="458" t="s">
        <v>9</v>
      </c>
      <c r="H5" s="109" t="s">
        <v>7</v>
      </c>
      <c r="I5" s="360" t="s">
        <v>8</v>
      </c>
      <c r="J5" s="458" t="s">
        <v>9</v>
      </c>
      <c r="K5" s="109" t="s">
        <v>7</v>
      </c>
      <c r="L5" s="360" t="s">
        <v>8</v>
      </c>
      <c r="M5" s="458" t="s">
        <v>9</v>
      </c>
      <c r="N5" s="109" t="s">
        <v>7</v>
      </c>
      <c r="O5" s="360" t="s">
        <v>8</v>
      </c>
      <c r="P5" s="458" t="s">
        <v>9</v>
      </c>
    </row>
    <row r="6" spans="1:16" ht="13">
      <c r="A6" s="110" t="s">
        <v>144</v>
      </c>
      <c r="B6" s="502"/>
      <c r="C6" s="85"/>
      <c r="D6" s="86"/>
      <c r="E6" s="502"/>
      <c r="F6" s="85"/>
      <c r="G6" s="86"/>
      <c r="H6" s="502"/>
      <c r="I6" s="85"/>
      <c r="J6" s="86"/>
      <c r="K6" s="533"/>
      <c r="L6" s="533"/>
      <c r="M6" s="533"/>
      <c r="N6" s="502"/>
      <c r="O6" s="85"/>
      <c r="P6" s="86"/>
    </row>
    <row r="7" spans="1:16">
      <c r="A7" s="506" t="s">
        <v>406</v>
      </c>
      <c r="B7" s="683">
        <v>689000</v>
      </c>
      <c r="C7" s="684">
        <v>611000</v>
      </c>
      <c r="D7" s="685">
        <v>1300000</v>
      </c>
      <c r="E7" s="688">
        <v>0</v>
      </c>
      <c r="F7" s="689">
        <v>0</v>
      </c>
      <c r="G7" s="696">
        <f>E7+F7</f>
        <v>0</v>
      </c>
      <c r="H7" s="697">
        <v>40429.0625</v>
      </c>
      <c r="I7" s="698">
        <v>35852.1875</v>
      </c>
      <c r="J7" s="686">
        <f>H7+I7</f>
        <v>76281.25</v>
      </c>
      <c r="K7" s="699">
        <f>+H7+40578</f>
        <v>81007.0625</v>
      </c>
      <c r="L7" s="699">
        <f>+I7+35984</f>
        <v>71836.1875</v>
      </c>
      <c r="M7" s="686">
        <f>K7+L7</f>
        <v>152843.25</v>
      </c>
      <c r="N7" s="111">
        <f>K7/B7</f>
        <v>0.11757193396226415</v>
      </c>
      <c r="O7" s="112">
        <f t="shared" ref="O7:P7" si="0">L7/C7</f>
        <v>0.1175715016366612</v>
      </c>
      <c r="P7" s="113">
        <f t="shared" si="0"/>
        <v>0.11757173076923078</v>
      </c>
    </row>
    <row r="8" spans="1:16">
      <c r="A8" s="1089" t="s">
        <v>14</v>
      </c>
      <c r="B8" s="688">
        <v>23273909.079999998</v>
      </c>
      <c r="C8" s="689">
        <v>20639126.919999998</v>
      </c>
      <c r="D8" s="685">
        <f>B8+C8</f>
        <v>43913036</v>
      </c>
      <c r="E8" s="688">
        <v>9637.2232000000004</v>
      </c>
      <c r="F8" s="689">
        <v>8546.2168000000001</v>
      </c>
      <c r="G8" s="685">
        <f>E8+F8</f>
        <v>18183.440000000002</v>
      </c>
      <c r="H8" s="688">
        <v>51884.630900000004</v>
      </c>
      <c r="I8" s="689">
        <v>46010.899100000002</v>
      </c>
      <c r="J8" s="685">
        <f>H8+I8</f>
        <v>97895.53</v>
      </c>
      <c r="K8" s="700">
        <f>17653+H8</f>
        <v>69537.630900000004</v>
      </c>
      <c r="L8" s="700">
        <f>15655+I8</f>
        <v>61665.899100000002</v>
      </c>
      <c r="M8" s="700">
        <f>K8+L8</f>
        <v>131203.53</v>
      </c>
      <c r="N8" s="111">
        <f>K8/B8</f>
        <v>2.9877933552535821E-3</v>
      </c>
      <c r="O8" s="112">
        <f t="shared" ref="O8" si="1">L8/C8</f>
        <v>2.9878152956287945E-3</v>
      </c>
      <c r="P8" s="113">
        <f t="shared" ref="P8" si="2">M8/D8</f>
        <v>2.9878036672299313E-3</v>
      </c>
    </row>
    <row r="9" spans="1:16" ht="13.5" thickBot="1">
      <c r="A9" s="367"/>
      <c r="B9" s="690"/>
      <c r="C9" s="691"/>
      <c r="D9" s="692"/>
      <c r="E9" s="690"/>
      <c r="F9" s="691"/>
      <c r="G9" s="692"/>
      <c r="H9" s="690"/>
      <c r="I9" s="691"/>
      <c r="J9" s="692"/>
      <c r="K9" s="701"/>
      <c r="L9" s="701"/>
      <c r="M9" s="701"/>
      <c r="N9" s="188"/>
      <c r="O9" s="189"/>
      <c r="P9" s="190"/>
    </row>
    <row r="10" spans="1:16" ht="13.5" thickBot="1">
      <c r="A10" s="456" t="s">
        <v>407</v>
      </c>
      <c r="B10" s="693">
        <f>SUM(B7:B9)</f>
        <v>23962909.079999998</v>
      </c>
      <c r="C10" s="694">
        <f t="shared" ref="C10:M10" si="3">SUM(C7:C9)</f>
        <v>21250126.919999998</v>
      </c>
      <c r="D10" s="695">
        <f t="shared" si="3"/>
        <v>45213036</v>
      </c>
      <c r="E10" s="693">
        <f>SUM(E7:E9)</f>
        <v>9637.2232000000004</v>
      </c>
      <c r="F10" s="694">
        <f t="shared" si="3"/>
        <v>8546.2168000000001</v>
      </c>
      <c r="G10" s="695">
        <f t="shared" si="3"/>
        <v>18183.440000000002</v>
      </c>
      <c r="H10" s="693">
        <f>SUM(H7:H9)</f>
        <v>92313.693400000004</v>
      </c>
      <c r="I10" s="694">
        <f t="shared" si="3"/>
        <v>81863.08660000001</v>
      </c>
      <c r="J10" s="695">
        <f t="shared" si="3"/>
        <v>174176.78</v>
      </c>
      <c r="K10" s="693">
        <f>SUM(K7:K9)</f>
        <v>150544.69339999999</v>
      </c>
      <c r="L10" s="694">
        <f t="shared" si="3"/>
        <v>133502.08660000001</v>
      </c>
      <c r="M10" s="695">
        <f t="shared" si="3"/>
        <v>284046.78000000003</v>
      </c>
      <c r="N10" s="218">
        <f>K10/B10</f>
        <v>6.2824047321386406E-3</v>
      </c>
      <c r="O10" s="219">
        <f t="shared" ref="O10" si="4">L10/C10</f>
        <v>6.2824136111089175E-3</v>
      </c>
      <c r="P10" s="220">
        <f t="shared" ref="P10" si="5">M10/D10</f>
        <v>6.2824089052546713E-3</v>
      </c>
    </row>
    <row r="11" spans="1:16" ht="13">
      <c r="A11" s="368"/>
      <c r="B11" s="702"/>
      <c r="C11" s="703"/>
      <c r="D11" s="704"/>
      <c r="E11" s="702"/>
      <c r="F11" s="703"/>
      <c r="G11" s="704"/>
      <c r="H11" s="702"/>
      <c r="I11" s="703"/>
      <c r="J11" s="704"/>
      <c r="K11" s="705"/>
      <c r="L11" s="705"/>
      <c r="M11" s="705"/>
      <c r="N11" s="111"/>
      <c r="O11" s="112"/>
      <c r="P11" s="113"/>
    </row>
    <row r="12" spans="1:16">
      <c r="A12" s="366"/>
      <c r="B12" s="702"/>
      <c r="C12" s="703"/>
      <c r="D12" s="704"/>
      <c r="E12" s="702"/>
      <c r="F12" s="703"/>
      <c r="G12" s="704"/>
      <c r="H12" s="702"/>
      <c r="I12" s="703"/>
      <c r="J12" s="704"/>
      <c r="K12" s="705"/>
      <c r="L12" s="705"/>
      <c r="M12" s="705"/>
      <c r="N12" s="111"/>
      <c r="O12" s="112"/>
      <c r="P12" s="113"/>
    </row>
    <row r="13" spans="1:16" ht="18" customHeight="1">
      <c r="A13" s="110" t="s">
        <v>408</v>
      </c>
      <c r="B13" s="706"/>
      <c r="C13" s="707"/>
      <c r="D13" s="708"/>
      <c r="E13" s="709"/>
      <c r="F13" s="707"/>
      <c r="G13" s="708"/>
      <c r="H13" s="706"/>
      <c r="I13" s="707"/>
      <c r="J13" s="708"/>
      <c r="K13" s="710"/>
      <c r="L13" s="710"/>
      <c r="M13" s="710"/>
      <c r="N13" s="114"/>
      <c r="O13" s="115"/>
      <c r="P13" s="116"/>
    </row>
    <row r="14" spans="1:16" s="4" customFormat="1">
      <c r="A14" s="451" t="s">
        <v>409</v>
      </c>
      <c r="B14" s="680">
        <v>52125</v>
      </c>
      <c r="C14" s="681">
        <v>22875</v>
      </c>
      <c r="D14" s="682">
        <f t="shared" ref="D14:D18" si="6">B14+C14</f>
        <v>75000</v>
      </c>
      <c r="E14" s="711">
        <v>1855</v>
      </c>
      <c r="F14" s="712">
        <v>1645</v>
      </c>
      <c r="G14" s="713">
        <f t="shared" ref="G14:G18" si="7">E14+F14</f>
        <v>3500</v>
      </c>
      <c r="H14" s="680">
        <v>9038.7684000000008</v>
      </c>
      <c r="I14" s="714">
        <v>8015.5115999999998</v>
      </c>
      <c r="J14" s="715">
        <f t="shared" ref="J14:J18" si="8">H14+I14</f>
        <v>17054.28</v>
      </c>
      <c r="K14" s="713">
        <f>+H14+19805.3274</f>
        <v>28844.095799999999</v>
      </c>
      <c r="L14" s="713">
        <f>+I14+12888.0426</f>
        <v>20903.554199999999</v>
      </c>
      <c r="M14" s="713">
        <f t="shared" ref="M14:M22" si="9">K14+L14</f>
        <v>49747.649999999994</v>
      </c>
      <c r="N14" s="452">
        <f t="shared" ref="N14:N21" si="10">K14/B14</f>
        <v>0.55336394820143886</v>
      </c>
      <c r="O14" s="453">
        <f t="shared" ref="O14:O21" si="11">L14/C14</f>
        <v>0.91381657704918029</v>
      </c>
      <c r="P14" s="454">
        <f t="shared" ref="P14:P21" si="12">M14/D14</f>
        <v>0.66330199999999995</v>
      </c>
    </row>
    <row r="15" spans="1:16">
      <c r="A15" s="432" t="s">
        <v>410</v>
      </c>
      <c r="B15" s="683">
        <v>52125</v>
      </c>
      <c r="C15" s="684">
        <v>22875</v>
      </c>
      <c r="D15" s="685">
        <f t="shared" si="6"/>
        <v>75000</v>
      </c>
      <c r="E15" s="716">
        <v>0</v>
      </c>
      <c r="F15" s="698">
        <v>0</v>
      </c>
      <c r="G15" s="700">
        <f t="shared" si="7"/>
        <v>0</v>
      </c>
      <c r="H15" s="717">
        <v>0</v>
      </c>
      <c r="I15" s="689">
        <v>0</v>
      </c>
      <c r="J15" s="718">
        <f t="shared" si="8"/>
        <v>0</v>
      </c>
      <c r="K15" s="719">
        <v>0</v>
      </c>
      <c r="L15" s="719">
        <v>0</v>
      </c>
      <c r="M15" s="719">
        <f t="shared" si="9"/>
        <v>0</v>
      </c>
      <c r="N15" s="111">
        <f t="shared" si="10"/>
        <v>0</v>
      </c>
      <c r="O15" s="112">
        <f t="shared" si="11"/>
        <v>0</v>
      </c>
      <c r="P15" s="113">
        <f t="shared" si="12"/>
        <v>0</v>
      </c>
    </row>
    <row r="16" spans="1:16">
      <c r="A16" s="432" t="s">
        <v>411</v>
      </c>
      <c r="B16" s="683">
        <v>52125</v>
      </c>
      <c r="C16" s="684">
        <v>22875</v>
      </c>
      <c r="D16" s="686">
        <f t="shared" si="6"/>
        <v>75000</v>
      </c>
      <c r="E16" s="716">
        <v>0</v>
      </c>
      <c r="F16" s="698">
        <v>0</v>
      </c>
      <c r="G16" s="686">
        <f t="shared" si="7"/>
        <v>0</v>
      </c>
      <c r="H16" s="717">
        <v>0</v>
      </c>
      <c r="I16" s="689">
        <v>0</v>
      </c>
      <c r="J16" s="718">
        <f t="shared" si="8"/>
        <v>0</v>
      </c>
      <c r="K16" s="719">
        <v>0</v>
      </c>
      <c r="L16" s="719">
        <v>0</v>
      </c>
      <c r="M16" s="719">
        <f t="shared" si="9"/>
        <v>0</v>
      </c>
      <c r="N16" s="111">
        <f t="shared" si="10"/>
        <v>0</v>
      </c>
      <c r="O16" s="112">
        <f t="shared" si="11"/>
        <v>0</v>
      </c>
      <c r="P16" s="113">
        <f t="shared" si="12"/>
        <v>0</v>
      </c>
    </row>
    <row r="17" spans="1:20">
      <c r="A17" s="433" t="s">
        <v>412</v>
      </c>
      <c r="B17" s="683">
        <v>11925</v>
      </c>
      <c r="C17" s="684">
        <v>10575</v>
      </c>
      <c r="D17" s="685">
        <f t="shared" si="6"/>
        <v>22500</v>
      </c>
      <c r="E17" s="716">
        <v>0</v>
      </c>
      <c r="F17" s="698">
        <v>0</v>
      </c>
      <c r="G17" s="700">
        <f t="shared" si="7"/>
        <v>0</v>
      </c>
      <c r="H17" s="717">
        <v>0</v>
      </c>
      <c r="I17" s="689">
        <v>0</v>
      </c>
      <c r="J17" s="718">
        <f t="shared" si="8"/>
        <v>0</v>
      </c>
      <c r="K17" s="719">
        <v>0</v>
      </c>
      <c r="L17" s="719">
        <v>0</v>
      </c>
      <c r="M17" s="719">
        <f t="shared" si="9"/>
        <v>0</v>
      </c>
      <c r="N17" s="111">
        <f t="shared" si="10"/>
        <v>0</v>
      </c>
      <c r="O17" s="112">
        <f t="shared" si="11"/>
        <v>0</v>
      </c>
      <c r="P17" s="113">
        <f t="shared" si="12"/>
        <v>0</v>
      </c>
    </row>
    <row r="18" spans="1:20">
      <c r="A18" s="434" t="s">
        <v>413</v>
      </c>
      <c r="B18" s="683">
        <v>238500</v>
      </c>
      <c r="C18" s="684">
        <v>211500</v>
      </c>
      <c r="D18" s="685">
        <f t="shared" si="6"/>
        <v>450000</v>
      </c>
      <c r="E18" s="716">
        <v>0</v>
      </c>
      <c r="F18" s="698">
        <v>0</v>
      </c>
      <c r="G18" s="700">
        <f t="shared" si="7"/>
        <v>0</v>
      </c>
      <c r="H18" s="717">
        <v>0</v>
      </c>
      <c r="I18" s="689">
        <v>0</v>
      </c>
      <c r="J18" s="718">
        <f t="shared" si="8"/>
        <v>0</v>
      </c>
      <c r="K18" s="719">
        <v>0</v>
      </c>
      <c r="L18" s="719">
        <v>0</v>
      </c>
      <c r="M18" s="719">
        <f t="shared" si="9"/>
        <v>0</v>
      </c>
      <c r="N18" s="111">
        <f t="shared" si="10"/>
        <v>0</v>
      </c>
      <c r="O18" s="112">
        <f t="shared" si="11"/>
        <v>0</v>
      </c>
      <c r="P18" s="113">
        <f t="shared" si="12"/>
        <v>0</v>
      </c>
    </row>
    <row r="19" spans="1:20">
      <c r="A19" s="434" t="s">
        <v>414</v>
      </c>
      <c r="B19" s="683">
        <v>79500</v>
      </c>
      <c r="C19" s="684">
        <v>70500</v>
      </c>
      <c r="D19" s="685">
        <f t="shared" ref="D19:D21" si="13">B19+C19</f>
        <v>150000</v>
      </c>
      <c r="E19" s="716">
        <v>0</v>
      </c>
      <c r="F19" s="698">
        <v>0</v>
      </c>
      <c r="G19" s="700">
        <f t="shared" ref="G19:G21" si="14">E19+F19</f>
        <v>0</v>
      </c>
      <c r="H19" s="717">
        <v>0</v>
      </c>
      <c r="I19" s="689">
        <v>0</v>
      </c>
      <c r="J19" s="718">
        <f t="shared" ref="J19:J21" si="15">H19+I19</f>
        <v>0</v>
      </c>
      <c r="K19" s="719">
        <v>0</v>
      </c>
      <c r="L19" s="719">
        <v>0</v>
      </c>
      <c r="M19" s="719">
        <f t="shared" si="9"/>
        <v>0</v>
      </c>
      <c r="N19" s="111">
        <f t="shared" si="10"/>
        <v>0</v>
      </c>
      <c r="O19" s="112">
        <f t="shared" si="11"/>
        <v>0</v>
      </c>
      <c r="P19" s="113">
        <f t="shared" si="12"/>
        <v>0</v>
      </c>
    </row>
    <row r="20" spans="1:20">
      <c r="A20" s="434" t="s">
        <v>415</v>
      </c>
      <c r="B20" s="683">
        <v>159000</v>
      </c>
      <c r="C20" s="684">
        <v>141000</v>
      </c>
      <c r="D20" s="686">
        <f t="shared" si="13"/>
        <v>300000</v>
      </c>
      <c r="E20" s="716">
        <v>0</v>
      </c>
      <c r="F20" s="698">
        <v>0</v>
      </c>
      <c r="G20" s="700">
        <f t="shared" ref="G20" si="16">E20+F20</f>
        <v>0</v>
      </c>
      <c r="H20" s="717">
        <v>0</v>
      </c>
      <c r="I20" s="689">
        <v>0</v>
      </c>
      <c r="J20" s="718">
        <f t="shared" ref="J20" si="17">H20+I20</f>
        <v>0</v>
      </c>
      <c r="K20" s="1166">
        <v>0</v>
      </c>
      <c r="L20" s="1166">
        <v>0</v>
      </c>
      <c r="M20" s="1166">
        <f t="shared" si="9"/>
        <v>0</v>
      </c>
      <c r="N20" s="111">
        <f t="shared" si="10"/>
        <v>0</v>
      </c>
      <c r="O20" s="112">
        <f t="shared" si="11"/>
        <v>0</v>
      </c>
      <c r="P20" s="113">
        <f t="shared" si="12"/>
        <v>0</v>
      </c>
    </row>
    <row r="21" spans="1:20">
      <c r="A21" s="419" t="s">
        <v>416</v>
      </c>
      <c r="B21" s="683">
        <v>62550</v>
      </c>
      <c r="C21" s="684">
        <v>27450</v>
      </c>
      <c r="D21" s="685">
        <f t="shared" si="13"/>
        <v>90000</v>
      </c>
      <c r="E21" s="716">
        <v>-7950</v>
      </c>
      <c r="F21" s="698">
        <v>-7050</v>
      </c>
      <c r="G21" s="700">
        <f t="shared" si="14"/>
        <v>-15000</v>
      </c>
      <c r="H21" s="717">
        <v>4513.0771999999997</v>
      </c>
      <c r="I21" s="689">
        <v>4002.1628000000001</v>
      </c>
      <c r="J21" s="718">
        <f t="shared" si="15"/>
        <v>8515.24</v>
      </c>
      <c r="K21" s="719">
        <f>+H21+15844</f>
        <v>20357.0772</v>
      </c>
      <c r="L21" s="719">
        <f>+I21+14051</f>
        <v>18053.162799999998</v>
      </c>
      <c r="M21" s="719">
        <f t="shared" si="9"/>
        <v>38410.239999999998</v>
      </c>
      <c r="N21" s="111">
        <f t="shared" si="10"/>
        <v>0.32545287290167868</v>
      </c>
      <c r="O21" s="112">
        <f t="shared" si="11"/>
        <v>0.65767441894353362</v>
      </c>
      <c r="P21" s="113">
        <f t="shared" si="12"/>
        <v>0.42678044444444441</v>
      </c>
    </row>
    <row r="22" spans="1:20">
      <c r="A22" s="419" t="s">
        <v>417</v>
      </c>
      <c r="B22" s="27">
        <v>79500</v>
      </c>
      <c r="C22" s="28">
        <v>70500</v>
      </c>
      <c r="D22" s="687">
        <f>B22+C22</f>
        <v>150000</v>
      </c>
      <c r="E22" s="186">
        <v>0</v>
      </c>
      <c r="F22" s="28">
        <v>0</v>
      </c>
      <c r="G22" s="29">
        <f>E22+F22</f>
        <v>0</v>
      </c>
      <c r="H22" s="30">
        <v>0</v>
      </c>
      <c r="I22" s="28">
        <v>0</v>
      </c>
      <c r="J22" s="29">
        <f>H22+I22</f>
        <v>0</v>
      </c>
      <c r="K22" s="187">
        <v>0</v>
      </c>
      <c r="L22" s="187">
        <v>0</v>
      </c>
      <c r="M22" s="719">
        <f t="shared" si="9"/>
        <v>0</v>
      </c>
      <c r="N22" s="111">
        <f>K22/B22</f>
        <v>0</v>
      </c>
      <c r="O22" s="112">
        <f>L22/C22</f>
        <v>0</v>
      </c>
      <c r="P22" s="113">
        <f>M22/D22</f>
        <v>0</v>
      </c>
    </row>
    <row r="23" spans="1:20">
      <c r="A23" s="24"/>
      <c r="B23" s="27"/>
      <c r="C23" s="28"/>
      <c r="D23" s="117"/>
      <c r="E23" s="187"/>
      <c r="F23" s="28"/>
      <c r="G23" s="117"/>
      <c r="H23" s="31"/>
      <c r="I23" s="32"/>
      <c r="J23" s="33"/>
      <c r="K23" s="31"/>
      <c r="L23" s="31"/>
      <c r="M23" s="31"/>
      <c r="N23" s="111"/>
      <c r="O23" s="112"/>
      <c r="P23" s="113"/>
    </row>
    <row r="24" spans="1:20">
      <c r="A24" s="24"/>
      <c r="B24" s="191"/>
      <c r="C24" s="192"/>
      <c r="D24" s="193"/>
      <c r="E24" s="194"/>
      <c r="F24" s="192"/>
      <c r="G24" s="193"/>
      <c r="H24" s="31"/>
      <c r="I24" s="32"/>
      <c r="J24" s="33"/>
      <c r="K24" s="31"/>
      <c r="L24" s="31"/>
      <c r="M24" s="31"/>
      <c r="N24" s="188"/>
      <c r="O24" s="189"/>
      <c r="P24" s="190"/>
    </row>
    <row r="25" spans="1:20" ht="13">
      <c r="A25" s="221" t="s">
        <v>418</v>
      </c>
      <c r="B25" s="720">
        <f t="shared" ref="B25:I25" si="18">SUM(B14:B24)</f>
        <v>787350</v>
      </c>
      <c r="C25" s="721">
        <f t="shared" si="18"/>
        <v>600150</v>
      </c>
      <c r="D25" s="722">
        <f t="shared" si="18"/>
        <v>1387500</v>
      </c>
      <c r="E25" s="720">
        <f t="shared" si="18"/>
        <v>-6095</v>
      </c>
      <c r="F25" s="721">
        <f t="shared" si="18"/>
        <v>-5405</v>
      </c>
      <c r="G25" s="722">
        <f t="shared" si="18"/>
        <v>-11500</v>
      </c>
      <c r="H25" s="720">
        <f t="shared" si="18"/>
        <v>13551.845600000001</v>
      </c>
      <c r="I25" s="721">
        <f t="shared" si="18"/>
        <v>12017.6744</v>
      </c>
      <c r="J25" s="722">
        <f t="shared" ref="J25" si="19">SUM(J14:J24)</f>
        <v>25569.519999999997</v>
      </c>
      <c r="K25" s="723">
        <f>SUM(K14:K22)</f>
        <v>49201.172999999995</v>
      </c>
      <c r="L25" s="723">
        <f>SUM(L14:L22)</f>
        <v>38956.716999999997</v>
      </c>
      <c r="M25" s="723">
        <f>SUM(M14:M22)</f>
        <v>88157.889999999985</v>
      </c>
      <c r="N25" s="206">
        <f>K25/B25</f>
        <v>6.2489582777671929E-2</v>
      </c>
      <c r="O25" s="207">
        <f t="shared" ref="O25" si="20">L25/C25</f>
        <v>6.4911633758227102E-2</v>
      </c>
      <c r="P25" s="208">
        <f t="shared" ref="P25" si="21">M25/D25</f>
        <v>6.353721801801801E-2</v>
      </c>
    </row>
    <row r="26" spans="1:20" ht="13">
      <c r="A26" s="8"/>
    </row>
    <row r="27" spans="1:20" ht="14.25" customHeight="1">
      <c r="A27" s="1372"/>
      <c r="B27" s="1373"/>
      <c r="C27" s="1373"/>
      <c r="D27" s="1373"/>
      <c r="E27" s="1373"/>
      <c r="F27" s="1373"/>
      <c r="G27" s="1373"/>
      <c r="H27" s="1373"/>
      <c r="I27" s="1373"/>
      <c r="J27" s="1373"/>
      <c r="K27" s="1373"/>
      <c r="L27" s="1373"/>
      <c r="M27" s="1373"/>
      <c r="N27" s="1373"/>
      <c r="O27" s="1373"/>
      <c r="P27" s="1373"/>
      <c r="Q27" s="47"/>
      <c r="R27" s="47"/>
      <c r="S27" s="47"/>
      <c r="T27" s="47"/>
    </row>
    <row r="28" spans="1:20">
      <c r="A28" s="202"/>
      <c r="B28" s="262"/>
      <c r="C28" s="262"/>
      <c r="D28" s="262"/>
      <c r="E28" s="262"/>
      <c r="F28" s="262"/>
      <c r="G28" s="262"/>
      <c r="H28" s="262"/>
      <c r="I28" s="1160"/>
      <c r="J28" s="1160"/>
      <c r="K28" s="262"/>
      <c r="L28" s="262"/>
      <c r="M28" s="262"/>
    </row>
    <row r="29" spans="1:20" ht="14.25" customHeight="1">
      <c r="A29" s="1334" t="s">
        <v>161</v>
      </c>
      <c r="B29" s="1334"/>
      <c r="C29" s="1334"/>
      <c r="D29" s="1334"/>
      <c r="E29" s="1334"/>
      <c r="F29" s="1334"/>
      <c r="G29" s="1334"/>
      <c r="H29" s="1334"/>
      <c r="I29" s="1334"/>
      <c r="J29" s="1334"/>
      <c r="K29" s="1334"/>
      <c r="L29" s="1334"/>
      <c r="M29" s="1334"/>
      <c r="N29" s="1334"/>
      <c r="O29" s="1334"/>
      <c r="P29" s="1334"/>
    </row>
    <row r="30" spans="1:20" ht="12.75" customHeight="1">
      <c r="A30" s="48"/>
      <c r="I30" s="153"/>
      <c r="J30" s="153"/>
    </row>
    <row r="31" spans="1:20">
      <c r="A31" s="48"/>
      <c r="B31" s="48"/>
      <c r="C31" s="48"/>
      <c r="D31" s="48"/>
      <c r="E31" s="48"/>
      <c r="F31" s="48"/>
      <c r="G31" s="48"/>
      <c r="H31" s="48"/>
      <c r="I31" s="48"/>
      <c r="J31" s="1165"/>
      <c r="K31" s="48"/>
      <c r="L31" s="48"/>
      <c r="M31" s="48"/>
      <c r="N31" s="48"/>
      <c r="O31" s="48"/>
    </row>
    <row r="32" spans="1:20">
      <c r="B32" s="357"/>
      <c r="C32" s="357"/>
      <c r="D32" s="357"/>
      <c r="E32" s="357"/>
      <c r="F32" s="357"/>
      <c r="G32" s="357"/>
      <c r="H32" s="357"/>
      <c r="I32" s="357"/>
      <c r="J32" s="357"/>
      <c r="K32" s="357"/>
      <c r="L32" s="357"/>
      <c r="M32" s="357"/>
      <c r="N32" s="357"/>
      <c r="O32" s="357"/>
      <c r="P32" s="357"/>
    </row>
    <row r="33" spans="1:17">
      <c r="B33" s="357"/>
      <c r="C33" s="357"/>
      <c r="D33" s="357"/>
      <c r="E33" s="357"/>
      <c r="F33" s="357"/>
      <c r="G33" s="357"/>
      <c r="H33" s="357"/>
      <c r="I33" s="357"/>
      <c r="J33" s="357"/>
      <c r="K33" s="1164"/>
      <c r="L33" s="357"/>
      <c r="M33" s="357"/>
      <c r="N33" s="357"/>
      <c r="O33" s="357"/>
      <c r="P33" s="357"/>
      <c r="Q33" s="2"/>
    </row>
    <row r="34" spans="1:17">
      <c r="B34" s="49"/>
      <c r="C34" s="49"/>
      <c r="D34" s="49"/>
      <c r="E34" s="49"/>
      <c r="F34" s="49"/>
      <c r="G34" s="49"/>
      <c r="H34" s="49"/>
      <c r="I34" s="49"/>
      <c r="J34" s="49"/>
      <c r="K34" s="49"/>
      <c r="L34" s="49"/>
      <c r="M34" s="49"/>
      <c r="N34" s="49"/>
      <c r="O34" s="49"/>
      <c r="P34" s="49"/>
      <c r="Q34" s="2"/>
    </row>
    <row r="35" spans="1:17">
      <c r="B35" s="2"/>
      <c r="C35" s="2"/>
      <c r="D35" s="2"/>
      <c r="E35" s="2"/>
      <c r="F35" s="2"/>
      <c r="G35" s="2"/>
      <c r="H35" s="2"/>
      <c r="I35" s="2"/>
      <c r="J35" s="2"/>
      <c r="K35" s="2"/>
      <c r="L35" s="2"/>
      <c r="M35" s="2"/>
      <c r="N35" s="2"/>
      <c r="O35" s="2"/>
      <c r="P35" s="2"/>
    </row>
    <row r="36" spans="1:17">
      <c r="B36" s="2"/>
      <c r="C36" s="2"/>
      <c r="D36" s="2"/>
      <c r="E36" s="2"/>
      <c r="F36" s="2"/>
      <c r="G36" s="2"/>
      <c r="H36" s="2"/>
      <c r="I36" s="2"/>
      <c r="J36" s="2"/>
      <c r="K36" s="2"/>
      <c r="L36" s="2"/>
      <c r="M36" s="2"/>
      <c r="N36" s="2"/>
      <c r="O36" s="2"/>
      <c r="P36" s="2"/>
    </row>
    <row r="37" spans="1:17">
      <c r="A37" s="2"/>
    </row>
  </sheetData>
  <mergeCells count="10">
    <mergeCell ref="A29:P29"/>
    <mergeCell ref="A1:P1"/>
    <mergeCell ref="A3:P3"/>
    <mergeCell ref="A2:P2"/>
    <mergeCell ref="B4:D4"/>
    <mergeCell ref="E4:G4"/>
    <mergeCell ref="H4:J4"/>
    <mergeCell ref="N4:P4"/>
    <mergeCell ref="A27:P27"/>
    <mergeCell ref="K4:M4"/>
  </mergeCells>
  <printOptions horizontalCentered="1" verticalCentered="1"/>
  <pageMargins left="0.25" right="0.25" top="0.5" bottom="0.5" header="0.5" footer="0.5"/>
  <pageSetup scale="14"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193CF-341B-4D6A-A645-B3B49AD6F505}">
  <dimension ref="A1:R100"/>
  <sheetViews>
    <sheetView zoomScale="81" zoomScaleNormal="85" workbookViewId="0">
      <pane xSplit="1" topLeftCell="B1" activePane="topRight" state="frozen"/>
      <selection sqref="A1:M1"/>
      <selection pane="topRight" sqref="A1:L1"/>
    </sheetView>
  </sheetViews>
  <sheetFormatPr defaultRowHeight="12.5"/>
  <cols>
    <col min="1" max="1" width="18.453125" bestFit="1" customWidth="1"/>
    <col min="2" max="2" width="15.1796875" customWidth="1"/>
    <col min="3" max="5" width="14.81640625" customWidth="1"/>
    <col min="6" max="6" width="12.54296875" customWidth="1"/>
    <col min="7" max="10" width="18.1796875" customWidth="1"/>
    <col min="11" max="11" width="20.453125" customWidth="1"/>
    <col min="12" max="12" width="17.81640625" customWidth="1"/>
    <col min="13" max="13" width="13.453125" customWidth="1"/>
    <col min="14" max="14" width="23" customWidth="1"/>
    <col min="15" max="15" width="15.81640625" customWidth="1"/>
    <col min="16" max="16" width="12.54296875" customWidth="1"/>
    <col min="17" max="17" width="14.453125" customWidth="1"/>
    <col min="18" max="18" width="10.54296875" customWidth="1"/>
    <col min="19" max="19" width="14.81640625" customWidth="1"/>
    <col min="20" max="20" width="14.54296875" customWidth="1"/>
    <col min="21" max="21" width="15.1796875" customWidth="1"/>
    <col min="22" max="22" width="14.54296875" customWidth="1"/>
    <col min="23" max="23" width="16.1796875" customWidth="1"/>
    <col min="24" max="24" width="14.1796875" customWidth="1"/>
    <col min="25" max="25" width="14.453125" customWidth="1"/>
    <col min="27" max="27" width="13.54296875" customWidth="1"/>
    <col min="28" max="28" width="14.453125" customWidth="1"/>
    <col min="29" max="29" width="12.453125" customWidth="1"/>
    <col min="30" max="30" width="11.81640625" customWidth="1"/>
    <col min="31" max="31" width="13.81640625" customWidth="1"/>
    <col min="32" max="32" width="12.81640625" customWidth="1"/>
    <col min="33" max="33" width="11.54296875" customWidth="1"/>
    <col min="35" max="35" width="12.1796875" customWidth="1"/>
    <col min="36" max="36" width="13" customWidth="1"/>
    <col min="37" max="37" width="12.1796875" customWidth="1"/>
    <col min="38" max="38" width="16.453125" customWidth="1"/>
    <col min="39" max="40" width="12.453125" customWidth="1"/>
    <col min="41" max="41" width="13" customWidth="1"/>
    <col min="42" max="42" width="11.54296875" customWidth="1"/>
    <col min="43" max="43" width="13.54296875" customWidth="1"/>
    <col min="44" max="44" width="12.453125" customWidth="1"/>
    <col min="45" max="45" width="12.1796875" customWidth="1"/>
    <col min="46" max="46" width="14.54296875" customWidth="1"/>
    <col min="47" max="47" width="12.453125" customWidth="1"/>
    <col min="48" max="48" width="15.1796875" customWidth="1"/>
    <col min="49" max="49" width="12.81640625" customWidth="1"/>
    <col min="50" max="50" width="9.54296875" customWidth="1"/>
    <col min="51" max="51" width="12.453125" customWidth="1"/>
    <col min="52" max="53" width="12.54296875" customWidth="1"/>
    <col min="54" max="54" width="13.54296875" customWidth="1"/>
    <col min="55" max="55" width="13" customWidth="1"/>
    <col min="56" max="56" width="15.453125" customWidth="1"/>
    <col min="57" max="57" width="12.54296875" customWidth="1"/>
    <col min="58" max="58" width="10" customWidth="1"/>
  </cols>
  <sheetData>
    <row r="1" spans="1:18" ht="18" customHeight="1">
      <c r="A1" s="1378" t="s">
        <v>795</v>
      </c>
      <c r="B1" s="1378"/>
      <c r="C1" s="1378"/>
      <c r="D1" s="1378"/>
      <c r="E1" s="1378"/>
      <c r="F1" s="1378"/>
      <c r="G1" s="1378"/>
      <c r="H1" s="1378"/>
      <c r="I1" s="1378"/>
      <c r="J1" s="1378"/>
      <c r="K1" s="1378"/>
      <c r="L1" s="1378"/>
      <c r="M1" s="382"/>
    </row>
    <row r="2" spans="1:18" ht="15.5">
      <c r="A2" s="1379" t="s">
        <v>1</v>
      </c>
      <c r="B2" s="1379"/>
      <c r="C2" s="1379"/>
      <c r="D2" s="1379"/>
      <c r="E2" s="1379"/>
      <c r="F2" s="1379"/>
      <c r="G2" s="1379"/>
      <c r="H2" s="1379"/>
      <c r="I2" s="1379"/>
      <c r="J2" s="1379"/>
      <c r="K2" s="1379"/>
      <c r="L2" s="1379"/>
    </row>
    <row r="3" spans="1:18" ht="15.5">
      <c r="A3" s="1380" t="s">
        <v>777</v>
      </c>
      <c r="B3" s="1379"/>
      <c r="C3" s="1379"/>
      <c r="D3" s="1379"/>
      <c r="E3" s="1379"/>
      <c r="F3" s="1379"/>
      <c r="G3" s="1379"/>
      <c r="H3" s="1379"/>
      <c r="I3" s="1379"/>
      <c r="J3" s="1379"/>
      <c r="K3" s="1379"/>
      <c r="L3" s="1379"/>
    </row>
    <row r="4" spans="1:18" ht="13.5" thickBot="1">
      <c r="A4" s="8" t="s">
        <v>419</v>
      </c>
    </row>
    <row r="5" spans="1:18" s="1009" customFormat="1" ht="94" customHeight="1" thickBot="1">
      <c r="A5" s="1148" t="s">
        <v>420</v>
      </c>
      <c r="B5" s="1149" t="s">
        <v>783</v>
      </c>
      <c r="C5" s="1149" t="s">
        <v>786</v>
      </c>
      <c r="D5" s="1149" t="s">
        <v>423</v>
      </c>
      <c r="E5" s="1215" t="s">
        <v>787</v>
      </c>
      <c r="F5" s="1149" t="s">
        <v>425</v>
      </c>
      <c r="G5" s="1149" t="s">
        <v>789</v>
      </c>
      <c r="H5" s="1149" t="s">
        <v>790</v>
      </c>
      <c r="I5" s="1149" t="s">
        <v>426</v>
      </c>
      <c r="J5" s="1149" t="s">
        <v>791</v>
      </c>
      <c r="K5" s="1149" t="s">
        <v>792</v>
      </c>
      <c r="L5" s="1149" t="s">
        <v>427</v>
      </c>
      <c r="M5" s="1008"/>
      <c r="N5" s="1008"/>
      <c r="O5" s="1008"/>
      <c r="P5" s="1008"/>
      <c r="Q5" s="1008"/>
      <c r="R5" s="1008"/>
    </row>
    <row r="6" spans="1:18" ht="13">
      <c r="A6" s="1129" t="s">
        <v>428</v>
      </c>
      <c r="B6" s="1130" t="s">
        <v>365</v>
      </c>
      <c r="C6" s="1131" t="s">
        <v>365</v>
      </c>
      <c r="D6" s="1131" t="s">
        <v>365</v>
      </c>
      <c r="E6" s="1131" t="s">
        <v>365</v>
      </c>
      <c r="F6" s="1131" t="s">
        <v>365</v>
      </c>
      <c r="G6" s="1131" t="s">
        <v>365</v>
      </c>
      <c r="H6" s="1131" t="s">
        <v>365</v>
      </c>
      <c r="I6" s="1131" t="s">
        <v>365</v>
      </c>
      <c r="J6" s="1131" t="s">
        <v>365</v>
      </c>
      <c r="K6" s="1131" t="s">
        <v>365</v>
      </c>
      <c r="L6" s="1131" t="s">
        <v>365</v>
      </c>
    </row>
    <row r="7" spans="1:18" ht="13">
      <c r="A7" s="1132" t="s">
        <v>429</v>
      </c>
      <c r="B7" s="535" t="s">
        <v>365</v>
      </c>
      <c r="C7" s="1133" t="s">
        <v>365</v>
      </c>
      <c r="D7" s="1134">
        <v>0</v>
      </c>
      <c r="E7" s="1133" t="s">
        <v>365</v>
      </c>
      <c r="F7" s="1134">
        <v>0</v>
      </c>
      <c r="G7" s="1135" t="s">
        <v>365</v>
      </c>
      <c r="H7" s="1135" t="s">
        <v>365</v>
      </c>
      <c r="I7" s="1135" t="s">
        <v>365</v>
      </c>
      <c r="J7" s="1135" t="s">
        <v>365</v>
      </c>
      <c r="K7" s="1135" t="s">
        <v>365</v>
      </c>
      <c r="L7" s="1135" t="s">
        <v>365</v>
      </c>
    </row>
    <row r="8" spans="1:18">
      <c r="A8" s="1132" t="s">
        <v>430</v>
      </c>
      <c r="B8" s="535" t="s">
        <v>365</v>
      </c>
      <c r="C8" s="1170">
        <v>24215</v>
      </c>
      <c r="D8" s="1134">
        <v>0</v>
      </c>
      <c r="E8" s="1133" t="s">
        <v>365</v>
      </c>
      <c r="F8" s="1134">
        <v>0</v>
      </c>
      <c r="G8" s="1189">
        <v>341.76925485383128</v>
      </c>
      <c r="H8" s="1189">
        <v>366.70783088970893</v>
      </c>
      <c r="I8" s="1189">
        <v>6.1824062523174905E-2</v>
      </c>
      <c r="J8" s="1189">
        <v>17.158589134845872</v>
      </c>
      <c r="K8" s="1189">
        <v>17.916623072487951</v>
      </c>
      <c r="L8" s="1192">
        <v>1291.5183637640487</v>
      </c>
    </row>
    <row r="9" spans="1:18">
      <c r="A9" s="1132" t="s">
        <v>431</v>
      </c>
      <c r="B9" s="535" t="s">
        <v>365</v>
      </c>
      <c r="C9" s="1170">
        <v>2362</v>
      </c>
      <c r="D9" s="1134">
        <v>0</v>
      </c>
      <c r="E9" s="1133" t="s">
        <v>365</v>
      </c>
      <c r="F9" s="1134">
        <v>0</v>
      </c>
      <c r="G9" s="1189">
        <v>277.16250254022276</v>
      </c>
      <c r="H9" s="1189">
        <v>293.91232557155291</v>
      </c>
      <c r="I9" s="1189">
        <v>6.6944108806095692E-2</v>
      </c>
      <c r="J9" s="1189">
        <v>12.182950635054127</v>
      </c>
      <c r="K9" s="1189">
        <v>12.884238441997395</v>
      </c>
      <c r="L9" s="1192">
        <v>1135.4179027524028</v>
      </c>
    </row>
    <row r="10" spans="1:18">
      <c r="A10" s="1132" t="s">
        <v>432</v>
      </c>
      <c r="B10" s="535" t="s">
        <v>365</v>
      </c>
      <c r="C10" s="1170">
        <v>4420</v>
      </c>
      <c r="D10" s="1134">
        <v>0</v>
      </c>
      <c r="E10" s="1133" t="s">
        <v>365</v>
      </c>
      <c r="F10" s="1134">
        <v>0</v>
      </c>
      <c r="G10" s="1189">
        <v>203.00874893878682</v>
      </c>
      <c r="H10" s="1189">
        <v>203.07270572611716</v>
      </c>
      <c r="I10" s="1189">
        <v>1.7324583710405878E-2</v>
      </c>
      <c r="J10" s="1189">
        <v>8.8018891628965594</v>
      </c>
      <c r="K10" s="1189">
        <v>8.8084502488694127</v>
      </c>
      <c r="L10" s="1192">
        <v>635.0569378040376</v>
      </c>
    </row>
    <row r="11" spans="1:18" ht="13">
      <c r="A11" s="1132" t="s">
        <v>433</v>
      </c>
      <c r="B11" s="1136" t="s">
        <v>365</v>
      </c>
      <c r="C11" s="1170"/>
      <c r="D11" s="1134">
        <v>0</v>
      </c>
      <c r="E11" s="1135" t="s">
        <v>365</v>
      </c>
      <c r="F11" s="1134">
        <v>0</v>
      </c>
      <c r="G11" s="1189" t="s">
        <v>365</v>
      </c>
      <c r="H11" s="1189" t="s">
        <v>365</v>
      </c>
      <c r="I11" s="1189" t="s">
        <v>365</v>
      </c>
      <c r="J11" s="1189" t="s">
        <v>365</v>
      </c>
      <c r="K11" s="1189" t="s">
        <v>365</v>
      </c>
      <c r="L11" s="1192" t="s">
        <v>365</v>
      </c>
    </row>
    <row r="12" spans="1:18" ht="13">
      <c r="A12" s="1132" t="s">
        <v>434</v>
      </c>
      <c r="B12" s="1136" t="s">
        <v>365</v>
      </c>
      <c r="C12" s="1170">
        <v>17409</v>
      </c>
      <c r="D12" s="1134">
        <v>0</v>
      </c>
      <c r="E12" s="1135" t="s">
        <v>365</v>
      </c>
      <c r="F12" s="1134">
        <v>0</v>
      </c>
      <c r="G12" s="1189">
        <v>357.14216225923155</v>
      </c>
      <c r="H12" s="1189">
        <v>385.58379568015857</v>
      </c>
      <c r="I12" s="1189">
        <v>7.1967259808152911E-2</v>
      </c>
      <c r="J12" s="1189">
        <v>18.939192773858238</v>
      </c>
      <c r="K12" s="1189">
        <v>20.087584410368141</v>
      </c>
      <c r="L12" s="1192">
        <v>1502.1002033772618</v>
      </c>
    </row>
    <row r="13" spans="1:18" ht="13">
      <c r="A13" s="1132" t="s">
        <v>435</v>
      </c>
      <c r="B13" s="1136" t="s">
        <v>365</v>
      </c>
      <c r="C13" s="1170">
        <v>13594</v>
      </c>
      <c r="D13" s="1134">
        <v>0</v>
      </c>
      <c r="E13" s="1135" t="s">
        <v>365</v>
      </c>
      <c r="F13" s="1134">
        <v>0</v>
      </c>
      <c r="G13" s="1189">
        <v>265.58857619727348</v>
      </c>
      <c r="H13" s="1189">
        <v>276.51935400248215</v>
      </c>
      <c r="I13" s="1189">
        <v>3.5227916213030605E-2</v>
      </c>
      <c r="J13" s="1189">
        <v>11.289047256138243</v>
      </c>
      <c r="K13" s="1189">
        <v>11.292643224948012</v>
      </c>
      <c r="L13" s="1192">
        <v>780.70203688089498</v>
      </c>
    </row>
    <row r="14" spans="1:18" ht="25.5">
      <c r="A14" s="1132" t="s">
        <v>436</v>
      </c>
      <c r="B14" s="1136"/>
      <c r="C14" s="1170"/>
      <c r="D14" s="1134"/>
      <c r="E14" s="1135"/>
      <c r="F14" s="1134"/>
      <c r="G14" s="1189"/>
      <c r="H14" s="1189"/>
      <c r="I14" s="1189"/>
      <c r="J14" s="1189"/>
      <c r="K14" s="1189"/>
      <c r="L14" s="1192"/>
    </row>
    <row r="15" spans="1:18" ht="13">
      <c r="A15" s="1132" t="s">
        <v>784</v>
      </c>
      <c r="B15" s="1197"/>
      <c r="C15" s="1170">
        <v>23084</v>
      </c>
      <c r="D15" s="1134">
        <v>0</v>
      </c>
      <c r="E15" s="1135"/>
      <c r="F15" s="1134"/>
      <c r="G15" s="1189">
        <v>300.73264180699829</v>
      </c>
      <c r="H15" s="1189">
        <v>317.55052430234258</v>
      </c>
      <c r="I15" s="1189">
        <v>5.5605135245136626E-2</v>
      </c>
      <c r="J15" s="1189">
        <v>15.828647994287619</v>
      </c>
      <c r="K15" s="1189">
        <v>16.281057386074174</v>
      </c>
      <c r="L15" s="1192">
        <v>1117.3616294903195</v>
      </c>
    </row>
    <row r="16" spans="1:18" ht="13">
      <c r="A16" s="1132" t="s">
        <v>785</v>
      </c>
      <c r="B16" s="1136" t="s">
        <v>365</v>
      </c>
      <c r="C16" s="1170">
        <v>7916</v>
      </c>
      <c r="D16" s="1134">
        <v>0</v>
      </c>
      <c r="E16" s="1135" t="s">
        <v>365</v>
      </c>
      <c r="F16" s="1134">
        <v>0</v>
      </c>
      <c r="G16" s="1189">
        <v>364.55112482596456</v>
      </c>
      <c r="H16" s="1189">
        <v>396.82871327812182</v>
      </c>
      <c r="I16" s="1189">
        <v>5.6616646917628709E-2</v>
      </c>
      <c r="J16" s="1189">
        <v>14.879636824149944</v>
      </c>
      <c r="K16" s="1189">
        <v>16.092094530061946</v>
      </c>
      <c r="L16" s="1192">
        <v>1385.7693373912487</v>
      </c>
    </row>
    <row r="17" spans="1:12" ht="13">
      <c r="A17" s="1209" t="s">
        <v>803</v>
      </c>
      <c r="B17" s="1136" t="s">
        <v>365</v>
      </c>
      <c r="C17" s="1170">
        <v>12573</v>
      </c>
      <c r="D17" s="1134">
        <v>0</v>
      </c>
      <c r="E17" s="1135" t="s">
        <v>365</v>
      </c>
      <c r="F17" s="1134">
        <v>0</v>
      </c>
      <c r="G17" s="1189">
        <v>315.14698071801388</v>
      </c>
      <c r="H17" s="1189">
        <v>337.1207280927066</v>
      </c>
      <c r="I17" s="1189">
        <v>6.0423156525876404E-2</v>
      </c>
      <c r="J17" s="1189">
        <v>15.896290368246532</v>
      </c>
      <c r="K17" s="1189">
        <v>16.666930390518306</v>
      </c>
      <c r="L17" s="1192">
        <v>1263.2831213902023</v>
      </c>
    </row>
    <row r="18" spans="1:12" ht="13">
      <c r="A18" s="1209" t="s">
        <v>438</v>
      </c>
      <c r="B18" s="1136" t="s">
        <v>365</v>
      </c>
      <c r="C18" s="1194" t="s">
        <v>365</v>
      </c>
      <c r="D18" s="1134">
        <v>0</v>
      </c>
      <c r="E18" s="1135" t="s">
        <v>365</v>
      </c>
      <c r="F18" s="1134">
        <v>0</v>
      </c>
      <c r="G18" s="1135" t="s">
        <v>365</v>
      </c>
      <c r="H18" s="1135" t="s">
        <v>365</v>
      </c>
      <c r="I18" s="1135" t="s">
        <v>365</v>
      </c>
      <c r="J18" s="1135" t="s">
        <v>365</v>
      </c>
      <c r="K18" s="1135" t="s">
        <v>365</v>
      </c>
      <c r="L18" s="1192" t="s">
        <v>365</v>
      </c>
    </row>
    <row r="19" spans="1:12" ht="13">
      <c r="A19" s="1223" t="s">
        <v>800</v>
      </c>
      <c r="B19" s="1136" t="s">
        <v>365</v>
      </c>
      <c r="C19" s="1194" t="s">
        <v>365</v>
      </c>
      <c r="D19" s="1134">
        <v>0</v>
      </c>
      <c r="E19" s="1135" t="s">
        <v>365</v>
      </c>
      <c r="F19" s="1134">
        <v>0</v>
      </c>
      <c r="G19" s="1135" t="s">
        <v>365</v>
      </c>
      <c r="H19" s="1135" t="s">
        <v>365</v>
      </c>
      <c r="I19" s="1135" t="s">
        <v>365</v>
      </c>
      <c r="J19" s="1135" t="s">
        <v>365</v>
      </c>
      <c r="K19" s="1135" t="s">
        <v>365</v>
      </c>
      <c r="L19" s="1135" t="s">
        <v>365</v>
      </c>
    </row>
    <row r="20" spans="1:12" ht="13">
      <c r="A20" s="1209" t="s">
        <v>801</v>
      </c>
      <c r="B20" s="1136" t="s">
        <v>365</v>
      </c>
      <c r="C20" s="1194" t="s">
        <v>365</v>
      </c>
      <c r="D20" s="1134">
        <v>0</v>
      </c>
      <c r="E20" s="1135" t="s">
        <v>365</v>
      </c>
      <c r="F20" s="1134">
        <v>0</v>
      </c>
      <c r="G20" s="1135" t="s">
        <v>365</v>
      </c>
      <c r="H20" s="1135" t="s">
        <v>365</v>
      </c>
      <c r="I20" s="1135" t="s">
        <v>365</v>
      </c>
      <c r="J20" s="1135" t="s">
        <v>365</v>
      </c>
      <c r="K20" s="1135" t="s">
        <v>365</v>
      </c>
      <c r="L20" s="1135" t="s">
        <v>365</v>
      </c>
    </row>
    <row r="21" spans="1:12" ht="13">
      <c r="A21" s="1137" t="s">
        <v>441</v>
      </c>
      <c r="B21" s="1138" t="s">
        <v>365</v>
      </c>
      <c r="C21" s="1195" t="s">
        <v>365</v>
      </c>
      <c r="D21" s="1139" t="s">
        <v>365</v>
      </c>
      <c r="E21" s="1139" t="s">
        <v>365</v>
      </c>
      <c r="F21" s="1139" t="s">
        <v>365</v>
      </c>
      <c r="G21" s="1139" t="s">
        <v>365</v>
      </c>
      <c r="H21" s="1139" t="s">
        <v>365</v>
      </c>
      <c r="I21" s="1139" t="s">
        <v>365</v>
      </c>
      <c r="J21" s="1139" t="s">
        <v>365</v>
      </c>
      <c r="K21" s="1139" t="s">
        <v>365</v>
      </c>
      <c r="L21" s="1139" t="s">
        <v>365</v>
      </c>
    </row>
    <row r="22" spans="1:12">
      <c r="A22" s="535" t="s">
        <v>442</v>
      </c>
      <c r="B22" s="1133" t="s">
        <v>365</v>
      </c>
      <c r="C22" s="1170">
        <v>8072</v>
      </c>
      <c r="D22" s="1134">
        <v>0</v>
      </c>
      <c r="E22" s="1133" t="s">
        <v>365</v>
      </c>
      <c r="F22" s="1134">
        <v>0</v>
      </c>
      <c r="G22" s="1189">
        <v>273.24009640249119</v>
      </c>
      <c r="H22" s="1189">
        <v>296.84778992930086</v>
      </c>
      <c r="I22" s="1189">
        <v>5.480267207632733E-2</v>
      </c>
      <c r="J22" s="1189">
        <v>15.896279757181619</v>
      </c>
      <c r="K22" s="1189">
        <v>16.773916774029846</v>
      </c>
      <c r="L22" s="1192">
        <v>1282.801048179869</v>
      </c>
    </row>
    <row r="23" spans="1:12">
      <c r="A23" s="1210" t="s">
        <v>328</v>
      </c>
      <c r="B23" s="1133" t="s">
        <v>365</v>
      </c>
      <c r="C23" s="1170">
        <v>6551</v>
      </c>
      <c r="D23" s="1134">
        <v>0</v>
      </c>
      <c r="E23" s="1133" t="s">
        <v>365</v>
      </c>
      <c r="F23" s="1134">
        <v>0</v>
      </c>
      <c r="G23" s="1189">
        <v>305.71260998319997</v>
      </c>
      <c r="H23" s="1189">
        <v>321.71250664019942</v>
      </c>
      <c r="I23" s="1189">
        <v>5.9145945351851338E-2</v>
      </c>
      <c r="J23" s="1189">
        <v>14.011907846130864</v>
      </c>
      <c r="K23" s="1189">
        <v>14.521571561594143</v>
      </c>
      <c r="L23" s="1192">
        <v>1119.1452736806634</v>
      </c>
    </row>
    <row r="24" spans="1:12">
      <c r="A24" s="1210" t="s">
        <v>443</v>
      </c>
      <c r="B24" s="1133" t="s">
        <v>365</v>
      </c>
      <c r="C24" s="1170">
        <v>2</v>
      </c>
      <c r="D24" s="1134">
        <v>0</v>
      </c>
      <c r="E24" s="1133" t="s">
        <v>365</v>
      </c>
      <c r="F24" s="1134">
        <v>0</v>
      </c>
      <c r="G24" s="1189">
        <v>545.13099999999997</v>
      </c>
      <c r="H24" s="1189">
        <v>545.13099999999997</v>
      </c>
      <c r="I24" s="1189">
        <v>7.188449999999999E-2</v>
      </c>
      <c r="J24" s="1189">
        <v>3.8169000000000004</v>
      </c>
      <c r="K24" s="1189">
        <v>3.8169000000000004</v>
      </c>
      <c r="L24" s="1192">
        <v>2087.2484492388407</v>
      </c>
    </row>
    <row r="25" spans="1:12" ht="18" customHeight="1">
      <c r="A25" s="1210" t="s">
        <v>797</v>
      </c>
      <c r="B25" s="1133" t="s">
        <v>365</v>
      </c>
      <c r="C25" s="1170">
        <v>2602</v>
      </c>
      <c r="D25" s="1134">
        <v>0</v>
      </c>
      <c r="E25" s="1133" t="s">
        <v>365</v>
      </c>
      <c r="F25" s="1134">
        <v>0</v>
      </c>
      <c r="G25" s="1189">
        <v>304.83</v>
      </c>
      <c r="H25" s="1189">
        <v>309.27999999999997</v>
      </c>
      <c r="I25" s="1189">
        <v>0.05</v>
      </c>
      <c r="J25" s="1189">
        <v>9.66</v>
      </c>
      <c r="K25" s="1189">
        <v>9.83</v>
      </c>
      <c r="L25" s="1192">
        <v>790</v>
      </c>
    </row>
    <row r="26" spans="1:12" ht="14.5" customHeight="1">
      <c r="A26" s="1213" t="s">
        <v>798</v>
      </c>
      <c r="B26" s="1133" t="s">
        <v>365</v>
      </c>
      <c r="C26" s="1170">
        <v>217</v>
      </c>
      <c r="D26" s="1134">
        <v>0</v>
      </c>
      <c r="E26" s="1133" t="s">
        <v>365</v>
      </c>
      <c r="F26" s="1134">
        <v>0</v>
      </c>
      <c r="G26" s="1189">
        <v>283.33</v>
      </c>
      <c r="H26" s="1189">
        <v>288.55</v>
      </c>
      <c r="I26" s="1189">
        <v>0.03</v>
      </c>
      <c r="J26" s="1189">
        <v>3.79</v>
      </c>
      <c r="K26" s="1189">
        <v>3.9</v>
      </c>
      <c r="L26" s="1192">
        <v>545</v>
      </c>
    </row>
    <row r="27" spans="1:12" ht="25">
      <c r="A27" s="1211" t="s">
        <v>446</v>
      </c>
      <c r="B27" s="1133"/>
      <c r="C27" s="1170">
        <v>30</v>
      </c>
      <c r="D27" s="1134">
        <v>0</v>
      </c>
      <c r="E27" s="1133"/>
      <c r="F27" s="1134">
        <v>0</v>
      </c>
      <c r="G27" s="1189">
        <v>353.83706666666677</v>
      </c>
      <c r="H27" s="1189">
        <v>353.83706666666677</v>
      </c>
      <c r="I27" s="1189">
        <v>6.1404566666666688E-2</v>
      </c>
      <c r="J27" s="1189">
        <v>5.7639633333333329</v>
      </c>
      <c r="K27" s="1189">
        <v>8.9934166666666648</v>
      </c>
      <c r="L27" s="1192">
        <v>1277.3809550562289</v>
      </c>
    </row>
    <row r="28" spans="1:12" ht="25">
      <c r="A28" s="1212" t="s">
        <v>447</v>
      </c>
      <c r="B28" s="1133"/>
      <c r="C28" s="1170">
        <v>1886</v>
      </c>
      <c r="D28" s="1134">
        <v>0</v>
      </c>
      <c r="E28" s="1133"/>
      <c r="F28" s="1134">
        <v>0</v>
      </c>
      <c r="G28" s="1189">
        <v>252.58647507954225</v>
      </c>
      <c r="H28" s="1189">
        <v>257.38289501591578</v>
      </c>
      <c r="I28" s="1189">
        <v>3.7895884411449018E-2</v>
      </c>
      <c r="J28" s="1189">
        <v>10.410880965003781</v>
      </c>
      <c r="K28" s="1189">
        <v>10.629085843052563</v>
      </c>
      <c r="L28" s="1192">
        <v>808.51222803930477</v>
      </c>
    </row>
    <row r="29" spans="1:12" ht="25">
      <c r="A29" s="1180" t="s">
        <v>448</v>
      </c>
      <c r="B29" s="1133"/>
      <c r="C29" s="1170">
        <v>6687</v>
      </c>
      <c r="D29" s="1134">
        <v>0</v>
      </c>
      <c r="E29" s="1133"/>
      <c r="F29" s="1134">
        <v>0</v>
      </c>
      <c r="G29" s="1189">
        <v>288.04642560189086</v>
      </c>
      <c r="H29" s="1189">
        <v>288.08870001493108</v>
      </c>
      <c r="I29" s="1189">
        <v>3.3624251084194832E-2</v>
      </c>
      <c r="J29" s="1189">
        <v>10.76973520263294</v>
      </c>
      <c r="K29" s="1189">
        <v>11.223453761029868</v>
      </c>
      <c r="L29" s="1192">
        <v>766.39919309547236</v>
      </c>
    </row>
    <row r="30" spans="1:12" ht="25">
      <c r="A30" s="1180" t="s">
        <v>449</v>
      </c>
      <c r="B30" s="1214"/>
      <c r="C30" s="1170">
        <v>1964</v>
      </c>
      <c r="D30" s="1134">
        <v>0</v>
      </c>
      <c r="E30" s="1133"/>
      <c r="F30" s="1134">
        <v>0</v>
      </c>
      <c r="G30" s="1189">
        <v>302.26721945010905</v>
      </c>
      <c r="H30" s="1189">
        <v>308.74430957230959</v>
      </c>
      <c r="I30" s="1189">
        <v>4.5701679735235666E-2</v>
      </c>
      <c r="J30" s="1189">
        <v>13.776553004071888</v>
      </c>
      <c r="K30" s="1189">
        <v>14.260554735232793</v>
      </c>
      <c r="L30" s="1192">
        <v>1035.894624513043</v>
      </c>
    </row>
    <row r="31" spans="1:12" ht="25">
      <c r="A31" s="1180" t="s">
        <v>450</v>
      </c>
      <c r="B31" s="1133"/>
      <c r="C31" s="1170">
        <v>946</v>
      </c>
      <c r="D31" s="1134">
        <v>0</v>
      </c>
      <c r="E31" s="1133"/>
      <c r="F31" s="1134">
        <v>0</v>
      </c>
      <c r="G31" s="1189">
        <v>457.70625052855348</v>
      </c>
      <c r="H31" s="1189">
        <v>457.70625052855348</v>
      </c>
      <c r="I31" s="1189">
        <v>2.3633857293869562E-2</v>
      </c>
      <c r="J31" s="1189">
        <v>-1.4490637420718959</v>
      </c>
      <c r="K31" s="1189">
        <v>-1.4490637420718959</v>
      </c>
      <c r="L31" s="1192">
        <v>445.49545263399665</v>
      </c>
    </row>
    <row r="32" spans="1:12" ht="25">
      <c r="A32" s="1180" t="s">
        <v>451</v>
      </c>
      <c r="B32" s="1133"/>
      <c r="C32" s="1170">
        <v>2026</v>
      </c>
      <c r="D32" s="1134">
        <v>0</v>
      </c>
      <c r="E32" s="1133"/>
      <c r="F32" s="1134">
        <v>0</v>
      </c>
      <c r="G32" s="1189">
        <v>278.47381836130609</v>
      </c>
      <c r="H32" s="1189">
        <v>298.42669447186978</v>
      </c>
      <c r="I32" s="1189">
        <v>7.2892955577493146E-2</v>
      </c>
      <c r="J32" s="1189">
        <v>16.271072112536039</v>
      </c>
      <c r="K32" s="1189">
        <v>16.654287413621912</v>
      </c>
      <c r="L32" s="1192">
        <v>1191.9031858881201</v>
      </c>
    </row>
    <row r="33" spans="1:12" ht="25">
      <c r="A33" s="1180" t="s">
        <v>452</v>
      </c>
      <c r="B33" s="1133" t="s">
        <v>365</v>
      </c>
      <c r="C33" s="1170">
        <v>7758</v>
      </c>
      <c r="D33" s="1134">
        <v>0</v>
      </c>
      <c r="E33" s="1133" t="s">
        <v>365</v>
      </c>
      <c r="F33" s="1134">
        <v>0</v>
      </c>
      <c r="G33" s="1189">
        <v>402.82658872003992</v>
      </c>
      <c r="H33" s="1189">
        <v>441.34956122713083</v>
      </c>
      <c r="I33" s="1189">
        <v>8.070868909513132E-2</v>
      </c>
      <c r="J33" s="1189">
        <v>22.969346661509135</v>
      </c>
      <c r="K33" s="1189">
        <v>23.695751997936409</v>
      </c>
      <c r="L33" s="1192">
        <v>1551.4640505995496</v>
      </c>
    </row>
    <row r="34" spans="1:12" ht="25">
      <c r="A34" s="1180" t="s">
        <v>453</v>
      </c>
      <c r="B34" s="1133" t="s">
        <v>365</v>
      </c>
      <c r="C34" s="1170">
        <v>9525</v>
      </c>
      <c r="D34" s="1134">
        <v>0</v>
      </c>
      <c r="E34" s="1133" t="s">
        <v>365</v>
      </c>
      <c r="F34" s="1134">
        <v>0</v>
      </c>
      <c r="G34" s="1189">
        <v>279.96445725031606</v>
      </c>
      <c r="H34" s="1189">
        <v>309.36313252591839</v>
      </c>
      <c r="I34" s="1189">
        <v>5.670510110237964E-2</v>
      </c>
      <c r="J34" s="1189">
        <v>15.987615160101171</v>
      </c>
      <c r="K34" s="1189">
        <v>16.939116262463678</v>
      </c>
      <c r="L34" s="1192">
        <v>1366.1993052389312</v>
      </c>
    </row>
    <row r="35" spans="1:12" ht="25">
      <c r="A35" s="1180" t="s">
        <v>454</v>
      </c>
      <c r="B35" s="1133" t="s">
        <v>365</v>
      </c>
      <c r="C35" s="1170">
        <v>2</v>
      </c>
      <c r="D35" s="1134">
        <v>0</v>
      </c>
      <c r="E35" s="1133" t="s">
        <v>365</v>
      </c>
      <c r="F35" s="1134">
        <v>0</v>
      </c>
      <c r="G35" s="1189">
        <v>180.81</v>
      </c>
      <c r="H35" s="1189">
        <v>180.81</v>
      </c>
      <c r="I35" s="1189">
        <v>2.8465999999999998E-2</v>
      </c>
      <c r="J35" s="1189">
        <v>5.2440999999999995</v>
      </c>
      <c r="K35" s="1189">
        <v>17.465</v>
      </c>
      <c r="L35" s="1192">
        <v>2613.6725257861758</v>
      </c>
    </row>
    <row r="36" spans="1:12" ht="25">
      <c r="A36" s="1180" t="s">
        <v>455</v>
      </c>
      <c r="B36" s="1133" t="s">
        <v>365</v>
      </c>
      <c r="C36" s="1170">
        <v>72</v>
      </c>
      <c r="D36" s="1134">
        <v>0</v>
      </c>
      <c r="E36" s="1133" t="s">
        <v>365</v>
      </c>
      <c r="F36" s="1134">
        <v>0</v>
      </c>
      <c r="G36" s="1189">
        <v>445.85543055555564</v>
      </c>
      <c r="H36" s="1189">
        <v>451.23247222222227</v>
      </c>
      <c r="I36" s="1189">
        <v>4.0654263888888917E-2</v>
      </c>
      <c r="J36" s="1189">
        <v>1.8242763888888878</v>
      </c>
      <c r="K36" s="1189">
        <v>2.1637458333333339</v>
      </c>
      <c r="L36" s="1192">
        <v>720.54463461016599</v>
      </c>
    </row>
    <row r="37" spans="1:12">
      <c r="A37" s="1216" t="s">
        <v>799</v>
      </c>
      <c r="B37" s="1133" t="s">
        <v>365</v>
      </c>
      <c r="C37" s="1133" t="s">
        <v>365</v>
      </c>
      <c r="D37" s="1134">
        <v>0</v>
      </c>
      <c r="E37" s="1133" t="s">
        <v>365</v>
      </c>
      <c r="F37" s="1134">
        <v>0</v>
      </c>
      <c r="G37" s="1189" t="s">
        <v>365</v>
      </c>
      <c r="H37" s="1189" t="s">
        <v>365</v>
      </c>
      <c r="I37" s="1189" t="s">
        <v>365</v>
      </c>
      <c r="J37" s="1189" t="s">
        <v>365</v>
      </c>
      <c r="K37" s="1189" t="s">
        <v>365</v>
      </c>
      <c r="L37" s="1192" t="s">
        <v>365</v>
      </c>
    </row>
    <row r="38" spans="1:12" ht="13">
      <c r="A38" s="1137" t="s">
        <v>457</v>
      </c>
      <c r="B38" s="1141" t="s">
        <v>365</v>
      </c>
      <c r="C38" s="1196" t="s">
        <v>365</v>
      </c>
      <c r="D38" s="1142" t="s">
        <v>365</v>
      </c>
      <c r="E38" s="1142" t="s">
        <v>365</v>
      </c>
      <c r="F38" s="1142" t="s">
        <v>365</v>
      </c>
      <c r="G38" s="1190" t="s">
        <v>365</v>
      </c>
      <c r="H38" s="1190" t="s">
        <v>365</v>
      </c>
      <c r="I38" s="1190" t="s">
        <v>365</v>
      </c>
      <c r="J38" s="1190" t="s">
        <v>365</v>
      </c>
      <c r="K38" s="1191" t="s">
        <v>365</v>
      </c>
      <c r="L38" s="1193" t="s">
        <v>365</v>
      </c>
    </row>
    <row r="39" spans="1:12">
      <c r="A39" s="1213" t="s">
        <v>458</v>
      </c>
      <c r="B39" s="1133" t="s">
        <v>365</v>
      </c>
      <c r="C39" s="1170">
        <v>30875</v>
      </c>
      <c r="D39" s="1134">
        <v>0</v>
      </c>
      <c r="E39" s="1133" t="s">
        <v>365</v>
      </c>
      <c r="F39" s="1134">
        <v>0</v>
      </c>
      <c r="G39" s="1189">
        <v>316.94203720139546</v>
      </c>
      <c r="H39" s="1189">
        <v>337.63279288418016</v>
      </c>
      <c r="I39" s="1189">
        <v>5.585677097977234E-2</v>
      </c>
      <c r="J39" s="1189">
        <v>15.584359523891745</v>
      </c>
      <c r="K39" s="1189">
        <v>16.229510118220375</v>
      </c>
      <c r="L39" s="1192">
        <v>1185.1172668585</v>
      </c>
    </row>
    <row r="40" spans="1:12">
      <c r="A40" s="1213" t="s">
        <v>459</v>
      </c>
      <c r="B40" s="1133" t="s">
        <v>365</v>
      </c>
      <c r="C40" s="1170" t="s">
        <v>365</v>
      </c>
      <c r="D40" s="1134">
        <v>0</v>
      </c>
      <c r="E40" s="1133" t="s">
        <v>365</v>
      </c>
      <c r="F40" s="1134">
        <v>0</v>
      </c>
      <c r="G40" s="1189" t="s">
        <v>365</v>
      </c>
      <c r="H40" s="1189" t="s">
        <v>365</v>
      </c>
      <c r="I40" s="1189" t="s">
        <v>365</v>
      </c>
      <c r="J40" s="1189" t="s">
        <v>365</v>
      </c>
      <c r="K40" s="1189" t="s">
        <v>365</v>
      </c>
      <c r="L40" s="1192" t="s">
        <v>365</v>
      </c>
    </row>
    <row r="41" spans="1:12">
      <c r="A41" s="1213" t="s">
        <v>460</v>
      </c>
      <c r="B41" s="1133" t="s">
        <v>365</v>
      </c>
      <c r="C41" s="1170" t="s">
        <v>365</v>
      </c>
      <c r="D41" s="1134">
        <v>0</v>
      </c>
      <c r="E41" s="1133" t="s">
        <v>365</v>
      </c>
      <c r="F41" s="1134">
        <v>0</v>
      </c>
      <c r="G41" s="1189" t="s">
        <v>365</v>
      </c>
      <c r="H41" s="1189" t="s">
        <v>365</v>
      </c>
      <c r="I41" s="1189" t="s">
        <v>365</v>
      </c>
      <c r="J41" s="1189" t="s">
        <v>365</v>
      </c>
      <c r="K41" s="1189" t="s">
        <v>365</v>
      </c>
      <c r="L41" s="1192" t="s">
        <v>365</v>
      </c>
    </row>
    <row r="42" spans="1:12">
      <c r="A42" s="1213" t="s">
        <v>461</v>
      </c>
      <c r="B42" s="1133" t="s">
        <v>365</v>
      </c>
      <c r="C42" s="1170">
        <v>6738</v>
      </c>
      <c r="D42" s="1134">
        <v>0</v>
      </c>
      <c r="E42" s="1133" t="s">
        <v>365</v>
      </c>
      <c r="F42" s="1134">
        <v>0</v>
      </c>
      <c r="G42" s="1189">
        <v>317.6517130918275</v>
      </c>
      <c r="H42" s="1189">
        <v>342.93301899673156</v>
      </c>
      <c r="I42" s="1189">
        <v>5.3105833333329529E-2</v>
      </c>
      <c r="J42" s="1189">
        <v>15.691847981593156</v>
      </c>
      <c r="K42" s="1189">
        <v>16.496618714748148</v>
      </c>
      <c r="L42" s="1192">
        <v>1230.7215657266991</v>
      </c>
    </row>
    <row r="43" spans="1:12">
      <c r="A43" s="1213" t="s">
        <v>462</v>
      </c>
      <c r="B43" s="1133" t="s">
        <v>365</v>
      </c>
      <c r="C43" s="1170" t="s">
        <v>365</v>
      </c>
      <c r="D43" s="1134">
        <v>0</v>
      </c>
      <c r="E43" s="1133" t="s">
        <v>365</v>
      </c>
      <c r="F43" s="1134">
        <v>0</v>
      </c>
      <c r="G43" s="1189" t="s">
        <v>365</v>
      </c>
      <c r="H43" s="1189" t="s">
        <v>365</v>
      </c>
      <c r="I43" s="1189" t="s">
        <v>365</v>
      </c>
      <c r="J43" s="1189" t="s">
        <v>365</v>
      </c>
      <c r="K43" s="1189" t="s">
        <v>365</v>
      </c>
      <c r="L43" s="1192" t="s">
        <v>365</v>
      </c>
    </row>
    <row r="44" spans="1:12">
      <c r="A44" s="1213" t="s">
        <v>463</v>
      </c>
      <c r="B44" s="1133" t="s">
        <v>365</v>
      </c>
      <c r="C44" s="1170" t="s">
        <v>365</v>
      </c>
      <c r="D44" s="1134">
        <v>0</v>
      </c>
      <c r="E44" s="1133" t="s">
        <v>365</v>
      </c>
      <c r="F44" s="1134">
        <v>0</v>
      </c>
      <c r="G44" s="1189" t="s">
        <v>365</v>
      </c>
      <c r="H44" s="1189" t="s">
        <v>365</v>
      </c>
      <c r="I44" s="1189" t="s">
        <v>365</v>
      </c>
      <c r="J44" s="1189" t="s">
        <v>365</v>
      </c>
      <c r="K44" s="1189" t="s">
        <v>365</v>
      </c>
      <c r="L44" s="1192" t="s">
        <v>365</v>
      </c>
    </row>
    <row r="45" spans="1:12">
      <c r="A45" s="1213" t="s">
        <v>464</v>
      </c>
      <c r="B45" s="1133" t="s">
        <v>365</v>
      </c>
      <c r="C45" s="1170" t="s">
        <v>365</v>
      </c>
      <c r="D45" s="1134">
        <v>0</v>
      </c>
      <c r="E45" s="1133" t="s">
        <v>365</v>
      </c>
      <c r="F45" s="1134">
        <v>0</v>
      </c>
      <c r="G45" s="1189" t="s">
        <v>365</v>
      </c>
      <c r="H45" s="1189" t="s">
        <v>365</v>
      </c>
      <c r="I45" s="1189" t="s">
        <v>365</v>
      </c>
      <c r="J45" s="1189" t="s">
        <v>365</v>
      </c>
      <c r="K45" s="1189" t="s">
        <v>365</v>
      </c>
      <c r="L45" s="1192" t="s">
        <v>365</v>
      </c>
    </row>
    <row r="46" spans="1:12" ht="13">
      <c r="A46" s="1137" t="s">
        <v>465</v>
      </c>
      <c r="B46" s="1141" t="s">
        <v>365</v>
      </c>
      <c r="C46" s="1196" t="s">
        <v>365</v>
      </c>
      <c r="D46" s="1142" t="s">
        <v>365</v>
      </c>
      <c r="E46" s="1142" t="s">
        <v>365</v>
      </c>
      <c r="F46" s="1142" t="s">
        <v>365</v>
      </c>
      <c r="G46" s="1190" t="s">
        <v>365</v>
      </c>
      <c r="H46" s="1190" t="s">
        <v>365</v>
      </c>
      <c r="I46" s="1190" t="s">
        <v>365</v>
      </c>
      <c r="J46" s="1190" t="s">
        <v>365</v>
      </c>
      <c r="K46" s="1191" t="s">
        <v>365</v>
      </c>
      <c r="L46" s="1193" t="s">
        <v>365</v>
      </c>
    </row>
    <row r="47" spans="1:12">
      <c r="A47" s="535" t="s">
        <v>466</v>
      </c>
      <c r="B47" s="1133" t="s">
        <v>365</v>
      </c>
      <c r="C47" s="1170">
        <v>3187</v>
      </c>
      <c r="D47" s="1134">
        <v>0</v>
      </c>
      <c r="E47" s="1133" t="s">
        <v>365</v>
      </c>
      <c r="F47" s="1134">
        <v>0</v>
      </c>
      <c r="G47" s="1189">
        <v>338.31573387248909</v>
      </c>
      <c r="H47" s="1189">
        <v>372.76780640101657</v>
      </c>
      <c r="I47" s="1189">
        <v>6.987740947599691E-2</v>
      </c>
      <c r="J47" s="1189">
        <v>18.386729557578349</v>
      </c>
      <c r="K47" s="1189">
        <v>19.180724035143481</v>
      </c>
      <c r="L47" s="1192">
        <v>1431.4609567087443</v>
      </c>
    </row>
    <row r="48" spans="1:12">
      <c r="A48" s="535" t="s">
        <v>467</v>
      </c>
      <c r="B48" s="1133" t="s">
        <v>365</v>
      </c>
      <c r="C48" s="1170" t="s">
        <v>365</v>
      </c>
      <c r="D48" s="1143">
        <v>0</v>
      </c>
      <c r="E48" s="1133" t="s">
        <v>365</v>
      </c>
      <c r="F48" s="1134">
        <v>0</v>
      </c>
      <c r="G48" s="1189" t="s">
        <v>365</v>
      </c>
      <c r="H48" s="1189" t="s">
        <v>365</v>
      </c>
      <c r="I48" s="1189" t="s">
        <v>365</v>
      </c>
      <c r="J48" s="1189" t="s">
        <v>365</v>
      </c>
      <c r="K48" s="1189" t="s">
        <v>365</v>
      </c>
      <c r="L48" s="1192" t="s">
        <v>365</v>
      </c>
    </row>
    <row r="49" spans="1:18" ht="13" thickBot="1">
      <c r="A49" s="1144" t="s">
        <v>468</v>
      </c>
      <c r="B49" s="1145" t="s">
        <v>365</v>
      </c>
      <c r="C49" s="1200">
        <v>7727</v>
      </c>
      <c r="D49" s="1146">
        <v>0</v>
      </c>
      <c r="E49" s="1145" t="s">
        <v>365</v>
      </c>
      <c r="F49" s="1147">
        <v>0</v>
      </c>
      <c r="G49" s="1198">
        <v>331.65800476919532</v>
      </c>
      <c r="H49" s="1198">
        <v>356.7738748544179</v>
      </c>
      <c r="I49" s="1198">
        <v>6.3847933350605762E-2</v>
      </c>
      <c r="J49" s="1198">
        <v>16.573677520378858</v>
      </c>
      <c r="K49" s="1198">
        <v>17.284361175095999</v>
      </c>
      <c r="L49" s="1199">
        <v>1310.0718484416427</v>
      </c>
    </row>
    <row r="50" spans="1:18">
      <c r="A50" s="1225" t="s">
        <v>802</v>
      </c>
      <c r="B50" s="1217"/>
      <c r="C50" s="1218"/>
      <c r="D50" s="1219"/>
      <c r="E50" s="1217"/>
      <c r="F50" s="1219"/>
      <c r="G50" s="1220"/>
      <c r="H50" s="1220"/>
      <c r="I50" s="1220"/>
      <c r="J50" s="1220"/>
      <c r="K50" s="1220"/>
      <c r="L50" s="1221"/>
    </row>
    <row r="51" spans="1:18">
      <c r="A51" s="1178" t="s">
        <v>804</v>
      </c>
      <c r="B51" s="1217"/>
      <c r="C51" s="1218"/>
      <c r="D51" s="1219"/>
      <c r="E51" s="1217"/>
      <c r="F51" s="1219"/>
      <c r="G51" s="1220"/>
      <c r="H51" s="1220"/>
      <c r="I51" s="1220"/>
      <c r="J51" s="1220"/>
      <c r="K51" s="1220"/>
      <c r="L51" s="1221"/>
    </row>
    <row r="52" spans="1:18">
      <c r="A52" s="1224" t="s">
        <v>788</v>
      </c>
      <c r="B52" s="1217"/>
      <c r="C52" s="1218"/>
      <c r="D52" s="1219"/>
      <c r="E52" s="1217"/>
      <c r="F52" s="1219"/>
      <c r="G52" s="1220"/>
      <c r="H52" s="1220"/>
      <c r="I52" s="1220"/>
      <c r="J52" s="1220"/>
      <c r="K52" s="1220"/>
      <c r="L52" s="1221"/>
    </row>
    <row r="53" spans="1:18">
      <c r="A53" s="1222" t="s">
        <v>796</v>
      </c>
      <c r="B53" s="1217"/>
      <c r="C53" s="1218"/>
      <c r="D53" s="1219"/>
      <c r="E53" s="1217"/>
      <c r="F53" s="1219"/>
      <c r="G53" s="1220"/>
      <c r="H53" s="1220"/>
      <c r="I53" s="1220"/>
      <c r="J53" s="1220"/>
      <c r="K53" s="1220"/>
      <c r="L53" s="1221"/>
    </row>
    <row r="54" spans="1:18" ht="28.5" customHeight="1">
      <c r="A54" s="1381" t="s">
        <v>793</v>
      </c>
      <c r="B54" s="1381"/>
      <c r="C54" s="1381"/>
      <c r="D54" s="1381"/>
      <c r="E54" s="1381"/>
      <c r="F54" s="1381"/>
      <c r="G54" s="1381"/>
      <c r="H54" s="1381"/>
      <c r="I54" s="1381"/>
      <c r="J54" s="1381"/>
      <c r="K54" s="1381"/>
      <c r="L54" s="1381"/>
      <c r="M54" s="1208"/>
      <c r="N54" s="1208"/>
      <c r="O54" s="1208"/>
    </row>
    <row r="55" spans="1:18" ht="31.5" customHeight="1">
      <c r="A55" s="1377" t="s">
        <v>794</v>
      </c>
      <c r="B55" s="1377"/>
      <c r="C55" s="1377"/>
      <c r="D55" s="1377"/>
      <c r="E55" s="1377"/>
      <c r="F55" s="1377"/>
      <c r="G55" s="1377"/>
      <c r="H55" s="1377"/>
      <c r="I55" s="1377"/>
      <c r="J55" s="1377"/>
      <c r="K55" s="1377"/>
      <c r="L55" s="1377"/>
      <c r="M55" s="340"/>
      <c r="N55" s="340"/>
    </row>
    <row r="58" spans="1:18" ht="13.5" thickBot="1">
      <c r="A58" s="1179" t="s">
        <v>469</v>
      </c>
    </row>
    <row r="59" spans="1:18" s="1009" customFormat="1" ht="95" customHeight="1" thickBot="1">
      <c r="A59" s="1148" t="s">
        <v>420</v>
      </c>
      <c r="B59" s="1149" t="s">
        <v>421</v>
      </c>
      <c r="C59" s="1149" t="s">
        <v>422</v>
      </c>
      <c r="D59" s="1149" t="s">
        <v>423</v>
      </c>
      <c r="E59" s="1149" t="s">
        <v>424</v>
      </c>
      <c r="F59" s="1149" t="s">
        <v>470</v>
      </c>
      <c r="G59" s="1149" t="s">
        <v>471</v>
      </c>
      <c r="H59" s="1149" t="s">
        <v>472</v>
      </c>
      <c r="I59" s="1149" t="s">
        <v>426</v>
      </c>
      <c r="J59" s="1149" t="s">
        <v>473</v>
      </c>
      <c r="K59" s="1149" t="s">
        <v>474</v>
      </c>
      <c r="L59" s="1149" t="s">
        <v>427</v>
      </c>
      <c r="M59" s="1008"/>
      <c r="N59" s="1008"/>
      <c r="O59" s="1008"/>
      <c r="P59" s="1008"/>
      <c r="Q59" s="1008"/>
      <c r="R59" s="1008"/>
    </row>
    <row r="60" spans="1:18" ht="13.5" thickBot="1">
      <c r="A60" s="1129" t="s">
        <v>428</v>
      </c>
      <c r="B60" s="1130" t="s">
        <v>365</v>
      </c>
      <c r="C60" s="1131" t="s">
        <v>365</v>
      </c>
      <c r="D60" s="1131" t="s">
        <v>365</v>
      </c>
      <c r="E60" s="1131" t="s">
        <v>365</v>
      </c>
      <c r="F60" s="1131" t="s">
        <v>365</v>
      </c>
      <c r="G60" s="1131" t="s">
        <v>365</v>
      </c>
      <c r="H60" s="1131" t="s">
        <v>365</v>
      </c>
      <c r="I60" s="1131" t="s">
        <v>365</v>
      </c>
      <c r="J60" s="1131" t="s">
        <v>365</v>
      </c>
      <c r="K60" s="1131" t="s">
        <v>365</v>
      </c>
      <c r="L60" s="1131" t="s">
        <v>365</v>
      </c>
    </row>
    <row r="61" spans="1:18" ht="13.5" thickBot="1">
      <c r="A61" s="1132" t="s">
        <v>429</v>
      </c>
      <c r="B61" s="535" t="s">
        <v>365</v>
      </c>
      <c r="C61" s="1133" t="s">
        <v>365</v>
      </c>
      <c r="D61" s="1134">
        <v>0</v>
      </c>
      <c r="E61" s="1133" t="s">
        <v>365</v>
      </c>
      <c r="F61" s="1134">
        <v>0</v>
      </c>
      <c r="G61" s="1151" t="s">
        <v>365</v>
      </c>
      <c r="H61" s="1152" t="s">
        <v>365</v>
      </c>
      <c r="I61" s="1152" t="s">
        <v>365</v>
      </c>
      <c r="J61" s="1152" t="s">
        <v>365</v>
      </c>
      <c r="K61" s="1152" t="s">
        <v>365</v>
      </c>
      <c r="L61" s="1152" t="s">
        <v>365</v>
      </c>
    </row>
    <row r="62" spans="1:18" ht="13.5" thickBot="1">
      <c r="A62" s="1132" t="s">
        <v>430</v>
      </c>
      <c r="B62" s="535" t="s">
        <v>365</v>
      </c>
      <c r="C62" s="1133" t="s">
        <v>365</v>
      </c>
      <c r="D62" s="1134">
        <v>0</v>
      </c>
      <c r="E62" s="1133" t="s">
        <v>365</v>
      </c>
      <c r="F62" s="1134">
        <v>0</v>
      </c>
      <c r="G62" s="1151" t="s">
        <v>365</v>
      </c>
      <c r="H62" s="1152" t="s">
        <v>365</v>
      </c>
      <c r="I62" s="1152" t="s">
        <v>365</v>
      </c>
      <c r="J62" s="1152" t="s">
        <v>365</v>
      </c>
      <c r="K62" s="1152" t="s">
        <v>365</v>
      </c>
      <c r="L62" s="1152" t="s">
        <v>365</v>
      </c>
    </row>
    <row r="63" spans="1:18" ht="13.5" thickBot="1">
      <c r="A63" s="1132" t="s">
        <v>431</v>
      </c>
      <c r="B63" s="535" t="s">
        <v>365</v>
      </c>
      <c r="C63" s="1133" t="s">
        <v>365</v>
      </c>
      <c r="D63" s="1134">
        <v>0</v>
      </c>
      <c r="E63" s="1133" t="s">
        <v>365</v>
      </c>
      <c r="F63" s="1134">
        <v>0</v>
      </c>
      <c r="G63" s="1151" t="s">
        <v>365</v>
      </c>
      <c r="H63" s="1152" t="s">
        <v>365</v>
      </c>
      <c r="I63" s="1152" t="s">
        <v>365</v>
      </c>
      <c r="J63" s="1152" t="s">
        <v>365</v>
      </c>
      <c r="K63" s="1152" t="s">
        <v>365</v>
      </c>
      <c r="L63" s="1152" t="s">
        <v>365</v>
      </c>
    </row>
    <row r="64" spans="1:18" ht="13.5" thickBot="1">
      <c r="A64" s="1132" t="s">
        <v>432</v>
      </c>
      <c r="B64" s="535" t="s">
        <v>365</v>
      </c>
      <c r="C64" s="1133" t="s">
        <v>365</v>
      </c>
      <c r="D64" s="1134">
        <v>0</v>
      </c>
      <c r="E64" s="1133" t="s">
        <v>365</v>
      </c>
      <c r="F64" s="1134">
        <v>0</v>
      </c>
      <c r="G64" s="1151" t="s">
        <v>365</v>
      </c>
      <c r="H64" s="1152" t="s">
        <v>365</v>
      </c>
      <c r="I64" s="1152" t="s">
        <v>365</v>
      </c>
      <c r="J64" s="1152" t="s">
        <v>365</v>
      </c>
      <c r="K64" s="1152" t="s">
        <v>365</v>
      </c>
      <c r="L64" s="1152" t="s">
        <v>365</v>
      </c>
    </row>
    <row r="65" spans="1:12" ht="13.5" thickBot="1">
      <c r="A65" s="1132" t="s">
        <v>433</v>
      </c>
      <c r="B65" s="535" t="s">
        <v>365</v>
      </c>
      <c r="C65" s="1133" t="s">
        <v>365</v>
      </c>
      <c r="D65" s="1134">
        <v>0</v>
      </c>
      <c r="E65" s="1133" t="s">
        <v>365</v>
      </c>
      <c r="F65" s="1134">
        <v>0</v>
      </c>
      <c r="G65" s="1151" t="s">
        <v>365</v>
      </c>
      <c r="H65" s="1152" t="s">
        <v>365</v>
      </c>
      <c r="I65" s="1152" t="s">
        <v>365</v>
      </c>
      <c r="J65" s="1152" t="s">
        <v>365</v>
      </c>
      <c r="K65" s="1152" t="s">
        <v>365</v>
      </c>
      <c r="L65" s="1152" t="s">
        <v>365</v>
      </c>
    </row>
    <row r="66" spans="1:12" ht="13.5" thickBot="1">
      <c r="A66" s="1132" t="s">
        <v>434</v>
      </c>
      <c r="B66" s="535" t="s">
        <v>365</v>
      </c>
      <c r="C66" s="1133" t="s">
        <v>365</v>
      </c>
      <c r="D66" s="1134">
        <v>0</v>
      </c>
      <c r="E66" s="1133" t="s">
        <v>365</v>
      </c>
      <c r="F66" s="1134">
        <v>0</v>
      </c>
      <c r="G66" s="1151" t="s">
        <v>365</v>
      </c>
      <c r="H66" s="1152" t="s">
        <v>365</v>
      </c>
      <c r="I66" s="1152" t="s">
        <v>365</v>
      </c>
      <c r="J66" s="1152" t="s">
        <v>365</v>
      </c>
      <c r="K66" s="1152" t="s">
        <v>365</v>
      </c>
      <c r="L66" s="1152" t="s">
        <v>365</v>
      </c>
    </row>
    <row r="67" spans="1:12" ht="13.5" thickBot="1">
      <c r="A67" s="1132" t="s">
        <v>435</v>
      </c>
      <c r="B67" s="1136" t="s">
        <v>365</v>
      </c>
      <c r="C67" s="1135" t="s">
        <v>365</v>
      </c>
      <c r="D67" s="1134">
        <v>0</v>
      </c>
      <c r="E67" s="1135" t="s">
        <v>365</v>
      </c>
      <c r="F67" s="1153">
        <v>0</v>
      </c>
      <c r="G67" s="1151" t="s">
        <v>365</v>
      </c>
      <c r="H67" s="1152" t="s">
        <v>365</v>
      </c>
      <c r="I67" s="1152" t="s">
        <v>365</v>
      </c>
      <c r="J67" s="1152" t="s">
        <v>365</v>
      </c>
      <c r="K67" s="1152" t="s">
        <v>365</v>
      </c>
      <c r="L67" s="1152" t="s">
        <v>365</v>
      </c>
    </row>
    <row r="68" spans="1:12" ht="26" thickBot="1">
      <c r="A68" s="1132" t="s">
        <v>436</v>
      </c>
      <c r="B68" s="1136" t="s">
        <v>365</v>
      </c>
      <c r="C68" s="1135" t="s">
        <v>365</v>
      </c>
      <c r="D68" s="1134">
        <v>0</v>
      </c>
      <c r="E68" s="1135" t="s">
        <v>365</v>
      </c>
      <c r="F68" s="1153">
        <v>0</v>
      </c>
      <c r="G68" s="1151" t="s">
        <v>365</v>
      </c>
      <c r="H68" s="1152" t="s">
        <v>365</v>
      </c>
      <c r="I68" s="1152" t="s">
        <v>365</v>
      </c>
      <c r="J68" s="1152" t="s">
        <v>365</v>
      </c>
      <c r="K68" s="1152" t="s">
        <v>365</v>
      </c>
      <c r="L68" s="1152" t="s">
        <v>365</v>
      </c>
    </row>
    <row r="69" spans="1:12" ht="13.5" thickBot="1">
      <c r="A69" s="1132" t="s">
        <v>437</v>
      </c>
      <c r="B69" s="1136" t="s">
        <v>365</v>
      </c>
      <c r="C69" s="1135" t="s">
        <v>365</v>
      </c>
      <c r="D69" s="1134">
        <v>0</v>
      </c>
      <c r="E69" s="1135" t="s">
        <v>365</v>
      </c>
      <c r="F69" s="1153">
        <v>0</v>
      </c>
      <c r="G69" s="1151" t="s">
        <v>365</v>
      </c>
      <c r="H69" s="1152" t="s">
        <v>365</v>
      </c>
      <c r="I69" s="1152" t="s">
        <v>365</v>
      </c>
      <c r="J69" s="1152" t="s">
        <v>365</v>
      </c>
      <c r="K69" s="1152" t="s">
        <v>365</v>
      </c>
      <c r="L69" s="1152" t="s">
        <v>365</v>
      </c>
    </row>
    <row r="70" spans="1:12" ht="13.5" thickBot="1">
      <c r="A70" s="1132" t="s">
        <v>438</v>
      </c>
      <c r="B70" s="1136" t="s">
        <v>365</v>
      </c>
      <c r="C70" s="1135" t="s">
        <v>365</v>
      </c>
      <c r="D70" s="1134">
        <v>0</v>
      </c>
      <c r="E70" s="1135" t="s">
        <v>365</v>
      </c>
      <c r="F70" s="1153">
        <v>0</v>
      </c>
      <c r="G70" s="1151" t="s">
        <v>365</v>
      </c>
      <c r="H70" s="1152" t="s">
        <v>365</v>
      </c>
      <c r="I70" s="1152" t="s">
        <v>365</v>
      </c>
      <c r="J70" s="1152" t="s">
        <v>365</v>
      </c>
      <c r="K70" s="1152" t="s">
        <v>365</v>
      </c>
      <c r="L70" s="1152" t="s">
        <v>365</v>
      </c>
    </row>
    <row r="71" spans="1:12" ht="13.5" thickBot="1">
      <c r="A71" s="1132" t="s">
        <v>439</v>
      </c>
      <c r="B71" s="1136" t="s">
        <v>365</v>
      </c>
      <c r="C71" s="1135" t="s">
        <v>365</v>
      </c>
      <c r="D71" s="1134">
        <v>0</v>
      </c>
      <c r="E71" s="1135" t="s">
        <v>365</v>
      </c>
      <c r="F71" s="1153">
        <v>0</v>
      </c>
      <c r="G71" s="1151" t="s">
        <v>365</v>
      </c>
      <c r="H71" s="1152" t="s">
        <v>365</v>
      </c>
      <c r="I71" s="1152" t="s">
        <v>365</v>
      </c>
      <c r="J71" s="1152" t="s">
        <v>365</v>
      </c>
      <c r="K71" s="1152" t="s">
        <v>365</v>
      </c>
      <c r="L71" s="1152" t="s">
        <v>365</v>
      </c>
    </row>
    <row r="72" spans="1:12" ht="13">
      <c r="A72" s="1132" t="s">
        <v>440</v>
      </c>
      <c r="B72" s="1136" t="s">
        <v>365</v>
      </c>
      <c r="C72" s="1135" t="s">
        <v>365</v>
      </c>
      <c r="D72" s="1134">
        <v>0</v>
      </c>
      <c r="E72" s="1135" t="s">
        <v>365</v>
      </c>
      <c r="F72" s="1153">
        <v>0</v>
      </c>
      <c r="G72" s="1151" t="s">
        <v>365</v>
      </c>
      <c r="H72" s="1152" t="s">
        <v>365</v>
      </c>
      <c r="I72" s="1152" t="s">
        <v>365</v>
      </c>
      <c r="J72" s="1152" t="s">
        <v>365</v>
      </c>
      <c r="K72" s="1152" t="s">
        <v>365</v>
      </c>
      <c r="L72" s="1152" t="s">
        <v>365</v>
      </c>
    </row>
    <row r="73" spans="1:12" ht="13">
      <c r="A73" s="1137" t="s">
        <v>441</v>
      </c>
      <c r="B73" s="1154" t="s">
        <v>365</v>
      </c>
      <c r="C73" s="1154" t="s">
        <v>365</v>
      </c>
      <c r="D73" s="1154" t="s">
        <v>365</v>
      </c>
      <c r="E73" s="1154" t="s">
        <v>365</v>
      </c>
      <c r="F73" s="1154" t="s">
        <v>365</v>
      </c>
      <c r="G73" s="1150" t="s">
        <v>365</v>
      </c>
      <c r="H73" s="1150" t="s">
        <v>365</v>
      </c>
      <c r="I73" s="1150" t="s">
        <v>365</v>
      </c>
      <c r="J73" s="1150" t="s">
        <v>365</v>
      </c>
      <c r="K73" s="1150" t="s">
        <v>365</v>
      </c>
      <c r="L73" s="1201" t="s">
        <v>365</v>
      </c>
    </row>
    <row r="74" spans="1:12">
      <c r="A74" s="535" t="s">
        <v>442</v>
      </c>
      <c r="B74" s="1133" t="s">
        <v>365</v>
      </c>
      <c r="C74" s="1133" t="s">
        <v>365</v>
      </c>
      <c r="D74" s="1134">
        <v>0</v>
      </c>
      <c r="E74" s="1133" t="s">
        <v>365</v>
      </c>
      <c r="F74" s="1134">
        <v>0</v>
      </c>
      <c r="G74" s="1133" t="s">
        <v>365</v>
      </c>
      <c r="H74" s="1133" t="s">
        <v>365</v>
      </c>
      <c r="I74" s="1133" t="s">
        <v>365</v>
      </c>
      <c r="J74" s="1133" t="s">
        <v>365</v>
      </c>
      <c r="K74" s="1133" t="s">
        <v>365</v>
      </c>
      <c r="L74" s="1133" t="s">
        <v>365</v>
      </c>
    </row>
    <row r="75" spans="1:12">
      <c r="A75" s="535" t="s">
        <v>328</v>
      </c>
      <c r="B75" s="1133" t="s">
        <v>365</v>
      </c>
      <c r="C75" s="1133" t="s">
        <v>365</v>
      </c>
      <c r="D75" s="1134">
        <v>0</v>
      </c>
      <c r="E75" s="1133" t="s">
        <v>365</v>
      </c>
      <c r="F75" s="1134">
        <v>0</v>
      </c>
      <c r="G75" s="1133" t="s">
        <v>365</v>
      </c>
      <c r="H75" s="1133" t="s">
        <v>365</v>
      </c>
      <c r="I75" s="1133" t="s">
        <v>365</v>
      </c>
      <c r="J75" s="1133" t="s">
        <v>365</v>
      </c>
      <c r="K75" s="1133" t="s">
        <v>365</v>
      </c>
      <c r="L75" s="1133" t="s">
        <v>365</v>
      </c>
    </row>
    <row r="76" spans="1:12">
      <c r="A76" s="535" t="s">
        <v>443</v>
      </c>
      <c r="B76" s="1133" t="s">
        <v>365</v>
      </c>
      <c r="C76" s="1133" t="s">
        <v>365</v>
      </c>
      <c r="D76" s="1134">
        <v>0</v>
      </c>
      <c r="E76" s="1133" t="s">
        <v>365</v>
      </c>
      <c r="F76" s="1134">
        <v>0</v>
      </c>
      <c r="G76" s="1133" t="s">
        <v>365</v>
      </c>
      <c r="H76" s="1133" t="s">
        <v>365</v>
      </c>
      <c r="I76" s="1133" t="s">
        <v>365</v>
      </c>
      <c r="J76" s="1133" t="s">
        <v>365</v>
      </c>
      <c r="K76" s="1133" t="s">
        <v>365</v>
      </c>
      <c r="L76" s="1133" t="s">
        <v>365</v>
      </c>
    </row>
    <row r="77" spans="1:12">
      <c r="A77" s="535" t="s">
        <v>444</v>
      </c>
      <c r="B77" s="1133" t="s">
        <v>365</v>
      </c>
      <c r="C77" s="1133" t="s">
        <v>365</v>
      </c>
      <c r="D77" s="1134">
        <v>0</v>
      </c>
      <c r="E77" s="1133" t="s">
        <v>365</v>
      </c>
      <c r="F77" s="1134">
        <v>0</v>
      </c>
      <c r="G77" s="1133" t="s">
        <v>365</v>
      </c>
      <c r="H77" s="1133" t="s">
        <v>365</v>
      </c>
      <c r="I77" s="1133" t="s">
        <v>365</v>
      </c>
      <c r="J77" s="1133" t="s">
        <v>365</v>
      </c>
      <c r="K77" s="1133" t="s">
        <v>365</v>
      </c>
      <c r="L77" s="1133" t="s">
        <v>365</v>
      </c>
    </row>
    <row r="78" spans="1:12">
      <c r="A78" s="535" t="s">
        <v>445</v>
      </c>
      <c r="B78" s="1133" t="s">
        <v>365</v>
      </c>
      <c r="C78" s="1133" t="s">
        <v>365</v>
      </c>
      <c r="D78" s="1134">
        <v>0</v>
      </c>
      <c r="E78" s="1133" t="s">
        <v>365</v>
      </c>
      <c r="F78" s="1134">
        <v>0</v>
      </c>
      <c r="G78" s="1133" t="s">
        <v>365</v>
      </c>
      <c r="H78" s="1133" t="s">
        <v>365</v>
      </c>
      <c r="I78" s="1133" t="s">
        <v>365</v>
      </c>
      <c r="J78" s="1133" t="s">
        <v>365</v>
      </c>
      <c r="K78" s="1133" t="s">
        <v>365</v>
      </c>
      <c r="L78" s="1133" t="s">
        <v>365</v>
      </c>
    </row>
    <row r="79" spans="1:12" ht="25">
      <c r="A79" s="1140" t="s">
        <v>475</v>
      </c>
      <c r="B79" s="1133" t="s">
        <v>365</v>
      </c>
      <c r="C79" s="1133" t="s">
        <v>365</v>
      </c>
      <c r="D79" s="1134">
        <v>0</v>
      </c>
      <c r="E79" s="1133" t="s">
        <v>365</v>
      </c>
      <c r="F79" s="1134">
        <v>0</v>
      </c>
      <c r="G79" s="1133" t="s">
        <v>365</v>
      </c>
      <c r="H79" s="1133" t="s">
        <v>365</v>
      </c>
      <c r="I79" s="1133" t="s">
        <v>365</v>
      </c>
      <c r="J79" s="1133" t="s">
        <v>365</v>
      </c>
      <c r="K79" s="1133" t="s">
        <v>365</v>
      </c>
      <c r="L79" s="1133" t="s">
        <v>365</v>
      </c>
    </row>
    <row r="80" spans="1:12" ht="25">
      <c r="A80" s="1140" t="s">
        <v>476</v>
      </c>
      <c r="B80" s="1133" t="s">
        <v>365</v>
      </c>
      <c r="C80" s="1133" t="s">
        <v>365</v>
      </c>
      <c r="D80" s="1134">
        <v>0</v>
      </c>
      <c r="E80" s="1133" t="s">
        <v>365</v>
      </c>
      <c r="F80" s="1134">
        <v>0</v>
      </c>
      <c r="G80" s="1133" t="s">
        <v>365</v>
      </c>
      <c r="H80" s="1133" t="s">
        <v>365</v>
      </c>
      <c r="I80" s="1133" t="s">
        <v>365</v>
      </c>
      <c r="J80" s="1133" t="s">
        <v>365</v>
      </c>
      <c r="K80" s="1133" t="s">
        <v>365</v>
      </c>
      <c r="L80" s="1133" t="s">
        <v>365</v>
      </c>
    </row>
    <row r="81" spans="1:12" ht="25">
      <c r="A81" s="1140" t="s">
        <v>477</v>
      </c>
      <c r="B81" s="1133" t="s">
        <v>365</v>
      </c>
      <c r="C81" s="1133" t="s">
        <v>365</v>
      </c>
      <c r="D81" s="1134">
        <v>0</v>
      </c>
      <c r="E81" s="1133" t="s">
        <v>365</v>
      </c>
      <c r="F81" s="1134">
        <v>0</v>
      </c>
      <c r="G81" s="1133" t="s">
        <v>365</v>
      </c>
      <c r="H81" s="1133" t="s">
        <v>365</v>
      </c>
      <c r="I81" s="1133" t="s">
        <v>365</v>
      </c>
      <c r="J81" s="1133" t="s">
        <v>365</v>
      </c>
      <c r="K81" s="1133" t="s">
        <v>365</v>
      </c>
      <c r="L81" s="1133" t="s">
        <v>365</v>
      </c>
    </row>
    <row r="82" spans="1:12" ht="25">
      <c r="A82" s="1140" t="s">
        <v>478</v>
      </c>
      <c r="B82" s="1133" t="s">
        <v>365</v>
      </c>
      <c r="C82" s="1133" t="s">
        <v>365</v>
      </c>
      <c r="D82" s="1134">
        <v>0</v>
      </c>
      <c r="E82" s="1133" t="s">
        <v>365</v>
      </c>
      <c r="F82" s="1134">
        <v>0</v>
      </c>
      <c r="G82" s="1133" t="s">
        <v>365</v>
      </c>
      <c r="H82" s="1133" t="s">
        <v>365</v>
      </c>
      <c r="I82" s="1133" t="s">
        <v>365</v>
      </c>
      <c r="J82" s="1133" t="s">
        <v>365</v>
      </c>
      <c r="K82" s="1133" t="s">
        <v>365</v>
      </c>
      <c r="L82" s="1133" t="s">
        <v>365</v>
      </c>
    </row>
    <row r="83" spans="1:12">
      <c r="A83" s="1140" t="s">
        <v>456</v>
      </c>
      <c r="B83" s="1133" t="s">
        <v>365</v>
      </c>
      <c r="C83" s="1133" t="s">
        <v>365</v>
      </c>
      <c r="D83" s="1134">
        <v>0</v>
      </c>
      <c r="E83" s="1133" t="s">
        <v>365</v>
      </c>
      <c r="F83" s="1134">
        <v>0</v>
      </c>
      <c r="G83" s="1133" t="s">
        <v>365</v>
      </c>
      <c r="H83" s="1133" t="s">
        <v>365</v>
      </c>
      <c r="I83" s="1133" t="s">
        <v>365</v>
      </c>
      <c r="J83" s="1133" t="s">
        <v>365</v>
      </c>
      <c r="K83" s="1133" t="s">
        <v>365</v>
      </c>
      <c r="L83" s="1133" t="s">
        <v>365</v>
      </c>
    </row>
    <row r="84" spans="1:12" ht="13">
      <c r="A84" s="1137" t="s">
        <v>457</v>
      </c>
      <c r="B84" s="1154" t="s">
        <v>365</v>
      </c>
      <c r="C84" s="1154" t="s">
        <v>365</v>
      </c>
      <c r="D84" s="1154" t="s">
        <v>365</v>
      </c>
      <c r="E84" s="1154" t="s">
        <v>365</v>
      </c>
      <c r="F84" s="1154" t="s">
        <v>365</v>
      </c>
      <c r="G84" s="1154" t="s">
        <v>365</v>
      </c>
      <c r="H84" s="1154" t="s">
        <v>365</v>
      </c>
      <c r="I84" s="1154" t="s">
        <v>365</v>
      </c>
      <c r="J84" s="1154" t="s">
        <v>365</v>
      </c>
      <c r="K84" s="1154" t="s">
        <v>365</v>
      </c>
      <c r="L84" s="1202" t="s">
        <v>365</v>
      </c>
    </row>
    <row r="85" spans="1:12">
      <c r="A85" s="535" t="s">
        <v>458</v>
      </c>
      <c r="B85" s="1133" t="s">
        <v>365</v>
      </c>
      <c r="C85" s="1133" t="s">
        <v>365</v>
      </c>
      <c r="D85" s="1134">
        <v>0</v>
      </c>
      <c r="E85" s="1133" t="s">
        <v>365</v>
      </c>
      <c r="F85" s="1134">
        <v>0</v>
      </c>
      <c r="G85" s="1133" t="s">
        <v>365</v>
      </c>
      <c r="H85" s="1133" t="s">
        <v>365</v>
      </c>
      <c r="I85" s="1133" t="s">
        <v>365</v>
      </c>
      <c r="J85" s="1133" t="s">
        <v>365</v>
      </c>
      <c r="K85" s="1133" t="s">
        <v>365</v>
      </c>
      <c r="L85" s="1133" t="s">
        <v>365</v>
      </c>
    </row>
    <row r="86" spans="1:12">
      <c r="A86" s="535" t="s">
        <v>459</v>
      </c>
      <c r="B86" s="1133" t="s">
        <v>365</v>
      </c>
      <c r="C86" s="1133" t="s">
        <v>365</v>
      </c>
      <c r="D86" s="1134">
        <v>0</v>
      </c>
      <c r="E86" s="1133" t="s">
        <v>365</v>
      </c>
      <c r="F86" s="1134">
        <v>0</v>
      </c>
      <c r="G86" s="1133" t="s">
        <v>365</v>
      </c>
      <c r="H86" s="1133" t="s">
        <v>365</v>
      </c>
      <c r="I86" s="1133" t="s">
        <v>365</v>
      </c>
      <c r="J86" s="1133" t="s">
        <v>365</v>
      </c>
      <c r="K86" s="1133" t="s">
        <v>365</v>
      </c>
      <c r="L86" s="1133" t="s">
        <v>365</v>
      </c>
    </row>
    <row r="87" spans="1:12">
      <c r="A87" s="535" t="s">
        <v>460</v>
      </c>
      <c r="B87" s="1133" t="s">
        <v>365</v>
      </c>
      <c r="C87" s="1133" t="s">
        <v>365</v>
      </c>
      <c r="D87" s="1134">
        <v>0</v>
      </c>
      <c r="E87" s="1133" t="s">
        <v>365</v>
      </c>
      <c r="F87" s="1134">
        <v>0</v>
      </c>
      <c r="G87" s="1133" t="s">
        <v>365</v>
      </c>
      <c r="H87" s="1133" t="s">
        <v>365</v>
      </c>
      <c r="I87" s="1133" t="s">
        <v>365</v>
      </c>
      <c r="J87" s="1133" t="s">
        <v>365</v>
      </c>
      <c r="K87" s="1133" t="s">
        <v>365</v>
      </c>
      <c r="L87" s="1133" t="s">
        <v>365</v>
      </c>
    </row>
    <row r="88" spans="1:12">
      <c r="A88" s="535" t="s">
        <v>461</v>
      </c>
      <c r="B88" s="1133" t="s">
        <v>365</v>
      </c>
      <c r="C88" s="1133" t="s">
        <v>365</v>
      </c>
      <c r="D88" s="1134">
        <v>0</v>
      </c>
      <c r="E88" s="1133" t="s">
        <v>365</v>
      </c>
      <c r="F88" s="1134">
        <v>0</v>
      </c>
      <c r="G88" s="1133" t="s">
        <v>365</v>
      </c>
      <c r="H88" s="1133" t="s">
        <v>365</v>
      </c>
      <c r="I88" s="1133" t="s">
        <v>365</v>
      </c>
      <c r="J88" s="1133" t="s">
        <v>365</v>
      </c>
      <c r="K88" s="1133" t="s">
        <v>365</v>
      </c>
      <c r="L88" s="1133" t="s">
        <v>365</v>
      </c>
    </row>
    <row r="89" spans="1:12">
      <c r="A89" s="535" t="s">
        <v>462</v>
      </c>
      <c r="B89" s="1133" t="s">
        <v>365</v>
      </c>
      <c r="C89" s="1133" t="s">
        <v>365</v>
      </c>
      <c r="D89" s="1134">
        <v>0</v>
      </c>
      <c r="E89" s="1133" t="s">
        <v>365</v>
      </c>
      <c r="F89" s="1134">
        <v>0</v>
      </c>
      <c r="G89" s="1133" t="s">
        <v>365</v>
      </c>
      <c r="H89" s="1133" t="s">
        <v>365</v>
      </c>
      <c r="I89" s="1133" t="s">
        <v>365</v>
      </c>
      <c r="J89" s="1133" t="s">
        <v>365</v>
      </c>
      <c r="K89" s="1133" t="s">
        <v>365</v>
      </c>
      <c r="L89" s="1133" t="s">
        <v>365</v>
      </c>
    </row>
    <row r="90" spans="1:12">
      <c r="A90" s="535" t="s">
        <v>463</v>
      </c>
      <c r="B90" s="1133" t="s">
        <v>365</v>
      </c>
      <c r="C90" s="1133" t="s">
        <v>365</v>
      </c>
      <c r="D90" s="1134">
        <v>0</v>
      </c>
      <c r="E90" s="1133" t="s">
        <v>365</v>
      </c>
      <c r="F90" s="1134">
        <v>0</v>
      </c>
      <c r="G90" s="1133" t="s">
        <v>365</v>
      </c>
      <c r="H90" s="1133" t="s">
        <v>365</v>
      </c>
      <c r="I90" s="1133" t="s">
        <v>365</v>
      </c>
      <c r="J90" s="1133" t="s">
        <v>365</v>
      </c>
      <c r="K90" s="1133" t="s">
        <v>365</v>
      </c>
      <c r="L90" s="1133" t="s">
        <v>365</v>
      </c>
    </row>
    <row r="91" spans="1:12">
      <c r="A91" s="535" t="s">
        <v>464</v>
      </c>
      <c r="B91" s="1133" t="s">
        <v>365</v>
      </c>
      <c r="C91" s="1133" t="s">
        <v>365</v>
      </c>
      <c r="D91" s="1134">
        <v>0</v>
      </c>
      <c r="E91" s="1133" t="s">
        <v>365</v>
      </c>
      <c r="F91" s="1134">
        <v>0</v>
      </c>
      <c r="G91" s="1133" t="s">
        <v>365</v>
      </c>
      <c r="H91" s="1133" t="s">
        <v>365</v>
      </c>
      <c r="I91" s="1133" t="s">
        <v>365</v>
      </c>
      <c r="J91" s="1133" t="s">
        <v>365</v>
      </c>
      <c r="K91" s="1133" t="s">
        <v>365</v>
      </c>
      <c r="L91" s="1133" t="s">
        <v>365</v>
      </c>
    </row>
    <row r="92" spans="1:12" ht="13">
      <c r="A92" s="1137" t="s">
        <v>465</v>
      </c>
      <c r="B92" s="1154" t="s">
        <v>365</v>
      </c>
      <c r="C92" s="1154" t="s">
        <v>365</v>
      </c>
      <c r="D92" s="1154" t="s">
        <v>365</v>
      </c>
      <c r="E92" s="1154" t="s">
        <v>365</v>
      </c>
      <c r="F92" s="1154" t="s">
        <v>365</v>
      </c>
      <c r="G92" s="1154" t="s">
        <v>365</v>
      </c>
      <c r="H92" s="1154" t="s">
        <v>365</v>
      </c>
      <c r="I92" s="1154" t="s">
        <v>365</v>
      </c>
      <c r="J92" s="1154" t="s">
        <v>365</v>
      </c>
      <c r="K92" s="1154" t="s">
        <v>365</v>
      </c>
      <c r="L92" s="1202" t="s">
        <v>365</v>
      </c>
    </row>
    <row r="93" spans="1:12">
      <c r="A93" s="535" t="s">
        <v>466</v>
      </c>
      <c r="B93" s="1133" t="s">
        <v>365</v>
      </c>
      <c r="C93" s="1133" t="s">
        <v>365</v>
      </c>
      <c r="D93" s="1134">
        <v>0</v>
      </c>
      <c r="E93" s="1133" t="s">
        <v>365</v>
      </c>
      <c r="F93" s="1134">
        <v>0</v>
      </c>
      <c r="G93" s="1133" t="s">
        <v>365</v>
      </c>
      <c r="H93" s="1133" t="s">
        <v>365</v>
      </c>
      <c r="I93" s="1133" t="s">
        <v>365</v>
      </c>
      <c r="J93" s="1133" t="s">
        <v>365</v>
      </c>
      <c r="K93" s="1133" t="s">
        <v>365</v>
      </c>
      <c r="L93" s="1133" t="s">
        <v>365</v>
      </c>
    </row>
    <row r="94" spans="1:12">
      <c r="A94" s="535" t="s">
        <v>467</v>
      </c>
      <c r="B94" s="1133" t="s">
        <v>365</v>
      </c>
      <c r="C94" s="1133" t="s">
        <v>365</v>
      </c>
      <c r="D94" s="1134">
        <v>0</v>
      </c>
      <c r="E94" s="1133" t="s">
        <v>365</v>
      </c>
      <c r="F94" s="1134">
        <v>0</v>
      </c>
      <c r="G94" s="1133" t="s">
        <v>365</v>
      </c>
      <c r="H94" s="1133" t="s">
        <v>365</v>
      </c>
      <c r="I94" s="1133" t="s">
        <v>365</v>
      </c>
      <c r="J94" s="1133" t="s">
        <v>365</v>
      </c>
      <c r="K94" s="1133" t="s">
        <v>365</v>
      </c>
      <c r="L94" s="1133" t="s">
        <v>365</v>
      </c>
    </row>
    <row r="95" spans="1:12" ht="13" thickBot="1">
      <c r="A95" s="1144" t="s">
        <v>468</v>
      </c>
      <c r="B95" s="1145" t="s">
        <v>365</v>
      </c>
      <c r="C95" s="1145" t="s">
        <v>365</v>
      </c>
      <c r="D95" s="1147">
        <v>0</v>
      </c>
      <c r="E95" s="1145" t="s">
        <v>365</v>
      </c>
      <c r="F95" s="1147">
        <v>0</v>
      </c>
      <c r="G95" s="1145" t="s">
        <v>365</v>
      </c>
      <c r="H95" s="1145" t="s">
        <v>365</v>
      </c>
      <c r="I95" s="1145" t="s">
        <v>365</v>
      </c>
      <c r="J95" s="1145" t="s">
        <v>365</v>
      </c>
      <c r="K95" s="1145" t="s">
        <v>365</v>
      </c>
      <c r="L95" s="1145" t="s">
        <v>365</v>
      </c>
    </row>
    <row r="97" spans="1:15" ht="30.75" customHeight="1">
      <c r="A97" s="1230" t="s">
        <v>479</v>
      </c>
      <c r="B97" s="1230"/>
      <c r="C97" s="1230"/>
      <c r="D97" s="1230"/>
      <c r="E97" s="1230"/>
      <c r="F97" s="1230"/>
      <c r="G97" s="1230"/>
      <c r="H97" s="1230"/>
      <c r="I97" s="1230"/>
      <c r="J97" s="1230"/>
      <c r="K97" s="1230"/>
      <c r="L97" s="1230"/>
    </row>
    <row r="98" spans="1:15" ht="28.5" customHeight="1">
      <c r="A98" s="1381" t="s">
        <v>782</v>
      </c>
      <c r="B98" s="1381"/>
      <c r="C98" s="1381"/>
      <c r="D98" s="1381"/>
      <c r="E98" s="1381"/>
      <c r="F98" s="1381"/>
      <c r="G98" s="1381"/>
      <c r="H98" s="1381"/>
      <c r="I98" s="1381"/>
      <c r="J98" s="1381"/>
      <c r="K98" s="1381"/>
      <c r="L98" s="1381"/>
      <c r="M98" s="1186"/>
      <c r="N98" s="1186"/>
      <c r="O98" s="1186"/>
    </row>
    <row r="99" spans="1:15" ht="30" customHeight="1">
      <c r="A99" s="1377" t="s">
        <v>776</v>
      </c>
      <c r="B99" s="1377"/>
      <c r="C99" s="1377"/>
      <c r="D99" s="1377"/>
      <c r="E99" s="1377"/>
      <c r="F99" s="1377"/>
      <c r="G99" s="1377"/>
      <c r="H99" s="1377"/>
      <c r="I99" s="1377"/>
      <c r="J99" s="1377"/>
      <c r="K99" s="1377"/>
      <c r="L99" s="1377"/>
      <c r="M99" s="340"/>
      <c r="N99" s="340"/>
    </row>
    <row r="100" spans="1:15" ht="16.5" customHeight="1">
      <c r="A100" s="1230" t="s">
        <v>780</v>
      </c>
      <c r="B100" s="1230"/>
      <c r="C100" s="1230"/>
      <c r="D100" s="1230"/>
      <c r="E100" s="1230"/>
      <c r="F100" s="1230"/>
      <c r="G100" s="1230"/>
      <c r="H100" s="1230"/>
      <c r="I100" s="1230"/>
      <c r="J100" s="1230"/>
      <c r="K100" s="1230"/>
      <c r="L100" s="1230"/>
    </row>
  </sheetData>
  <mergeCells count="9">
    <mergeCell ref="A99:L99"/>
    <mergeCell ref="A100:L100"/>
    <mergeCell ref="A1:L1"/>
    <mergeCell ref="A2:L2"/>
    <mergeCell ref="A3:L3"/>
    <mergeCell ref="A98:L98"/>
    <mergeCell ref="A97:L97"/>
    <mergeCell ref="A54:L54"/>
    <mergeCell ref="A55:L55"/>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dimension ref="A1:L23"/>
  <sheetViews>
    <sheetView zoomScale="107" zoomScaleNormal="115" workbookViewId="0">
      <selection sqref="A1:G1"/>
    </sheetView>
  </sheetViews>
  <sheetFormatPr defaultColWidth="17.54296875" defaultRowHeight="14"/>
  <cols>
    <col min="1" max="1" width="20.1796875" style="371" customWidth="1"/>
    <col min="2" max="2" width="70.54296875" style="371" customWidth="1"/>
    <col min="3" max="3" width="9.453125" style="371" customWidth="1"/>
    <col min="4" max="4" width="11.81640625" style="371" customWidth="1"/>
    <col min="5" max="5" width="13.453125" style="371" customWidth="1"/>
    <col min="6" max="6" width="8.453125" style="371" customWidth="1"/>
    <col min="7" max="7" width="12" style="371" customWidth="1"/>
    <col min="8" max="16384" width="17.54296875" style="371"/>
  </cols>
  <sheetData>
    <row r="1" spans="1:12" ht="19.5" customHeight="1">
      <c r="A1" s="1378" t="s">
        <v>480</v>
      </c>
      <c r="B1" s="1378"/>
      <c r="C1" s="1378"/>
      <c r="D1" s="1378"/>
      <c r="E1" s="1378"/>
      <c r="F1" s="1378"/>
      <c r="G1" s="1378"/>
    </row>
    <row r="2" spans="1:12" ht="15" customHeight="1">
      <c r="A2" s="1378" t="s">
        <v>1</v>
      </c>
      <c r="B2" s="1378"/>
      <c r="C2" s="1378"/>
      <c r="D2" s="1378"/>
      <c r="E2" s="1378"/>
      <c r="F2" s="1378"/>
      <c r="G2" s="1207"/>
    </row>
    <row r="3" spans="1:12" ht="15.75" customHeight="1">
      <c r="A3" s="1385" t="s">
        <v>777</v>
      </c>
      <c r="B3" s="1378"/>
      <c r="C3" s="1378"/>
      <c r="D3" s="1378"/>
      <c r="E3" s="1378"/>
      <c r="F3" s="1378"/>
      <c r="G3" s="1207"/>
    </row>
    <row r="4" spans="1:12" ht="20">
      <c r="A4" s="537"/>
      <c r="B4"/>
      <c r="C4" s="370"/>
      <c r="D4" s="536"/>
    </row>
    <row r="5" spans="1:12" ht="41.15" customHeight="1">
      <c r="A5" s="496" t="s">
        <v>481</v>
      </c>
      <c r="B5" s="496" t="s">
        <v>482</v>
      </c>
      <c r="C5" s="496" t="s">
        <v>483</v>
      </c>
      <c r="D5" s="496" t="s">
        <v>484</v>
      </c>
      <c r="E5" s="496" t="s">
        <v>485</v>
      </c>
      <c r="F5" s="496" t="s">
        <v>486</v>
      </c>
      <c r="G5" s="496" t="s">
        <v>487</v>
      </c>
      <c r="H5"/>
    </row>
    <row r="6" spans="1:12" ht="20">
      <c r="A6" s="538" t="s">
        <v>488</v>
      </c>
      <c r="B6" s="539"/>
      <c r="C6" s="469"/>
      <c r="D6" s="91"/>
      <c r="E6" s="91"/>
      <c r="F6" s="91"/>
      <c r="G6" s="466"/>
      <c r="H6" s="372"/>
      <c r="I6" s="372"/>
      <c r="J6" s="372"/>
      <c r="K6" s="372"/>
    </row>
    <row r="7" spans="1:12" ht="20">
      <c r="A7" s="538" t="s">
        <v>489</v>
      </c>
      <c r="B7" s="539"/>
      <c r="C7" s="469"/>
      <c r="D7" s="467"/>
      <c r="E7" s="466"/>
      <c r="F7" s="466"/>
      <c r="G7" s="466"/>
      <c r="H7" s="372"/>
      <c r="I7" s="372"/>
      <c r="J7" s="372"/>
      <c r="K7" s="372"/>
    </row>
    <row r="8" spans="1:12" ht="20">
      <c r="A8" s="538" t="s">
        <v>490</v>
      </c>
      <c r="B8" s="539"/>
      <c r="C8" s="469"/>
      <c r="D8" s="467"/>
      <c r="E8" s="468"/>
      <c r="F8" s="468"/>
      <c r="G8" s="468"/>
      <c r="H8" s="373"/>
      <c r="I8" s="373"/>
      <c r="J8" s="373"/>
      <c r="K8" s="373"/>
    </row>
    <row r="9" spans="1:12" ht="20">
      <c r="A9" s="538" t="s">
        <v>491</v>
      </c>
      <c r="B9" s="539"/>
      <c r="C9" s="469"/>
      <c r="D9" s="467"/>
      <c r="E9" s="466"/>
      <c r="F9" s="466"/>
      <c r="G9" s="466"/>
      <c r="H9" s="372"/>
      <c r="I9" s="372"/>
      <c r="J9" s="372"/>
      <c r="K9" s="372"/>
    </row>
    <row r="10" spans="1:12" ht="20">
      <c r="A10" s="538" t="s">
        <v>492</v>
      </c>
      <c r="B10" s="539"/>
      <c r="C10" s="469"/>
      <c r="D10" s="467"/>
      <c r="E10" s="468"/>
      <c r="F10" s="468"/>
      <c r="G10" s="468"/>
      <c r="H10" s="373"/>
      <c r="I10" s="373"/>
      <c r="J10" s="373"/>
      <c r="K10" s="373"/>
    </row>
    <row r="11" spans="1:12">
      <c r="A11" s="538" t="s">
        <v>493</v>
      </c>
      <c r="B11" s="539"/>
      <c r="C11" s="469"/>
      <c r="D11" s="469"/>
      <c r="E11" s="469"/>
      <c r="F11" s="469"/>
      <c r="G11" s="469"/>
    </row>
    <row r="12" spans="1:12">
      <c r="A12" s="538" t="s">
        <v>494</v>
      </c>
      <c r="B12" s="539"/>
      <c r="C12" s="469"/>
      <c r="D12" s="469"/>
      <c r="E12" s="469"/>
      <c r="F12" s="469"/>
      <c r="G12" s="469"/>
    </row>
    <row r="13" spans="1:12">
      <c r="A13" s="374"/>
      <c r="B13" s="374"/>
    </row>
    <row r="14" spans="1:12" ht="33" customHeight="1">
      <c r="A14" s="1386" t="s">
        <v>495</v>
      </c>
      <c r="B14" s="1387"/>
      <c r="C14" s="1387"/>
      <c r="D14" s="1387"/>
      <c r="E14" s="1387"/>
      <c r="F14" s="1387"/>
    </row>
    <row r="15" spans="1:12" ht="15.5">
      <c r="A15" s="1006"/>
      <c r="B15" s="379"/>
      <c r="C15" s="380"/>
      <c r="D15" s="381"/>
      <c r="E15" s="381"/>
      <c r="F15" s="381"/>
      <c r="G15" s="381"/>
      <c r="H15" s="381"/>
    </row>
    <row r="16" spans="1:12" ht="15.65" customHeight="1">
      <c r="A16" s="465"/>
      <c r="B16" s="465"/>
      <c r="C16" s="465"/>
      <c r="D16" s="465"/>
      <c r="E16" s="465"/>
      <c r="F16" s="465"/>
      <c r="G16" s="465"/>
      <c r="H16" s="465"/>
      <c r="I16" s="465"/>
      <c r="J16" s="465"/>
      <c r="K16" s="465"/>
      <c r="L16" s="465"/>
    </row>
    <row r="17" spans="1:11" ht="15.65" customHeight="1">
      <c r="A17" s="1384"/>
      <c r="B17" s="1384"/>
      <c r="C17" s="1384"/>
      <c r="D17" s="1384"/>
      <c r="E17" s="1384"/>
      <c r="F17" s="1384"/>
      <c r="G17" s="1384"/>
      <c r="H17" s="1384"/>
      <c r="I17" s="1384"/>
      <c r="J17" s="1384"/>
      <c r="K17" s="1384"/>
    </row>
    <row r="18" spans="1:11" ht="15.5">
      <c r="A18" s="379"/>
      <c r="B18" s="379"/>
      <c r="C18" s="380"/>
      <c r="D18" s="381"/>
      <c r="E18" s="381"/>
      <c r="F18" s="381"/>
      <c r="G18" s="381"/>
      <c r="H18" s="381"/>
    </row>
    <row r="19" spans="1:11" ht="15.5">
      <c r="A19" s="379"/>
      <c r="B19" s="379"/>
      <c r="C19" s="380"/>
      <c r="D19" s="381"/>
      <c r="E19" s="381"/>
      <c r="F19" s="381"/>
      <c r="G19" s="381"/>
      <c r="H19" s="381"/>
    </row>
    <row r="20" spans="1:11" ht="15.65" customHeight="1">
      <c r="A20" s="378"/>
      <c r="B20" s="378"/>
      <c r="C20" s="380"/>
      <c r="D20" s="381"/>
      <c r="E20" s="381"/>
      <c r="F20" s="381"/>
      <c r="G20" s="381"/>
      <c r="H20" s="381"/>
    </row>
    <row r="21" spans="1:11" ht="15.5">
      <c r="A21" s="1382"/>
      <c r="B21" s="1382"/>
      <c r="C21" s="375"/>
    </row>
    <row r="22" spans="1:11" ht="15.5">
      <c r="A22" s="1383"/>
      <c r="B22" s="1383"/>
      <c r="C22" s="375"/>
    </row>
    <row r="23" spans="1:11">
      <c r="A23" s="376"/>
      <c r="B23" s="376"/>
      <c r="C23" s="377"/>
    </row>
  </sheetData>
  <mergeCells count="7">
    <mergeCell ref="A1:G1"/>
    <mergeCell ref="A21:B21"/>
    <mergeCell ref="A22:B22"/>
    <mergeCell ref="A17:K17"/>
    <mergeCell ref="A2:F2"/>
    <mergeCell ref="A3:F3"/>
    <mergeCell ref="A14:F14"/>
  </mergeCells>
  <pageMargins left="0.7" right="0.7" top="0.75" bottom="0.75" header="0.3" footer="0.3"/>
  <pageSetup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dimension ref="A1:J14"/>
  <sheetViews>
    <sheetView zoomScale="115" zoomScaleNormal="115" workbookViewId="0">
      <selection sqref="A1:C1"/>
    </sheetView>
  </sheetViews>
  <sheetFormatPr defaultColWidth="9.1796875" defaultRowHeight="12.5"/>
  <cols>
    <col min="1" max="1" width="59.453125" customWidth="1"/>
    <col min="2" max="2" width="13.1796875" customWidth="1"/>
    <col min="3" max="3" width="48" customWidth="1"/>
  </cols>
  <sheetData>
    <row r="1" spans="1:10" ht="13.5" customHeight="1">
      <c r="A1" s="1378" t="s">
        <v>496</v>
      </c>
      <c r="B1" s="1378"/>
      <c r="C1" s="1378"/>
      <c r="D1" s="1073"/>
      <c r="E1" s="1073"/>
      <c r="F1" s="1073"/>
      <c r="G1" s="1073"/>
      <c r="H1" s="1073"/>
      <c r="I1" s="1073"/>
      <c r="J1" s="1073"/>
    </row>
    <row r="2" spans="1:10" ht="13.5" customHeight="1">
      <c r="A2" s="1388" t="s">
        <v>1</v>
      </c>
      <c r="B2" s="1388"/>
      <c r="C2" s="1388"/>
      <c r="D2" s="1074"/>
      <c r="E2" s="1074"/>
      <c r="F2" s="1074"/>
      <c r="G2" s="1074"/>
      <c r="H2" s="1074"/>
      <c r="I2" s="1074"/>
      <c r="J2" s="1074"/>
    </row>
    <row r="3" spans="1:10" ht="12.75" customHeight="1">
      <c r="A3" s="1389" t="s">
        <v>777</v>
      </c>
      <c r="B3" s="1388"/>
      <c r="C3" s="1388"/>
      <c r="D3" s="1074"/>
      <c r="E3" s="1074"/>
      <c r="F3" s="1074"/>
      <c r="G3" s="1074"/>
      <c r="H3" s="1074"/>
      <c r="I3" s="1074"/>
      <c r="J3" s="1074"/>
    </row>
    <row r="4" spans="1:10" ht="17.149999999999999" customHeight="1" thickBot="1"/>
    <row r="5" spans="1:10" ht="52.5" thickBot="1">
      <c r="A5" s="1124" t="s">
        <v>497</v>
      </c>
      <c r="B5" s="1125" t="s">
        <v>498</v>
      </c>
      <c r="C5" s="1126" t="s">
        <v>499</v>
      </c>
    </row>
    <row r="6" spans="1:10">
      <c r="A6" s="540"/>
      <c r="B6" s="1127"/>
      <c r="C6" s="540"/>
    </row>
    <row r="7" spans="1:10">
      <c r="A7" s="1128" t="s">
        <v>500</v>
      </c>
      <c r="B7" s="528">
        <v>4</v>
      </c>
      <c r="C7" s="91"/>
    </row>
    <row r="8" spans="1:10">
      <c r="A8" s="1128" t="s">
        <v>501</v>
      </c>
      <c r="B8" s="528">
        <v>1</v>
      </c>
      <c r="C8" s="91"/>
    </row>
    <row r="9" spans="1:10">
      <c r="A9" s="1128" t="s">
        <v>502</v>
      </c>
      <c r="B9" s="528">
        <v>0</v>
      </c>
      <c r="C9" s="91"/>
    </row>
    <row r="10" spans="1:10" ht="13.5" customHeight="1">
      <c r="A10" s="1128" t="s">
        <v>503</v>
      </c>
      <c r="B10" s="528">
        <v>0</v>
      </c>
      <c r="C10" s="91"/>
    </row>
    <row r="11" spans="1:10" ht="14.25" customHeight="1">
      <c r="A11" s="1128" t="s">
        <v>504</v>
      </c>
      <c r="B11" s="528">
        <v>0</v>
      </c>
      <c r="C11" s="91"/>
    </row>
    <row r="12" spans="1:10">
      <c r="A12" s="1128" t="s">
        <v>505</v>
      </c>
      <c r="B12" s="528">
        <f>104</f>
        <v>104</v>
      </c>
      <c r="C12" s="91"/>
    </row>
    <row r="13" spans="1:10" ht="37.5">
      <c r="A13" s="1128" t="s">
        <v>506</v>
      </c>
      <c r="B13" s="528">
        <v>38</v>
      </c>
      <c r="C13" s="91"/>
    </row>
    <row r="14" spans="1:10" ht="27" customHeight="1">
      <c r="A14" s="1128" t="s">
        <v>507</v>
      </c>
      <c r="B14" s="528">
        <v>0</v>
      </c>
      <c r="C14" s="91"/>
    </row>
  </sheetData>
  <mergeCells count="3">
    <mergeCell ref="A1:C1"/>
    <mergeCell ref="A2:C2"/>
    <mergeCell ref="A3:C3"/>
  </mergeCells>
  <pageMargins left="0.7" right="0.7" top="0.75" bottom="0.75" header="0.3" footer="0.3"/>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pageSetUpPr fitToPage="1"/>
  </sheetPr>
  <dimension ref="A1:P43"/>
  <sheetViews>
    <sheetView zoomScale="90" zoomScaleNormal="90" workbookViewId="0">
      <selection sqref="A1:M1"/>
    </sheetView>
  </sheetViews>
  <sheetFormatPr defaultColWidth="8.54296875" defaultRowHeight="12.5"/>
  <cols>
    <col min="1" max="1" width="38.1796875" customWidth="1"/>
    <col min="2" max="2" width="14.453125" customWidth="1"/>
    <col min="3" max="4" width="14.54296875" bestFit="1" customWidth="1"/>
    <col min="5" max="5" width="14.453125" customWidth="1"/>
    <col min="6" max="6" width="14.1796875" customWidth="1"/>
    <col min="7" max="8" width="14.453125" customWidth="1"/>
    <col min="9" max="10" width="14.54296875" bestFit="1" customWidth="1"/>
    <col min="11" max="11" width="9.453125" customWidth="1"/>
    <col min="12" max="13" width="8.81640625" customWidth="1"/>
    <col min="14" max="14" width="12.54296875" customWidth="1"/>
    <col min="15" max="15" width="10.54296875" bestFit="1" customWidth="1"/>
    <col min="16" max="16" width="9.81640625" bestFit="1" customWidth="1"/>
  </cols>
  <sheetData>
    <row r="1" spans="1:14" ht="15.5">
      <c r="A1" s="1264" t="s">
        <v>508</v>
      </c>
      <c r="B1" s="1264"/>
      <c r="C1" s="1264"/>
      <c r="D1" s="1264"/>
      <c r="E1" s="1264"/>
      <c r="F1" s="1264"/>
      <c r="G1" s="1264"/>
      <c r="H1" s="1264"/>
      <c r="I1" s="1264"/>
      <c r="J1" s="1264"/>
      <c r="K1" s="1264"/>
      <c r="L1" s="1264"/>
      <c r="M1" s="1264"/>
    </row>
    <row r="2" spans="1:14" ht="15.5">
      <c r="A2" s="1264" t="s">
        <v>1</v>
      </c>
      <c r="B2" s="1264"/>
      <c r="C2" s="1264"/>
      <c r="D2" s="1264"/>
      <c r="E2" s="1264"/>
      <c r="F2" s="1264"/>
      <c r="G2" s="1264"/>
      <c r="H2" s="1264"/>
      <c r="I2" s="1264"/>
      <c r="J2" s="1264"/>
      <c r="K2" s="1264"/>
      <c r="L2" s="1264"/>
      <c r="M2" s="1264"/>
    </row>
    <row r="3" spans="1:14" ht="15.5">
      <c r="A3" s="1393" t="s">
        <v>777</v>
      </c>
      <c r="B3" s="1394"/>
      <c r="C3" s="1394"/>
      <c r="D3" s="1394"/>
      <c r="E3" s="1394"/>
      <c r="F3" s="1394"/>
      <c r="G3" s="1394"/>
      <c r="H3" s="1394"/>
      <c r="I3" s="1394"/>
      <c r="J3" s="1394"/>
      <c r="K3" s="1394"/>
      <c r="L3" s="1394"/>
      <c r="M3" s="1395"/>
    </row>
    <row r="4" spans="1:14" ht="13">
      <c r="A4" s="670"/>
      <c r="B4" s="1396" t="s">
        <v>509</v>
      </c>
      <c r="C4" s="1397"/>
      <c r="D4" s="1398"/>
      <c r="E4" s="1399" t="s">
        <v>510</v>
      </c>
      <c r="F4" s="1397"/>
      <c r="G4" s="1400"/>
      <c r="H4" s="1401" t="s">
        <v>511</v>
      </c>
      <c r="I4" s="1397"/>
      <c r="J4" s="1400"/>
      <c r="K4" s="1401" t="s">
        <v>5</v>
      </c>
      <c r="L4" s="1397"/>
      <c r="M4" s="1400"/>
    </row>
    <row r="5" spans="1:14" ht="13.5" thickBot="1">
      <c r="A5" s="852" t="s">
        <v>512</v>
      </c>
      <c r="B5" s="853" t="s">
        <v>7</v>
      </c>
      <c r="C5" s="854" t="s">
        <v>8</v>
      </c>
      <c r="D5" s="855" t="s">
        <v>9</v>
      </c>
      <c r="E5" s="856" t="s">
        <v>7</v>
      </c>
      <c r="F5" s="854" t="s">
        <v>8</v>
      </c>
      <c r="G5" s="857" t="s">
        <v>9</v>
      </c>
      <c r="H5" s="858" t="s">
        <v>7</v>
      </c>
      <c r="I5" s="854" t="s">
        <v>8</v>
      </c>
      <c r="J5" s="857" t="s">
        <v>9</v>
      </c>
      <c r="K5" s="853" t="s">
        <v>7</v>
      </c>
      <c r="L5" s="854" t="s">
        <v>8</v>
      </c>
      <c r="M5" s="857" t="s">
        <v>9</v>
      </c>
    </row>
    <row r="6" spans="1:14">
      <c r="A6" s="859" t="s">
        <v>513</v>
      </c>
      <c r="B6" s="860">
        <v>6224240</v>
      </c>
      <c r="C6" s="861">
        <v>1556060</v>
      </c>
      <c r="D6" s="862">
        <v>7780300</v>
      </c>
      <c r="E6" s="863">
        <v>179895.00800000003</v>
      </c>
      <c r="F6" s="861">
        <v>44973.752000000008</v>
      </c>
      <c r="G6" s="864">
        <f>E6+F6</f>
        <v>224868.76000000004</v>
      </c>
      <c r="H6" s="860">
        <v>1703609.6080000002</v>
      </c>
      <c r="I6" s="861">
        <v>425902.40200000006</v>
      </c>
      <c r="J6" s="864">
        <f>H6+I6</f>
        <v>2129512.0100000002</v>
      </c>
      <c r="K6" s="865">
        <f>H6/B6</f>
        <v>0.27370564245594647</v>
      </c>
      <c r="L6" s="866">
        <f>I6/C6</f>
        <v>0.27370564245594647</v>
      </c>
      <c r="M6" s="867">
        <f>J6/D6</f>
        <v>0.27370564245594647</v>
      </c>
      <c r="N6" s="268"/>
    </row>
    <row r="7" spans="1:14">
      <c r="A7" s="868" t="s">
        <v>514</v>
      </c>
      <c r="B7" s="664">
        <v>675280</v>
      </c>
      <c r="C7" s="640">
        <v>168820</v>
      </c>
      <c r="D7" s="667">
        <v>844100</v>
      </c>
      <c r="E7" s="658">
        <v>49950.928000000007</v>
      </c>
      <c r="F7" s="640">
        <v>12487.732000000002</v>
      </c>
      <c r="G7" s="659">
        <f t="shared" ref="G7:G15" si="0">E7+F7</f>
        <v>62438.660000000011</v>
      </c>
      <c r="H7" s="664">
        <v>262198.65600000002</v>
      </c>
      <c r="I7" s="640">
        <v>65549.664000000004</v>
      </c>
      <c r="J7" s="659">
        <f t="shared" ref="J7:J9" si="1">H7+I7</f>
        <v>327748.32</v>
      </c>
      <c r="K7" s="736">
        <f t="shared" ref="K7:M9" si="2">H7/B7</f>
        <v>0.38828138846108284</v>
      </c>
      <c r="L7" s="641">
        <f t="shared" si="2"/>
        <v>0.38828138846108284</v>
      </c>
      <c r="M7" s="869">
        <f t="shared" si="2"/>
        <v>0.38828138846108284</v>
      </c>
      <c r="N7" s="1088"/>
    </row>
    <row r="8" spans="1:14">
      <c r="A8" s="868" t="s">
        <v>515</v>
      </c>
      <c r="B8" s="664">
        <v>1180720</v>
      </c>
      <c r="C8" s="640">
        <v>295180</v>
      </c>
      <c r="D8" s="667">
        <v>1475900</v>
      </c>
      <c r="E8" s="658">
        <v>82016.823999999993</v>
      </c>
      <c r="F8" s="640">
        <v>20504.205999999998</v>
      </c>
      <c r="G8" s="659">
        <f t="shared" si="0"/>
        <v>102521.03</v>
      </c>
      <c r="H8" s="664">
        <v>428474.34399999998</v>
      </c>
      <c r="I8" s="640">
        <v>107118.586</v>
      </c>
      <c r="J8" s="659">
        <f t="shared" si="1"/>
        <v>535592.92999999993</v>
      </c>
      <c r="K8" s="736">
        <f t="shared" si="2"/>
        <v>0.36289242496104068</v>
      </c>
      <c r="L8" s="641">
        <f t="shared" si="2"/>
        <v>0.36289242496104068</v>
      </c>
      <c r="M8" s="869">
        <f t="shared" si="2"/>
        <v>0.36289242496104068</v>
      </c>
      <c r="N8" s="1088"/>
    </row>
    <row r="9" spans="1:14">
      <c r="A9" s="870" t="s">
        <v>516</v>
      </c>
      <c r="B9" s="664">
        <v>872480</v>
      </c>
      <c r="C9" s="640">
        <v>218120</v>
      </c>
      <c r="D9" s="667">
        <v>1090600</v>
      </c>
      <c r="E9" s="658">
        <v>137015.20800000001</v>
      </c>
      <c r="F9" s="640">
        <v>34253.802000000003</v>
      </c>
      <c r="G9" s="659">
        <f t="shared" si="0"/>
        <v>171269.01</v>
      </c>
      <c r="H9" s="664">
        <v>826839.52</v>
      </c>
      <c r="I9" s="640">
        <v>206709.88</v>
      </c>
      <c r="J9" s="659">
        <f t="shared" si="1"/>
        <v>1033549.4</v>
      </c>
      <c r="K9" s="736">
        <f t="shared" si="2"/>
        <v>0.94768879515862825</v>
      </c>
      <c r="L9" s="641">
        <f t="shared" si="2"/>
        <v>0.94768879515862825</v>
      </c>
      <c r="M9" s="869">
        <f t="shared" si="2"/>
        <v>0.94768879515862825</v>
      </c>
      <c r="N9" s="268"/>
    </row>
    <row r="10" spans="1:14">
      <c r="A10" s="868" t="s">
        <v>517</v>
      </c>
      <c r="B10" s="664">
        <v>420000</v>
      </c>
      <c r="C10" s="640">
        <v>105000</v>
      </c>
      <c r="D10" s="667">
        <v>525000</v>
      </c>
      <c r="E10" s="658">
        <v>33256.080000000002</v>
      </c>
      <c r="F10" s="640">
        <v>8314.02</v>
      </c>
      <c r="G10" s="659">
        <f>E10+F10</f>
        <v>41570.100000000006</v>
      </c>
      <c r="H10" s="664">
        <v>150491.576</v>
      </c>
      <c r="I10" s="640">
        <v>37622.894</v>
      </c>
      <c r="J10" s="659">
        <f t="shared" ref="J10:J15" si="3">H10+I10</f>
        <v>188114.47</v>
      </c>
      <c r="K10" s="736">
        <f t="shared" ref="K10:M10" si="4">H10/B10</f>
        <v>0.3583132761904762</v>
      </c>
      <c r="L10" s="641">
        <f t="shared" si="4"/>
        <v>0.3583132761904762</v>
      </c>
      <c r="M10" s="869">
        <f t="shared" si="4"/>
        <v>0.3583132761904762</v>
      </c>
      <c r="N10" s="268"/>
    </row>
    <row r="11" spans="1:14">
      <c r="A11" s="868" t="s">
        <v>518</v>
      </c>
      <c r="B11" s="664">
        <v>0</v>
      </c>
      <c r="C11" s="640">
        <v>0</v>
      </c>
      <c r="D11" s="667">
        <v>0</v>
      </c>
      <c r="E11" s="658">
        <v>2800</v>
      </c>
      <c r="F11" s="640">
        <v>700</v>
      </c>
      <c r="G11" s="659">
        <f>E11+F11</f>
        <v>3500</v>
      </c>
      <c r="H11" s="664">
        <v>16800</v>
      </c>
      <c r="I11" s="640">
        <v>4200</v>
      </c>
      <c r="J11" s="659">
        <f t="shared" ref="J11" si="5">H11+I11</f>
        <v>21000</v>
      </c>
      <c r="K11" s="736">
        <v>0</v>
      </c>
      <c r="L11" s="641">
        <v>0</v>
      </c>
      <c r="M11" s="869">
        <v>0</v>
      </c>
      <c r="N11" s="268"/>
    </row>
    <row r="12" spans="1:14">
      <c r="A12" s="868" t="s">
        <v>519</v>
      </c>
      <c r="B12" s="664">
        <v>160000</v>
      </c>
      <c r="C12" s="640">
        <v>40000</v>
      </c>
      <c r="D12" s="667">
        <v>200000</v>
      </c>
      <c r="E12" s="658">
        <v>2920</v>
      </c>
      <c r="F12" s="640">
        <v>730</v>
      </c>
      <c r="G12" s="659">
        <f t="shared" si="0"/>
        <v>3650</v>
      </c>
      <c r="H12" s="664">
        <v>29287.279999999999</v>
      </c>
      <c r="I12" s="640">
        <v>7321.82</v>
      </c>
      <c r="J12" s="659">
        <f t="shared" si="3"/>
        <v>36609.1</v>
      </c>
      <c r="K12" s="736">
        <f>H12/B12</f>
        <v>0.1830455</v>
      </c>
      <c r="L12" s="641">
        <f>I12/C12</f>
        <v>0.1830455</v>
      </c>
      <c r="M12" s="869">
        <f>J12/D12</f>
        <v>0.1830455</v>
      </c>
      <c r="N12" s="268"/>
    </row>
    <row r="13" spans="1:14">
      <c r="A13" s="868" t="s">
        <v>44</v>
      </c>
      <c r="B13" s="664">
        <v>295520</v>
      </c>
      <c r="C13" s="640">
        <v>73880</v>
      </c>
      <c r="D13" s="667">
        <v>369400</v>
      </c>
      <c r="E13" s="658">
        <v>23911.671999999999</v>
      </c>
      <c r="F13" s="640">
        <v>5977.9179999999997</v>
      </c>
      <c r="G13" s="659">
        <f t="shared" si="0"/>
        <v>29889.589999999997</v>
      </c>
      <c r="H13" s="664">
        <v>106249.976</v>
      </c>
      <c r="I13" s="640">
        <v>26562.493999999999</v>
      </c>
      <c r="J13" s="659">
        <f>H13+I13</f>
        <v>132812.47</v>
      </c>
      <c r="K13" s="736">
        <f>H13/B13</f>
        <v>0.3595356524093124</v>
      </c>
      <c r="L13" s="641">
        <f t="shared" ref="K13:M15" si="6">I13/C13</f>
        <v>0.3595356524093124</v>
      </c>
      <c r="M13" s="869">
        <f t="shared" si="6"/>
        <v>0.3595356524093124</v>
      </c>
      <c r="N13" s="268"/>
    </row>
    <row r="14" spans="1:14">
      <c r="A14" s="868" t="s">
        <v>45</v>
      </c>
      <c r="B14" s="664">
        <v>1045440</v>
      </c>
      <c r="C14" s="640">
        <v>261360</v>
      </c>
      <c r="D14" s="667">
        <v>1306800</v>
      </c>
      <c r="E14" s="658">
        <v>54947.408000000003</v>
      </c>
      <c r="F14" s="640">
        <v>13736.852000000001</v>
      </c>
      <c r="G14" s="659">
        <f t="shared" si="0"/>
        <v>68684.260000000009</v>
      </c>
      <c r="H14" s="664">
        <v>286917.17600000004</v>
      </c>
      <c r="I14" s="640">
        <v>71729.294000000009</v>
      </c>
      <c r="J14" s="659">
        <f t="shared" si="3"/>
        <v>358646.47000000003</v>
      </c>
      <c r="K14" s="736">
        <f t="shared" si="6"/>
        <v>0.27444633455769823</v>
      </c>
      <c r="L14" s="641">
        <f t="shared" si="6"/>
        <v>0.27444633455769823</v>
      </c>
      <c r="M14" s="869">
        <f t="shared" si="6"/>
        <v>0.27444633455769823</v>
      </c>
      <c r="N14" s="268"/>
    </row>
    <row r="15" spans="1:14">
      <c r="A15" s="868" t="s">
        <v>46</v>
      </c>
      <c r="B15" s="664">
        <v>134320</v>
      </c>
      <c r="C15" s="640">
        <v>33580</v>
      </c>
      <c r="D15" s="667">
        <v>167900</v>
      </c>
      <c r="E15" s="658">
        <v>9122.2960000000003</v>
      </c>
      <c r="F15" s="640">
        <v>2280.5740000000001</v>
      </c>
      <c r="G15" s="659">
        <f t="shared" si="0"/>
        <v>11402.87</v>
      </c>
      <c r="H15" s="664">
        <v>54385.392</v>
      </c>
      <c r="I15" s="640">
        <v>13596.348</v>
      </c>
      <c r="J15" s="659">
        <f t="shared" si="3"/>
        <v>67981.740000000005</v>
      </c>
      <c r="K15" s="736">
        <f t="shared" si="6"/>
        <v>0.40489422275163789</v>
      </c>
      <c r="L15" s="641">
        <f t="shared" si="6"/>
        <v>0.40489422275163789</v>
      </c>
      <c r="M15" s="869">
        <f t="shared" si="6"/>
        <v>0.40489422275163789</v>
      </c>
      <c r="N15" s="268"/>
    </row>
    <row r="16" spans="1:14">
      <c r="A16" s="870"/>
      <c r="B16" s="664"/>
      <c r="C16" s="640"/>
      <c r="D16" s="667"/>
      <c r="E16" s="658"/>
      <c r="F16" s="640"/>
      <c r="G16" s="659"/>
      <c r="H16" s="664"/>
      <c r="I16" s="640"/>
      <c r="J16" s="659"/>
      <c r="K16" s="737"/>
      <c r="L16" s="642"/>
      <c r="M16" s="871"/>
      <c r="N16" s="268"/>
    </row>
    <row r="17" spans="1:16" ht="13">
      <c r="A17" s="872" t="s">
        <v>520</v>
      </c>
      <c r="B17" s="665">
        <v>11008000</v>
      </c>
      <c r="C17" s="643">
        <v>2752000</v>
      </c>
      <c r="D17" s="668">
        <v>13760000</v>
      </c>
      <c r="E17" s="660">
        <f>SUM(E6:E9,E10:E15)</f>
        <v>575835.424</v>
      </c>
      <c r="F17" s="643">
        <f>SUM(F6:F9,F10:F15)</f>
        <v>143958.856</v>
      </c>
      <c r="G17" s="661">
        <f t="shared" ref="G17" si="7">SUM(E17:F17)</f>
        <v>719794.28</v>
      </c>
      <c r="H17" s="665">
        <f>SUM(H6:H9,H10:H15)</f>
        <v>3865253.5279999995</v>
      </c>
      <c r="I17" s="643">
        <f>SUM(I6:I9,I10:I15)</f>
        <v>966313.38199999987</v>
      </c>
      <c r="J17" s="661">
        <f t="shared" ref="J17" si="8">SUM(H17:I17)</f>
        <v>4831566.9099999992</v>
      </c>
      <c r="K17" s="738">
        <f>H17/B17</f>
        <v>0.35113131613372089</v>
      </c>
      <c r="L17" s="644">
        <f>I17/C17</f>
        <v>0.35113131613372089</v>
      </c>
      <c r="M17" s="873">
        <f>J17/D17</f>
        <v>0.35113131613372089</v>
      </c>
      <c r="N17" s="268"/>
    </row>
    <row r="18" spans="1:16">
      <c r="A18" s="870"/>
      <c r="B18" s="664"/>
      <c r="C18" s="640"/>
      <c r="D18" s="667"/>
      <c r="E18" s="658"/>
      <c r="F18" s="640"/>
      <c r="G18" s="659"/>
      <c r="H18" s="664"/>
      <c r="I18" s="640"/>
      <c r="J18" s="659"/>
      <c r="K18" s="737"/>
      <c r="L18" s="642"/>
      <c r="M18" s="871"/>
      <c r="N18" s="268"/>
    </row>
    <row r="19" spans="1:16">
      <c r="A19" s="868" t="s">
        <v>521</v>
      </c>
      <c r="B19" s="664">
        <v>550151200</v>
      </c>
      <c r="C19" s="640">
        <v>137537800</v>
      </c>
      <c r="D19" s="667">
        <v>687689000</v>
      </c>
      <c r="E19" s="1175">
        <v>51013608.851520009</v>
      </c>
      <c r="F19" s="1176">
        <v>10865929.68</v>
      </c>
      <c r="G19" s="659">
        <f t="shared" ref="G19" si="9">E19+F19</f>
        <v>61879538.531520009</v>
      </c>
      <c r="H19" s="1177">
        <v>266187563.55556801</v>
      </c>
      <c r="I19" s="1176">
        <v>99528544.790000021</v>
      </c>
      <c r="J19" s="659">
        <f t="shared" ref="J19" si="10">H19+I19</f>
        <v>365716108.34556806</v>
      </c>
      <c r="K19" s="736">
        <f>H19/B19</f>
        <v>0.48384437506556016</v>
      </c>
      <c r="L19" s="641">
        <f>I19/C19</f>
        <v>0.72364502551298637</v>
      </c>
      <c r="M19" s="869">
        <f>J19/D19</f>
        <v>0.53180450515504551</v>
      </c>
      <c r="N19" s="268"/>
    </row>
    <row r="20" spans="1:16">
      <c r="A20" s="870"/>
      <c r="B20" s="664"/>
      <c r="C20" s="640"/>
      <c r="D20" s="667"/>
      <c r="E20" s="658"/>
      <c r="F20" s="640"/>
      <c r="G20" s="659"/>
      <c r="H20" s="664"/>
      <c r="I20" s="640"/>
      <c r="J20" s="659"/>
      <c r="K20" s="737"/>
      <c r="L20" s="642"/>
      <c r="M20" s="871"/>
      <c r="N20" s="268"/>
    </row>
    <row r="21" spans="1:16" s="8" customFormat="1" ht="27.75" customHeight="1" thickBot="1">
      <c r="A21" s="874" t="s">
        <v>522</v>
      </c>
      <c r="B21" s="875">
        <v>561159200</v>
      </c>
      <c r="C21" s="876">
        <v>140289800</v>
      </c>
      <c r="D21" s="877">
        <v>701449000</v>
      </c>
      <c r="E21" s="878">
        <f t="shared" ref="E21:J21" si="11">SUM(E17,E19)</f>
        <v>51589444.275520012</v>
      </c>
      <c r="F21" s="876">
        <f t="shared" si="11"/>
        <v>11009888.536</v>
      </c>
      <c r="G21" s="879">
        <f t="shared" si="11"/>
        <v>62599332.81152001</v>
      </c>
      <c r="H21" s="875">
        <f t="shared" si="11"/>
        <v>270052817.08356804</v>
      </c>
      <c r="I21" s="876">
        <f t="shared" si="11"/>
        <v>100494858.17200002</v>
      </c>
      <c r="J21" s="879">
        <f t="shared" si="11"/>
        <v>370547675.25556809</v>
      </c>
      <c r="K21" s="880">
        <f>H21/B21</f>
        <v>0.48124100448423202</v>
      </c>
      <c r="L21" s="881">
        <f>I21/C21</f>
        <v>0.71633759668913932</v>
      </c>
      <c r="M21" s="882">
        <f>J21/D21</f>
        <v>0.52826032292521352</v>
      </c>
      <c r="N21" s="268"/>
    </row>
    <row r="22" spans="1:16" s="269" customFormat="1" ht="10">
      <c r="A22" s="889"/>
      <c r="B22" s="890"/>
      <c r="C22" s="891"/>
      <c r="D22" s="892"/>
      <c r="E22" s="893"/>
      <c r="F22" s="891"/>
      <c r="G22" s="894"/>
      <c r="H22" s="890"/>
      <c r="I22" s="891"/>
      <c r="J22" s="894"/>
      <c r="K22" s="890"/>
      <c r="L22" s="891"/>
      <c r="M22" s="895"/>
    </row>
    <row r="23" spans="1:16" s="269" customFormat="1">
      <c r="A23" s="896" t="s">
        <v>523</v>
      </c>
      <c r="B23" s="666"/>
      <c r="C23" s="270"/>
      <c r="D23" s="669"/>
      <c r="E23" s="662"/>
      <c r="F23" s="270"/>
      <c r="G23" s="663"/>
      <c r="H23" s="666"/>
      <c r="I23" s="270"/>
      <c r="J23" s="663"/>
      <c r="K23" s="666"/>
      <c r="L23" s="270"/>
      <c r="M23" s="897"/>
    </row>
    <row r="24" spans="1:16" s="269" customFormat="1" ht="12.75" customHeight="1">
      <c r="A24" s="898" t="s">
        <v>524</v>
      </c>
      <c r="B24" s="672" t="s">
        <v>525</v>
      </c>
      <c r="C24" s="271"/>
      <c r="D24" s="673"/>
      <c r="E24" s="730">
        <v>1495709.4400000002</v>
      </c>
      <c r="F24" s="350"/>
      <c r="G24" s="1161">
        <v>1495709.4400000002</v>
      </c>
      <c r="H24" s="731">
        <v>9793111.1899999995</v>
      </c>
      <c r="I24" s="272"/>
      <c r="J24" s="1161">
        <v>9793111.1899999995</v>
      </c>
      <c r="K24" s="739"/>
      <c r="L24" s="271"/>
      <c r="M24" s="899"/>
      <c r="O24" s="273"/>
    </row>
    <row r="25" spans="1:16" s="269" customFormat="1">
      <c r="A25" s="896" t="s">
        <v>526</v>
      </c>
      <c r="B25" s="672"/>
      <c r="C25" s="271"/>
      <c r="D25" s="673"/>
      <c r="E25" s="730">
        <v>6339625.5499999998</v>
      </c>
      <c r="F25" s="678">
        <v>1035001.8880854296</v>
      </c>
      <c r="G25" s="1161">
        <v>7374627.4380854294</v>
      </c>
      <c r="H25" s="731">
        <v>34919352.839999996</v>
      </c>
      <c r="I25" s="678">
        <v>8979675.4606173933</v>
      </c>
      <c r="J25" s="1161">
        <v>43899028.300617389</v>
      </c>
      <c r="K25" s="739"/>
      <c r="L25" s="271"/>
      <c r="M25" s="899"/>
      <c r="O25" s="273"/>
      <c r="P25" s="273"/>
    </row>
    <row r="26" spans="1:16" s="269" customFormat="1">
      <c r="A26" s="896" t="s">
        <v>527</v>
      </c>
      <c r="B26" s="672"/>
      <c r="C26" s="271"/>
      <c r="D26" s="673"/>
      <c r="E26" s="979">
        <v>-142770.99152000001</v>
      </c>
      <c r="F26" s="350"/>
      <c r="G26" s="1184">
        <v>-142770.99152000001</v>
      </c>
      <c r="H26" s="980">
        <v>-771468.06556800008</v>
      </c>
      <c r="I26" s="272"/>
      <c r="J26" s="1185">
        <v>-771468.06556800008</v>
      </c>
      <c r="K26" s="739"/>
      <c r="L26" s="274"/>
      <c r="M26" s="899"/>
      <c r="O26" s="273"/>
    </row>
    <row r="27" spans="1:16" s="269" customFormat="1" ht="15.75" customHeight="1">
      <c r="A27" s="900" t="s">
        <v>528</v>
      </c>
      <c r="B27" s="672"/>
      <c r="C27" s="271"/>
      <c r="D27" s="673"/>
      <c r="E27" s="724"/>
      <c r="F27" s="350"/>
      <c r="G27" s="725"/>
      <c r="H27" s="726"/>
      <c r="I27" s="350"/>
      <c r="J27" s="725"/>
      <c r="K27" s="739"/>
      <c r="L27" s="271"/>
      <c r="M27" s="899"/>
      <c r="O27" s="273"/>
    </row>
    <row r="28" spans="1:16" s="269" customFormat="1">
      <c r="A28" s="901" t="s">
        <v>529</v>
      </c>
      <c r="B28" s="672"/>
      <c r="C28" s="271"/>
      <c r="D28" s="673"/>
      <c r="E28" s="724"/>
      <c r="F28" s="350"/>
      <c r="G28" s="725"/>
      <c r="H28" s="726"/>
      <c r="I28" s="350"/>
      <c r="J28" s="725"/>
      <c r="K28" s="739"/>
      <c r="L28" s="271"/>
      <c r="M28" s="899"/>
      <c r="O28" s="273"/>
    </row>
    <row r="29" spans="1:16" s="269" customFormat="1" ht="13.5" thickBot="1">
      <c r="A29" s="902" t="s">
        <v>530</v>
      </c>
      <c r="B29" s="903"/>
      <c r="C29" s="904"/>
      <c r="D29" s="905"/>
      <c r="E29" s="906">
        <f t="shared" ref="E29:J29" si="12">SUM(E24:E28)</f>
        <v>7692563.9984800005</v>
      </c>
      <c r="F29" s="907">
        <f t="shared" si="12"/>
        <v>1035001.8880854296</v>
      </c>
      <c r="G29" s="908">
        <f t="shared" si="12"/>
        <v>8727565.8865654282</v>
      </c>
      <c r="H29" s="909">
        <f>SUM(H24:H28)</f>
        <v>43940995.964431994</v>
      </c>
      <c r="I29" s="907">
        <f t="shared" si="12"/>
        <v>8979675.4606173933</v>
      </c>
      <c r="J29" s="908">
        <f t="shared" si="12"/>
        <v>52920671.425049387</v>
      </c>
      <c r="K29" s="910"/>
      <c r="L29" s="904"/>
      <c r="M29" s="911"/>
      <c r="O29" s="273"/>
    </row>
    <row r="30" spans="1:16" s="269" customFormat="1" ht="13">
      <c r="A30" s="883"/>
      <c r="B30" s="884"/>
      <c r="C30" s="885"/>
      <c r="D30" s="886"/>
      <c r="E30" s="887"/>
      <c r="F30" s="885"/>
      <c r="G30" s="888"/>
      <c r="H30" s="884"/>
      <c r="I30" s="885"/>
      <c r="J30" s="888"/>
      <c r="K30" s="884"/>
      <c r="L30" s="885"/>
      <c r="M30" s="888"/>
    </row>
    <row r="31" spans="1:16" s="269" customFormat="1" ht="12.75" customHeight="1">
      <c r="A31" s="671" t="s">
        <v>49</v>
      </c>
      <c r="B31" s="727">
        <f>D31*0.8</f>
        <v>885631.20000000007</v>
      </c>
      <c r="C31" s="728">
        <f>D31*0.2</f>
        <v>221407.80000000002</v>
      </c>
      <c r="D31" s="729">
        <v>1107039</v>
      </c>
      <c r="E31" s="732"/>
      <c r="F31" s="733"/>
      <c r="G31" s="734"/>
      <c r="H31" s="735"/>
      <c r="I31" s="733"/>
      <c r="J31" s="734"/>
      <c r="K31" s="740"/>
      <c r="L31" s="674"/>
      <c r="M31" s="675"/>
      <c r="N31" s="275"/>
      <c r="O31" s="273"/>
    </row>
    <row r="33" spans="1:13" ht="12" customHeight="1">
      <c r="A33" s="1391" t="s">
        <v>531</v>
      </c>
      <c r="B33" s="1391"/>
      <c r="C33" s="1391"/>
      <c r="D33" s="1391"/>
      <c r="E33" s="1391"/>
      <c r="F33" s="1391"/>
      <c r="G33" s="1391"/>
      <c r="H33" s="1391"/>
      <c r="I33" s="1391"/>
      <c r="J33" s="1391"/>
      <c r="K33" s="1391"/>
      <c r="L33" s="1391"/>
      <c r="M33" s="1391"/>
    </row>
    <row r="34" spans="1:13" ht="12.65" customHeight="1">
      <c r="A34" s="1229" t="s">
        <v>532</v>
      </c>
      <c r="B34" s="1229"/>
      <c r="C34" s="1229"/>
      <c r="D34" s="1229"/>
      <c r="E34" s="1229"/>
      <c r="F34" s="1229"/>
      <c r="G34" s="1229"/>
      <c r="H34" s="1229"/>
      <c r="I34" s="1229"/>
      <c r="J34" s="1229"/>
      <c r="K34" s="1229"/>
      <c r="L34" s="1229"/>
      <c r="M34" s="1229"/>
    </row>
    <row r="35" spans="1:13">
      <c r="A35" s="1392" t="s">
        <v>533</v>
      </c>
      <c r="B35" s="1392"/>
      <c r="C35" s="1392"/>
      <c r="D35" s="1392"/>
      <c r="E35" s="1392"/>
      <c r="F35" s="1392"/>
      <c r="G35" s="1392"/>
      <c r="H35" s="1392"/>
      <c r="I35" s="1392"/>
      <c r="J35" s="1392"/>
      <c r="K35" s="1392"/>
      <c r="L35" s="1392"/>
      <c r="M35" s="1392"/>
    </row>
    <row r="36" spans="1:13" ht="12.65" customHeight="1">
      <c r="A36" s="1229" t="s">
        <v>534</v>
      </c>
      <c r="B36" s="1229"/>
      <c r="C36" s="1229"/>
      <c r="D36" s="1229"/>
      <c r="E36" s="1229"/>
      <c r="F36" s="1229"/>
      <c r="G36" s="1229"/>
      <c r="H36" s="1229"/>
      <c r="I36" s="1229"/>
      <c r="J36" s="1229"/>
      <c r="K36" s="1229"/>
      <c r="L36" s="1229"/>
      <c r="M36" s="1229"/>
    </row>
    <row r="37" spans="1:13" ht="12.65" customHeight="1">
      <c r="A37" s="1390" t="s">
        <v>535</v>
      </c>
      <c r="B37" s="1390"/>
      <c r="C37" s="1390"/>
      <c r="D37" s="1390"/>
      <c r="E37" s="1390"/>
      <c r="F37" s="1390"/>
      <c r="G37" s="1390"/>
      <c r="H37" s="1390"/>
      <c r="I37" s="1390"/>
      <c r="J37" s="1390"/>
      <c r="K37" s="1390"/>
      <c r="L37" s="1390"/>
      <c r="M37" s="1390"/>
    </row>
    <row r="38" spans="1:13" ht="12.65" customHeight="1">
      <c r="A38" s="1230" t="s">
        <v>536</v>
      </c>
      <c r="B38" s="1230"/>
      <c r="C38" s="1230"/>
      <c r="D38" s="1230"/>
      <c r="E38" s="1230"/>
      <c r="F38" s="1230"/>
      <c r="G38" s="1230"/>
      <c r="H38" s="1230"/>
      <c r="I38" s="1230"/>
      <c r="J38" s="1230"/>
      <c r="K38" s="1230"/>
      <c r="L38" s="1230"/>
      <c r="M38" s="1230"/>
    </row>
    <row r="39" spans="1:13">
      <c r="A39" s="1390" t="s">
        <v>537</v>
      </c>
      <c r="B39" s="1390"/>
      <c r="C39" s="1390"/>
      <c r="D39" s="1390"/>
      <c r="E39" s="1390"/>
      <c r="F39" s="1390"/>
      <c r="G39" s="1390"/>
      <c r="H39" s="1390"/>
      <c r="I39" s="1390"/>
      <c r="J39" s="1390"/>
      <c r="K39" s="1390"/>
      <c r="L39" s="1390"/>
      <c r="M39" s="1390"/>
    </row>
    <row r="40" spans="1:13">
      <c r="A40" s="541"/>
      <c r="C40" s="357"/>
      <c r="D40" s="357"/>
      <c r="E40" s="357"/>
      <c r="F40" s="357"/>
      <c r="G40" s="357"/>
      <c r="H40" s="357"/>
      <c r="L40" s="541"/>
    </row>
    <row r="41" spans="1:13">
      <c r="A41" s="541" t="s">
        <v>538</v>
      </c>
    </row>
    <row r="42" spans="1:13" hidden="1"/>
    <row r="43" spans="1:13">
      <c r="B43" s="276"/>
      <c r="C43" s="276"/>
    </row>
  </sheetData>
  <mergeCells count="14">
    <mergeCell ref="A1:M1"/>
    <mergeCell ref="A2:M2"/>
    <mergeCell ref="A3:M3"/>
    <mergeCell ref="B4:D4"/>
    <mergeCell ref="E4:G4"/>
    <mergeCell ref="H4:J4"/>
    <mergeCell ref="K4:M4"/>
    <mergeCell ref="A39:M39"/>
    <mergeCell ref="A37:M37"/>
    <mergeCell ref="A33:M33"/>
    <mergeCell ref="A36:M36"/>
    <mergeCell ref="A35:M35"/>
    <mergeCell ref="A34:M34"/>
    <mergeCell ref="A38:M38"/>
  </mergeCells>
  <printOptions horizontalCentered="1" verticalCentered="1"/>
  <pageMargins left="0.25" right="0.25" top="0.5" bottom="0.5" header="0.5" footer="0.5"/>
  <pageSetup scale="10" orientation="landscape" r:id="rId1"/>
  <customProperties>
    <customPr name="_pios_id" r:id="rId2"/>
  </customProperties>
  <ignoredErrors>
    <ignoredError sqref="G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pageSetUpPr fitToPage="1"/>
  </sheetPr>
  <dimension ref="A1:AC31"/>
  <sheetViews>
    <sheetView zoomScale="85" zoomScaleNormal="85" workbookViewId="0">
      <selection sqref="A1:AC1"/>
    </sheetView>
  </sheetViews>
  <sheetFormatPr defaultColWidth="9.453125" defaultRowHeight="12.5"/>
  <cols>
    <col min="1" max="1" width="14.453125" customWidth="1"/>
    <col min="2" max="3" width="7.1796875" customWidth="1"/>
    <col min="4" max="4" width="15.453125" customWidth="1"/>
    <col min="5" max="5" width="12.54296875" customWidth="1"/>
    <col min="6" max="8" width="8.54296875" customWidth="1"/>
    <col min="9" max="9" width="12.54296875" customWidth="1"/>
    <col min="10" max="10" width="13.54296875" style="4" customWidth="1"/>
    <col min="11" max="12" width="13.54296875" customWidth="1"/>
    <col min="13" max="13" width="19.1796875" customWidth="1"/>
    <col min="14" max="14" width="13.54296875" customWidth="1"/>
    <col min="15" max="15" width="18.54296875" customWidth="1"/>
    <col min="16" max="16" width="10.81640625" customWidth="1"/>
    <col min="17" max="17" width="10.54296875" customWidth="1"/>
    <col min="18" max="18" width="16" customWidth="1"/>
    <col min="19" max="19" width="9.54296875" customWidth="1"/>
    <col min="20" max="20" width="15.54296875" customWidth="1"/>
    <col min="21" max="21" width="9.54296875" customWidth="1"/>
    <col min="22" max="22" width="11" bestFit="1" customWidth="1"/>
    <col min="23" max="23" width="15.54296875" customWidth="1"/>
    <col min="24" max="24" width="13.54296875" customWidth="1"/>
    <col min="25" max="25" width="14.54296875" customWidth="1"/>
    <col min="26" max="26" width="13.453125" customWidth="1"/>
    <col min="27" max="28" width="9.1796875"/>
  </cols>
  <sheetData>
    <row r="1" spans="1:29" ht="15.5">
      <c r="A1" s="1414" t="s">
        <v>539</v>
      </c>
      <c r="B1" s="1414"/>
      <c r="C1" s="1414"/>
      <c r="D1" s="1414"/>
      <c r="E1" s="1414"/>
      <c r="F1" s="1414"/>
      <c r="G1" s="1414"/>
      <c r="H1" s="1414"/>
      <c r="I1" s="1414"/>
      <c r="J1" s="1414"/>
      <c r="K1" s="1414"/>
      <c r="L1" s="1414"/>
      <c r="M1" s="1414"/>
      <c r="N1" s="1414"/>
      <c r="O1" s="1414"/>
      <c r="P1" s="1414"/>
      <c r="Q1" s="1414"/>
      <c r="R1" s="1414"/>
      <c r="S1" s="1414"/>
      <c r="T1" s="1414"/>
      <c r="U1" s="1414"/>
      <c r="V1" s="1414"/>
      <c r="W1" s="1414"/>
      <c r="X1" s="1414"/>
      <c r="Y1" s="1414"/>
      <c r="Z1" s="1414"/>
      <c r="AA1" s="1414"/>
      <c r="AB1" s="1414"/>
      <c r="AC1" s="1414"/>
    </row>
    <row r="2" spans="1:29" ht="15.5">
      <c r="A2" s="1415" t="s">
        <v>1</v>
      </c>
      <c r="B2" s="1415"/>
      <c r="C2" s="1415"/>
      <c r="D2" s="1415"/>
      <c r="E2" s="1415"/>
      <c r="F2" s="1415"/>
      <c r="G2" s="1415"/>
      <c r="H2" s="1415"/>
      <c r="I2" s="1415"/>
      <c r="J2" s="1415"/>
      <c r="K2" s="1415"/>
      <c r="L2" s="1415"/>
      <c r="M2" s="1415"/>
      <c r="N2" s="1415"/>
      <c r="O2" s="1415"/>
      <c r="P2" s="1415"/>
      <c r="Q2" s="1415"/>
      <c r="R2" s="1415"/>
      <c r="S2" s="1415"/>
      <c r="T2" s="1415"/>
      <c r="U2" s="1415"/>
      <c r="V2" s="1415"/>
      <c r="W2" s="1415"/>
      <c r="X2" s="1415"/>
      <c r="Y2" s="1415"/>
      <c r="Z2" s="1415"/>
      <c r="AA2" s="1415"/>
      <c r="AB2" s="1415"/>
      <c r="AC2" s="1415"/>
    </row>
    <row r="3" spans="1:29" ht="16" thickBot="1">
      <c r="A3" s="1402" t="s">
        <v>777</v>
      </c>
      <c r="B3" s="1402"/>
      <c r="C3" s="1402"/>
      <c r="D3" s="1402"/>
      <c r="E3" s="1402"/>
      <c r="F3" s="1402"/>
      <c r="G3" s="1402"/>
      <c r="H3" s="1402"/>
      <c r="I3" s="1402"/>
      <c r="J3" s="1402"/>
      <c r="K3" s="1402"/>
      <c r="L3" s="1402"/>
      <c r="M3" s="1402"/>
      <c r="N3" s="1402"/>
      <c r="O3" s="1402"/>
      <c r="P3" s="1402"/>
      <c r="Q3" s="1402"/>
      <c r="R3" s="1402"/>
      <c r="S3" s="1402"/>
      <c r="T3" s="1402"/>
      <c r="U3" s="1402"/>
      <c r="V3" s="1402"/>
      <c r="W3" s="1402"/>
      <c r="X3" s="1402"/>
      <c r="Y3" s="1402"/>
      <c r="Z3" s="1402"/>
      <c r="AA3" s="1402"/>
      <c r="AB3" s="1402"/>
      <c r="AC3" s="1402"/>
    </row>
    <row r="4" spans="1:29" ht="15.75" customHeight="1" thickBot="1">
      <c r="A4" s="1419"/>
      <c r="B4" s="1422" t="s">
        <v>540</v>
      </c>
      <c r="C4" s="1423"/>
      <c r="D4" s="1423"/>
      <c r="E4" s="1423"/>
      <c r="F4" s="1423"/>
      <c r="G4" s="1423"/>
      <c r="H4" s="1423"/>
      <c r="I4" s="1423"/>
      <c r="J4" s="1423"/>
      <c r="K4" s="1424"/>
      <c r="L4" s="1425" t="s">
        <v>541</v>
      </c>
      <c r="M4" s="1426"/>
      <c r="N4" s="1426"/>
      <c r="O4" s="1427"/>
      <c r="P4" s="1428" t="s">
        <v>542</v>
      </c>
      <c r="Q4" s="1429"/>
      <c r="R4" s="1429"/>
      <c r="S4" s="1429"/>
      <c r="T4" s="1429"/>
      <c r="U4" s="1430" t="s">
        <v>543</v>
      </c>
      <c r="V4" s="1431"/>
      <c r="W4" s="1432" t="s">
        <v>544</v>
      </c>
      <c r="X4" s="1435" t="s">
        <v>545</v>
      </c>
      <c r="Y4" s="1412" t="s">
        <v>546</v>
      </c>
      <c r="Z4" s="1445" t="s">
        <v>547</v>
      </c>
      <c r="AA4" s="1416" t="s">
        <v>548</v>
      </c>
      <c r="AB4" s="1406" t="s">
        <v>376</v>
      </c>
      <c r="AC4" s="1403" t="s">
        <v>375</v>
      </c>
    </row>
    <row r="5" spans="1:29" ht="15" customHeight="1">
      <c r="A5" s="1420"/>
      <c r="B5" s="1439" t="s">
        <v>549</v>
      </c>
      <c r="C5" s="1410"/>
      <c r="D5" s="1410"/>
      <c r="E5" s="1440"/>
      <c r="F5" s="1428" t="s">
        <v>550</v>
      </c>
      <c r="G5" s="1429"/>
      <c r="H5" s="1429"/>
      <c r="I5" s="1429"/>
      <c r="J5" s="1441"/>
      <c r="K5" s="1429" t="s">
        <v>551</v>
      </c>
      <c r="L5" s="1439" t="s">
        <v>552</v>
      </c>
      <c r="M5" s="1410" t="s">
        <v>553</v>
      </c>
      <c r="N5" s="1410" t="s">
        <v>554</v>
      </c>
      <c r="O5" s="1412" t="s">
        <v>555</v>
      </c>
      <c r="P5" s="1439" t="s">
        <v>556</v>
      </c>
      <c r="Q5" s="1410" t="s">
        <v>557</v>
      </c>
      <c r="R5" s="1410" t="s">
        <v>558</v>
      </c>
      <c r="S5" s="1435" t="s">
        <v>559</v>
      </c>
      <c r="T5" s="1440" t="s">
        <v>560</v>
      </c>
      <c r="U5" s="1439" t="s">
        <v>561</v>
      </c>
      <c r="V5" s="1450" t="s">
        <v>562</v>
      </c>
      <c r="W5" s="1433"/>
      <c r="X5" s="1436"/>
      <c r="Y5" s="1438"/>
      <c r="Z5" s="1446"/>
      <c r="AA5" s="1417"/>
      <c r="AB5" s="1407"/>
      <c r="AC5" s="1404"/>
    </row>
    <row r="6" spans="1:29" ht="28">
      <c r="A6" s="1421"/>
      <c r="B6" s="754" t="s">
        <v>563</v>
      </c>
      <c r="C6" s="755" t="s">
        <v>564</v>
      </c>
      <c r="D6" s="755" t="s">
        <v>565</v>
      </c>
      <c r="E6" s="756" t="s">
        <v>566</v>
      </c>
      <c r="F6" s="754" t="s">
        <v>567</v>
      </c>
      <c r="G6" s="755" t="s">
        <v>568</v>
      </c>
      <c r="H6" s="755" t="s">
        <v>569</v>
      </c>
      <c r="I6" s="757" t="s">
        <v>570</v>
      </c>
      <c r="J6" s="756" t="s">
        <v>571</v>
      </c>
      <c r="K6" s="1442"/>
      <c r="L6" s="1443"/>
      <c r="M6" s="1411"/>
      <c r="N6" s="1411"/>
      <c r="O6" s="1413"/>
      <c r="P6" s="1443"/>
      <c r="Q6" s="1411"/>
      <c r="R6" s="1411"/>
      <c r="S6" s="1448"/>
      <c r="T6" s="1452"/>
      <c r="U6" s="1443"/>
      <c r="V6" s="1451"/>
      <c r="W6" s="1434"/>
      <c r="X6" s="1437"/>
      <c r="Y6" s="1413"/>
      <c r="Z6" s="1447"/>
      <c r="AA6" s="1418"/>
      <c r="AB6" s="1408"/>
      <c r="AC6" s="1405"/>
    </row>
    <row r="7" spans="1:29" ht="13">
      <c r="A7" s="758" t="s">
        <v>381</v>
      </c>
      <c r="B7" s="761">
        <v>0</v>
      </c>
      <c r="C7" s="307">
        <v>652</v>
      </c>
      <c r="D7" s="307">
        <v>0</v>
      </c>
      <c r="E7" s="762">
        <v>652</v>
      </c>
      <c r="F7" s="761">
        <v>14600</v>
      </c>
      <c r="G7" s="307">
        <v>3237</v>
      </c>
      <c r="H7" s="307">
        <v>455</v>
      </c>
      <c r="I7" s="763">
        <v>26</v>
      </c>
      <c r="J7" s="764">
        <v>18318</v>
      </c>
      <c r="K7" s="765">
        <v>18970</v>
      </c>
      <c r="L7" s="761">
        <v>55136</v>
      </c>
      <c r="M7" s="307">
        <v>16906</v>
      </c>
      <c r="N7" s="766">
        <v>5439</v>
      </c>
      <c r="O7" s="767">
        <v>77481</v>
      </c>
      <c r="P7" s="768" t="s">
        <v>572</v>
      </c>
      <c r="Q7" s="766">
        <v>8699</v>
      </c>
      <c r="R7" s="766">
        <v>18721</v>
      </c>
      <c r="S7" s="767">
        <v>6089</v>
      </c>
      <c r="T7" s="769">
        <v>33509</v>
      </c>
      <c r="U7" s="768">
        <v>96451</v>
      </c>
      <c r="V7" s="767">
        <v>-14539</v>
      </c>
      <c r="W7" s="770">
        <v>1536454</v>
      </c>
      <c r="X7" s="307">
        <v>1401702</v>
      </c>
      <c r="Y7" s="832">
        <v>1.0961345564178406</v>
      </c>
      <c r="Z7" s="835">
        <v>5641365</v>
      </c>
      <c r="AA7" s="844">
        <v>946420</v>
      </c>
      <c r="AB7" s="836">
        <v>385740</v>
      </c>
      <c r="AC7" s="845">
        <v>204294</v>
      </c>
    </row>
    <row r="8" spans="1:29" ht="13">
      <c r="A8" s="759" t="s">
        <v>382</v>
      </c>
      <c r="B8" s="771">
        <v>0</v>
      </c>
      <c r="C8" s="560">
        <v>846</v>
      </c>
      <c r="D8" s="560">
        <v>0</v>
      </c>
      <c r="E8" s="762">
        <v>846</v>
      </c>
      <c r="F8" s="771">
        <v>11407</v>
      </c>
      <c r="G8" s="560">
        <v>3742</v>
      </c>
      <c r="H8" s="560">
        <v>510</v>
      </c>
      <c r="I8" s="772">
        <v>85</v>
      </c>
      <c r="J8" s="764">
        <v>15744</v>
      </c>
      <c r="K8" s="765">
        <v>16590</v>
      </c>
      <c r="L8" s="771">
        <v>59591</v>
      </c>
      <c r="M8" s="560">
        <v>13921</v>
      </c>
      <c r="N8" s="773">
        <v>5777</v>
      </c>
      <c r="O8" s="767">
        <v>79289</v>
      </c>
      <c r="P8" s="774" t="s">
        <v>572</v>
      </c>
      <c r="Q8" s="773">
        <v>4368</v>
      </c>
      <c r="R8" s="773">
        <v>13530</v>
      </c>
      <c r="S8" s="767">
        <v>7256</v>
      </c>
      <c r="T8" s="769">
        <v>25154</v>
      </c>
      <c r="U8" s="774">
        <v>95879</v>
      </c>
      <c r="V8" s="830">
        <v>-8564</v>
      </c>
      <c r="W8" s="771">
        <v>1527890</v>
      </c>
      <c r="X8" s="307">
        <v>1401702</v>
      </c>
      <c r="Y8" s="832">
        <v>1.0900248412287348</v>
      </c>
      <c r="Z8" s="837">
        <v>5641365</v>
      </c>
      <c r="AA8" s="846">
        <v>940672</v>
      </c>
      <c r="AB8" s="838">
        <v>384037</v>
      </c>
      <c r="AC8" s="847">
        <v>203181</v>
      </c>
    </row>
    <row r="9" spans="1:29" ht="13">
      <c r="A9" s="759" t="s">
        <v>383</v>
      </c>
      <c r="B9" s="771">
        <v>2665</v>
      </c>
      <c r="C9" s="560">
        <v>932</v>
      </c>
      <c r="D9" s="560">
        <v>0</v>
      </c>
      <c r="E9" s="762">
        <v>3597</v>
      </c>
      <c r="F9" s="771">
        <v>13985</v>
      </c>
      <c r="G9" s="560">
        <v>3356</v>
      </c>
      <c r="H9" s="560">
        <v>517</v>
      </c>
      <c r="I9" s="772">
        <v>104</v>
      </c>
      <c r="J9" s="764">
        <v>17962</v>
      </c>
      <c r="K9" s="765">
        <v>21559</v>
      </c>
      <c r="L9" s="771">
        <v>43459</v>
      </c>
      <c r="M9" s="560">
        <v>15979</v>
      </c>
      <c r="N9" s="773">
        <v>70297</v>
      </c>
      <c r="O9" s="767">
        <v>129735</v>
      </c>
      <c r="P9" s="774" t="s">
        <v>572</v>
      </c>
      <c r="Q9" s="773">
        <v>3948</v>
      </c>
      <c r="R9" s="773">
        <v>23597</v>
      </c>
      <c r="S9" s="767">
        <v>14084</v>
      </c>
      <c r="T9" s="769">
        <v>41629</v>
      </c>
      <c r="U9" s="774">
        <v>151294</v>
      </c>
      <c r="V9" s="830">
        <v>-20070</v>
      </c>
      <c r="W9" s="771">
        <v>1507820</v>
      </c>
      <c r="X9" s="307">
        <v>1401702</v>
      </c>
      <c r="Y9" s="832">
        <v>1.0757065339137706</v>
      </c>
      <c r="Z9" s="837">
        <v>5641365</v>
      </c>
      <c r="AA9" s="846">
        <v>927477</v>
      </c>
      <c r="AB9" s="838">
        <v>380792</v>
      </c>
      <c r="AC9" s="847">
        <v>199551</v>
      </c>
    </row>
    <row r="10" spans="1:29" ht="13">
      <c r="A10" s="759" t="s">
        <v>384</v>
      </c>
      <c r="B10" s="771">
        <v>0</v>
      </c>
      <c r="C10" s="560">
        <v>867</v>
      </c>
      <c r="D10" s="560">
        <v>0</v>
      </c>
      <c r="E10" s="762">
        <v>867</v>
      </c>
      <c r="F10" s="771">
        <v>9444</v>
      </c>
      <c r="G10" s="560">
        <v>2218</v>
      </c>
      <c r="H10" s="560">
        <v>451</v>
      </c>
      <c r="I10" s="772">
        <v>109</v>
      </c>
      <c r="J10" s="764">
        <v>12222</v>
      </c>
      <c r="K10" s="765">
        <v>13089</v>
      </c>
      <c r="L10" s="771">
        <v>24902</v>
      </c>
      <c r="M10" s="560">
        <v>10830</v>
      </c>
      <c r="N10" s="773">
        <v>4516</v>
      </c>
      <c r="O10" s="767">
        <v>40248</v>
      </c>
      <c r="P10" s="775" t="s">
        <v>572</v>
      </c>
      <c r="Q10" s="773">
        <v>4809</v>
      </c>
      <c r="R10" s="773">
        <v>16550</v>
      </c>
      <c r="S10" s="767">
        <v>-3559</v>
      </c>
      <c r="T10" s="769">
        <v>17800</v>
      </c>
      <c r="U10" s="768">
        <v>53337</v>
      </c>
      <c r="V10" s="767">
        <v>-4711</v>
      </c>
      <c r="W10" s="761">
        <v>1503109</v>
      </c>
      <c r="X10" s="307">
        <v>1401702</v>
      </c>
      <c r="Y10" s="832">
        <v>1.0723456198250412</v>
      </c>
      <c r="Z10" s="837">
        <v>5641365</v>
      </c>
      <c r="AA10" s="846">
        <v>922356</v>
      </c>
      <c r="AB10" s="838">
        <v>381423</v>
      </c>
      <c r="AC10" s="847">
        <v>199330</v>
      </c>
    </row>
    <row r="11" spans="1:29" ht="13">
      <c r="A11" s="759" t="s">
        <v>385</v>
      </c>
      <c r="B11" s="771">
        <v>0</v>
      </c>
      <c r="C11" s="560">
        <v>481</v>
      </c>
      <c r="D11" s="560">
        <v>0</v>
      </c>
      <c r="E11" s="762">
        <v>481</v>
      </c>
      <c r="F11" s="771">
        <v>8979</v>
      </c>
      <c r="G11" s="560">
        <v>2683</v>
      </c>
      <c r="H11" s="560">
        <v>331</v>
      </c>
      <c r="I11" s="772">
        <v>78</v>
      </c>
      <c r="J11" s="764">
        <v>12071</v>
      </c>
      <c r="K11" s="765">
        <v>12552</v>
      </c>
      <c r="L11" s="771">
        <v>30608</v>
      </c>
      <c r="M11" s="560">
        <v>15891</v>
      </c>
      <c r="N11" s="773">
        <v>3367</v>
      </c>
      <c r="O11" s="767">
        <v>49866</v>
      </c>
      <c r="P11" s="774" t="s">
        <v>572</v>
      </c>
      <c r="Q11" s="773">
        <v>6531</v>
      </c>
      <c r="R11" s="773">
        <v>13980</v>
      </c>
      <c r="S11" s="767">
        <v>17942</v>
      </c>
      <c r="T11" s="769">
        <v>38453</v>
      </c>
      <c r="U11" s="768">
        <v>62418</v>
      </c>
      <c r="V11" s="767">
        <v>-25901</v>
      </c>
      <c r="W11" s="761">
        <v>1477208</v>
      </c>
      <c r="X11" s="307">
        <v>1401702</v>
      </c>
      <c r="Y11" s="832">
        <v>1.053867369811843</v>
      </c>
      <c r="Z11" s="837">
        <v>5641365</v>
      </c>
      <c r="AA11" s="846">
        <v>905627</v>
      </c>
      <c r="AB11" s="838">
        <v>375633</v>
      </c>
      <c r="AC11" s="847">
        <v>195948</v>
      </c>
    </row>
    <row r="12" spans="1:29" ht="13">
      <c r="A12" s="759" t="s">
        <v>386</v>
      </c>
      <c r="B12" s="771"/>
      <c r="C12" s="560"/>
      <c r="D12" s="560"/>
      <c r="E12" s="762"/>
      <c r="F12" s="771"/>
      <c r="G12" s="560"/>
      <c r="H12" s="560"/>
      <c r="I12" s="772"/>
      <c r="J12" s="764"/>
      <c r="K12" s="765"/>
      <c r="L12" s="771"/>
      <c r="M12" s="560"/>
      <c r="N12" s="773"/>
      <c r="O12" s="767"/>
      <c r="P12" s="774"/>
      <c r="Q12" s="773"/>
      <c r="R12" s="773"/>
      <c r="S12" s="767"/>
      <c r="T12" s="769"/>
      <c r="U12" s="768"/>
      <c r="V12" s="767"/>
      <c r="W12" s="761"/>
      <c r="X12" s="307"/>
      <c r="Y12" s="832"/>
      <c r="Z12" s="837"/>
      <c r="AA12" s="846"/>
      <c r="AB12" s="838"/>
      <c r="AC12" s="847"/>
    </row>
    <row r="13" spans="1:29" ht="13">
      <c r="A13" s="759" t="s">
        <v>387</v>
      </c>
      <c r="B13" s="771"/>
      <c r="C13" s="560"/>
      <c r="D13" s="560"/>
      <c r="E13" s="762"/>
      <c r="F13" s="771"/>
      <c r="G13" s="560"/>
      <c r="H13" s="560"/>
      <c r="I13" s="772"/>
      <c r="J13" s="764"/>
      <c r="K13" s="765"/>
      <c r="L13" s="771"/>
      <c r="M13" s="560"/>
      <c r="N13" s="773"/>
      <c r="O13" s="767"/>
      <c r="P13" s="774"/>
      <c r="Q13" s="773"/>
      <c r="R13" s="773"/>
      <c r="S13" s="767"/>
      <c r="T13" s="769"/>
      <c r="U13" s="768"/>
      <c r="V13" s="767"/>
      <c r="W13" s="761"/>
      <c r="X13" s="307"/>
      <c r="Y13" s="832"/>
      <c r="Z13" s="837"/>
      <c r="AA13" s="846"/>
      <c r="AB13" s="838"/>
      <c r="AC13" s="847"/>
    </row>
    <row r="14" spans="1:29" ht="13">
      <c r="A14" s="759" t="s">
        <v>388</v>
      </c>
      <c r="B14" s="771"/>
      <c r="C14" s="560"/>
      <c r="D14" s="560"/>
      <c r="E14" s="762"/>
      <c r="F14" s="771"/>
      <c r="G14" s="560"/>
      <c r="H14" s="560"/>
      <c r="I14" s="772"/>
      <c r="J14" s="764"/>
      <c r="K14" s="765"/>
      <c r="L14" s="771"/>
      <c r="M14" s="560"/>
      <c r="N14" s="773"/>
      <c r="O14" s="767"/>
      <c r="P14" s="774"/>
      <c r="Q14" s="773"/>
      <c r="R14" s="773"/>
      <c r="S14" s="767"/>
      <c r="T14" s="769"/>
      <c r="U14" s="768"/>
      <c r="V14" s="767"/>
      <c r="W14" s="771"/>
      <c r="X14" s="307"/>
      <c r="Y14" s="832"/>
      <c r="Z14" s="837"/>
      <c r="AA14" s="846"/>
      <c r="AB14" s="838"/>
      <c r="AC14" s="847"/>
    </row>
    <row r="15" spans="1:29" ht="13">
      <c r="A15" s="759" t="s">
        <v>389</v>
      </c>
      <c r="B15" s="771"/>
      <c r="C15" s="560"/>
      <c r="D15" s="560"/>
      <c r="E15" s="762"/>
      <c r="F15" s="771"/>
      <c r="G15" s="560"/>
      <c r="H15" s="560"/>
      <c r="I15" s="772"/>
      <c r="J15" s="764"/>
      <c r="K15" s="765"/>
      <c r="L15" s="771"/>
      <c r="M15" s="560"/>
      <c r="N15" s="773"/>
      <c r="O15" s="767"/>
      <c r="P15" s="774"/>
      <c r="Q15" s="773"/>
      <c r="R15" s="773"/>
      <c r="S15" s="767"/>
      <c r="T15" s="769"/>
      <c r="U15" s="768"/>
      <c r="V15" s="767"/>
      <c r="W15" s="771"/>
      <c r="X15" s="307"/>
      <c r="Y15" s="832"/>
      <c r="Z15" s="839"/>
      <c r="AA15" s="846"/>
      <c r="AB15" s="838"/>
      <c r="AC15" s="847"/>
    </row>
    <row r="16" spans="1:29" ht="13">
      <c r="A16" s="759" t="s">
        <v>390</v>
      </c>
      <c r="B16" s="771"/>
      <c r="C16" s="560"/>
      <c r="D16" s="560"/>
      <c r="E16" s="762"/>
      <c r="F16" s="771"/>
      <c r="G16" s="560"/>
      <c r="H16" s="560"/>
      <c r="I16" s="772"/>
      <c r="J16" s="764"/>
      <c r="K16" s="765"/>
      <c r="L16" s="771"/>
      <c r="M16" s="560"/>
      <c r="N16" s="773"/>
      <c r="O16" s="767"/>
      <c r="P16" s="774"/>
      <c r="Q16" s="773"/>
      <c r="R16" s="773"/>
      <c r="S16" s="767"/>
      <c r="T16" s="769"/>
      <c r="U16" s="768"/>
      <c r="V16" s="767"/>
      <c r="W16" s="771"/>
      <c r="X16" s="307"/>
      <c r="Y16" s="832"/>
      <c r="Z16" s="837"/>
      <c r="AA16" s="846"/>
      <c r="AB16" s="838"/>
      <c r="AC16" s="847"/>
    </row>
    <row r="17" spans="1:29" ht="13">
      <c r="A17" s="759" t="s">
        <v>391</v>
      </c>
      <c r="B17" s="771"/>
      <c r="C17" s="560"/>
      <c r="D17" s="560"/>
      <c r="E17" s="762"/>
      <c r="F17" s="771"/>
      <c r="G17" s="560"/>
      <c r="H17" s="560"/>
      <c r="I17" s="772"/>
      <c r="J17" s="764"/>
      <c r="K17" s="765"/>
      <c r="L17" s="771"/>
      <c r="M17" s="560"/>
      <c r="N17" s="773"/>
      <c r="O17" s="767"/>
      <c r="P17" s="774"/>
      <c r="Q17" s="773"/>
      <c r="R17" s="773"/>
      <c r="S17" s="767"/>
      <c r="T17" s="769"/>
      <c r="U17" s="768"/>
      <c r="V17" s="767"/>
      <c r="W17" s="771"/>
      <c r="X17" s="307"/>
      <c r="Y17" s="832"/>
      <c r="Z17" s="837"/>
      <c r="AA17" s="846"/>
      <c r="AB17" s="838"/>
      <c r="AC17" s="847"/>
    </row>
    <row r="18" spans="1:29" ht="13">
      <c r="A18" s="759" t="s">
        <v>392</v>
      </c>
      <c r="B18" s="776"/>
      <c r="C18" s="562"/>
      <c r="D18" s="562"/>
      <c r="E18" s="762"/>
      <c r="F18" s="776"/>
      <c r="G18" s="562"/>
      <c r="H18" s="562"/>
      <c r="I18" s="777"/>
      <c r="J18" s="778"/>
      <c r="K18" s="765"/>
      <c r="L18" s="776"/>
      <c r="M18" s="562"/>
      <c r="N18" s="779"/>
      <c r="O18" s="767"/>
      <c r="P18" s="780"/>
      <c r="Q18" s="779"/>
      <c r="R18" s="779"/>
      <c r="S18" s="781"/>
      <c r="T18" s="769"/>
      <c r="U18" s="768"/>
      <c r="V18" s="767"/>
      <c r="W18" s="776"/>
      <c r="X18" s="307"/>
      <c r="Y18" s="832"/>
      <c r="Z18" s="840"/>
      <c r="AA18" s="848"/>
      <c r="AB18" s="841"/>
      <c r="AC18" s="849"/>
    </row>
    <row r="19" spans="1:29" ht="13">
      <c r="A19" s="760" t="s">
        <v>573</v>
      </c>
      <c r="B19" s="782">
        <v>2665</v>
      </c>
      <c r="C19" s="295">
        <v>3778</v>
      </c>
      <c r="D19" s="295">
        <v>0</v>
      </c>
      <c r="E19" s="783">
        <v>6443</v>
      </c>
      <c r="F19" s="782">
        <v>58415</v>
      </c>
      <c r="G19" s="295">
        <v>15236</v>
      </c>
      <c r="H19" s="295">
        <v>2264</v>
      </c>
      <c r="I19" s="295">
        <v>402</v>
      </c>
      <c r="J19" s="783">
        <v>76317</v>
      </c>
      <c r="K19" s="782">
        <v>82760</v>
      </c>
      <c r="L19" s="782">
        <v>213696</v>
      </c>
      <c r="M19" s="295">
        <v>73527</v>
      </c>
      <c r="N19" s="295">
        <v>89396</v>
      </c>
      <c r="O19" s="783">
        <v>376619</v>
      </c>
      <c r="P19" s="782">
        <v>0</v>
      </c>
      <c r="Q19" s="295">
        <v>28355</v>
      </c>
      <c r="R19" s="295">
        <v>86378</v>
      </c>
      <c r="S19" s="295">
        <v>41812</v>
      </c>
      <c r="T19" s="783">
        <v>156545</v>
      </c>
      <c r="U19" s="782">
        <v>459379</v>
      </c>
      <c r="V19" s="831">
        <v>-73785</v>
      </c>
      <c r="W19" s="833">
        <v>1477208</v>
      </c>
      <c r="X19" s="784">
        <v>1401702</v>
      </c>
      <c r="Y19" s="834">
        <v>1.053867369811843</v>
      </c>
      <c r="Z19" s="842">
        <v>5641365</v>
      </c>
      <c r="AA19" s="850">
        <v>905627</v>
      </c>
      <c r="AB19" s="843">
        <v>375633</v>
      </c>
      <c r="AC19" s="851">
        <v>195948</v>
      </c>
    </row>
    <row r="20" spans="1:29" ht="14">
      <c r="A20" s="277"/>
      <c r="B20" s="278"/>
      <c r="C20" s="278"/>
      <c r="D20" s="278"/>
      <c r="E20" s="278"/>
      <c r="F20" s="278"/>
      <c r="G20" s="278"/>
      <c r="H20" s="278"/>
      <c r="I20" s="278"/>
      <c r="J20" s="279"/>
      <c r="K20" s="278"/>
      <c r="L20" s="278"/>
      <c r="M20" s="278"/>
      <c r="N20" s="278"/>
      <c r="O20" s="278"/>
      <c r="P20" s="334"/>
      <c r="Q20" s="334"/>
      <c r="R20" s="334"/>
      <c r="S20" s="334"/>
      <c r="T20" s="334"/>
      <c r="U20" s="334"/>
      <c r="W20" s="334"/>
    </row>
    <row r="21" spans="1:29" ht="16.5">
      <c r="A21" s="1409" t="s">
        <v>574</v>
      </c>
      <c r="B21" s="1409"/>
      <c r="C21" s="1409"/>
      <c r="D21" s="1409"/>
      <c r="E21" s="1409"/>
      <c r="F21" s="1409"/>
      <c r="G21" s="1409"/>
      <c r="H21" s="1409"/>
      <c r="I21" s="1409"/>
      <c r="J21" s="1409"/>
      <c r="K21" s="1409"/>
      <c r="L21" s="1409"/>
      <c r="M21" s="1409"/>
      <c r="N21" s="1409"/>
      <c r="O21" s="1409"/>
      <c r="P21" s="335"/>
      <c r="Q21" s="335"/>
      <c r="R21" s="335"/>
      <c r="S21" s="335"/>
      <c r="T21" s="335"/>
      <c r="U21" s="335"/>
      <c r="V21" s="1"/>
    </row>
    <row r="22" spans="1:29" ht="16.5">
      <c r="A22" s="1409" t="s">
        <v>575</v>
      </c>
      <c r="B22" s="1409"/>
      <c r="C22" s="1409"/>
      <c r="D22" s="1409"/>
      <c r="E22" s="1409"/>
      <c r="F22" s="1409"/>
      <c r="G22" s="1409"/>
      <c r="H22" s="1409"/>
      <c r="I22" s="1409"/>
      <c r="J22" s="1409"/>
      <c r="K22" s="1409"/>
      <c r="L22" s="1409"/>
      <c r="M22" s="1409"/>
      <c r="N22" s="1409"/>
      <c r="O22" s="1409"/>
      <c r="P22" s="335"/>
      <c r="Q22" s="335"/>
      <c r="R22" s="335"/>
      <c r="S22" s="335"/>
      <c r="T22" s="335"/>
      <c r="U22" s="335"/>
      <c r="W22" s="280"/>
    </row>
    <row r="23" spans="1:29" ht="16.5">
      <c r="A23" s="1409" t="s">
        <v>576</v>
      </c>
      <c r="B23" s="1409"/>
      <c r="C23" s="1409"/>
      <c r="D23" s="1409"/>
      <c r="E23" s="1409"/>
      <c r="F23" s="1409"/>
      <c r="G23" s="1409"/>
      <c r="H23" s="1409"/>
      <c r="I23" s="1409"/>
      <c r="J23" s="1409"/>
      <c r="K23" s="1409"/>
      <c r="L23" s="1409"/>
      <c r="M23" s="1409"/>
      <c r="N23" s="1409"/>
      <c r="O23" s="1409"/>
      <c r="P23" s="335"/>
      <c r="Q23" s="335"/>
      <c r="R23" s="335"/>
      <c r="S23" s="335"/>
      <c r="T23" s="335"/>
      <c r="U23" s="335"/>
    </row>
    <row r="24" spans="1:29" ht="17.25" customHeight="1">
      <c r="A24" s="744" t="s">
        <v>577</v>
      </c>
      <c r="B24" s="369"/>
      <c r="C24" s="369"/>
      <c r="D24" s="369"/>
      <c r="E24" s="369"/>
      <c r="F24" s="369"/>
      <c r="G24" s="369"/>
      <c r="H24" s="369"/>
      <c r="I24" s="369"/>
      <c r="J24" s="369"/>
      <c r="K24" s="369"/>
      <c r="L24" s="369"/>
      <c r="M24" s="369"/>
      <c r="N24" s="369"/>
      <c r="O24" s="369"/>
      <c r="P24" s="335"/>
      <c r="Q24" s="335"/>
      <c r="R24" s="335"/>
      <c r="S24" s="335"/>
      <c r="T24" s="335"/>
      <c r="U24" s="335"/>
      <c r="W24" s="280"/>
    </row>
    <row r="25" spans="1:29" ht="17.25" customHeight="1">
      <c r="A25" s="369" t="s">
        <v>578</v>
      </c>
      <c r="B25" s="369"/>
      <c r="C25" s="369"/>
      <c r="D25" s="369"/>
      <c r="E25" s="369"/>
      <c r="F25" s="369"/>
      <c r="G25" s="369"/>
      <c r="H25" s="369"/>
      <c r="I25" s="369"/>
      <c r="J25" s="369"/>
      <c r="K25" s="369"/>
      <c r="L25" s="369"/>
      <c r="M25" s="369"/>
      <c r="N25" s="369"/>
      <c r="O25" s="369"/>
      <c r="P25" s="335"/>
      <c r="Q25" s="335"/>
      <c r="R25" s="335"/>
      <c r="S25" s="335"/>
      <c r="T25" s="335"/>
      <c r="U25" s="335"/>
      <c r="W25" s="280"/>
    </row>
    <row r="26" spans="1:29" ht="16.5">
      <c r="A26" s="1444" t="s">
        <v>579</v>
      </c>
      <c r="B26" s="1444"/>
      <c r="C26" s="1444"/>
      <c r="D26" s="1444"/>
      <c r="E26" s="1444"/>
      <c r="F26" s="1444"/>
      <c r="G26" s="1444"/>
      <c r="H26" s="1444"/>
      <c r="I26" s="1444"/>
      <c r="J26" s="1444"/>
      <c r="K26" s="1444"/>
      <c r="L26" s="1444"/>
      <c r="M26" s="1444"/>
      <c r="N26" s="1444"/>
      <c r="O26" s="1444"/>
      <c r="P26" s="335"/>
      <c r="Q26" s="335"/>
      <c r="R26" s="335"/>
      <c r="S26" s="335"/>
      <c r="T26" s="335"/>
      <c r="U26" s="335"/>
      <c r="W26" s="280"/>
    </row>
    <row r="27" spans="1:29" ht="16.5">
      <c r="A27" s="741" t="s">
        <v>580</v>
      </c>
      <c r="P27" s="335"/>
      <c r="Q27" s="335"/>
      <c r="R27" s="335"/>
      <c r="S27" s="335"/>
      <c r="T27" s="335"/>
      <c r="U27" s="335"/>
    </row>
    <row r="28" spans="1:29">
      <c r="A28" s="1449"/>
      <c r="B28" s="1449"/>
      <c r="C28" s="1449"/>
      <c r="D28" s="1449"/>
      <c r="E28" s="1449"/>
      <c r="F28" s="1449"/>
      <c r="G28" s="1449"/>
      <c r="H28" s="1449"/>
      <c r="I28" s="1449"/>
      <c r="J28" s="281"/>
      <c r="K28" s="335"/>
      <c r="L28" s="335"/>
      <c r="M28" s="335"/>
      <c r="N28" s="335"/>
      <c r="O28" s="335"/>
    </row>
    <row r="30" spans="1:29" ht="14">
      <c r="A30" s="1444" t="s">
        <v>581</v>
      </c>
      <c r="B30" s="1444"/>
      <c r="C30" s="1444"/>
      <c r="D30" s="1444"/>
      <c r="E30" s="1444"/>
      <c r="F30" s="1444"/>
      <c r="G30" s="1444"/>
      <c r="H30" s="1444"/>
      <c r="I30" s="1444"/>
      <c r="J30" s="1444"/>
      <c r="K30" s="1444"/>
      <c r="L30" s="1444"/>
      <c r="M30" s="1444"/>
      <c r="N30" s="1444"/>
      <c r="O30" s="1444"/>
    </row>
    <row r="31" spans="1:29">
      <c r="T31" s="154"/>
    </row>
  </sheetData>
  <mergeCells count="35">
    <mergeCell ref="A30:O30"/>
    <mergeCell ref="Z4:Z6"/>
    <mergeCell ref="A26:O26"/>
    <mergeCell ref="Q5:Q6"/>
    <mergeCell ref="S5:S6"/>
    <mergeCell ref="A28:I28"/>
    <mergeCell ref="A23:O23"/>
    <mergeCell ref="V5:V6"/>
    <mergeCell ref="R5:R6"/>
    <mergeCell ref="T5:T6"/>
    <mergeCell ref="M5:M6"/>
    <mergeCell ref="U5:U6"/>
    <mergeCell ref="A21:O21"/>
    <mergeCell ref="A1:AC1"/>
    <mergeCell ref="A2:AC2"/>
    <mergeCell ref="AA4:AA6"/>
    <mergeCell ref="A4:A6"/>
    <mergeCell ref="B4:K4"/>
    <mergeCell ref="L4:O4"/>
    <mergeCell ref="P4:T4"/>
    <mergeCell ref="U4:V4"/>
    <mergeCell ref="W4:W6"/>
    <mergeCell ref="X4:X6"/>
    <mergeCell ref="Y4:Y6"/>
    <mergeCell ref="B5:E5"/>
    <mergeCell ref="F5:J5"/>
    <mergeCell ref="K5:K6"/>
    <mergeCell ref="L5:L6"/>
    <mergeCell ref="P5:P6"/>
    <mergeCell ref="A3:AC3"/>
    <mergeCell ref="AC4:AC6"/>
    <mergeCell ref="AB4:AB6"/>
    <mergeCell ref="A22:O22"/>
    <mergeCell ref="N5:N6"/>
    <mergeCell ref="O5:O6"/>
  </mergeCells>
  <printOptions horizontalCentered="1" verticalCentered="1"/>
  <pageMargins left="0.25" right="0.25" top="0.5" bottom="0.5" header="0.5" footer="0.5"/>
  <pageSetup paperSize="5" scale="35"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pageSetUpPr fitToPage="1"/>
  </sheetPr>
  <dimension ref="A1:L48"/>
  <sheetViews>
    <sheetView zoomScale="90" zoomScaleNormal="90" workbookViewId="0">
      <selection sqref="A1:I1"/>
    </sheetView>
  </sheetViews>
  <sheetFormatPr defaultColWidth="9.453125" defaultRowHeight="12.5"/>
  <cols>
    <col min="1" max="1" width="12.453125" bestFit="1" customWidth="1"/>
    <col min="2" max="2" width="11.54296875" customWidth="1"/>
    <col min="3" max="4" width="12.54296875" customWidth="1"/>
    <col min="5" max="6" width="13.54296875" customWidth="1"/>
    <col min="7" max="7" width="12.54296875" customWidth="1"/>
    <col min="8" max="8" width="14.54296875" customWidth="1"/>
    <col min="9" max="9" width="12.54296875" customWidth="1"/>
  </cols>
  <sheetData>
    <row r="1" spans="1:9" ht="15.5">
      <c r="A1" s="1454" t="s">
        <v>582</v>
      </c>
      <c r="B1" s="1455"/>
      <c r="C1" s="1455"/>
      <c r="D1" s="1455"/>
      <c r="E1" s="1455"/>
      <c r="F1" s="1455"/>
      <c r="G1" s="1455"/>
      <c r="H1" s="1455"/>
      <c r="I1" s="1462"/>
    </row>
    <row r="2" spans="1:9" ht="15.5">
      <c r="A2" s="1457" t="s">
        <v>1</v>
      </c>
      <c r="B2" s="1360"/>
      <c r="C2" s="1360"/>
      <c r="D2" s="1360"/>
      <c r="E2" s="1360"/>
      <c r="F2" s="1360"/>
      <c r="G2" s="1360"/>
      <c r="H2" s="1360"/>
      <c r="I2" s="1360"/>
    </row>
    <row r="3" spans="1:9" ht="16.5" customHeight="1" thickBot="1">
      <c r="A3" s="1459" t="s">
        <v>777</v>
      </c>
      <c r="B3" s="1460"/>
      <c r="C3" s="1460"/>
      <c r="D3" s="1460"/>
      <c r="E3" s="1460"/>
      <c r="F3" s="1460"/>
      <c r="G3" s="1460"/>
      <c r="H3" s="1460"/>
      <c r="I3" s="1463"/>
    </row>
    <row r="4" spans="1:9" ht="75" customHeight="1" thickBot="1">
      <c r="A4" s="282" t="s">
        <v>373</v>
      </c>
      <c r="B4" s="283" t="s">
        <v>583</v>
      </c>
      <c r="C4" s="283" t="s">
        <v>584</v>
      </c>
      <c r="D4" s="284" t="s">
        <v>585</v>
      </c>
      <c r="E4" s="283" t="s">
        <v>586</v>
      </c>
      <c r="F4" s="283" t="s">
        <v>587</v>
      </c>
      <c r="G4" s="283" t="s">
        <v>588</v>
      </c>
      <c r="H4" s="284" t="s">
        <v>589</v>
      </c>
      <c r="I4" s="285" t="s">
        <v>590</v>
      </c>
    </row>
    <row r="5" spans="1:9" ht="13">
      <c r="A5" s="286" t="s">
        <v>381</v>
      </c>
      <c r="B5" s="307">
        <v>1536454</v>
      </c>
      <c r="C5" s="745">
        <v>4411</v>
      </c>
      <c r="D5" s="337">
        <v>2.8708962324937811E-3</v>
      </c>
      <c r="E5" s="746">
        <v>3387</v>
      </c>
      <c r="F5" s="745">
        <v>234</v>
      </c>
      <c r="G5" s="307">
        <v>3621</v>
      </c>
      <c r="H5" s="337">
        <v>0.82090228973021995</v>
      </c>
      <c r="I5" s="338">
        <v>2.3567252908320065E-3</v>
      </c>
    </row>
    <row r="6" spans="1:9" ht="13">
      <c r="A6" s="290" t="s">
        <v>382</v>
      </c>
      <c r="B6" s="307">
        <v>1527890</v>
      </c>
      <c r="C6" s="745">
        <v>5264</v>
      </c>
      <c r="D6" s="337">
        <v>3.4452742016768223E-3</v>
      </c>
      <c r="E6" s="746">
        <v>4222</v>
      </c>
      <c r="F6" s="745">
        <v>236</v>
      </c>
      <c r="G6" s="307">
        <v>4458</v>
      </c>
      <c r="H6" s="337">
        <v>0.84688449848024316</v>
      </c>
      <c r="I6" s="338">
        <v>2.9177493144139956E-3</v>
      </c>
    </row>
    <row r="7" spans="1:9" ht="13">
      <c r="A7" s="290" t="s">
        <v>383</v>
      </c>
      <c r="B7" s="307">
        <v>1507820</v>
      </c>
      <c r="C7" s="745">
        <v>4998</v>
      </c>
      <c r="D7" s="337">
        <v>3.314719263572575E-3</v>
      </c>
      <c r="E7" s="746">
        <v>3839</v>
      </c>
      <c r="F7" s="745">
        <v>309</v>
      </c>
      <c r="G7" s="307">
        <v>4148</v>
      </c>
      <c r="H7" s="337">
        <v>0.82993197278911568</v>
      </c>
      <c r="I7" s="338">
        <v>2.750991497658872E-3</v>
      </c>
    </row>
    <row r="8" spans="1:9" ht="13">
      <c r="A8" s="290" t="s">
        <v>384</v>
      </c>
      <c r="B8" s="307">
        <v>1503109</v>
      </c>
      <c r="C8" s="745">
        <v>3833</v>
      </c>
      <c r="D8" s="337">
        <v>2.5500479339821665E-3</v>
      </c>
      <c r="E8" s="746"/>
      <c r="F8" s="745"/>
      <c r="G8" s="307"/>
      <c r="H8" s="337"/>
      <c r="I8" s="338"/>
    </row>
    <row r="9" spans="1:9" ht="13">
      <c r="A9" s="290" t="s">
        <v>385</v>
      </c>
      <c r="B9" s="307">
        <v>1477208</v>
      </c>
      <c r="C9" s="745">
        <v>4162</v>
      </c>
      <c r="D9" s="337">
        <v>2.8174772950051719E-3</v>
      </c>
      <c r="E9" s="746"/>
      <c r="F9" s="745"/>
      <c r="G9" s="307"/>
      <c r="H9" s="337"/>
      <c r="I9" s="338"/>
    </row>
    <row r="10" spans="1:9" ht="13">
      <c r="A10" s="290" t="s">
        <v>386</v>
      </c>
      <c r="B10" s="307"/>
      <c r="C10" s="745"/>
      <c r="D10" s="337"/>
      <c r="E10" s="746"/>
      <c r="F10" s="745"/>
      <c r="G10" s="307"/>
      <c r="H10" s="337"/>
      <c r="I10" s="338"/>
    </row>
    <row r="11" spans="1:9" ht="13">
      <c r="A11" s="290" t="s">
        <v>387</v>
      </c>
      <c r="B11" s="307"/>
      <c r="C11" s="745"/>
      <c r="D11" s="337"/>
      <c r="E11" s="746"/>
      <c r="F11" s="745"/>
      <c r="G11" s="307"/>
      <c r="H11" s="337"/>
      <c r="I11" s="338"/>
    </row>
    <row r="12" spans="1:9" ht="13">
      <c r="A12" s="290" t="s">
        <v>388</v>
      </c>
      <c r="B12" s="307"/>
      <c r="C12" s="745"/>
      <c r="D12" s="337"/>
      <c r="E12" s="746"/>
      <c r="F12" s="745"/>
      <c r="G12" s="307"/>
      <c r="H12" s="337"/>
      <c r="I12" s="338"/>
    </row>
    <row r="13" spans="1:9" ht="13">
      <c r="A13" s="290" t="s">
        <v>389</v>
      </c>
      <c r="B13" s="307"/>
      <c r="C13" s="745"/>
      <c r="D13" s="337"/>
      <c r="E13" s="746"/>
      <c r="F13" s="745"/>
      <c r="G13" s="307"/>
      <c r="H13" s="337"/>
      <c r="I13" s="338"/>
    </row>
    <row r="14" spans="1:9" ht="13">
      <c r="A14" s="290" t="s">
        <v>390</v>
      </c>
      <c r="B14" s="307"/>
      <c r="C14" s="745"/>
      <c r="D14" s="337"/>
      <c r="E14" s="746"/>
      <c r="F14" s="745"/>
      <c r="G14" s="307"/>
      <c r="H14" s="337"/>
      <c r="I14" s="338"/>
    </row>
    <row r="15" spans="1:9" ht="13">
      <c r="A15" s="290" t="s">
        <v>391</v>
      </c>
      <c r="B15" s="307"/>
      <c r="C15" s="745"/>
      <c r="D15" s="337"/>
      <c r="E15" s="746"/>
      <c r="F15" s="745"/>
      <c r="G15" s="307"/>
      <c r="H15" s="337"/>
      <c r="I15" s="338"/>
    </row>
    <row r="16" spans="1:9" ht="13.5" thickBot="1">
      <c r="A16" s="292" t="s">
        <v>392</v>
      </c>
      <c r="B16" s="339"/>
      <c r="C16" s="745"/>
      <c r="D16" s="337"/>
      <c r="E16" s="746"/>
      <c r="F16" s="745"/>
      <c r="G16" s="307"/>
      <c r="H16" s="337"/>
      <c r="I16" s="338"/>
    </row>
    <row r="17" spans="1:12" ht="13.5" thickBot="1">
      <c r="A17" s="294" t="s">
        <v>573</v>
      </c>
      <c r="B17" s="295">
        <v>1477208</v>
      </c>
      <c r="C17" s="295">
        <v>22668</v>
      </c>
      <c r="D17" s="296">
        <v>1.5345164661983959E-2</v>
      </c>
      <c r="E17" s="295">
        <v>11448</v>
      </c>
      <c r="F17" s="295">
        <v>779</v>
      </c>
      <c r="G17" s="295">
        <v>12227</v>
      </c>
      <c r="H17" s="296">
        <v>0.83329925713896269</v>
      </c>
      <c r="I17" s="297">
        <v>8.2771011259077931E-3</v>
      </c>
    </row>
    <row r="18" spans="1:12" ht="15" customHeight="1">
      <c r="A18" s="298"/>
      <c r="B18" s="299"/>
      <c r="C18" s="299"/>
      <c r="D18" s="300"/>
      <c r="E18" s="299"/>
      <c r="F18" s="299"/>
      <c r="G18" s="299"/>
      <c r="H18" s="300"/>
      <c r="I18" s="300"/>
    </row>
    <row r="19" spans="1:12">
      <c r="A19" s="1464" t="s">
        <v>591</v>
      </c>
      <c r="B19" s="1465"/>
      <c r="C19" s="1465"/>
      <c r="D19" s="1465"/>
      <c r="E19" s="1465"/>
      <c r="F19" s="1465"/>
      <c r="G19" s="1465"/>
      <c r="H19" s="1465"/>
      <c r="I19" s="1465"/>
      <c r="J19" s="301"/>
      <c r="K19" s="301"/>
      <c r="L19" s="302"/>
    </row>
    <row r="20" spans="1:12" ht="26.25" customHeight="1">
      <c r="A20" s="1464" t="s">
        <v>592</v>
      </c>
      <c r="B20" s="1465"/>
      <c r="C20" s="1465"/>
      <c r="D20" s="1465"/>
      <c r="E20" s="1465"/>
      <c r="F20" s="1465"/>
      <c r="G20" s="1465"/>
      <c r="H20" s="1465"/>
      <c r="I20" s="1465"/>
      <c r="J20" s="301"/>
      <c r="K20" s="301"/>
      <c r="L20" s="301"/>
    </row>
    <row r="21" spans="1:12" ht="12.75" customHeight="1">
      <c r="A21" s="1453"/>
      <c r="B21" s="1268"/>
      <c r="C21" s="1268"/>
      <c r="D21" s="1268"/>
      <c r="E21" s="1268"/>
      <c r="F21" s="1268"/>
      <c r="G21" s="1268"/>
      <c r="H21" s="1268"/>
      <c r="I21" s="357"/>
      <c r="J21" s="301"/>
      <c r="K21" s="301"/>
      <c r="L21" s="301"/>
    </row>
    <row r="22" spans="1:12" ht="26.15" customHeight="1">
      <c r="A22" s="1268" t="s">
        <v>593</v>
      </c>
      <c r="B22" s="1268"/>
      <c r="C22" s="1268"/>
      <c r="D22" s="1268"/>
      <c r="E22" s="1268"/>
      <c r="F22" s="1268"/>
      <c r="G22" s="1268"/>
      <c r="H22" s="1268"/>
      <c r="I22" s="1268"/>
      <c r="J22" s="301"/>
      <c r="K22" s="301"/>
      <c r="L22" s="301"/>
    </row>
    <row r="23" spans="1:12" ht="26.15" customHeight="1">
      <c r="A23" s="742"/>
      <c r="B23" s="357"/>
      <c r="C23" s="357"/>
      <c r="D23" s="357"/>
      <c r="E23" s="357"/>
      <c r="F23" s="357"/>
      <c r="G23" s="357"/>
      <c r="H23" s="357"/>
      <c r="I23" s="357"/>
      <c r="J23" s="301"/>
      <c r="K23" s="301"/>
      <c r="L23" s="301"/>
    </row>
    <row r="24" spans="1:12" ht="13.5" thickBot="1">
      <c r="A24" s="305"/>
      <c r="B24" s="306"/>
      <c r="C24" s="306"/>
      <c r="D24" s="335"/>
      <c r="E24" s="306"/>
      <c r="F24" s="306"/>
      <c r="G24" s="306"/>
      <c r="H24" s="335"/>
      <c r="I24" s="335"/>
    </row>
    <row r="25" spans="1:12" ht="15.5">
      <c r="A25" s="1454" t="s">
        <v>594</v>
      </c>
      <c r="B25" s="1455"/>
      <c r="C25" s="1455"/>
      <c r="D25" s="1455"/>
      <c r="E25" s="1455"/>
      <c r="F25" s="1455"/>
      <c r="G25" s="1455"/>
      <c r="H25" s="1455"/>
      <c r="I25" s="1456"/>
    </row>
    <row r="26" spans="1:12" ht="16.5" customHeight="1">
      <c r="A26" s="1457" t="s">
        <v>1</v>
      </c>
      <c r="B26" s="1360"/>
      <c r="C26" s="1360"/>
      <c r="D26" s="1360"/>
      <c r="E26" s="1360"/>
      <c r="F26" s="1360"/>
      <c r="G26" s="1360"/>
      <c r="H26" s="1360"/>
      <c r="I26" s="1458"/>
    </row>
    <row r="27" spans="1:12" ht="16.5" customHeight="1" thickBot="1">
      <c r="A27" s="1459" t="s">
        <v>777</v>
      </c>
      <c r="B27" s="1460"/>
      <c r="C27" s="1460"/>
      <c r="D27" s="1460"/>
      <c r="E27" s="1460"/>
      <c r="F27" s="1460"/>
      <c r="G27" s="1460"/>
      <c r="H27" s="1460"/>
      <c r="I27" s="1461"/>
    </row>
    <row r="28" spans="1:12" ht="75" customHeight="1" thickBot="1">
      <c r="A28" s="282" t="s">
        <v>373</v>
      </c>
      <c r="B28" s="283" t="s">
        <v>583</v>
      </c>
      <c r="C28" s="283" t="s">
        <v>595</v>
      </c>
      <c r="D28" s="284" t="s">
        <v>585</v>
      </c>
      <c r="E28" s="283" t="s">
        <v>586</v>
      </c>
      <c r="F28" s="283" t="s">
        <v>596</v>
      </c>
      <c r="G28" s="283" t="s">
        <v>597</v>
      </c>
      <c r="H28" s="284" t="s">
        <v>589</v>
      </c>
      <c r="I28" s="285" t="s">
        <v>598</v>
      </c>
    </row>
    <row r="29" spans="1:12" ht="13">
      <c r="A29" s="286" t="s">
        <v>381</v>
      </c>
      <c r="B29" s="307">
        <v>1536454</v>
      </c>
      <c r="C29" s="351">
        <v>1004</v>
      </c>
      <c r="D29" s="288">
        <v>6.5345269041572351E-4</v>
      </c>
      <c r="E29" s="352">
        <v>857</v>
      </c>
      <c r="F29" s="351">
        <v>34</v>
      </c>
      <c r="G29" s="287">
        <v>891</v>
      </c>
      <c r="H29" s="288">
        <v>0.88745019920318724</v>
      </c>
      <c r="I29" s="289">
        <v>5.7990672027929241E-4</v>
      </c>
    </row>
    <row r="30" spans="1:12" ht="13">
      <c r="A30" s="290" t="s">
        <v>382</v>
      </c>
      <c r="B30" s="307">
        <v>1527890</v>
      </c>
      <c r="C30" s="351">
        <v>1292</v>
      </c>
      <c r="D30" s="288">
        <v>8.4561061332949364E-4</v>
      </c>
      <c r="E30" s="352">
        <v>1149</v>
      </c>
      <c r="F30" s="351">
        <v>51</v>
      </c>
      <c r="G30" s="287">
        <v>1200</v>
      </c>
      <c r="H30" s="288">
        <v>0.92879256965944268</v>
      </c>
      <c r="I30" s="289">
        <v>7.8539685448559778E-4</v>
      </c>
    </row>
    <row r="31" spans="1:12" ht="13">
      <c r="A31" s="290" t="s">
        <v>383</v>
      </c>
      <c r="B31" s="307">
        <v>1507820</v>
      </c>
      <c r="C31" s="351">
        <v>3236</v>
      </c>
      <c r="D31" s="288">
        <v>2.1461447652902864E-3</v>
      </c>
      <c r="E31" s="352">
        <v>2822</v>
      </c>
      <c r="F31" s="351">
        <v>119</v>
      </c>
      <c r="G31" s="287">
        <v>2941</v>
      </c>
      <c r="H31" s="288">
        <v>0.90883807169344866</v>
      </c>
      <c r="I31" s="289">
        <v>1.9504980700614132E-3</v>
      </c>
    </row>
    <row r="32" spans="1:12" ht="13">
      <c r="A32" s="290" t="s">
        <v>384</v>
      </c>
      <c r="B32" s="307">
        <v>1503109</v>
      </c>
      <c r="C32" s="308">
        <v>2491</v>
      </c>
      <c r="D32" s="288">
        <v>1.6572317776022897E-3</v>
      </c>
      <c r="E32" s="308"/>
      <c r="F32" s="308"/>
      <c r="G32" s="287"/>
      <c r="H32" s="288"/>
      <c r="I32" s="289"/>
    </row>
    <row r="33" spans="1:12" ht="13">
      <c r="A33" s="290" t="s">
        <v>385</v>
      </c>
      <c r="B33" s="287">
        <v>1477208</v>
      </c>
      <c r="C33" s="308">
        <v>852</v>
      </c>
      <c r="D33" s="288">
        <v>5.767637326632404E-4</v>
      </c>
      <c r="E33" s="308"/>
      <c r="F33" s="308"/>
      <c r="G33" s="287"/>
      <c r="H33" s="288"/>
      <c r="I33" s="289"/>
    </row>
    <row r="34" spans="1:12" ht="13">
      <c r="A34" s="290" t="s">
        <v>386</v>
      </c>
      <c r="B34" s="287"/>
      <c r="C34" s="308"/>
      <c r="D34" s="288"/>
      <c r="E34" s="308"/>
      <c r="F34" s="308"/>
      <c r="G34" s="287"/>
      <c r="H34" s="288"/>
      <c r="I34" s="289"/>
    </row>
    <row r="35" spans="1:12" ht="13">
      <c r="A35" s="290" t="s">
        <v>387</v>
      </c>
      <c r="B35" s="287"/>
      <c r="C35" s="291"/>
      <c r="D35" s="288"/>
      <c r="E35" s="291"/>
      <c r="F35" s="291"/>
      <c r="G35" s="287"/>
      <c r="H35" s="288"/>
      <c r="I35" s="289"/>
    </row>
    <row r="36" spans="1:12" ht="13">
      <c r="A36" s="290" t="s">
        <v>388</v>
      </c>
      <c r="B36" s="287"/>
      <c r="C36" s="291"/>
      <c r="D36" s="288"/>
      <c r="E36" s="291"/>
      <c r="F36" s="291"/>
      <c r="G36" s="287"/>
      <c r="H36" s="288"/>
      <c r="I36" s="289"/>
    </row>
    <row r="37" spans="1:12" ht="13">
      <c r="A37" s="290" t="s">
        <v>389</v>
      </c>
      <c r="B37" s="309"/>
      <c r="C37" s="291"/>
      <c r="D37" s="288"/>
      <c r="E37" s="291"/>
      <c r="F37" s="291"/>
      <c r="G37" s="287"/>
      <c r="H37" s="288"/>
      <c r="I37" s="289"/>
      <c r="J37" s="38"/>
    </row>
    <row r="38" spans="1:12" ht="13">
      <c r="A38" s="290" t="s">
        <v>390</v>
      </c>
      <c r="B38" s="309"/>
      <c r="C38" s="291"/>
      <c r="D38" s="288"/>
      <c r="E38" s="291"/>
      <c r="F38" s="291"/>
      <c r="G38" s="287"/>
      <c r="H38" s="288"/>
      <c r="I38" s="289"/>
    </row>
    <row r="39" spans="1:12" ht="13">
      <c r="A39" s="290" t="s">
        <v>391</v>
      </c>
      <c r="B39" s="309"/>
      <c r="C39" s="291"/>
      <c r="D39" s="288"/>
      <c r="E39" s="291"/>
      <c r="F39" s="291"/>
      <c r="G39" s="287"/>
      <c r="H39" s="288"/>
      <c r="I39" s="289"/>
    </row>
    <row r="40" spans="1:12" ht="13.5" thickBot="1">
      <c r="A40" s="292" t="s">
        <v>392</v>
      </c>
      <c r="B40" s="309"/>
      <c r="C40" s="293"/>
      <c r="D40" s="288"/>
      <c r="E40" s="293"/>
      <c r="F40" s="293"/>
      <c r="G40" s="287"/>
      <c r="H40" s="288"/>
      <c r="I40" s="289"/>
    </row>
    <row r="41" spans="1:12" ht="13.5" thickBot="1">
      <c r="A41" s="294" t="s">
        <v>573</v>
      </c>
      <c r="B41" s="295">
        <v>1477208</v>
      </c>
      <c r="C41" s="295">
        <v>8875</v>
      </c>
      <c r="D41" s="296">
        <v>6.0079555485754209E-3</v>
      </c>
      <c r="E41" s="295">
        <v>4828</v>
      </c>
      <c r="F41" s="295">
        <v>204</v>
      </c>
      <c r="G41" s="295">
        <v>5032</v>
      </c>
      <c r="H41" s="296">
        <v>0.90961677512653649</v>
      </c>
      <c r="I41" s="297">
        <v>3.4064261769500299E-3</v>
      </c>
      <c r="L41" s="38"/>
    </row>
    <row r="42" spans="1:12" s="301" customFormat="1">
      <c r="A42" s="310"/>
      <c r="B42" s="310"/>
      <c r="C42" s="310"/>
      <c r="D42" s="310"/>
      <c r="E42" s="310"/>
      <c r="F42" s="310"/>
      <c r="G42" s="310"/>
      <c r="H42" s="310"/>
      <c r="I42" s="310"/>
      <c r="J42"/>
      <c r="K42"/>
      <c r="L42"/>
    </row>
    <row r="43" spans="1:12" ht="12" customHeight="1">
      <c r="A43" s="1470" t="s">
        <v>599</v>
      </c>
      <c r="B43" s="1471"/>
      <c r="C43" s="1471"/>
      <c r="D43" s="1471"/>
      <c r="E43" s="1471"/>
      <c r="F43" s="1471"/>
      <c r="G43" s="1471"/>
      <c r="H43" s="1471"/>
      <c r="I43" s="1469"/>
    </row>
    <row r="44" spans="1:12" ht="26.25" customHeight="1">
      <c r="A44" s="1466" t="s">
        <v>600</v>
      </c>
      <c r="B44" s="1467"/>
      <c r="C44" s="1467"/>
      <c r="D44" s="1467"/>
      <c r="E44" s="1467"/>
      <c r="F44" s="1467"/>
      <c r="G44" s="1467"/>
      <c r="H44" s="1467"/>
      <c r="I44" s="1467"/>
    </row>
    <row r="45" spans="1:12" s="301" customFormat="1" ht="25.5" customHeight="1">
      <c r="A45" s="1468" t="s">
        <v>601</v>
      </c>
      <c r="B45" s="1469"/>
      <c r="C45" s="1469"/>
      <c r="D45" s="1469"/>
      <c r="E45" s="1469"/>
      <c r="F45" s="1469"/>
      <c r="G45" s="1469"/>
      <c r="H45" s="1469"/>
      <c r="I45" s="1469"/>
    </row>
    <row r="46" spans="1:12" s="301" customFormat="1" ht="13">
      <c r="A46" s="1453"/>
      <c r="B46" s="1268"/>
      <c r="C46" s="1268"/>
      <c r="D46" s="1268"/>
      <c r="E46" s="1268"/>
      <c r="F46" s="1268"/>
      <c r="G46" s="1268"/>
      <c r="H46" s="1268"/>
      <c r="I46" s="364"/>
    </row>
    <row r="47" spans="1:12" ht="25.5" customHeight="1">
      <c r="A47" s="1453" t="s">
        <v>602</v>
      </c>
      <c r="B47" s="1453"/>
      <c r="C47" s="1453"/>
      <c r="D47" s="1453"/>
      <c r="E47" s="1453"/>
      <c r="F47" s="1453"/>
      <c r="G47" s="1453"/>
      <c r="H47" s="1453"/>
      <c r="I47" s="1453"/>
      <c r="J47" s="301"/>
      <c r="K47" s="301"/>
      <c r="L47" s="301"/>
    </row>
    <row r="48" spans="1:12">
      <c r="B48" s="311"/>
    </row>
  </sheetData>
  <mergeCells count="15">
    <mergeCell ref="A44:I44"/>
    <mergeCell ref="A45:I45"/>
    <mergeCell ref="A46:H46"/>
    <mergeCell ref="A47:I47"/>
    <mergeCell ref="A43:I43"/>
    <mergeCell ref="A1:I1"/>
    <mergeCell ref="A2:I2"/>
    <mergeCell ref="A3:I3"/>
    <mergeCell ref="A19:I19"/>
    <mergeCell ref="A20:I20"/>
    <mergeCell ref="A21:H21"/>
    <mergeCell ref="A22:I22"/>
    <mergeCell ref="A25:I25"/>
    <mergeCell ref="A26:I26"/>
    <mergeCell ref="A27:I27"/>
  </mergeCells>
  <printOptions horizontalCentered="1" verticalCentered="1"/>
  <pageMargins left="0.25" right="0.25" top="0.5" bottom="0.5" header="0.5" footer="0.5"/>
  <pageSetup scale="38"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sheetPr>
    <pageSetUpPr fitToPage="1"/>
  </sheetPr>
  <dimension ref="A1:N52"/>
  <sheetViews>
    <sheetView zoomScale="113" zoomScaleNormal="114" workbookViewId="0">
      <selection sqref="A1:M1"/>
    </sheetView>
  </sheetViews>
  <sheetFormatPr defaultColWidth="8.54296875" defaultRowHeight="12.5"/>
  <cols>
    <col min="1" max="1" width="43.453125" style="120" bestFit="1" customWidth="1"/>
    <col min="2" max="2" width="14" style="120" bestFit="1" customWidth="1"/>
    <col min="3" max="4" width="15.54296875" style="120" bestFit="1" customWidth="1"/>
    <col min="5" max="7" width="12.453125" style="120" bestFit="1" customWidth="1"/>
    <col min="8" max="8" width="13.54296875" style="120" customWidth="1"/>
    <col min="9" max="9" width="14.453125" style="120" customWidth="1"/>
    <col min="10" max="10" width="17.453125" style="120" customWidth="1"/>
    <col min="11" max="11" width="10.54296875" style="120" customWidth="1"/>
    <col min="12" max="13" width="8.54296875" style="120"/>
    <col min="14" max="14" width="26.453125" style="120" customWidth="1"/>
    <col min="15" max="19" width="8.54296875" style="120"/>
    <col min="20" max="20" width="35.54296875" style="120" customWidth="1"/>
    <col min="21" max="16384" width="8.54296875" style="120"/>
  </cols>
  <sheetData>
    <row r="1" spans="1:14" ht="15.5">
      <c r="A1" s="1231" t="s">
        <v>22</v>
      </c>
      <c r="B1" s="1231"/>
      <c r="C1" s="1231"/>
      <c r="D1" s="1231"/>
      <c r="E1" s="1231"/>
      <c r="F1" s="1231"/>
      <c r="G1" s="1231"/>
      <c r="H1" s="1231"/>
      <c r="I1" s="1231"/>
      <c r="J1" s="1231"/>
      <c r="K1" s="1231"/>
      <c r="L1" s="1231"/>
      <c r="M1" s="1231"/>
    </row>
    <row r="2" spans="1:14" ht="15.5">
      <c r="A2" s="1239" t="s">
        <v>1</v>
      </c>
      <c r="B2" s="1232"/>
      <c r="C2" s="1232"/>
      <c r="D2" s="1232"/>
      <c r="E2" s="1232"/>
      <c r="F2" s="1232"/>
      <c r="G2" s="1232"/>
      <c r="H2" s="1232"/>
      <c r="I2" s="1232"/>
      <c r="J2" s="1232"/>
      <c r="K2" s="1232"/>
      <c r="L2" s="1232"/>
      <c r="M2" s="1240"/>
    </row>
    <row r="3" spans="1:14" ht="16" thickBot="1">
      <c r="A3" s="1241" t="s">
        <v>777</v>
      </c>
      <c r="B3" s="1242"/>
      <c r="C3" s="1242"/>
      <c r="D3" s="1242"/>
      <c r="E3" s="1242"/>
      <c r="F3" s="1242"/>
      <c r="G3" s="1242"/>
      <c r="H3" s="1242"/>
      <c r="I3" s="1242"/>
      <c r="J3" s="1242"/>
      <c r="K3" s="1242"/>
      <c r="L3" s="1242"/>
      <c r="M3" s="1243"/>
    </row>
    <row r="4" spans="1:14" ht="13">
      <c r="A4" s="223" t="s">
        <v>23</v>
      </c>
      <c r="B4" s="1235" t="s">
        <v>24</v>
      </c>
      <c r="C4" s="1236"/>
      <c r="D4" s="1237"/>
      <c r="E4" s="1235" t="s">
        <v>3</v>
      </c>
      <c r="F4" s="1236"/>
      <c r="G4" s="1237"/>
      <c r="H4" s="1235" t="s">
        <v>4</v>
      </c>
      <c r="I4" s="1236"/>
      <c r="J4" s="1237"/>
      <c r="K4" s="1238" t="s">
        <v>5</v>
      </c>
      <c r="L4" s="1236"/>
      <c r="M4" s="1237"/>
    </row>
    <row r="5" spans="1:14" ht="13.5" thickBot="1">
      <c r="A5" s="121" t="s">
        <v>6</v>
      </c>
      <c r="B5" s="122" t="s">
        <v>7</v>
      </c>
      <c r="C5" s="123" t="s">
        <v>8</v>
      </c>
      <c r="D5" s="124" t="s">
        <v>9</v>
      </c>
      <c r="E5" s="122" t="s">
        <v>7</v>
      </c>
      <c r="F5" s="123" t="s">
        <v>8</v>
      </c>
      <c r="G5" s="124" t="s">
        <v>9</v>
      </c>
      <c r="H5" s="122" t="s">
        <v>7</v>
      </c>
      <c r="I5" s="123" t="s">
        <v>8</v>
      </c>
      <c r="J5" s="124" t="s">
        <v>9</v>
      </c>
      <c r="K5" s="122" t="s">
        <v>7</v>
      </c>
      <c r="L5" s="123" t="s">
        <v>8</v>
      </c>
      <c r="M5" s="124" t="s">
        <v>9</v>
      </c>
    </row>
    <row r="6" spans="1:14" ht="13.5" thickBot="1">
      <c r="A6" s="121" t="s">
        <v>25</v>
      </c>
      <c r="B6" s="265"/>
      <c r="C6" s="266"/>
      <c r="D6" s="267"/>
      <c r="E6" s="128"/>
      <c r="F6" s="129"/>
      <c r="G6" s="130"/>
      <c r="H6" s="125"/>
      <c r="I6" s="126"/>
      <c r="J6" s="127"/>
      <c r="K6" s="128"/>
      <c r="L6" s="129"/>
      <c r="M6" s="130"/>
    </row>
    <row r="7" spans="1:14">
      <c r="A7" s="131" t="s">
        <v>23</v>
      </c>
      <c r="B7" s="602">
        <v>10200968</v>
      </c>
      <c r="C7" s="603">
        <v>0</v>
      </c>
      <c r="D7" s="604">
        <f t="shared" ref="D7:D18" si="0">B7+C7</f>
        <v>10200968</v>
      </c>
      <c r="E7" s="1076">
        <v>1709009.19</v>
      </c>
      <c r="F7" s="603">
        <v>0</v>
      </c>
      <c r="G7" s="604">
        <f t="shared" ref="G7:G18" si="1">E7+F7</f>
        <v>1709009.19</v>
      </c>
      <c r="H7" s="1076">
        <v>3737870.28</v>
      </c>
      <c r="I7" s="603">
        <v>0</v>
      </c>
      <c r="J7" s="604">
        <f t="shared" ref="J7:J17" si="2">H7+I7</f>
        <v>3737870.28</v>
      </c>
      <c r="K7" s="620">
        <f t="shared" ref="K7:K17" si="3">+H7/B7</f>
        <v>0.36642309631791803</v>
      </c>
      <c r="L7" s="621">
        <v>0</v>
      </c>
      <c r="M7" s="622">
        <f t="shared" ref="M7:M17" si="4">J7/D7</f>
        <v>0.36642309631791803</v>
      </c>
    </row>
    <row r="8" spans="1:14">
      <c r="A8" s="132" t="s">
        <v>26</v>
      </c>
      <c r="B8" s="605">
        <v>1111675</v>
      </c>
      <c r="C8" s="606">
        <v>5794765</v>
      </c>
      <c r="D8" s="607">
        <f t="shared" si="0"/>
        <v>6906440</v>
      </c>
      <c r="E8" s="1077">
        <v>29276.44</v>
      </c>
      <c r="F8" s="1078">
        <v>659186.92000000004</v>
      </c>
      <c r="G8" s="607">
        <f t="shared" si="1"/>
        <v>688463.35999999999</v>
      </c>
      <c r="H8" s="1077">
        <v>160929.60000000001</v>
      </c>
      <c r="I8" s="1078">
        <v>3599410.2199999997</v>
      </c>
      <c r="J8" s="607">
        <f t="shared" si="2"/>
        <v>3760339.82</v>
      </c>
      <c r="K8" s="623">
        <f t="shared" si="3"/>
        <v>0.14476317268985991</v>
      </c>
      <c r="L8" s="624">
        <f t="shared" ref="L8:L17" si="5">I8/C8</f>
        <v>0.62114860913255321</v>
      </c>
      <c r="M8" s="625">
        <f t="shared" si="4"/>
        <v>0.54446861480009956</v>
      </c>
      <c r="N8" s="144"/>
    </row>
    <row r="9" spans="1:14">
      <c r="A9" s="131" t="s">
        <v>27</v>
      </c>
      <c r="B9" s="605">
        <v>236147</v>
      </c>
      <c r="C9" s="606">
        <v>23378299</v>
      </c>
      <c r="D9" s="607">
        <f t="shared" si="0"/>
        <v>23614446</v>
      </c>
      <c r="E9" s="1077">
        <v>25231.0988</v>
      </c>
      <c r="F9" s="1078">
        <v>2497878.7812000001</v>
      </c>
      <c r="G9" s="607">
        <f t="shared" si="1"/>
        <v>2523109.88</v>
      </c>
      <c r="H9" s="1077">
        <v>117236.7729</v>
      </c>
      <c r="I9" s="1078">
        <v>11606440.517100001</v>
      </c>
      <c r="J9" s="607">
        <f t="shared" si="2"/>
        <v>11723677.290000001</v>
      </c>
      <c r="K9" s="623">
        <f t="shared" si="3"/>
        <v>0.49645675320880639</v>
      </c>
      <c r="L9" s="624">
        <f t="shared" si="5"/>
        <v>0.49646214710060815</v>
      </c>
      <c r="M9" s="625">
        <f t="shared" si="4"/>
        <v>0.49646209316111001</v>
      </c>
    </row>
    <row r="10" spans="1:14">
      <c r="A10" s="131" t="s">
        <v>28</v>
      </c>
      <c r="B10" s="605">
        <v>11294053</v>
      </c>
      <c r="C10" s="606">
        <v>6498976</v>
      </c>
      <c r="D10" s="607">
        <f t="shared" si="0"/>
        <v>17793029</v>
      </c>
      <c r="E10" s="1077">
        <v>1136227.42</v>
      </c>
      <c r="F10" s="1078">
        <v>2244153.4699999997</v>
      </c>
      <c r="G10" s="607">
        <f t="shared" si="1"/>
        <v>3380380.8899999997</v>
      </c>
      <c r="H10" s="1077">
        <v>2165254.8199999998</v>
      </c>
      <c r="I10" s="1078">
        <v>12516371.390000001</v>
      </c>
      <c r="J10" s="607">
        <f t="shared" si="2"/>
        <v>14681626.210000001</v>
      </c>
      <c r="K10" s="623">
        <f t="shared" si="3"/>
        <v>0.19171636789733498</v>
      </c>
      <c r="L10" s="624">
        <f t="shared" si="5"/>
        <v>1.9258990016273334</v>
      </c>
      <c r="M10" s="625">
        <f t="shared" si="4"/>
        <v>0.82513360766174215</v>
      </c>
    </row>
    <row r="11" spans="1:14">
      <c r="A11" s="131" t="s">
        <v>29</v>
      </c>
      <c r="B11" s="605">
        <v>0</v>
      </c>
      <c r="C11" s="606">
        <v>0</v>
      </c>
      <c r="D11" s="607">
        <f t="shared" si="0"/>
        <v>0</v>
      </c>
      <c r="E11" s="605">
        <v>0</v>
      </c>
      <c r="F11" s="606">
        <v>0</v>
      </c>
      <c r="G11" s="607">
        <f t="shared" si="1"/>
        <v>0</v>
      </c>
      <c r="H11" s="605">
        <v>0</v>
      </c>
      <c r="I11" s="606">
        <v>0</v>
      </c>
      <c r="J11" s="607">
        <f t="shared" si="2"/>
        <v>0</v>
      </c>
      <c r="K11" s="623">
        <v>0</v>
      </c>
      <c r="L11" s="624">
        <v>0</v>
      </c>
      <c r="M11" s="625">
        <v>0</v>
      </c>
    </row>
    <row r="12" spans="1:14">
      <c r="A12" s="131" t="s">
        <v>30</v>
      </c>
      <c r="B12" s="605">
        <v>5542434</v>
      </c>
      <c r="C12" s="606">
        <v>0</v>
      </c>
      <c r="D12" s="607">
        <f t="shared" si="0"/>
        <v>5542434</v>
      </c>
      <c r="E12" s="1077">
        <v>522147.51</v>
      </c>
      <c r="F12" s="606">
        <v>0</v>
      </c>
      <c r="G12" s="607">
        <f t="shared" si="1"/>
        <v>522147.51</v>
      </c>
      <c r="H12" s="1077">
        <v>2746499.5100000002</v>
      </c>
      <c r="I12" s="606">
        <v>0</v>
      </c>
      <c r="J12" s="607">
        <f t="shared" si="2"/>
        <v>2746499.5100000002</v>
      </c>
      <c r="K12" s="623">
        <f t="shared" si="3"/>
        <v>0.49554031856761854</v>
      </c>
      <c r="L12" s="624">
        <v>0</v>
      </c>
      <c r="M12" s="625">
        <f t="shared" si="4"/>
        <v>0.49554031856761854</v>
      </c>
    </row>
    <row r="13" spans="1:14">
      <c r="A13" s="131" t="s">
        <v>31</v>
      </c>
      <c r="B13" s="605">
        <v>12485358</v>
      </c>
      <c r="C13" s="606">
        <v>0</v>
      </c>
      <c r="D13" s="607">
        <f t="shared" si="0"/>
        <v>12485358</v>
      </c>
      <c r="E13" s="1077">
        <v>224419.85</v>
      </c>
      <c r="F13" s="606">
        <v>0</v>
      </c>
      <c r="G13" s="607">
        <f t="shared" si="1"/>
        <v>224419.85</v>
      </c>
      <c r="H13" s="1077">
        <v>1266909.9099999999</v>
      </c>
      <c r="I13" s="606">
        <v>0</v>
      </c>
      <c r="J13" s="607">
        <f t="shared" si="2"/>
        <v>1266909.9099999999</v>
      </c>
      <c r="K13" s="623">
        <f t="shared" si="3"/>
        <v>0.10147165263503057</v>
      </c>
      <c r="L13" s="624">
        <v>0</v>
      </c>
      <c r="M13" s="625">
        <f t="shared" si="4"/>
        <v>0.10147165263503057</v>
      </c>
    </row>
    <row r="14" spans="1:14">
      <c r="A14" s="131" t="s">
        <v>32</v>
      </c>
      <c r="B14" s="605">
        <v>8940653</v>
      </c>
      <c r="C14" s="606">
        <v>7928503</v>
      </c>
      <c r="D14" s="607">
        <f t="shared" si="0"/>
        <v>16869156</v>
      </c>
      <c r="E14" s="1077">
        <v>477547.94579999999</v>
      </c>
      <c r="F14" s="1078">
        <v>423485.9142</v>
      </c>
      <c r="G14" s="607">
        <f t="shared" si="1"/>
        <v>901033.86</v>
      </c>
      <c r="H14" s="1077">
        <v>2699749.0754</v>
      </c>
      <c r="I14" s="1078">
        <v>2394117.1046000002</v>
      </c>
      <c r="J14" s="607">
        <f t="shared" si="2"/>
        <v>5093866.18</v>
      </c>
      <c r="K14" s="623">
        <f t="shared" si="3"/>
        <v>0.30196329903419805</v>
      </c>
      <c r="L14" s="624">
        <f t="shared" si="5"/>
        <v>0.30196332202939197</v>
      </c>
      <c r="M14" s="625">
        <f t="shared" si="4"/>
        <v>0.3019633098419387</v>
      </c>
    </row>
    <row r="15" spans="1:14">
      <c r="A15" s="131" t="s">
        <v>33</v>
      </c>
      <c r="B15" s="605">
        <v>2657489</v>
      </c>
      <c r="C15" s="606">
        <v>2356641</v>
      </c>
      <c r="D15" s="607">
        <f t="shared" si="0"/>
        <v>5014130</v>
      </c>
      <c r="E15" s="1077">
        <v>211647.80439999999</v>
      </c>
      <c r="F15" s="1078">
        <v>187687.67559999999</v>
      </c>
      <c r="G15" s="607">
        <f t="shared" si="1"/>
        <v>399335.48</v>
      </c>
      <c r="H15" s="1077">
        <v>1073597.1871</v>
      </c>
      <c r="I15" s="1078">
        <v>952057.88289999997</v>
      </c>
      <c r="J15" s="607">
        <f t="shared" si="2"/>
        <v>2025655.0699999998</v>
      </c>
      <c r="K15" s="623">
        <f t="shared" si="3"/>
        <v>0.40398932492288775</v>
      </c>
      <c r="L15" s="624">
        <f t="shared" si="5"/>
        <v>0.40398935726739882</v>
      </c>
      <c r="M15" s="625">
        <f t="shared" si="4"/>
        <v>0.40398934012480725</v>
      </c>
    </row>
    <row r="16" spans="1:14">
      <c r="A16" s="132" t="s">
        <v>34</v>
      </c>
      <c r="B16" s="605">
        <f>172250+131672</f>
        <v>303922</v>
      </c>
      <c r="C16" s="606">
        <f>152750+116766</f>
        <v>269516</v>
      </c>
      <c r="D16" s="607">
        <f t="shared" si="0"/>
        <v>573438</v>
      </c>
      <c r="E16" s="1181">
        <v>0</v>
      </c>
      <c r="F16" s="1182">
        <v>0</v>
      </c>
      <c r="G16" s="1183">
        <f t="shared" si="1"/>
        <v>0</v>
      </c>
      <c r="H16" s="1077">
        <v>40429.0625</v>
      </c>
      <c r="I16" s="1078">
        <v>35852.1875</v>
      </c>
      <c r="J16" s="607">
        <f t="shared" si="2"/>
        <v>76281.25</v>
      </c>
      <c r="K16" s="623">
        <f t="shared" si="3"/>
        <v>0.13302446844914156</v>
      </c>
      <c r="L16" s="624">
        <f t="shared" si="5"/>
        <v>0.13302433807269326</v>
      </c>
      <c r="M16" s="625">
        <f t="shared" si="4"/>
        <v>0.13302440717217903</v>
      </c>
    </row>
    <row r="17" spans="1:14">
      <c r="A17" s="132" t="s">
        <v>35</v>
      </c>
      <c r="B17" s="605">
        <v>2640174</v>
      </c>
      <c r="C17" s="606">
        <v>2341287</v>
      </c>
      <c r="D17" s="607">
        <f t="shared" si="0"/>
        <v>4981461</v>
      </c>
      <c r="E17" s="1077">
        <v>180490.11139999999</v>
      </c>
      <c r="F17" s="1078">
        <v>160057.26860000001</v>
      </c>
      <c r="G17" s="607">
        <f t="shared" si="1"/>
        <v>340547.38</v>
      </c>
      <c r="H17" s="1077">
        <v>1142614.4231</v>
      </c>
      <c r="I17" s="1078">
        <v>1013261.8469</v>
      </c>
      <c r="J17" s="607">
        <f t="shared" si="2"/>
        <v>2155876.27</v>
      </c>
      <c r="K17" s="623">
        <f t="shared" si="3"/>
        <v>0.43277996946413383</v>
      </c>
      <c r="L17" s="624">
        <f t="shared" si="5"/>
        <v>0.43277985437069438</v>
      </c>
      <c r="M17" s="625">
        <f t="shared" si="4"/>
        <v>0.43277991537020966</v>
      </c>
    </row>
    <row r="18" spans="1:14">
      <c r="A18" s="141" t="s">
        <v>36</v>
      </c>
      <c r="B18" s="605">
        <v>0</v>
      </c>
      <c r="C18" s="606">
        <v>0</v>
      </c>
      <c r="D18" s="607">
        <f t="shared" si="0"/>
        <v>0</v>
      </c>
      <c r="E18" s="1077">
        <v>16630.3541</v>
      </c>
      <c r="F18" s="1078">
        <v>12044.6759</v>
      </c>
      <c r="G18" s="607">
        <f t="shared" si="1"/>
        <v>28675.03</v>
      </c>
      <c r="H18" s="1077">
        <v>71487.654800000004</v>
      </c>
      <c r="I18" s="1078">
        <v>60310.475200000001</v>
      </c>
      <c r="J18" s="607">
        <f t="shared" ref="J18" si="6">SUM(H18:I18)</f>
        <v>131798.13</v>
      </c>
      <c r="K18" s="806">
        <v>0</v>
      </c>
      <c r="L18" s="807">
        <v>0</v>
      </c>
      <c r="M18" s="808">
        <v>0</v>
      </c>
    </row>
    <row r="19" spans="1:14" ht="13.5" thickBot="1">
      <c r="A19" s="136" t="s">
        <v>37</v>
      </c>
      <c r="B19" s="608">
        <f t="shared" ref="B19:C19" si="7">SUM(B7:B18)</f>
        <v>55412873</v>
      </c>
      <c r="C19" s="609">
        <f t="shared" si="7"/>
        <v>48567987</v>
      </c>
      <c r="D19" s="610">
        <f>SUM(D7:D17)</f>
        <v>103980860</v>
      </c>
      <c r="E19" s="608">
        <f t="shared" ref="E19:J19" si="8">SUM(E7:E18)</f>
        <v>4532627.7244999995</v>
      </c>
      <c r="F19" s="609">
        <f t="shared" si="8"/>
        <v>6184494.7055000002</v>
      </c>
      <c r="G19" s="610">
        <f t="shared" si="8"/>
        <v>10717122.43</v>
      </c>
      <c r="H19" s="608">
        <f t="shared" si="8"/>
        <v>15222578.2958</v>
      </c>
      <c r="I19" s="609">
        <f t="shared" si="8"/>
        <v>32177821.624200005</v>
      </c>
      <c r="J19" s="610">
        <f t="shared" si="8"/>
        <v>47400399.920000002</v>
      </c>
      <c r="K19" s="626">
        <f>+H19/B19</f>
        <v>0.27471194817493039</v>
      </c>
      <c r="L19" s="627">
        <f>I19/C19</f>
        <v>0.66253150710569919</v>
      </c>
      <c r="M19" s="628">
        <f>J19/D19</f>
        <v>0.45585697136953862</v>
      </c>
      <c r="N19" s="144"/>
    </row>
    <row r="20" spans="1:14">
      <c r="A20" s="140"/>
      <c r="B20" s="611"/>
      <c r="C20" s="612"/>
      <c r="D20" s="613"/>
      <c r="E20" s="611"/>
      <c r="F20" s="612"/>
      <c r="G20" s="613"/>
      <c r="H20" s="611"/>
      <c r="I20" s="612"/>
      <c r="J20" s="613"/>
      <c r="K20" s="629"/>
      <c r="L20" s="630"/>
      <c r="M20" s="631"/>
    </row>
    <row r="21" spans="1:14">
      <c r="A21" s="143" t="s">
        <v>38</v>
      </c>
      <c r="B21" s="602">
        <v>301343</v>
      </c>
      <c r="C21" s="603">
        <v>267229</v>
      </c>
      <c r="D21" s="604">
        <f>SUM(B21:C21)</f>
        <v>568572</v>
      </c>
      <c r="E21" s="1076">
        <v>20018.052299999999</v>
      </c>
      <c r="F21" s="1079">
        <v>17751.8577</v>
      </c>
      <c r="G21" s="604">
        <f t="shared" ref="G21:G28" si="9">E21+F21</f>
        <v>37769.910000000003</v>
      </c>
      <c r="H21" s="1076">
        <v>177013.31140000001</v>
      </c>
      <c r="I21" s="1079">
        <v>156974.0686</v>
      </c>
      <c r="J21" s="604">
        <f t="shared" ref="J21:J28" si="10">H21+I21</f>
        <v>333987.38</v>
      </c>
      <c r="K21" s="620">
        <f t="shared" ref="K21:K28" si="11">+H21/B21</f>
        <v>0.58741471147496371</v>
      </c>
      <c r="L21" s="621">
        <f t="shared" ref="L21:M24" si="12">I21/C21</f>
        <v>0.58741404787654039</v>
      </c>
      <c r="M21" s="622">
        <f t="shared" si="12"/>
        <v>0.58741439958351804</v>
      </c>
    </row>
    <row r="22" spans="1:14">
      <c r="A22" s="143" t="s">
        <v>39</v>
      </c>
      <c r="B22" s="605">
        <v>0</v>
      </c>
      <c r="C22" s="606">
        <v>0</v>
      </c>
      <c r="D22" s="607">
        <f t="shared" ref="D22:D28" si="13">SUM(B22:C22)</f>
        <v>0</v>
      </c>
      <c r="E22" s="605">
        <v>0</v>
      </c>
      <c r="F22" s="606">
        <v>0</v>
      </c>
      <c r="G22" s="607">
        <f t="shared" si="9"/>
        <v>0</v>
      </c>
      <c r="H22" s="605">
        <v>0</v>
      </c>
      <c r="I22" s="606">
        <v>0</v>
      </c>
      <c r="J22" s="607">
        <f t="shared" si="10"/>
        <v>0</v>
      </c>
      <c r="K22" s="623" t="s">
        <v>40</v>
      </c>
      <c r="L22" s="624" t="s">
        <v>40</v>
      </c>
      <c r="M22" s="625" t="s">
        <v>40</v>
      </c>
    </row>
    <row r="23" spans="1:14">
      <c r="A23" s="132" t="s">
        <v>41</v>
      </c>
      <c r="B23" s="605">
        <v>1538944</v>
      </c>
      <c r="C23" s="606">
        <v>1364724</v>
      </c>
      <c r="D23" s="607">
        <f t="shared" si="13"/>
        <v>2903668</v>
      </c>
      <c r="E23" s="1077">
        <v>125247.162</v>
      </c>
      <c r="F23" s="1078">
        <v>111068.238</v>
      </c>
      <c r="G23" s="607">
        <f t="shared" si="9"/>
        <v>236315.4</v>
      </c>
      <c r="H23" s="1077">
        <v>644509.66940000001</v>
      </c>
      <c r="I23" s="1078">
        <v>571546.31059999997</v>
      </c>
      <c r="J23" s="607">
        <f t="shared" si="10"/>
        <v>1216055.98</v>
      </c>
      <c r="K23" s="623">
        <f t="shared" si="11"/>
        <v>0.4187999494458538</v>
      </c>
      <c r="L23" s="624">
        <f t="shared" si="12"/>
        <v>0.41879992628546137</v>
      </c>
      <c r="M23" s="625">
        <f t="shared" si="12"/>
        <v>0.41879993856046904</v>
      </c>
      <c r="N23" s="144"/>
    </row>
    <row r="24" spans="1:14">
      <c r="A24" s="131" t="s">
        <v>42</v>
      </c>
      <c r="B24" s="605">
        <v>1207970</v>
      </c>
      <c r="C24" s="606">
        <v>1071218</v>
      </c>
      <c r="D24" s="607">
        <f t="shared" si="13"/>
        <v>2279188</v>
      </c>
      <c r="E24" s="1077">
        <v>40544.941699999996</v>
      </c>
      <c r="F24" s="1078">
        <v>35954.948299999996</v>
      </c>
      <c r="G24" s="607">
        <f t="shared" si="9"/>
        <v>76499.889999999985</v>
      </c>
      <c r="H24" s="1077">
        <v>519640.45569999999</v>
      </c>
      <c r="I24" s="1078">
        <v>460813.23430000001</v>
      </c>
      <c r="J24" s="607">
        <f t="shared" si="10"/>
        <v>980453.69</v>
      </c>
      <c r="K24" s="623">
        <f t="shared" si="11"/>
        <v>0.43017662334329493</v>
      </c>
      <c r="L24" s="624">
        <f t="shared" si="12"/>
        <v>0.43017689611264937</v>
      </c>
      <c r="M24" s="625">
        <f t="shared" si="12"/>
        <v>0.43017675154484841</v>
      </c>
    </row>
    <row r="25" spans="1:14">
      <c r="A25" s="455" t="s">
        <v>43</v>
      </c>
      <c r="B25" s="605">
        <v>288209.09120000002</v>
      </c>
      <c r="C25" s="606">
        <v>194101.1588</v>
      </c>
      <c r="D25" s="607">
        <f t="shared" si="13"/>
        <v>482310.25</v>
      </c>
      <c r="E25" s="1226">
        <v>-6095</v>
      </c>
      <c r="F25" s="1227">
        <v>-5405</v>
      </c>
      <c r="G25" s="607">
        <f t="shared" si="9"/>
        <v>-11500</v>
      </c>
      <c r="H25" s="1077">
        <v>13551.845600000001</v>
      </c>
      <c r="I25" s="1078">
        <v>12017.6744</v>
      </c>
      <c r="J25" s="607">
        <f t="shared" si="10"/>
        <v>25569.52</v>
      </c>
      <c r="K25" s="623">
        <f t="shared" si="11"/>
        <v>4.7020881761831113E-2</v>
      </c>
      <c r="L25" s="624">
        <f t="shared" ref="L25" si="14">I25/C25</f>
        <v>6.191449074440044E-2</v>
      </c>
      <c r="M25" s="625">
        <f t="shared" ref="M25" si="15">J25/D25</f>
        <v>5.3014672609591029E-2</v>
      </c>
      <c r="N25" s="144"/>
    </row>
    <row r="26" spans="1:14">
      <c r="A26" s="131" t="s">
        <v>44</v>
      </c>
      <c r="B26" s="614">
        <v>306957</v>
      </c>
      <c r="C26" s="615">
        <v>272208</v>
      </c>
      <c r="D26" s="616">
        <f t="shared" si="13"/>
        <v>579165</v>
      </c>
      <c r="E26" s="1080">
        <v>31698.727599999998</v>
      </c>
      <c r="F26" s="1081">
        <v>28110.1924</v>
      </c>
      <c r="G26" s="616">
        <f t="shared" si="9"/>
        <v>59808.92</v>
      </c>
      <c r="H26" s="1077">
        <v>95955.546000000002</v>
      </c>
      <c r="I26" s="1078">
        <v>85092.65400000001</v>
      </c>
      <c r="J26" s="607">
        <f t="shared" si="10"/>
        <v>181048.2</v>
      </c>
      <c r="K26" s="623">
        <f t="shared" si="11"/>
        <v>0.31260256648325335</v>
      </c>
      <c r="L26" s="624">
        <f t="shared" ref="L26:L28" si="16">I26/C26</f>
        <v>0.31260159143008293</v>
      </c>
      <c r="M26" s="625">
        <f>J26/D26</f>
        <v>0.31260210820750567</v>
      </c>
    </row>
    <row r="27" spans="1:14">
      <c r="A27" s="131" t="s">
        <v>45</v>
      </c>
      <c r="B27" s="605">
        <v>4100056</v>
      </c>
      <c r="C27" s="606">
        <v>3635899</v>
      </c>
      <c r="D27" s="607">
        <f t="shared" si="13"/>
        <v>7735955</v>
      </c>
      <c r="E27" s="1077">
        <v>282412.87969999999</v>
      </c>
      <c r="F27" s="1078">
        <v>250441.61029999997</v>
      </c>
      <c r="G27" s="607">
        <f t="shared" si="9"/>
        <v>532854.49</v>
      </c>
      <c r="H27" s="1077">
        <v>1537120.1828000001</v>
      </c>
      <c r="I27" s="1078">
        <v>1363106.5771999999</v>
      </c>
      <c r="J27" s="607">
        <f t="shared" si="10"/>
        <v>2900226.76</v>
      </c>
      <c r="K27" s="623">
        <f t="shared" si="11"/>
        <v>0.37490224104256137</v>
      </c>
      <c r="L27" s="624">
        <f t="shared" si="16"/>
        <v>0.3749022118601204</v>
      </c>
      <c r="M27" s="625">
        <f>J27/D27</f>
        <v>0.37490222732681355</v>
      </c>
      <c r="N27" s="236"/>
    </row>
    <row r="28" spans="1:14" ht="13" thickBot="1">
      <c r="A28" s="141" t="s">
        <v>46</v>
      </c>
      <c r="B28" s="617">
        <v>32798</v>
      </c>
      <c r="C28" s="618">
        <v>29085</v>
      </c>
      <c r="D28" s="619">
        <f t="shared" si="13"/>
        <v>61883</v>
      </c>
      <c r="E28" s="1082">
        <v>2590.0835000000002</v>
      </c>
      <c r="F28" s="1083">
        <v>2296.8665000000001</v>
      </c>
      <c r="G28" s="619">
        <f t="shared" si="9"/>
        <v>4886.9500000000007</v>
      </c>
      <c r="H28" s="1077">
        <v>15441.560600000001</v>
      </c>
      <c r="I28" s="1078">
        <v>13693.4594</v>
      </c>
      <c r="J28" s="607">
        <f t="shared" si="10"/>
        <v>29135.02</v>
      </c>
      <c r="K28" s="632">
        <f t="shared" si="11"/>
        <v>0.47080799438990184</v>
      </c>
      <c r="L28" s="633">
        <f t="shared" si="16"/>
        <v>0.47080829981089906</v>
      </c>
      <c r="M28" s="634">
        <f>J28/D28</f>
        <v>0.47080813793772119</v>
      </c>
      <c r="N28" s="239"/>
    </row>
    <row r="29" spans="1:14" ht="13.5" thickBot="1">
      <c r="A29" s="420"/>
      <c r="B29" s="400"/>
      <c r="C29" s="401"/>
      <c r="D29" s="402"/>
      <c r="E29" s="403"/>
      <c r="F29" s="404"/>
      <c r="G29" s="405"/>
      <c r="H29" s="403"/>
      <c r="I29" s="404"/>
      <c r="J29" s="405"/>
      <c r="K29" s="403"/>
      <c r="L29" s="404"/>
      <c r="M29" s="405"/>
      <c r="N29" s="144"/>
    </row>
    <row r="30" spans="1:14" ht="13">
      <c r="A30" s="145" t="s">
        <v>47</v>
      </c>
      <c r="B30" s="635">
        <f>B19+SUM(B21:B28)</f>
        <v>63189150.091200002</v>
      </c>
      <c r="C30" s="635">
        <f>C19+SUM(C21:C28)</f>
        <v>55402451.158799998</v>
      </c>
      <c r="D30" s="636">
        <f>D19+SUM(D21:D28)</f>
        <v>118591601.25</v>
      </c>
      <c r="E30" s="635">
        <f>E19+SUM(E21:E28)</f>
        <v>5029044.5713</v>
      </c>
      <c r="F30" s="635">
        <f>F19+SUM(F21:F28)</f>
        <v>6624713.4187000003</v>
      </c>
      <c r="G30" s="636">
        <f>SUM(E30:F30)</f>
        <v>11653757.99</v>
      </c>
      <c r="H30" s="636">
        <f>H19+SUM(H21:H28)</f>
        <v>18225810.8673</v>
      </c>
      <c r="I30" s="636">
        <f>I19+SUM(I21:I28)</f>
        <v>34841065.602700002</v>
      </c>
      <c r="J30" s="636">
        <f>SUM(H30:I30)</f>
        <v>53066876.469999999</v>
      </c>
      <c r="K30" s="637">
        <f>H30/B30</f>
        <v>0.28843260023271317</v>
      </c>
      <c r="L30" s="638">
        <f>I30/C30</f>
        <v>0.62887227683907132</v>
      </c>
      <c r="M30" s="639">
        <f>J30/D30</f>
        <v>0.44747584070587798</v>
      </c>
      <c r="N30" s="154"/>
    </row>
    <row r="31" spans="1:14" ht="18.75" customHeight="1" thickBot="1">
      <c r="A31" s="1245" t="s">
        <v>48</v>
      </c>
      <c r="B31" s="1246"/>
      <c r="C31" s="1246"/>
      <c r="D31" s="1246"/>
      <c r="E31" s="1246"/>
      <c r="F31" s="1246"/>
      <c r="G31" s="1246"/>
      <c r="H31" s="1246"/>
      <c r="I31" s="1246"/>
      <c r="J31" s="1246"/>
      <c r="K31" s="1246"/>
      <c r="L31" s="1246"/>
      <c r="M31" s="1247"/>
    </row>
    <row r="32" spans="1:14" ht="13" thickBot="1">
      <c r="A32" s="143" t="s">
        <v>49</v>
      </c>
      <c r="B32" s="252"/>
      <c r="C32" s="253"/>
      <c r="D32" s="254"/>
      <c r="E32" s="255">
        <v>0</v>
      </c>
      <c r="F32" s="256">
        <v>0</v>
      </c>
      <c r="G32" s="250">
        <f>E32+F32</f>
        <v>0</v>
      </c>
      <c r="H32" s="255">
        <v>0</v>
      </c>
      <c r="I32" s="256">
        <v>0</v>
      </c>
      <c r="J32" s="250">
        <f>H32+I32</f>
        <v>0</v>
      </c>
      <c r="K32" s="224"/>
      <c r="L32" s="204"/>
      <c r="M32" s="222"/>
    </row>
    <row r="33" spans="1:13">
      <c r="A33" s="146" t="s">
        <v>50</v>
      </c>
      <c r="B33" s="257"/>
      <c r="C33" s="257"/>
      <c r="D33" s="257"/>
      <c r="E33" s="258"/>
      <c r="F33" s="259">
        <v>477866.42</v>
      </c>
      <c r="G33" s="251">
        <f>F33</f>
        <v>477866.42</v>
      </c>
      <c r="H33" s="258"/>
      <c r="I33" s="259">
        <v>2407868.0199999996</v>
      </c>
      <c r="J33" s="251">
        <f>I33</f>
        <v>2407868.0199999996</v>
      </c>
      <c r="K33" s="205"/>
      <c r="L33" s="205"/>
      <c r="M33" s="205"/>
    </row>
    <row r="34" spans="1:13">
      <c r="A34" s="142"/>
      <c r="B34" s="142"/>
      <c r="C34" s="142"/>
      <c r="D34" s="142"/>
      <c r="E34" s="142"/>
      <c r="F34" s="142"/>
      <c r="G34" s="142"/>
      <c r="H34" s="142"/>
      <c r="I34" s="142"/>
      <c r="J34" s="142"/>
      <c r="K34" s="142"/>
      <c r="L34" s="142"/>
      <c r="M34" s="142"/>
    </row>
    <row r="35" spans="1:13" ht="12.75" customHeight="1">
      <c r="A35" s="1248" t="s">
        <v>51</v>
      </c>
      <c r="B35" s="1249"/>
      <c r="C35" s="1249"/>
      <c r="D35" s="1249"/>
      <c r="E35" s="1249"/>
      <c r="F35" s="1249"/>
      <c r="G35" s="1249"/>
      <c r="H35" s="1249"/>
      <c r="I35" s="1249"/>
      <c r="J35" s="1249"/>
      <c r="K35" s="1249"/>
      <c r="L35" s="1249"/>
      <c r="M35" s="1249"/>
    </row>
    <row r="36" spans="1:13" ht="12.75" customHeight="1">
      <c r="A36" s="1252" t="s">
        <v>21</v>
      </c>
      <c r="B36" s="1252"/>
      <c r="C36" s="1252"/>
      <c r="D36" s="1252"/>
      <c r="E36" s="1252"/>
      <c r="F36" s="1252"/>
      <c r="G36" s="1252"/>
      <c r="H36" s="1252"/>
      <c r="I36" s="1252"/>
      <c r="J36" s="1252"/>
      <c r="K36" s="1252"/>
      <c r="L36" s="1252"/>
      <c r="M36" s="1252"/>
    </row>
    <row r="37" spans="1:13" ht="12.75" customHeight="1">
      <c r="A37" s="1250" t="s">
        <v>52</v>
      </c>
      <c r="B37" s="1251"/>
      <c r="C37" s="1251"/>
      <c r="D37" s="1251"/>
      <c r="E37" s="355"/>
      <c r="F37" s="355"/>
      <c r="G37" s="355"/>
      <c r="H37" s="355"/>
      <c r="I37" s="355"/>
      <c r="J37" s="355"/>
      <c r="K37" s="355"/>
      <c r="L37" s="355"/>
      <c r="M37" s="356"/>
    </row>
    <row r="38" spans="1:13">
      <c r="A38" s="120" t="s">
        <v>53</v>
      </c>
    </row>
    <row r="39" spans="1:13" ht="12.75" customHeight="1">
      <c r="A39" s="1252"/>
      <c r="B39" s="1252"/>
      <c r="C39" s="1252"/>
      <c r="D39" s="1252"/>
      <c r="E39" s="1252"/>
      <c r="F39" s="1252"/>
      <c r="G39" s="1252"/>
      <c r="H39" s="1252"/>
      <c r="I39" s="1252"/>
      <c r="J39" s="1252"/>
      <c r="K39" s="1252"/>
      <c r="L39" s="1252"/>
      <c r="M39" s="1252"/>
    </row>
    <row r="40" spans="1:13">
      <c r="A40" s="231"/>
      <c r="B40" s="231"/>
      <c r="C40" s="231"/>
      <c r="D40" s="1159"/>
      <c r="E40" s="1159"/>
      <c r="F40" s="1159"/>
      <c r="G40" s="231"/>
      <c r="H40" s="1088"/>
      <c r="I40"/>
      <c r="J40" s="148"/>
      <c r="K40"/>
      <c r="L40"/>
      <c r="M40"/>
    </row>
    <row r="41" spans="1:13" ht="13" customHeight="1">
      <c r="A41" s="1244"/>
      <c r="B41" s="1244"/>
      <c r="C41" s="1244"/>
      <c r="D41" s="1244"/>
      <c r="E41" s="1244"/>
      <c r="F41" s="1244"/>
      <c r="G41" s="1244"/>
      <c r="H41" s="1244"/>
      <c r="I41" s="1244"/>
      <c r="J41" s="1244"/>
      <c r="K41" s="1244"/>
    </row>
    <row r="43" spans="1:13">
      <c r="D43" s="147"/>
    </row>
    <row r="49" spans="4:10">
      <c r="D49" s="144"/>
    </row>
    <row r="50" spans="4:10">
      <c r="D50" s="144"/>
      <c r="J50" s="144"/>
    </row>
    <row r="52" spans="4:10">
      <c r="D52" s="147"/>
    </row>
  </sheetData>
  <mergeCells count="13">
    <mergeCell ref="A41:K41"/>
    <mergeCell ref="A31:M31"/>
    <mergeCell ref="A35:M35"/>
    <mergeCell ref="A37:D37"/>
    <mergeCell ref="A36:M36"/>
    <mergeCell ref="A39:M39"/>
    <mergeCell ref="A1:M1"/>
    <mergeCell ref="A2:M2"/>
    <mergeCell ref="A3:M3"/>
    <mergeCell ref="B4:D4"/>
    <mergeCell ref="E4:G4"/>
    <mergeCell ref="H4:J4"/>
    <mergeCell ref="K4:M4"/>
  </mergeCells>
  <pageMargins left="0.7" right="0.7" top="0.75" bottom="0.75" header="0.3" footer="0.3"/>
  <pageSetup scale="10" orientation="landscape" r:id="rId1"/>
  <customProperties>
    <customPr name="_pios_id" r:id="rId2"/>
  </customProperties>
  <ignoredErrors>
    <ignoredError sqref="G30 D1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pageSetUpPr fitToPage="1"/>
  </sheetPr>
  <dimension ref="A1:S66"/>
  <sheetViews>
    <sheetView zoomScale="90" zoomScaleNormal="90" workbookViewId="0">
      <selection sqref="A1:J1"/>
    </sheetView>
  </sheetViews>
  <sheetFormatPr defaultColWidth="8.54296875" defaultRowHeight="12.5"/>
  <cols>
    <col min="1" max="1" width="20" customWidth="1"/>
    <col min="2" max="10" width="10.54296875" customWidth="1"/>
  </cols>
  <sheetData>
    <row r="1" spans="1:10" ht="15.5">
      <c r="A1" s="1264" t="s">
        <v>603</v>
      </c>
      <c r="B1" s="1264"/>
      <c r="C1" s="1264"/>
      <c r="D1" s="1264"/>
      <c r="E1" s="1264"/>
      <c r="F1" s="1264"/>
      <c r="G1" s="1264"/>
      <c r="H1" s="1264"/>
      <c r="I1" s="1264"/>
      <c r="J1" s="1264"/>
    </row>
    <row r="2" spans="1:10" ht="15.5">
      <c r="A2" s="1317" t="s">
        <v>1</v>
      </c>
      <c r="B2" s="1360"/>
      <c r="C2" s="1360"/>
      <c r="D2" s="1360"/>
      <c r="E2" s="1360"/>
      <c r="F2" s="1360"/>
      <c r="G2" s="1360"/>
      <c r="H2" s="1360"/>
      <c r="I2" s="1360"/>
      <c r="J2" s="1360"/>
    </row>
    <row r="3" spans="1:10" ht="16" thickBot="1">
      <c r="A3" s="1476" t="s">
        <v>777</v>
      </c>
      <c r="B3" s="1360"/>
      <c r="C3" s="1360"/>
      <c r="D3" s="1360"/>
      <c r="E3" s="1360"/>
      <c r="F3" s="1360"/>
      <c r="G3" s="1360"/>
      <c r="H3" s="1360"/>
      <c r="I3" s="1360"/>
      <c r="J3" s="1360"/>
    </row>
    <row r="4" spans="1:10" ht="36" customHeight="1" thickBot="1">
      <c r="A4" s="1477" t="s">
        <v>325</v>
      </c>
      <c r="B4" s="1416" t="s">
        <v>604</v>
      </c>
      <c r="C4" s="1406"/>
      <c r="D4" s="1403"/>
      <c r="E4" s="1416" t="s">
        <v>605</v>
      </c>
      <c r="F4" s="1406"/>
      <c r="G4" s="1403"/>
      <c r="H4" s="1479" t="s">
        <v>606</v>
      </c>
      <c r="I4" s="1406"/>
      <c r="J4" s="1403"/>
    </row>
    <row r="5" spans="1:10" ht="13.5" thickBot="1">
      <c r="A5" s="1478"/>
      <c r="B5" s="785" t="s">
        <v>327</v>
      </c>
      <c r="C5" s="786" t="s">
        <v>607</v>
      </c>
      <c r="D5" s="787" t="s">
        <v>9</v>
      </c>
      <c r="E5" s="785" t="s">
        <v>327</v>
      </c>
      <c r="F5" s="788" t="s">
        <v>328</v>
      </c>
      <c r="G5" s="787" t="s">
        <v>9</v>
      </c>
      <c r="H5" s="743" t="s">
        <v>327</v>
      </c>
      <c r="I5" s="786" t="s">
        <v>328</v>
      </c>
      <c r="J5" s="787" t="s">
        <v>9</v>
      </c>
    </row>
    <row r="6" spans="1:10">
      <c r="A6" s="789" t="s">
        <v>608</v>
      </c>
      <c r="B6" s="793">
        <v>114857.0711597858</v>
      </c>
      <c r="C6" s="748">
        <v>2.9473702142040001</v>
      </c>
      <c r="D6" s="794">
        <f>SUM(B6:C6)</f>
        <v>114860.01853</v>
      </c>
      <c r="E6" s="793">
        <v>124754</v>
      </c>
      <c r="F6" s="748">
        <v>1</v>
      </c>
      <c r="G6" s="794">
        <v>124755</v>
      </c>
      <c r="H6" s="801">
        <v>1.086167344685691</v>
      </c>
      <c r="I6" s="801">
        <v>0.33928550786758604</v>
      </c>
      <c r="J6" s="542">
        <v>1.0861481792936987</v>
      </c>
    </row>
    <row r="7" spans="1:10">
      <c r="A7" s="790" t="s">
        <v>609</v>
      </c>
      <c r="B7" s="795">
        <v>0</v>
      </c>
      <c r="C7" s="309">
        <v>113.558859</v>
      </c>
      <c r="D7" s="796">
        <f t="shared" ref="D7:D53" si="0">SUM(B7:C7)</f>
        <v>113.558859</v>
      </c>
      <c r="E7" s="795">
        <v>0</v>
      </c>
      <c r="F7" s="309">
        <v>14</v>
      </c>
      <c r="G7" s="796">
        <v>14</v>
      </c>
      <c r="H7" s="802" t="s">
        <v>572</v>
      </c>
      <c r="I7" s="747">
        <v>0.12328408477580777</v>
      </c>
      <c r="J7" s="543">
        <v>0.12328408477580777</v>
      </c>
    </row>
    <row r="8" spans="1:10">
      <c r="A8" s="790" t="s">
        <v>610</v>
      </c>
      <c r="B8" s="795">
        <v>0.93343235044403627</v>
      </c>
      <c r="C8" s="309">
        <v>5225.882749649556</v>
      </c>
      <c r="D8" s="796">
        <f t="shared" si="0"/>
        <v>5226.8161820000005</v>
      </c>
      <c r="E8" s="795">
        <v>0</v>
      </c>
      <c r="F8" s="309">
        <v>4396</v>
      </c>
      <c r="G8" s="796">
        <v>4396</v>
      </c>
      <c r="H8" s="802">
        <v>0</v>
      </c>
      <c r="I8" s="747">
        <v>0.84119759485510703</v>
      </c>
      <c r="J8" s="543">
        <v>0.8410473693601187</v>
      </c>
    </row>
    <row r="9" spans="1:10">
      <c r="A9" s="790" t="s">
        <v>611</v>
      </c>
      <c r="B9" s="795">
        <v>21372.79875362934</v>
      </c>
      <c r="C9" s="309">
        <v>11976.102901370659</v>
      </c>
      <c r="D9" s="796">
        <f t="shared" si="0"/>
        <v>33348.901655000001</v>
      </c>
      <c r="E9" s="795">
        <v>19716</v>
      </c>
      <c r="F9" s="309">
        <v>11747</v>
      </c>
      <c r="G9" s="796">
        <v>31463</v>
      </c>
      <c r="H9" s="802">
        <v>0.92248096411107616</v>
      </c>
      <c r="I9" s="747">
        <v>0.98086999558558918</v>
      </c>
      <c r="J9" s="543">
        <v>0.94344936230554244</v>
      </c>
    </row>
    <row r="10" spans="1:10">
      <c r="A10" s="790" t="s">
        <v>612</v>
      </c>
      <c r="B10" s="795">
        <v>8.9320894695444508</v>
      </c>
      <c r="C10" s="309">
        <v>7654.8196975304554</v>
      </c>
      <c r="D10" s="796">
        <f t="shared" si="0"/>
        <v>7663.7517870000001</v>
      </c>
      <c r="E10" s="795">
        <v>14</v>
      </c>
      <c r="F10" s="309">
        <v>5319</v>
      </c>
      <c r="G10" s="796">
        <v>5333</v>
      </c>
      <c r="H10" s="802">
        <v>1.567382419056089</v>
      </c>
      <c r="I10" s="747">
        <v>0.69485634021085807</v>
      </c>
      <c r="J10" s="543">
        <v>0.69587326784856895</v>
      </c>
    </row>
    <row r="11" spans="1:10">
      <c r="A11" s="790" t="s">
        <v>613</v>
      </c>
      <c r="B11" s="795">
        <v>12.117976065999983</v>
      </c>
      <c r="C11" s="309">
        <v>2182.967855934</v>
      </c>
      <c r="D11" s="796">
        <f t="shared" si="0"/>
        <v>2195.0858319999998</v>
      </c>
      <c r="E11" s="795">
        <v>5</v>
      </c>
      <c r="F11" s="309">
        <v>3479</v>
      </c>
      <c r="G11" s="796">
        <v>3484</v>
      </c>
      <c r="H11" s="802">
        <v>0.41261015641289739</v>
      </c>
      <c r="I11" s="747">
        <v>1.5937018910026426</v>
      </c>
      <c r="J11" s="543">
        <v>1.587181671536569</v>
      </c>
    </row>
    <row r="12" spans="1:10">
      <c r="A12" s="790" t="s">
        <v>614</v>
      </c>
      <c r="B12" s="795">
        <v>76637.953177499468</v>
      </c>
      <c r="C12" s="309">
        <v>0.59374450052500005</v>
      </c>
      <c r="D12" s="796">
        <f t="shared" si="0"/>
        <v>76638.546921999994</v>
      </c>
      <c r="E12" s="795">
        <v>96341</v>
      </c>
      <c r="F12" s="309">
        <v>0</v>
      </c>
      <c r="G12" s="796">
        <v>96341</v>
      </c>
      <c r="H12" s="802">
        <v>1.2570925501737598</v>
      </c>
      <c r="I12" s="747">
        <v>0</v>
      </c>
      <c r="J12" s="543">
        <v>1.2570828110565884</v>
      </c>
    </row>
    <row r="13" spans="1:10">
      <c r="A13" s="790" t="s">
        <v>615</v>
      </c>
      <c r="B13" s="795">
        <v>7608.7310085916761</v>
      </c>
      <c r="C13" s="309">
        <v>6489.4828354083256</v>
      </c>
      <c r="D13" s="796">
        <f t="shared" si="0"/>
        <v>14098.213844000002</v>
      </c>
      <c r="E13" s="795">
        <v>5934</v>
      </c>
      <c r="F13" s="309">
        <v>5775</v>
      </c>
      <c r="G13" s="796">
        <v>11709</v>
      </c>
      <c r="H13" s="802">
        <v>0.77989351881403191</v>
      </c>
      <c r="I13" s="747">
        <v>0.8899014214954204</v>
      </c>
      <c r="J13" s="543">
        <v>0.83053074166435514</v>
      </c>
    </row>
    <row r="14" spans="1:10">
      <c r="A14" s="790" t="s">
        <v>616</v>
      </c>
      <c r="B14" s="795">
        <v>123227.78040688056</v>
      </c>
      <c r="C14" s="309">
        <v>169.91484111945198</v>
      </c>
      <c r="D14" s="796">
        <f t="shared" si="0"/>
        <v>123397.695248</v>
      </c>
      <c r="E14" s="795">
        <v>156110</v>
      </c>
      <c r="F14" s="309">
        <v>89</v>
      </c>
      <c r="G14" s="796">
        <v>156199</v>
      </c>
      <c r="H14" s="802">
        <v>1.2668409630080737</v>
      </c>
      <c r="I14" s="747">
        <v>0.52379179719464308</v>
      </c>
      <c r="J14" s="543">
        <v>1.2658178070998585</v>
      </c>
    </row>
    <row r="15" spans="1:10">
      <c r="A15" s="790" t="s">
        <v>617</v>
      </c>
      <c r="B15" s="795">
        <v>0.3273553034998713</v>
      </c>
      <c r="C15" s="309">
        <v>3507.5652046965001</v>
      </c>
      <c r="D15" s="796">
        <f t="shared" si="0"/>
        <v>3507.8925600000002</v>
      </c>
      <c r="E15" s="795">
        <v>0</v>
      </c>
      <c r="F15" s="309">
        <v>4727</v>
      </c>
      <c r="G15" s="796">
        <v>4727</v>
      </c>
      <c r="H15" s="802" t="s">
        <v>572</v>
      </c>
      <c r="I15" s="747">
        <v>1.3476584822060391</v>
      </c>
      <c r="J15" s="543">
        <v>1.3475327191890962</v>
      </c>
    </row>
    <row r="16" spans="1:10">
      <c r="A16" s="790" t="s">
        <v>618</v>
      </c>
      <c r="B16" s="795">
        <v>0</v>
      </c>
      <c r="C16" s="309">
        <v>19759.470264</v>
      </c>
      <c r="D16" s="796">
        <f t="shared" si="0"/>
        <v>19759.470264</v>
      </c>
      <c r="E16" s="795">
        <v>0</v>
      </c>
      <c r="F16" s="309">
        <v>17970</v>
      </c>
      <c r="G16" s="796">
        <v>17970</v>
      </c>
      <c r="H16" s="802" t="s">
        <v>572</v>
      </c>
      <c r="I16" s="747">
        <v>0.90943733611825339</v>
      </c>
      <c r="J16" s="543">
        <v>0.90943733611825339</v>
      </c>
    </row>
    <row r="17" spans="1:10">
      <c r="A17" s="790" t="s">
        <v>619</v>
      </c>
      <c r="B17" s="795">
        <v>37923.46422140229</v>
      </c>
      <c r="C17" s="309">
        <v>59403.918550597715</v>
      </c>
      <c r="D17" s="796">
        <f t="shared" si="0"/>
        <v>97327.382772000012</v>
      </c>
      <c r="E17" s="795">
        <v>50636</v>
      </c>
      <c r="F17" s="309">
        <v>70360</v>
      </c>
      <c r="G17" s="796">
        <v>120996</v>
      </c>
      <c r="H17" s="802">
        <v>1.3352155727224764</v>
      </c>
      <c r="I17" s="747">
        <v>1.1844336487679741</v>
      </c>
      <c r="J17" s="543">
        <v>1.243185592316258</v>
      </c>
    </row>
    <row r="18" spans="1:10">
      <c r="A18" s="790" t="s">
        <v>620</v>
      </c>
      <c r="B18" s="795">
        <v>87.082296031422629</v>
      </c>
      <c r="C18" s="309">
        <v>7582.1492339685774</v>
      </c>
      <c r="D18" s="796">
        <f t="shared" si="0"/>
        <v>7669.23153</v>
      </c>
      <c r="E18" s="795">
        <v>129</v>
      </c>
      <c r="F18" s="309">
        <v>10139</v>
      </c>
      <c r="G18" s="796">
        <v>10268</v>
      </c>
      <c r="H18" s="802">
        <v>1.4813573582562851</v>
      </c>
      <c r="I18" s="747">
        <v>1.3372197891564237</v>
      </c>
      <c r="J18" s="543">
        <v>1.3388564368977918</v>
      </c>
    </row>
    <row r="19" spans="1:10">
      <c r="A19" s="790" t="s">
        <v>621</v>
      </c>
      <c r="B19" s="795">
        <v>0</v>
      </c>
      <c r="C19" s="309">
        <v>14205.029952999999</v>
      </c>
      <c r="D19" s="796">
        <f t="shared" si="0"/>
        <v>14205.029952999999</v>
      </c>
      <c r="E19" s="795">
        <v>0</v>
      </c>
      <c r="F19" s="309">
        <v>12505</v>
      </c>
      <c r="G19" s="796">
        <v>12505</v>
      </c>
      <c r="H19" s="802" t="s">
        <v>572</v>
      </c>
      <c r="I19" s="747">
        <v>0.88032197336965379</v>
      </c>
      <c r="J19" s="543">
        <v>0.88032197336965379</v>
      </c>
    </row>
    <row r="20" spans="1:10">
      <c r="A20" s="790" t="s">
        <v>622</v>
      </c>
      <c r="B20" s="795">
        <v>0</v>
      </c>
      <c r="C20" s="309">
        <v>250.258071</v>
      </c>
      <c r="D20" s="796">
        <f t="shared" si="0"/>
        <v>250.258071</v>
      </c>
      <c r="E20" s="795">
        <v>0</v>
      </c>
      <c r="F20" s="309">
        <v>152</v>
      </c>
      <c r="G20" s="796">
        <v>152</v>
      </c>
      <c r="H20" s="802" t="s">
        <v>572</v>
      </c>
      <c r="I20" s="747">
        <v>0.60737301855091819</v>
      </c>
      <c r="J20" s="543">
        <v>0.60737301855091819</v>
      </c>
    </row>
    <row r="21" spans="1:10">
      <c r="A21" s="790" t="s">
        <v>623</v>
      </c>
      <c r="B21" s="795">
        <v>11899.253634237191</v>
      </c>
      <c r="C21" s="309">
        <v>4687.9748427628092</v>
      </c>
      <c r="D21" s="796">
        <f t="shared" si="0"/>
        <v>16587.228477000001</v>
      </c>
      <c r="E21" s="795">
        <v>18334</v>
      </c>
      <c r="F21" s="309">
        <v>5843</v>
      </c>
      <c r="G21" s="796">
        <v>24177</v>
      </c>
      <c r="H21" s="802">
        <v>1.5407689056436615</v>
      </c>
      <c r="I21" s="747">
        <v>1.2463804085937646</v>
      </c>
      <c r="J21" s="543">
        <v>1.457567189933149</v>
      </c>
    </row>
    <row r="22" spans="1:10">
      <c r="A22" s="790" t="s">
        <v>624</v>
      </c>
      <c r="B22" s="795">
        <v>16238.664091000001</v>
      </c>
      <c r="C22" s="309">
        <v>0</v>
      </c>
      <c r="D22" s="796">
        <f t="shared" si="0"/>
        <v>16238.664091000001</v>
      </c>
      <c r="E22" s="795">
        <v>14635</v>
      </c>
      <c r="F22" s="309">
        <v>0</v>
      </c>
      <c r="G22" s="796">
        <v>14635</v>
      </c>
      <c r="H22" s="802">
        <v>0.90124408744381845</v>
      </c>
      <c r="I22" s="747" t="s">
        <v>572</v>
      </c>
      <c r="J22" s="543">
        <v>0.90124408744381845</v>
      </c>
    </row>
    <row r="23" spans="1:10">
      <c r="A23" s="790" t="s">
        <v>625</v>
      </c>
      <c r="B23" s="795">
        <v>28.985842188504193</v>
      </c>
      <c r="C23" s="309">
        <v>3627.149650811496</v>
      </c>
      <c r="D23" s="796">
        <f t="shared" si="0"/>
        <v>3656.1354930000002</v>
      </c>
      <c r="E23" s="795">
        <v>19</v>
      </c>
      <c r="F23" s="309">
        <v>2288</v>
      </c>
      <c r="G23" s="796">
        <v>2307</v>
      </c>
      <c r="H23" s="802">
        <v>0.65549242545505249</v>
      </c>
      <c r="I23" s="747">
        <v>0.63079834588245065</v>
      </c>
      <c r="J23" s="543">
        <v>0.63099412054530224</v>
      </c>
    </row>
    <row r="24" spans="1:10">
      <c r="A24" s="790" t="s">
        <v>626</v>
      </c>
      <c r="B24" s="795">
        <v>21.547195630741044</v>
      </c>
      <c r="C24" s="309">
        <v>14654.359908369261</v>
      </c>
      <c r="D24" s="796">
        <f t="shared" si="0"/>
        <v>14675.907104000002</v>
      </c>
      <c r="E24" s="795">
        <v>1</v>
      </c>
      <c r="F24" s="309">
        <v>10242</v>
      </c>
      <c r="G24" s="796">
        <v>10243</v>
      </c>
      <c r="H24" s="802">
        <v>4.6409751743902848E-2</v>
      </c>
      <c r="I24" s="747">
        <v>0.69890463070657116</v>
      </c>
      <c r="J24" s="543">
        <v>0.6979466364439042</v>
      </c>
    </row>
    <row r="25" spans="1:10">
      <c r="A25" s="790" t="s">
        <v>627</v>
      </c>
      <c r="B25" s="795">
        <v>17939.542139880312</v>
      </c>
      <c r="C25" s="309">
        <v>17720.960835119688</v>
      </c>
      <c r="D25" s="796">
        <f t="shared" si="0"/>
        <v>35660.502974999996</v>
      </c>
      <c r="E25" s="795">
        <v>20347</v>
      </c>
      <c r="F25" s="309">
        <v>21810</v>
      </c>
      <c r="G25" s="796">
        <v>42157</v>
      </c>
      <c r="H25" s="802">
        <v>1.1341984004579366</v>
      </c>
      <c r="I25" s="747">
        <v>1.2307459061010162</v>
      </c>
      <c r="J25" s="543">
        <v>1.1821762589707276</v>
      </c>
    </row>
    <row r="26" spans="1:10">
      <c r="A26" s="790" t="s">
        <v>628</v>
      </c>
      <c r="B26" s="795">
        <v>34632.713006836297</v>
      </c>
      <c r="C26" s="309">
        <v>4632.6621221636969</v>
      </c>
      <c r="D26" s="796">
        <f t="shared" si="0"/>
        <v>39265.375128999993</v>
      </c>
      <c r="E26" s="795">
        <v>39931</v>
      </c>
      <c r="F26" s="309">
        <v>6321</v>
      </c>
      <c r="G26" s="796">
        <v>46252</v>
      </c>
      <c r="H26" s="802">
        <v>1.1529850402455577</v>
      </c>
      <c r="I26" s="747">
        <v>1.3644422652277866</v>
      </c>
      <c r="J26" s="543">
        <v>1.1779334807841919</v>
      </c>
    </row>
    <row r="27" spans="1:10">
      <c r="A27" s="790" t="s">
        <v>629</v>
      </c>
      <c r="B27" s="795">
        <v>11197.810661212499</v>
      </c>
      <c r="C27" s="309">
        <v>0.27072978749999999</v>
      </c>
      <c r="D27" s="796">
        <f t="shared" si="0"/>
        <v>11198.081391</v>
      </c>
      <c r="E27" s="795">
        <v>11778</v>
      </c>
      <c r="F27" s="309">
        <v>0</v>
      </c>
      <c r="G27" s="796">
        <v>11778</v>
      </c>
      <c r="H27" s="802">
        <v>1.0518127477183721</v>
      </c>
      <c r="I27" s="747">
        <v>0</v>
      </c>
      <c r="J27" s="543">
        <v>1.0517873186263931</v>
      </c>
    </row>
    <row r="28" spans="1:10">
      <c r="A28" s="790" t="s">
        <v>630</v>
      </c>
      <c r="B28" s="795">
        <v>5.8500964101467616</v>
      </c>
      <c r="C28" s="309">
        <v>10447.343986589854</v>
      </c>
      <c r="D28" s="796">
        <f t="shared" si="0"/>
        <v>10453.194083000002</v>
      </c>
      <c r="E28" s="795">
        <v>0</v>
      </c>
      <c r="F28" s="309">
        <v>9481</v>
      </c>
      <c r="G28" s="796">
        <v>9481</v>
      </c>
      <c r="H28" s="802">
        <v>0</v>
      </c>
      <c r="I28" s="747">
        <v>0.90750338192843583</v>
      </c>
      <c r="J28" s="543">
        <v>0.90699550058282397</v>
      </c>
    </row>
    <row r="29" spans="1:10">
      <c r="A29" s="790" t="s">
        <v>631</v>
      </c>
      <c r="B29" s="795">
        <v>19435.016088941753</v>
      </c>
      <c r="C29" s="309">
        <v>8859.9929770582494</v>
      </c>
      <c r="D29" s="796">
        <f t="shared" si="0"/>
        <v>28295.009066000002</v>
      </c>
      <c r="E29" s="795">
        <v>14078</v>
      </c>
      <c r="F29" s="309">
        <v>8147</v>
      </c>
      <c r="G29" s="796">
        <v>22225</v>
      </c>
      <c r="H29" s="802">
        <v>0.72436266250431258</v>
      </c>
      <c r="I29" s="747">
        <v>0.91952668823728778</v>
      </c>
      <c r="J29" s="543">
        <v>0.78547421377949378</v>
      </c>
    </row>
    <row r="30" spans="1:10">
      <c r="A30" s="790" t="s">
        <v>632</v>
      </c>
      <c r="B30" s="795">
        <v>103.51431539825626</v>
      </c>
      <c r="C30" s="309">
        <v>2498.1322966017437</v>
      </c>
      <c r="D30" s="796">
        <f t="shared" si="0"/>
        <v>2601.646612</v>
      </c>
      <c r="E30" s="795">
        <v>7</v>
      </c>
      <c r="F30" s="309">
        <v>1528</v>
      </c>
      <c r="G30" s="796">
        <v>1535</v>
      </c>
      <c r="H30" s="802">
        <v>6.7623497031000193E-2</v>
      </c>
      <c r="I30" s="747">
        <v>0.61165695751124438</v>
      </c>
      <c r="J30" s="543">
        <v>0.5900109541856563</v>
      </c>
    </row>
    <row r="31" spans="1:10">
      <c r="A31" s="790" t="s">
        <v>633</v>
      </c>
      <c r="B31" s="795">
        <v>123014.25106299999</v>
      </c>
      <c r="C31" s="309">
        <v>0</v>
      </c>
      <c r="D31" s="796">
        <f t="shared" si="0"/>
        <v>123014.25106299999</v>
      </c>
      <c r="E31" s="795">
        <v>94240</v>
      </c>
      <c r="F31" s="309">
        <v>0</v>
      </c>
      <c r="G31" s="796">
        <v>94240</v>
      </c>
      <c r="H31" s="802">
        <v>0.7660901008269061</v>
      </c>
      <c r="I31" s="747" t="s">
        <v>572</v>
      </c>
      <c r="J31" s="543">
        <v>0.7660901008269061</v>
      </c>
    </row>
    <row r="32" spans="1:10">
      <c r="A32" s="790" t="s">
        <v>634</v>
      </c>
      <c r="B32" s="795">
        <v>84.578816271243923</v>
      </c>
      <c r="C32" s="309">
        <v>4535.6082897287561</v>
      </c>
      <c r="D32" s="796">
        <f t="shared" si="0"/>
        <v>4620.1871060000003</v>
      </c>
      <c r="E32" s="795">
        <v>85</v>
      </c>
      <c r="F32" s="309">
        <v>5682</v>
      </c>
      <c r="G32" s="796">
        <v>5767</v>
      </c>
      <c r="H32" s="802">
        <v>1.0049797780026306</v>
      </c>
      <c r="I32" s="747">
        <v>1.2527536852922989</v>
      </c>
      <c r="J32" s="543">
        <v>1.2482178465263221</v>
      </c>
    </row>
    <row r="33" spans="1:10">
      <c r="A33" s="790" t="s">
        <v>635</v>
      </c>
      <c r="B33" s="795">
        <v>39.518432617499997</v>
      </c>
      <c r="C33" s="309">
        <v>255.89126738249999</v>
      </c>
      <c r="D33" s="796">
        <f t="shared" si="0"/>
        <v>295.40969999999999</v>
      </c>
      <c r="E33" s="795">
        <v>21</v>
      </c>
      <c r="F33" s="309">
        <v>251</v>
      </c>
      <c r="G33" s="796">
        <v>272</v>
      </c>
      <c r="H33" s="802">
        <v>0.53139759370670347</v>
      </c>
      <c r="I33" s="747">
        <v>0.98088536809976934</v>
      </c>
      <c r="J33" s="543">
        <v>0.92075514108033696</v>
      </c>
    </row>
    <row r="34" spans="1:10">
      <c r="A34" s="790" t="s">
        <v>636</v>
      </c>
      <c r="B34" s="795">
        <v>64493.768544999999</v>
      </c>
      <c r="C34" s="309">
        <v>0</v>
      </c>
      <c r="D34" s="796">
        <f t="shared" si="0"/>
        <v>64493.768544999999</v>
      </c>
      <c r="E34" s="795">
        <v>52238</v>
      </c>
      <c r="F34" s="309">
        <v>0</v>
      </c>
      <c r="G34" s="796">
        <v>52238</v>
      </c>
      <c r="H34" s="802">
        <v>0.80996972542473411</v>
      </c>
      <c r="I34" s="747" t="s">
        <v>572</v>
      </c>
      <c r="J34" s="543">
        <v>0.80996972542473411</v>
      </c>
    </row>
    <row r="35" spans="1:10">
      <c r="A35" s="790" t="s">
        <v>637</v>
      </c>
      <c r="B35" s="795">
        <v>75102.093465704354</v>
      </c>
      <c r="C35" s="309">
        <v>8030.4533462956479</v>
      </c>
      <c r="D35" s="796">
        <f t="shared" si="0"/>
        <v>83132.546812000001</v>
      </c>
      <c r="E35" s="795">
        <v>82604</v>
      </c>
      <c r="F35" s="309">
        <v>9514</v>
      </c>
      <c r="G35" s="796">
        <v>92118</v>
      </c>
      <c r="H35" s="802">
        <v>1.0998894463271043</v>
      </c>
      <c r="I35" s="747">
        <v>1.1847400874807017</v>
      </c>
      <c r="J35" s="543">
        <v>1.1080858644727936</v>
      </c>
    </row>
    <row r="36" spans="1:10">
      <c r="A36" s="790" t="s">
        <v>638</v>
      </c>
      <c r="B36" s="795">
        <v>11139.126353043835</v>
      </c>
      <c r="C36" s="309">
        <v>16124.906778956163</v>
      </c>
      <c r="D36" s="796">
        <f t="shared" si="0"/>
        <v>27264.033131999997</v>
      </c>
      <c r="E36" s="795">
        <v>6416</v>
      </c>
      <c r="F36" s="309">
        <v>16004</v>
      </c>
      <c r="G36" s="796">
        <v>22420</v>
      </c>
      <c r="H36" s="802">
        <v>0.57598772081858896</v>
      </c>
      <c r="I36" s="747">
        <v>0.99250186183315159</v>
      </c>
      <c r="J36" s="543">
        <v>0.82232881288885618</v>
      </c>
    </row>
    <row r="37" spans="1:10">
      <c r="A37" s="790" t="s">
        <v>639</v>
      </c>
      <c r="B37" s="795">
        <v>40074.178326000001</v>
      </c>
      <c r="C37" s="309">
        <v>0</v>
      </c>
      <c r="D37" s="796">
        <f t="shared" si="0"/>
        <v>40074.178326000001</v>
      </c>
      <c r="E37" s="795">
        <v>38404</v>
      </c>
      <c r="F37" s="309">
        <v>0</v>
      </c>
      <c r="G37" s="796">
        <v>38404</v>
      </c>
      <c r="H37" s="802">
        <v>0.95832283041680244</v>
      </c>
      <c r="I37" s="747" t="s">
        <v>572</v>
      </c>
      <c r="J37" s="543">
        <v>0.95832283041680244</v>
      </c>
    </row>
    <row r="38" spans="1:10">
      <c r="A38" s="790" t="s">
        <v>640</v>
      </c>
      <c r="B38" s="795">
        <v>14603.921712410185</v>
      </c>
      <c r="C38" s="309">
        <v>1181.8661515898161</v>
      </c>
      <c r="D38" s="796">
        <f t="shared" si="0"/>
        <v>15785.787864000002</v>
      </c>
      <c r="E38" s="795">
        <v>21393</v>
      </c>
      <c r="F38" s="309">
        <v>954</v>
      </c>
      <c r="G38" s="796">
        <v>22347</v>
      </c>
      <c r="H38" s="802">
        <v>1.4648804904110491</v>
      </c>
      <c r="I38" s="747">
        <v>0.8071980052197143</v>
      </c>
      <c r="J38" s="543">
        <v>1.415640460427259</v>
      </c>
    </row>
    <row r="39" spans="1:10">
      <c r="A39" s="790" t="s">
        <v>641</v>
      </c>
      <c r="B39" s="795">
        <v>91993.583608449189</v>
      </c>
      <c r="C39" s="309">
        <v>3683.8158725508233</v>
      </c>
      <c r="D39" s="796">
        <f t="shared" si="0"/>
        <v>95677.399481000015</v>
      </c>
      <c r="E39" s="795">
        <v>111131</v>
      </c>
      <c r="F39" s="309">
        <v>3277</v>
      </c>
      <c r="G39" s="796">
        <v>114408</v>
      </c>
      <c r="H39" s="802">
        <v>1.2080299042703357</v>
      </c>
      <c r="I39" s="747">
        <v>0.88956671923205344</v>
      </c>
      <c r="J39" s="543">
        <v>1.195768286142848</v>
      </c>
    </row>
    <row r="40" spans="1:10">
      <c r="A40" s="790" t="s">
        <v>642</v>
      </c>
      <c r="B40" s="795">
        <v>20862.7489791632</v>
      </c>
      <c r="C40" s="309">
        <v>6.5584468368</v>
      </c>
      <c r="D40" s="796">
        <f t="shared" si="0"/>
        <v>20869.307425999999</v>
      </c>
      <c r="E40" s="795">
        <v>20330</v>
      </c>
      <c r="F40" s="309">
        <v>2</v>
      </c>
      <c r="G40" s="796">
        <v>20332</v>
      </c>
      <c r="H40" s="802">
        <v>0.97446410443344322</v>
      </c>
      <c r="I40" s="747">
        <v>0.30495024961974698</v>
      </c>
      <c r="J40" s="543">
        <v>0.97425370113956944</v>
      </c>
    </row>
    <row r="41" spans="1:10">
      <c r="A41" s="790" t="s">
        <v>643</v>
      </c>
      <c r="B41" s="795">
        <v>10224.929843811067</v>
      </c>
      <c r="C41" s="309">
        <v>10661.409843188932</v>
      </c>
      <c r="D41" s="796">
        <f t="shared" si="0"/>
        <v>20886.339687</v>
      </c>
      <c r="E41" s="795">
        <v>9762</v>
      </c>
      <c r="F41" s="309">
        <v>8536</v>
      </c>
      <c r="G41" s="796">
        <v>18298</v>
      </c>
      <c r="H41" s="802">
        <v>0.95472537700674109</v>
      </c>
      <c r="I41" s="747">
        <v>0.80064457942710499</v>
      </c>
      <c r="J41" s="543">
        <v>0.87607499802318045</v>
      </c>
    </row>
    <row r="42" spans="1:10">
      <c r="A42" s="790" t="s">
        <v>644</v>
      </c>
      <c r="B42" s="795">
        <v>8.1111329087179911</v>
      </c>
      <c r="C42" s="309">
        <v>360.25858909128203</v>
      </c>
      <c r="D42" s="796">
        <f t="shared" si="0"/>
        <v>368.36972200000002</v>
      </c>
      <c r="E42" s="795">
        <v>1</v>
      </c>
      <c r="F42" s="309">
        <v>115</v>
      </c>
      <c r="G42" s="796">
        <v>116</v>
      </c>
      <c r="H42" s="802">
        <v>0.12328733991341481</v>
      </c>
      <c r="I42" s="747">
        <v>0.31921515123366395</v>
      </c>
      <c r="J42" s="543">
        <v>0.31490101675620341</v>
      </c>
    </row>
    <row r="43" spans="1:10">
      <c r="A43" s="790" t="s">
        <v>645</v>
      </c>
      <c r="B43" s="795">
        <v>0</v>
      </c>
      <c r="C43" s="309">
        <v>15.537756</v>
      </c>
      <c r="D43" s="796">
        <f t="shared" si="0"/>
        <v>15.537756</v>
      </c>
      <c r="E43" s="795">
        <v>0</v>
      </c>
      <c r="F43" s="309">
        <v>9</v>
      </c>
      <c r="G43" s="796">
        <v>9</v>
      </c>
      <c r="H43" s="802" t="s">
        <v>572</v>
      </c>
      <c r="I43" s="747">
        <v>0.5792342214667292</v>
      </c>
      <c r="J43" s="543">
        <v>0.5792342214667292</v>
      </c>
    </row>
    <row r="44" spans="1:10">
      <c r="A44" s="790" t="s">
        <v>646</v>
      </c>
      <c r="B44" s="795">
        <v>36064.147711999998</v>
      </c>
      <c r="C44" s="309">
        <v>0</v>
      </c>
      <c r="D44" s="796">
        <f t="shared" si="0"/>
        <v>36064.147711999998</v>
      </c>
      <c r="E44" s="795">
        <v>46632</v>
      </c>
      <c r="F44" s="309">
        <v>0</v>
      </c>
      <c r="G44" s="796">
        <v>46632</v>
      </c>
      <c r="H44" s="802">
        <v>1.2930293091186418</v>
      </c>
      <c r="I44" s="747" t="s">
        <v>572</v>
      </c>
      <c r="J44" s="543">
        <v>1.2930293091186418</v>
      </c>
    </row>
    <row r="45" spans="1:10">
      <c r="A45" s="790" t="s">
        <v>647</v>
      </c>
      <c r="B45" s="795">
        <v>43521.860305762581</v>
      </c>
      <c r="C45" s="309">
        <v>2641.2432832374129</v>
      </c>
      <c r="D45" s="796">
        <f t="shared" si="0"/>
        <v>46163.103588999991</v>
      </c>
      <c r="E45" s="795">
        <v>40867</v>
      </c>
      <c r="F45" s="309">
        <v>2822</v>
      </c>
      <c r="G45" s="796">
        <v>43689</v>
      </c>
      <c r="H45" s="802">
        <v>0.93899938359456891</v>
      </c>
      <c r="I45" s="747">
        <v>1.0684362239214218</v>
      </c>
      <c r="J45" s="543">
        <v>0.94640517216893683</v>
      </c>
    </row>
    <row r="46" spans="1:10">
      <c r="A46" s="790" t="s">
        <v>648</v>
      </c>
      <c r="B46" s="795">
        <v>29584.802745080422</v>
      </c>
      <c r="C46" s="309">
        <v>25973.081497919578</v>
      </c>
      <c r="D46" s="796">
        <f t="shared" si="0"/>
        <v>55557.884243</v>
      </c>
      <c r="E46" s="795">
        <v>23216</v>
      </c>
      <c r="F46" s="309">
        <v>22542</v>
      </c>
      <c r="G46" s="796">
        <v>45758</v>
      </c>
      <c r="H46" s="802">
        <v>0.78472721958102376</v>
      </c>
      <c r="I46" s="747">
        <v>0.86789855881388567</v>
      </c>
      <c r="J46" s="543">
        <v>0.82360947727712053</v>
      </c>
    </row>
    <row r="47" spans="1:10">
      <c r="A47" s="790" t="s">
        <v>649</v>
      </c>
      <c r="B47" s="795">
        <v>11554.430844342951</v>
      </c>
      <c r="C47" s="309">
        <v>0.42085365705</v>
      </c>
      <c r="D47" s="796">
        <f t="shared" si="0"/>
        <v>11554.851698</v>
      </c>
      <c r="E47" s="795">
        <v>13224</v>
      </c>
      <c r="F47" s="309">
        <v>0</v>
      </c>
      <c r="G47" s="796">
        <v>13224</v>
      </c>
      <c r="H47" s="802">
        <v>1.1444960100717094</v>
      </c>
      <c r="I47" s="747">
        <v>0</v>
      </c>
      <c r="J47" s="543">
        <v>1.1444543249558892</v>
      </c>
    </row>
    <row r="48" spans="1:10">
      <c r="A48" s="790" t="s">
        <v>650</v>
      </c>
      <c r="B48" s="795">
        <v>10.617100372228297</v>
      </c>
      <c r="C48" s="309">
        <v>9258.1781436277724</v>
      </c>
      <c r="D48" s="796">
        <f t="shared" si="0"/>
        <v>9268.7952440000008</v>
      </c>
      <c r="E48" s="795">
        <v>4</v>
      </c>
      <c r="F48" s="309">
        <v>11151</v>
      </c>
      <c r="G48" s="796">
        <v>11155</v>
      </c>
      <c r="H48" s="802">
        <v>0.37675070026304064</v>
      </c>
      <c r="I48" s="747">
        <v>1.2044486320102861</v>
      </c>
      <c r="J48" s="543">
        <v>1.2035005312282632</v>
      </c>
    </row>
    <row r="49" spans="1:19">
      <c r="A49" s="790" t="s">
        <v>651</v>
      </c>
      <c r="B49" s="795">
        <v>0</v>
      </c>
      <c r="C49" s="309">
        <v>555.80779300000006</v>
      </c>
      <c r="D49" s="796">
        <f t="shared" si="0"/>
        <v>555.80779300000006</v>
      </c>
      <c r="E49" s="795">
        <v>0</v>
      </c>
      <c r="F49" s="309">
        <v>265</v>
      </c>
      <c r="G49" s="796">
        <v>265</v>
      </c>
      <c r="H49" s="802" t="s">
        <v>572</v>
      </c>
      <c r="I49" s="747">
        <v>0.47678352721477579</v>
      </c>
      <c r="J49" s="543">
        <v>0.47678352721477579</v>
      </c>
    </row>
    <row r="50" spans="1:19">
      <c r="A50" s="790" t="s">
        <v>652</v>
      </c>
      <c r="B50" s="795">
        <v>535.67097129109152</v>
      </c>
      <c r="C50" s="309">
        <v>6648.3718817089084</v>
      </c>
      <c r="D50" s="796">
        <f t="shared" si="0"/>
        <v>7184.0428529999999</v>
      </c>
      <c r="E50" s="795">
        <v>353</v>
      </c>
      <c r="F50" s="309">
        <v>9963</v>
      </c>
      <c r="G50" s="796">
        <v>10316</v>
      </c>
      <c r="H50" s="802">
        <v>0.65898661476687448</v>
      </c>
      <c r="I50" s="747">
        <v>1.4985623814772369</v>
      </c>
      <c r="J50" s="543">
        <v>1.4359602540082455</v>
      </c>
    </row>
    <row r="51" spans="1:19">
      <c r="A51" s="790" t="s">
        <v>653</v>
      </c>
      <c r="B51" s="795">
        <v>0</v>
      </c>
      <c r="C51" s="309">
        <v>8976.5105220000005</v>
      </c>
      <c r="D51" s="796">
        <f t="shared" si="0"/>
        <v>8976.5105220000005</v>
      </c>
      <c r="E51" s="795">
        <v>0</v>
      </c>
      <c r="F51" s="309">
        <v>6926</v>
      </c>
      <c r="G51" s="796">
        <v>6926</v>
      </c>
      <c r="H51" s="802" t="s">
        <v>572</v>
      </c>
      <c r="I51" s="747">
        <v>0.77156930669500967</v>
      </c>
      <c r="J51" s="543">
        <v>0.77156930669500967</v>
      </c>
    </row>
    <row r="52" spans="1:19">
      <c r="A52" s="790" t="s">
        <v>654</v>
      </c>
      <c r="B52" s="795">
        <v>21107.277733743998</v>
      </c>
      <c r="C52" s="309">
        <v>0.54037625600000005</v>
      </c>
      <c r="D52" s="796">
        <f t="shared" si="0"/>
        <v>21107.81811</v>
      </c>
      <c r="E52" s="795">
        <v>21656</v>
      </c>
      <c r="F52" s="309">
        <v>1</v>
      </c>
      <c r="G52" s="796">
        <v>21657</v>
      </c>
      <c r="H52" s="802">
        <v>1.0259968278798344</v>
      </c>
      <c r="I52" s="747">
        <v>1.8505624347787775</v>
      </c>
      <c r="J52" s="543">
        <v>1.0260179373887925</v>
      </c>
    </row>
    <row r="53" spans="1:19" ht="13" thickBot="1">
      <c r="A53" s="791" t="s">
        <v>655</v>
      </c>
      <c r="B53" s="797">
        <v>9765.1536860601191</v>
      </c>
      <c r="C53" s="318">
        <v>112.81748993987999</v>
      </c>
      <c r="D53" s="798">
        <f t="shared" si="0"/>
        <v>9877.9711759999991</v>
      </c>
      <c r="E53" s="797">
        <v>11414</v>
      </c>
      <c r="F53" s="318">
        <v>101</v>
      </c>
      <c r="G53" s="798">
        <v>11515</v>
      </c>
      <c r="H53" s="803">
        <v>1.1688500116791434</v>
      </c>
      <c r="I53" s="749">
        <v>0.89525125983411358</v>
      </c>
      <c r="J53" s="750">
        <v>1.1657252076192939</v>
      </c>
    </row>
    <row r="54" spans="1:19" ht="13.5" thickBot="1">
      <c r="A54" s="792" t="s">
        <v>9</v>
      </c>
      <c r="B54" s="799">
        <f>SUM(B6:B53)</f>
        <v>1097024.8603257784</v>
      </c>
      <c r="C54" s="320">
        <f t="shared" ref="C54:D54" si="1">SUM(C6:C53)</f>
        <v>304676.78766422166</v>
      </c>
      <c r="D54" s="800">
        <f t="shared" si="1"/>
        <v>1401701.64799</v>
      </c>
      <c r="E54" s="805">
        <v>1166760</v>
      </c>
      <c r="F54" s="751">
        <v>310448</v>
      </c>
      <c r="G54" s="800">
        <v>1477208</v>
      </c>
      <c r="H54" s="804">
        <v>1.0635675108160381</v>
      </c>
      <c r="I54" s="752">
        <v>1.018942080819556</v>
      </c>
      <c r="J54" s="753">
        <v>1.0538676344700557</v>
      </c>
    </row>
    <row r="56" spans="1:19" ht="14.5">
      <c r="A56" s="1472" t="s">
        <v>656</v>
      </c>
      <c r="B56" s="1473"/>
      <c r="C56" s="1473"/>
      <c r="D56" s="1473"/>
      <c r="E56" s="1473"/>
      <c r="F56" s="1473"/>
      <c r="G56" s="1473"/>
      <c r="H56" s="1473"/>
      <c r="I56" s="1473"/>
      <c r="J56" s="1473"/>
      <c r="K56" s="335"/>
      <c r="L56" s="335"/>
      <c r="M56" s="335"/>
      <c r="N56" s="335"/>
      <c r="O56" s="335"/>
      <c r="P56" s="335"/>
      <c r="Q56" s="335"/>
      <c r="R56" s="335"/>
      <c r="S56" s="335"/>
    </row>
    <row r="57" spans="1:19" ht="14.5">
      <c r="A57" s="1474" t="s">
        <v>657</v>
      </c>
      <c r="B57" s="1474"/>
      <c r="C57" s="1474"/>
      <c r="D57" s="1474"/>
      <c r="E57" s="1474"/>
      <c r="F57" s="1474"/>
      <c r="G57" s="1474"/>
      <c r="H57" s="1474"/>
      <c r="I57" s="1474"/>
      <c r="J57" s="1474"/>
      <c r="K57" s="335"/>
      <c r="L57" s="335"/>
      <c r="M57" s="335"/>
      <c r="N57" s="335"/>
      <c r="O57" s="335"/>
      <c r="P57" s="335"/>
      <c r="Q57" s="335"/>
      <c r="R57" s="335"/>
      <c r="S57" s="335"/>
    </row>
    <row r="58" spans="1:19" ht="14.5">
      <c r="A58" t="s">
        <v>658</v>
      </c>
    </row>
    <row r="60" spans="1:19" ht="26.25" customHeight="1">
      <c r="A60" s="1475" t="s">
        <v>161</v>
      </c>
      <c r="B60" s="1475"/>
      <c r="C60" s="1475"/>
      <c r="D60" s="1475"/>
      <c r="E60" s="1475"/>
      <c r="F60" s="1475"/>
      <c r="G60" s="1475"/>
      <c r="H60" s="1475"/>
      <c r="I60" s="1475"/>
      <c r="J60" s="1475"/>
    </row>
    <row r="62" spans="1:19">
      <c r="A62" s="1"/>
    </row>
    <row r="66" spans="8:8">
      <c r="H66" t="s">
        <v>659</v>
      </c>
    </row>
  </sheetData>
  <mergeCells count="10">
    <mergeCell ref="A56:J56"/>
    <mergeCell ref="A57:J57"/>
    <mergeCell ref="A60:J60"/>
    <mergeCell ref="A1:J1"/>
    <mergeCell ref="A2:J2"/>
    <mergeCell ref="A3:J3"/>
    <mergeCell ref="A4:A5"/>
    <mergeCell ref="B4:D4"/>
    <mergeCell ref="E4:G4"/>
    <mergeCell ref="H4:J4"/>
  </mergeCells>
  <printOptions horizontalCentered="1" verticalCentered="1"/>
  <pageMargins left="0.25" right="0.25" top="0.5" bottom="0.5" header="0.5" footer="0.5"/>
  <pageSetup scale="10"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pageSetUpPr fitToPage="1"/>
  </sheetPr>
  <dimension ref="A1:K22"/>
  <sheetViews>
    <sheetView zoomScale="90" zoomScaleNormal="90" workbookViewId="0">
      <selection sqref="A1:H1"/>
    </sheetView>
  </sheetViews>
  <sheetFormatPr defaultColWidth="8.54296875" defaultRowHeight="12.5"/>
  <cols>
    <col min="1" max="1" width="10.54296875" customWidth="1"/>
    <col min="2" max="5" width="12.54296875" customWidth="1"/>
    <col min="6" max="6" width="13.54296875" customWidth="1"/>
    <col min="7" max="7" width="14.54296875" style="268" customWidth="1"/>
    <col min="8" max="8" width="12.54296875" customWidth="1"/>
    <col min="9" max="9" width="12.1796875" style="4" bestFit="1" customWidth="1"/>
    <col min="10" max="11" width="8.54296875" style="4"/>
  </cols>
  <sheetData>
    <row r="1" spans="1:11" ht="15.5">
      <c r="A1" s="1264" t="s">
        <v>660</v>
      </c>
      <c r="B1" s="1264"/>
      <c r="C1" s="1264"/>
      <c r="D1" s="1264"/>
      <c r="E1" s="1264"/>
      <c r="F1" s="1264"/>
      <c r="G1" s="1264"/>
      <c r="H1" s="1264"/>
    </row>
    <row r="2" spans="1:11" ht="15.5">
      <c r="A2" s="1317" t="s">
        <v>1</v>
      </c>
      <c r="B2" s="1360"/>
      <c r="C2" s="1360"/>
      <c r="D2" s="1360"/>
      <c r="E2" s="1360"/>
      <c r="F2" s="1360"/>
      <c r="G2" s="1360"/>
      <c r="H2" s="1360"/>
    </row>
    <row r="3" spans="1:11" ht="16" thickBot="1">
      <c r="A3" s="1476" t="s">
        <v>777</v>
      </c>
      <c r="B3" s="1360"/>
      <c r="C3" s="1360"/>
      <c r="D3" s="1360"/>
      <c r="E3" s="1360"/>
      <c r="F3" s="1360"/>
      <c r="G3" s="1360"/>
      <c r="H3" s="1360"/>
    </row>
    <row r="4" spans="1:11" ht="52">
      <c r="A4" s="445" t="s">
        <v>373</v>
      </c>
      <c r="B4" s="446" t="s">
        <v>661</v>
      </c>
      <c r="C4" s="446" t="s">
        <v>662</v>
      </c>
      <c r="D4" s="446" t="s">
        <v>663</v>
      </c>
      <c r="E4" s="446" t="s">
        <v>664</v>
      </c>
      <c r="F4" s="446" t="s">
        <v>665</v>
      </c>
      <c r="G4" s="447" t="s">
        <v>666</v>
      </c>
      <c r="H4" s="442" t="s">
        <v>667</v>
      </c>
      <c r="I4" s="6"/>
      <c r="J4" s="6"/>
    </row>
    <row r="5" spans="1:11" s="4" customFormat="1">
      <c r="A5" s="312" t="s">
        <v>381</v>
      </c>
      <c r="B5" s="309">
        <v>1536454</v>
      </c>
      <c r="C5" s="309">
        <v>38218</v>
      </c>
      <c r="D5" s="313">
        <v>2.4874158289151512E-2</v>
      </c>
      <c r="E5" s="341">
        <v>21668</v>
      </c>
      <c r="F5" s="341">
        <v>16550</v>
      </c>
      <c r="G5" s="313">
        <v>0.5669579779161652</v>
      </c>
      <c r="H5" s="314">
        <v>1.0771555803167554E-2</v>
      </c>
      <c r="I5" s="345"/>
      <c r="J5" s="315"/>
    </row>
    <row r="6" spans="1:11">
      <c r="A6" s="312" t="s">
        <v>382</v>
      </c>
      <c r="B6" s="309">
        <v>1527890</v>
      </c>
      <c r="C6" s="309">
        <v>33516</v>
      </c>
      <c r="D6" s="313">
        <v>2.1936134145782746E-2</v>
      </c>
      <c r="E6" s="341">
        <v>19536</v>
      </c>
      <c r="F6" s="341">
        <v>13980</v>
      </c>
      <c r="G6" s="313">
        <v>0.58288578589330464</v>
      </c>
      <c r="H6" s="314">
        <v>9.1498733547572143E-3</v>
      </c>
      <c r="I6" s="345"/>
      <c r="J6" s="315"/>
    </row>
    <row r="7" spans="1:11">
      <c r="A7" s="312" t="s">
        <v>383</v>
      </c>
      <c r="B7" s="309">
        <v>1507820</v>
      </c>
      <c r="C7" s="309">
        <v>42303</v>
      </c>
      <c r="D7" s="313">
        <v>2.8055736095820457E-2</v>
      </c>
      <c r="E7" s="341"/>
      <c r="F7" s="341"/>
      <c r="G7" s="313"/>
      <c r="H7" s="314"/>
      <c r="I7" s="346"/>
      <c r="J7" s="315"/>
    </row>
    <row r="8" spans="1:11">
      <c r="A8" s="312" t="s">
        <v>384</v>
      </c>
      <c r="B8" s="309">
        <v>1503109</v>
      </c>
      <c r="C8" s="309">
        <v>31018</v>
      </c>
      <c r="D8" s="313">
        <v>2.0635895334270501E-2</v>
      </c>
      <c r="E8" s="341"/>
      <c r="F8" s="341"/>
      <c r="G8" s="313"/>
      <c r="H8" s="314"/>
      <c r="I8" s="346"/>
      <c r="J8" s="315"/>
    </row>
    <row r="9" spans="1:11">
      <c r="A9" s="312" t="s">
        <v>385</v>
      </c>
      <c r="B9" s="316">
        <v>1477208</v>
      </c>
      <c r="C9" s="316">
        <v>9934</v>
      </c>
      <c r="D9" s="313">
        <v>6.7248484979772656E-3</v>
      </c>
      <c r="E9" s="341"/>
      <c r="F9" s="341"/>
      <c r="G9" s="313"/>
      <c r="H9" s="314"/>
      <c r="I9" s="346"/>
    </row>
    <row r="10" spans="1:11">
      <c r="A10" s="312" t="s">
        <v>386</v>
      </c>
      <c r="B10" s="309"/>
      <c r="C10" s="309"/>
      <c r="D10" s="313"/>
      <c r="E10" s="309"/>
      <c r="F10" s="309"/>
      <c r="G10" s="313"/>
      <c r="H10" s="314"/>
      <c r="I10" s="346"/>
    </row>
    <row r="11" spans="1:11">
      <c r="A11" s="312" t="s">
        <v>387</v>
      </c>
      <c r="B11" s="309"/>
      <c r="C11" s="309"/>
      <c r="D11" s="313"/>
      <c r="E11" s="309"/>
      <c r="F11" s="309"/>
      <c r="G11" s="313"/>
      <c r="H11" s="354"/>
      <c r="I11" s="346"/>
    </row>
    <row r="12" spans="1:11">
      <c r="A12" s="312" t="s">
        <v>388</v>
      </c>
      <c r="B12" s="309"/>
      <c r="C12" s="309"/>
      <c r="D12" s="313"/>
      <c r="E12" s="309"/>
      <c r="F12" s="309"/>
      <c r="G12" s="313"/>
      <c r="H12" s="354"/>
      <c r="I12" s="346"/>
      <c r="J12" s="349"/>
    </row>
    <row r="13" spans="1:11">
      <c r="A13" s="312" t="s">
        <v>389</v>
      </c>
      <c r="B13" s="309"/>
      <c r="C13" s="309"/>
      <c r="D13" s="313"/>
      <c r="E13" s="309"/>
      <c r="F13" s="309"/>
      <c r="G13" s="313"/>
      <c r="H13" s="354"/>
      <c r="I13" s="353"/>
      <c r="J13" s="349"/>
      <c r="K13" s="349"/>
    </row>
    <row r="14" spans="1:11">
      <c r="A14" s="312" t="s">
        <v>390</v>
      </c>
      <c r="B14" s="309"/>
      <c r="C14" s="309"/>
      <c r="D14" s="313"/>
      <c r="E14" s="309"/>
      <c r="F14" s="309"/>
      <c r="G14" s="313"/>
      <c r="H14" s="314"/>
      <c r="I14" s="347"/>
    </row>
    <row r="15" spans="1:11">
      <c r="A15" s="312" t="s">
        <v>391</v>
      </c>
      <c r="B15" s="309"/>
      <c r="C15" s="309"/>
      <c r="D15" s="313"/>
      <c r="E15" s="309"/>
      <c r="F15" s="309"/>
      <c r="G15" s="313"/>
      <c r="H15" s="314"/>
      <c r="I15" s="347"/>
    </row>
    <row r="16" spans="1:11" ht="13" thickBot="1">
      <c r="A16" s="317" t="s">
        <v>392</v>
      </c>
      <c r="B16" s="318"/>
      <c r="C16" s="318"/>
      <c r="D16" s="313"/>
      <c r="E16" s="318"/>
      <c r="F16" s="318"/>
      <c r="G16" s="313"/>
      <c r="H16" s="314"/>
      <c r="I16" s="347"/>
    </row>
    <row r="17" spans="1:9" ht="13.5" thickBot="1">
      <c r="A17" s="319" t="s">
        <v>393</v>
      </c>
      <c r="B17" s="320">
        <v>1477208</v>
      </c>
      <c r="C17" s="320">
        <v>154989</v>
      </c>
      <c r="D17" s="321">
        <v>0.10492022788936968</v>
      </c>
      <c r="E17" s="320">
        <v>41204</v>
      </c>
      <c r="F17" s="320">
        <v>30530</v>
      </c>
      <c r="G17" s="321">
        <v>0.57439986617224748</v>
      </c>
      <c r="H17" s="348">
        <v>2.0667367087099448E-2</v>
      </c>
      <c r="I17" s="346"/>
    </row>
    <row r="19" spans="1:9" ht="26.25" customHeight="1">
      <c r="A19" s="1480" t="s">
        <v>668</v>
      </c>
      <c r="B19" s="1481"/>
      <c r="C19" s="1481"/>
      <c r="D19" s="1481"/>
      <c r="E19" s="1481"/>
      <c r="F19" s="1481"/>
      <c r="G19" s="1481"/>
      <c r="H19" s="1481"/>
      <c r="I19" s="281"/>
    </row>
    <row r="20" spans="1:9" ht="14.5">
      <c r="A20" s="1482" t="s">
        <v>669</v>
      </c>
      <c r="B20" s="1483"/>
      <c r="C20" s="1483"/>
      <c r="D20" s="1483"/>
      <c r="E20" s="1483"/>
      <c r="F20" s="1483"/>
      <c r="G20" s="1483"/>
      <c r="H20" s="1483"/>
      <c r="I20" s="335"/>
    </row>
    <row r="21" spans="1:9" ht="12.75" customHeight="1">
      <c r="A21" s="1484"/>
      <c r="B21" s="1484"/>
      <c r="C21" s="1484"/>
      <c r="D21" s="1484"/>
      <c r="E21" s="1484"/>
      <c r="F21" s="1484"/>
      <c r="G21" s="1484"/>
      <c r="H21" s="1484"/>
      <c r="I21" s="357"/>
    </row>
    <row r="22" spans="1:9" ht="29.15" customHeight="1">
      <c r="A22" s="1387" t="s">
        <v>670</v>
      </c>
      <c r="B22" s="1387"/>
      <c r="C22" s="1387"/>
      <c r="D22" s="1387"/>
      <c r="E22" s="1387"/>
      <c r="F22" s="1387"/>
      <c r="G22" s="1387"/>
      <c r="H22" s="1387"/>
    </row>
  </sheetData>
  <mergeCells count="7">
    <mergeCell ref="A22:H22"/>
    <mergeCell ref="A1:H1"/>
    <mergeCell ref="A2:H2"/>
    <mergeCell ref="A3:H3"/>
    <mergeCell ref="A19:H19"/>
    <mergeCell ref="A20:H20"/>
    <mergeCell ref="A21:H21"/>
  </mergeCells>
  <printOptions horizontalCentered="1" verticalCentered="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K35"/>
  <sheetViews>
    <sheetView zoomScale="90" zoomScaleNormal="90" workbookViewId="0">
      <selection sqref="A1:G1"/>
    </sheetView>
  </sheetViews>
  <sheetFormatPr defaultColWidth="9.453125" defaultRowHeight="12.5"/>
  <cols>
    <col min="1" max="1" width="48.54296875" customWidth="1"/>
    <col min="2" max="7" width="9.54296875" customWidth="1"/>
  </cols>
  <sheetData>
    <row r="1" spans="1:7" ht="15.5">
      <c r="A1" s="1264" t="s">
        <v>671</v>
      </c>
      <c r="B1" s="1264"/>
      <c r="C1" s="1264"/>
      <c r="D1" s="1264"/>
      <c r="E1" s="1264"/>
      <c r="F1" s="1264"/>
      <c r="G1" s="1486"/>
    </row>
    <row r="2" spans="1:7" ht="15.5">
      <c r="A2" s="1317" t="s">
        <v>1</v>
      </c>
      <c r="B2" s="1360"/>
      <c r="C2" s="1360"/>
      <c r="D2" s="1360"/>
      <c r="E2" s="1360"/>
      <c r="F2" s="1360"/>
      <c r="G2" s="1486"/>
    </row>
    <row r="3" spans="1:7" ht="16" thickBot="1">
      <c r="A3" s="1487" t="s">
        <v>777</v>
      </c>
      <c r="B3" s="1488"/>
      <c r="C3" s="1488"/>
      <c r="D3" s="1488"/>
      <c r="E3" s="1488"/>
      <c r="F3" s="1488"/>
      <c r="G3" s="1489"/>
    </row>
    <row r="4" spans="1:7" ht="13.5" customHeight="1">
      <c r="A4" s="1490" t="s">
        <v>672</v>
      </c>
      <c r="B4" s="1493" t="s">
        <v>673</v>
      </c>
      <c r="C4" s="1494"/>
      <c r="D4" s="1494"/>
      <c r="E4" s="1479"/>
      <c r="F4" s="1493" t="s">
        <v>674</v>
      </c>
      <c r="G4" s="1495"/>
    </row>
    <row r="5" spans="1:7" ht="13.5" customHeight="1">
      <c r="A5" s="1491"/>
      <c r="B5" s="1498" t="s">
        <v>675</v>
      </c>
      <c r="C5" s="1499"/>
      <c r="D5" s="1499"/>
      <c r="E5" s="1500"/>
      <c r="F5" s="1496"/>
      <c r="G5" s="1497"/>
    </row>
    <row r="6" spans="1:7" ht="24.75" customHeight="1" thickBot="1">
      <c r="A6" s="1492"/>
      <c r="B6" s="817" t="s">
        <v>676</v>
      </c>
      <c r="C6" s="817" t="s">
        <v>677</v>
      </c>
      <c r="D6" s="817" t="s">
        <v>678</v>
      </c>
      <c r="E6" s="817" t="s">
        <v>488</v>
      </c>
      <c r="F6" s="818" t="s">
        <v>679</v>
      </c>
      <c r="G6" s="819" t="s">
        <v>680</v>
      </c>
    </row>
    <row r="7" spans="1:7" ht="13">
      <c r="A7" s="812" t="s">
        <v>681</v>
      </c>
      <c r="B7" s="813"/>
      <c r="C7" s="814" t="s">
        <v>682</v>
      </c>
      <c r="D7" s="815"/>
      <c r="E7" s="814" t="s">
        <v>683</v>
      </c>
      <c r="F7" s="816">
        <v>2</v>
      </c>
      <c r="G7" s="820">
        <v>9</v>
      </c>
    </row>
    <row r="8" spans="1:7" ht="13">
      <c r="A8" s="343" t="s">
        <v>684</v>
      </c>
      <c r="B8" s="344"/>
      <c r="C8" s="344" t="s">
        <v>682</v>
      </c>
      <c r="D8" s="342"/>
      <c r="E8" s="344"/>
      <c r="F8" s="811">
        <v>0</v>
      </c>
      <c r="G8" s="821">
        <v>0</v>
      </c>
    </row>
    <row r="9" spans="1:7">
      <c r="A9" s="323" t="s">
        <v>685</v>
      </c>
      <c r="B9" s="324"/>
      <c r="C9" s="324" t="s">
        <v>682</v>
      </c>
      <c r="D9" s="325"/>
      <c r="E9" s="324"/>
      <c r="F9" s="811">
        <v>0</v>
      </c>
      <c r="G9" s="821">
        <v>0</v>
      </c>
    </row>
    <row r="10" spans="1:7">
      <c r="A10" s="323" t="s">
        <v>686</v>
      </c>
      <c r="B10" s="324"/>
      <c r="C10" s="324" t="s">
        <v>682</v>
      </c>
      <c r="D10" s="325"/>
      <c r="E10" s="324"/>
      <c r="F10" s="811">
        <v>0</v>
      </c>
      <c r="G10" s="821">
        <v>1</v>
      </c>
    </row>
    <row r="11" spans="1:7">
      <c r="A11" s="323" t="s">
        <v>687</v>
      </c>
      <c r="B11" s="324"/>
      <c r="C11" s="324" t="s">
        <v>682</v>
      </c>
      <c r="D11" s="325"/>
      <c r="E11" s="324" t="s">
        <v>683</v>
      </c>
      <c r="F11" s="811">
        <v>20</v>
      </c>
      <c r="G11" s="821">
        <v>124</v>
      </c>
    </row>
    <row r="12" spans="1:7">
      <c r="A12" s="323" t="s">
        <v>688</v>
      </c>
      <c r="B12" s="324"/>
      <c r="C12" s="324" t="s">
        <v>682</v>
      </c>
      <c r="D12" s="325"/>
      <c r="E12" s="324"/>
      <c r="F12" s="811">
        <v>32</v>
      </c>
      <c r="G12" s="821">
        <v>142</v>
      </c>
    </row>
    <row r="13" spans="1:7">
      <c r="A13" s="323" t="s">
        <v>689</v>
      </c>
      <c r="B13" s="324"/>
      <c r="C13" s="324" t="s">
        <v>682</v>
      </c>
      <c r="D13" s="325"/>
      <c r="E13" s="324"/>
      <c r="F13" s="811">
        <v>0</v>
      </c>
      <c r="G13" s="821">
        <v>0</v>
      </c>
    </row>
    <row r="14" spans="1:7">
      <c r="A14" s="323" t="s">
        <v>690</v>
      </c>
      <c r="B14" s="324"/>
      <c r="C14" s="324" t="s">
        <v>682</v>
      </c>
      <c r="D14" s="325"/>
      <c r="E14" s="324" t="s">
        <v>683</v>
      </c>
      <c r="F14" s="811">
        <v>0</v>
      </c>
      <c r="G14" s="821">
        <v>0</v>
      </c>
    </row>
    <row r="15" spans="1:7">
      <c r="A15" s="323" t="s">
        <v>691</v>
      </c>
      <c r="B15" s="326"/>
      <c r="C15" s="327" t="s">
        <v>682</v>
      </c>
      <c r="D15" s="328"/>
      <c r="E15" s="327" t="s">
        <v>683</v>
      </c>
      <c r="F15" s="811">
        <v>2</v>
      </c>
      <c r="G15" s="821">
        <v>10</v>
      </c>
    </row>
    <row r="16" spans="1:7">
      <c r="A16" s="323" t="s">
        <v>692</v>
      </c>
      <c r="B16" s="326"/>
      <c r="C16" s="327" t="s">
        <v>682</v>
      </c>
      <c r="D16" s="328"/>
      <c r="E16" s="327" t="s">
        <v>683</v>
      </c>
      <c r="F16" s="811">
        <v>11</v>
      </c>
      <c r="G16" s="821">
        <v>65</v>
      </c>
    </row>
    <row r="17" spans="1:7">
      <c r="A17" s="323" t="s">
        <v>693</v>
      </c>
      <c r="B17" s="326"/>
      <c r="C17" s="327" t="s">
        <v>682</v>
      </c>
      <c r="D17" s="328"/>
      <c r="E17" s="327"/>
      <c r="F17" s="811">
        <v>0</v>
      </c>
      <c r="G17" s="821">
        <v>1</v>
      </c>
    </row>
    <row r="18" spans="1:7">
      <c r="A18" s="323" t="s">
        <v>694</v>
      </c>
      <c r="B18" s="326"/>
      <c r="C18" s="327" t="s">
        <v>682</v>
      </c>
      <c r="D18" s="328"/>
      <c r="E18" s="327"/>
      <c r="F18" s="811">
        <v>0</v>
      </c>
      <c r="G18" s="821">
        <v>0</v>
      </c>
    </row>
    <row r="19" spans="1:7" ht="13">
      <c r="A19" s="323" t="s">
        <v>695</v>
      </c>
      <c r="B19" s="329"/>
      <c r="C19" s="324" t="s">
        <v>682</v>
      </c>
      <c r="D19" s="325"/>
      <c r="E19" s="324"/>
      <c r="F19" s="811">
        <v>1</v>
      </c>
      <c r="G19" s="821">
        <v>2</v>
      </c>
    </row>
    <row r="20" spans="1:7">
      <c r="A20" s="323" t="s">
        <v>696</v>
      </c>
      <c r="B20" s="324"/>
      <c r="C20" s="324" t="s">
        <v>682</v>
      </c>
      <c r="D20" s="325"/>
      <c r="E20" s="324"/>
      <c r="F20" s="811">
        <v>0</v>
      </c>
      <c r="G20" s="821">
        <v>0</v>
      </c>
    </row>
    <row r="21" spans="1:7">
      <c r="A21" s="330" t="s">
        <v>697</v>
      </c>
      <c r="B21" s="324"/>
      <c r="C21" s="324" t="s">
        <v>682</v>
      </c>
      <c r="D21" s="325"/>
      <c r="E21" s="324"/>
      <c r="F21" s="811">
        <v>0</v>
      </c>
      <c r="G21" s="821">
        <v>0</v>
      </c>
    </row>
    <row r="22" spans="1:7">
      <c r="A22" s="330" t="s">
        <v>698</v>
      </c>
      <c r="B22" s="324"/>
      <c r="C22" s="324" t="s">
        <v>682</v>
      </c>
      <c r="D22" s="325"/>
      <c r="E22" s="324" t="s">
        <v>683</v>
      </c>
      <c r="F22" s="811">
        <v>0</v>
      </c>
      <c r="G22" s="821">
        <v>0</v>
      </c>
    </row>
    <row r="23" spans="1:7">
      <c r="A23" s="330" t="s">
        <v>699</v>
      </c>
      <c r="B23" s="324"/>
      <c r="C23" s="324" t="s">
        <v>682</v>
      </c>
      <c r="D23" s="325"/>
      <c r="E23" s="324" t="s">
        <v>683</v>
      </c>
      <c r="F23" s="811">
        <v>1</v>
      </c>
      <c r="G23" s="821">
        <v>9</v>
      </c>
    </row>
    <row r="24" spans="1:7">
      <c r="A24" s="322" t="s">
        <v>700</v>
      </c>
      <c r="B24" s="324"/>
      <c r="C24" s="324" t="s">
        <v>682</v>
      </c>
      <c r="D24" s="325"/>
      <c r="E24" s="324"/>
      <c r="F24" s="811">
        <v>0</v>
      </c>
      <c r="G24" s="821">
        <v>0</v>
      </c>
    </row>
    <row r="25" spans="1:7">
      <c r="A25" s="330" t="s">
        <v>701</v>
      </c>
      <c r="B25" s="324"/>
      <c r="C25" s="324" t="s">
        <v>682</v>
      </c>
      <c r="D25" s="325"/>
      <c r="E25" s="324"/>
      <c r="F25" s="811">
        <v>4</v>
      </c>
      <c r="G25" s="821">
        <v>33</v>
      </c>
    </row>
    <row r="26" spans="1:7">
      <c r="A26" s="330" t="s">
        <v>702</v>
      </c>
      <c r="B26" s="324"/>
      <c r="C26" s="324" t="s">
        <v>682</v>
      </c>
      <c r="D26" s="325"/>
      <c r="E26" s="324"/>
      <c r="F26" s="811">
        <v>0</v>
      </c>
      <c r="G26" s="821">
        <v>0</v>
      </c>
    </row>
    <row r="27" spans="1:7">
      <c r="A27" s="330" t="s">
        <v>703</v>
      </c>
      <c r="B27" s="324"/>
      <c r="C27" s="324" t="s">
        <v>682</v>
      </c>
      <c r="D27" s="325"/>
      <c r="E27" s="324" t="s">
        <v>683</v>
      </c>
      <c r="F27" s="811">
        <v>5</v>
      </c>
      <c r="G27" s="821">
        <v>6</v>
      </c>
    </row>
    <row r="28" spans="1:7">
      <c r="A28" s="330" t="s">
        <v>704</v>
      </c>
      <c r="B28" s="324"/>
      <c r="C28" s="324" t="s">
        <v>682</v>
      </c>
      <c r="D28" s="325"/>
      <c r="E28" s="324"/>
      <c r="F28" s="811">
        <v>0</v>
      </c>
      <c r="G28" s="821">
        <v>0</v>
      </c>
    </row>
    <row r="29" spans="1:7">
      <c r="A29" s="330" t="s">
        <v>705</v>
      </c>
      <c r="B29" s="324"/>
      <c r="C29" s="324" t="s">
        <v>682</v>
      </c>
      <c r="D29" s="325"/>
      <c r="E29" s="324"/>
      <c r="F29" s="811">
        <v>0</v>
      </c>
      <c r="G29" s="821">
        <v>0</v>
      </c>
    </row>
    <row r="30" spans="1:7">
      <c r="A30" s="330" t="s">
        <v>706</v>
      </c>
      <c r="B30" s="324"/>
      <c r="C30" s="324" t="s">
        <v>682</v>
      </c>
      <c r="D30" s="325"/>
      <c r="E30" s="324"/>
      <c r="F30" s="811">
        <v>0</v>
      </c>
      <c r="G30" s="821">
        <v>0</v>
      </c>
    </row>
    <row r="31" spans="1:7" ht="13.5" thickBot="1">
      <c r="A31" s="822" t="s">
        <v>707</v>
      </c>
      <c r="B31" s="823"/>
      <c r="C31" s="824"/>
      <c r="D31" s="824"/>
      <c r="E31" s="824"/>
      <c r="F31" s="825">
        <v>78</v>
      </c>
      <c r="G31" s="826">
        <v>402</v>
      </c>
    </row>
    <row r="32" spans="1:7" ht="28.5" customHeight="1">
      <c r="A32" s="331"/>
      <c r="B32" s="332"/>
      <c r="C32" s="332"/>
      <c r="D32" s="332"/>
      <c r="E32" s="332"/>
      <c r="F32" s="333"/>
      <c r="G32" s="333"/>
    </row>
    <row r="33" spans="1:11" ht="26.25" customHeight="1">
      <c r="A33" s="1485" t="s">
        <v>708</v>
      </c>
      <c r="B33" s="1485"/>
      <c r="C33" s="1485"/>
      <c r="D33" s="1485"/>
      <c r="E33" s="1485"/>
      <c r="F33" s="1485"/>
      <c r="G33" s="1485"/>
    </row>
    <row r="34" spans="1:11" ht="13.5" customHeight="1">
      <c r="A34" s="981"/>
      <c r="B34" s="981"/>
      <c r="C34" s="981"/>
      <c r="D34" s="981"/>
      <c r="E34" s="981"/>
      <c r="F34" s="981"/>
      <c r="G34" s="981"/>
    </row>
    <row r="35" spans="1:11" ht="26.25" customHeight="1">
      <c r="A35" s="1387" t="s">
        <v>161</v>
      </c>
      <c r="B35" s="1387"/>
      <c r="C35" s="1387"/>
      <c r="D35" s="1387"/>
      <c r="E35" s="1387"/>
      <c r="F35" s="1387"/>
      <c r="G35" s="1387"/>
      <c r="H35" s="810"/>
      <c r="I35" s="810"/>
      <c r="J35" s="810"/>
      <c r="K35" s="810"/>
    </row>
  </sheetData>
  <mergeCells count="9">
    <mergeCell ref="A35:G35"/>
    <mergeCell ref="A33:G33"/>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pageSetUpPr fitToPage="1"/>
  </sheetPr>
  <dimension ref="A1:V28"/>
  <sheetViews>
    <sheetView zoomScale="90" zoomScaleNormal="90" workbookViewId="0">
      <selection sqref="A1:P1"/>
    </sheetView>
  </sheetViews>
  <sheetFormatPr defaultColWidth="8.54296875" defaultRowHeight="12.5"/>
  <cols>
    <col min="1" max="1" width="57" customWidth="1"/>
    <col min="2" max="2" width="11.1796875" customWidth="1"/>
    <col min="3" max="3" width="12.1796875" customWidth="1"/>
    <col min="4" max="4" width="11.54296875" customWidth="1"/>
    <col min="5" max="5" width="11.81640625" customWidth="1"/>
    <col min="6" max="6" width="11.54296875" customWidth="1"/>
    <col min="7" max="7" width="12.453125" customWidth="1"/>
    <col min="8" max="8" width="11" customWidth="1"/>
    <col min="9" max="9" width="12.453125" customWidth="1"/>
    <col min="10" max="10" width="13.1796875" customWidth="1"/>
    <col min="11" max="11" width="11.54296875" customWidth="1"/>
    <col min="12" max="12" width="11.1796875" customWidth="1"/>
    <col min="13" max="13" width="12.453125" customWidth="1"/>
    <col min="14" max="20" width="9.54296875" customWidth="1"/>
    <col min="21" max="21" width="13.54296875" customWidth="1"/>
  </cols>
  <sheetData>
    <row r="1" spans="1:16" ht="15.5">
      <c r="A1" s="1501" t="s">
        <v>709</v>
      </c>
      <c r="B1" s="1501"/>
      <c r="C1" s="1501"/>
      <c r="D1" s="1501"/>
      <c r="E1" s="1501"/>
      <c r="F1" s="1501"/>
      <c r="G1" s="1501"/>
      <c r="H1" s="1501"/>
      <c r="I1" s="1501"/>
      <c r="J1" s="1501"/>
      <c r="K1" s="1501"/>
      <c r="L1" s="1501"/>
      <c r="M1" s="1501"/>
      <c r="N1" s="1501"/>
      <c r="O1" s="1501"/>
      <c r="P1" s="1501"/>
    </row>
    <row r="2" spans="1:16" ht="15.5">
      <c r="A2" s="1264" t="s">
        <v>1</v>
      </c>
      <c r="B2" s="1264"/>
      <c r="C2" s="1264"/>
      <c r="D2" s="1264"/>
      <c r="E2" s="1264"/>
      <c r="F2" s="1264"/>
      <c r="G2" s="1264"/>
      <c r="H2" s="1264"/>
      <c r="I2" s="1264"/>
      <c r="J2" s="1264"/>
      <c r="K2" s="1264"/>
      <c r="L2" s="1264"/>
      <c r="M2" s="1264"/>
      <c r="N2" s="1264"/>
      <c r="O2" s="1264"/>
      <c r="P2" s="1264"/>
    </row>
    <row r="3" spans="1:16" ht="16" thickBot="1">
      <c r="A3" s="1487" t="s">
        <v>777</v>
      </c>
      <c r="B3" s="1487"/>
      <c r="C3" s="1487"/>
      <c r="D3" s="1487"/>
      <c r="E3" s="1487"/>
      <c r="F3" s="1487"/>
      <c r="G3" s="1487"/>
      <c r="H3" s="1487"/>
      <c r="I3" s="1487"/>
      <c r="J3" s="1487"/>
      <c r="K3" s="1487"/>
      <c r="L3" s="1487"/>
      <c r="M3" s="1487"/>
      <c r="N3" s="1487"/>
      <c r="O3" s="1487"/>
      <c r="P3" s="1487"/>
    </row>
    <row r="4" spans="1:16" ht="20.149999999999999" customHeight="1">
      <c r="A4" s="1502">
        <v>2022</v>
      </c>
      <c r="B4" s="1505" t="s">
        <v>710</v>
      </c>
      <c r="C4" s="1504"/>
      <c r="D4" s="1506"/>
      <c r="E4" s="1504" t="s">
        <v>3</v>
      </c>
      <c r="F4" s="1504"/>
      <c r="G4" s="1504"/>
      <c r="H4" s="1507" t="s">
        <v>4</v>
      </c>
      <c r="I4" s="1508"/>
      <c r="J4" s="1509"/>
      <c r="K4" s="1510" t="s">
        <v>404</v>
      </c>
      <c r="L4" s="1236"/>
      <c r="M4" s="1511"/>
      <c r="N4" s="1369" t="s">
        <v>405</v>
      </c>
      <c r="O4" s="1370"/>
      <c r="P4" s="1371"/>
    </row>
    <row r="5" spans="1:16" ht="13">
      <c r="A5" s="1503"/>
      <c r="B5" s="109" t="s">
        <v>7</v>
      </c>
      <c r="C5" s="360" t="s">
        <v>8</v>
      </c>
      <c r="D5" s="1033" t="s">
        <v>9</v>
      </c>
      <c r="E5" s="21" t="s">
        <v>7</v>
      </c>
      <c r="F5" s="360" t="s">
        <v>8</v>
      </c>
      <c r="G5" s="1037" t="s">
        <v>9</v>
      </c>
      <c r="H5" s="109" t="s">
        <v>7</v>
      </c>
      <c r="I5" s="360" t="s">
        <v>8</v>
      </c>
      <c r="J5" s="458" t="s">
        <v>9</v>
      </c>
      <c r="K5" s="21" t="s">
        <v>7</v>
      </c>
      <c r="L5" s="360" t="s">
        <v>8</v>
      </c>
      <c r="M5" s="463" t="s">
        <v>150</v>
      </c>
      <c r="N5" s="109" t="s">
        <v>7</v>
      </c>
      <c r="O5" s="360" t="s">
        <v>8</v>
      </c>
      <c r="P5" s="458" t="s">
        <v>9</v>
      </c>
    </row>
    <row r="6" spans="1:16" ht="13">
      <c r="A6" s="1024"/>
      <c r="B6" s="1016"/>
      <c r="C6" s="360"/>
      <c r="D6" s="458"/>
      <c r="E6" s="21"/>
      <c r="F6" s="360"/>
      <c r="G6" s="1037"/>
      <c r="H6" s="1042"/>
      <c r="I6" s="362"/>
      <c r="J6" s="458"/>
      <c r="K6" s="1040"/>
      <c r="L6" s="463"/>
      <c r="M6" s="463"/>
      <c r="N6" s="1046"/>
      <c r="O6" s="463"/>
      <c r="P6" s="458"/>
    </row>
    <row r="7" spans="1:16" ht="13">
      <c r="A7" s="110"/>
      <c r="B7" s="96"/>
      <c r="C7" s="85"/>
      <c r="D7" s="86"/>
      <c r="E7" s="1031"/>
      <c r="F7" s="85"/>
      <c r="G7" s="544"/>
      <c r="H7" s="502"/>
      <c r="I7" s="85"/>
      <c r="J7" s="86"/>
      <c r="K7" s="533"/>
      <c r="L7" s="544"/>
      <c r="M7" s="544"/>
      <c r="N7" s="1047"/>
      <c r="O7" s="544"/>
      <c r="P7" s="86"/>
    </row>
    <row r="8" spans="1:16" ht="13">
      <c r="A8" s="1025" t="s">
        <v>144</v>
      </c>
      <c r="B8" s="1020"/>
      <c r="C8" s="118"/>
      <c r="D8" s="1034"/>
      <c r="E8" s="1032"/>
      <c r="F8" s="118"/>
      <c r="G8" s="1038"/>
      <c r="H8" s="1043"/>
      <c r="I8" s="119"/>
      <c r="J8" s="1044"/>
      <c r="K8" s="1041"/>
      <c r="L8" s="119"/>
      <c r="M8" s="1045"/>
      <c r="N8" s="1048"/>
      <c r="O8" s="679"/>
      <c r="P8" s="1021"/>
    </row>
    <row r="9" spans="1:16">
      <c r="A9" s="1026"/>
      <c r="B9" s="1022"/>
      <c r="C9" s="118"/>
      <c r="D9" s="1034"/>
      <c r="E9" s="1032"/>
      <c r="F9" s="118"/>
      <c r="G9" s="1038"/>
      <c r="H9" s="1043"/>
      <c r="I9" s="119"/>
      <c r="J9" s="1044"/>
      <c r="K9" s="1041"/>
      <c r="L9" s="119"/>
      <c r="M9" s="1045"/>
      <c r="N9" s="1048"/>
      <c r="O9" s="679"/>
      <c r="P9" s="1021"/>
    </row>
    <row r="10" spans="1:16">
      <c r="A10" s="1027" t="s">
        <v>711</v>
      </c>
      <c r="B10" s="1035">
        <f>80000*0.8</f>
        <v>64000</v>
      </c>
      <c r="C10" s="118">
        <f>80000*0.2</f>
        <v>16000</v>
      </c>
      <c r="D10" s="1034">
        <f>SUM(B10:C10)</f>
        <v>80000</v>
      </c>
      <c r="E10" s="1032">
        <v>0</v>
      </c>
      <c r="F10" s="118">
        <v>0</v>
      </c>
      <c r="G10" s="1039">
        <v>0</v>
      </c>
      <c r="H10" s="1043">
        <v>0</v>
      </c>
      <c r="I10" s="119">
        <v>0</v>
      </c>
      <c r="J10" s="1034">
        <v>0</v>
      </c>
      <c r="K10" s="1041">
        <v>0</v>
      </c>
      <c r="L10" s="119">
        <v>0</v>
      </c>
      <c r="M10" s="1039">
        <v>0</v>
      </c>
      <c r="N10" s="1048">
        <v>0</v>
      </c>
      <c r="O10" s="679">
        <v>0</v>
      </c>
      <c r="P10" s="1021">
        <v>0</v>
      </c>
    </row>
    <row r="11" spans="1:16" ht="13" thickBot="1">
      <c r="A11" s="1067"/>
      <c r="B11" s="1068"/>
      <c r="C11" s="1051"/>
      <c r="D11" s="1052"/>
      <c r="E11" s="1053"/>
      <c r="F11" s="1051"/>
      <c r="G11" s="1069"/>
      <c r="H11" s="1055"/>
      <c r="I11" s="1056"/>
      <c r="J11" s="1052"/>
      <c r="K11" s="1058"/>
      <c r="L11" s="1056"/>
      <c r="M11" s="1069"/>
      <c r="N11" s="1060"/>
      <c r="O11" s="1070"/>
      <c r="P11" s="1061"/>
    </row>
    <row r="12" spans="1:16" ht="13.5" thickBot="1">
      <c r="A12" s="456" t="s">
        <v>407</v>
      </c>
      <c r="B12" s="1062">
        <f t="shared" ref="B12:M12" si="0">B10</f>
        <v>64000</v>
      </c>
      <c r="C12" s="1063">
        <f t="shared" si="0"/>
        <v>16000</v>
      </c>
      <c r="D12" s="1064">
        <f t="shared" si="0"/>
        <v>80000</v>
      </c>
      <c r="E12" s="1065">
        <f t="shared" si="0"/>
        <v>0</v>
      </c>
      <c r="F12" s="1063">
        <f t="shared" si="0"/>
        <v>0</v>
      </c>
      <c r="G12" s="1066">
        <f t="shared" si="0"/>
        <v>0</v>
      </c>
      <c r="H12" s="1062">
        <f t="shared" si="0"/>
        <v>0</v>
      </c>
      <c r="I12" s="1063">
        <f t="shared" si="0"/>
        <v>0</v>
      </c>
      <c r="J12" s="1064">
        <f t="shared" si="0"/>
        <v>0</v>
      </c>
      <c r="K12" s="1065">
        <f t="shared" si="0"/>
        <v>0</v>
      </c>
      <c r="L12" s="1063">
        <f t="shared" si="0"/>
        <v>0</v>
      </c>
      <c r="M12" s="1066">
        <f t="shared" si="0"/>
        <v>0</v>
      </c>
      <c r="N12" s="206">
        <f>K12/B12</f>
        <v>0</v>
      </c>
      <c r="O12" s="207">
        <f>L12/C12</f>
        <v>0</v>
      </c>
      <c r="P12" s="208">
        <f>M12/D12</f>
        <v>0</v>
      </c>
    </row>
    <row r="13" spans="1:16">
      <c r="A13" s="1027"/>
      <c r="B13" s="1023"/>
      <c r="C13" s="118"/>
      <c r="D13" s="1034"/>
      <c r="E13" s="1032"/>
      <c r="F13" s="118"/>
      <c r="G13" s="1038"/>
      <c r="H13" s="1043"/>
      <c r="I13" s="119"/>
      <c r="J13" s="1044"/>
      <c r="K13" s="1041"/>
      <c r="L13" s="119"/>
      <c r="M13" s="1045"/>
      <c r="N13" s="1048"/>
      <c r="O13" s="679"/>
      <c r="P13" s="1021"/>
    </row>
    <row r="14" spans="1:16" ht="13">
      <c r="A14" s="1025" t="s">
        <v>408</v>
      </c>
      <c r="B14" s="1020"/>
      <c r="C14" s="118"/>
      <c r="D14" s="1034"/>
      <c r="E14" s="1032"/>
      <c r="F14" s="118"/>
      <c r="G14" s="1038"/>
      <c r="H14" s="1043"/>
      <c r="I14" s="119"/>
      <c r="J14" s="1044"/>
      <c r="K14" s="1041"/>
      <c r="L14" s="119"/>
      <c r="M14" s="1045"/>
      <c r="N14" s="1048"/>
      <c r="O14" s="679"/>
      <c r="P14" s="1021"/>
    </row>
    <row r="15" spans="1:16">
      <c r="A15" s="1026"/>
      <c r="B15" s="1022"/>
      <c r="C15" s="118"/>
      <c r="D15" s="1034"/>
      <c r="E15" s="1032"/>
      <c r="F15" s="118"/>
      <c r="G15" s="1038"/>
      <c r="H15" s="1043"/>
      <c r="I15" s="119"/>
      <c r="J15" s="1044"/>
      <c r="K15" s="1041"/>
      <c r="L15" s="119"/>
      <c r="M15" s="1045"/>
      <c r="N15" s="1048"/>
      <c r="O15" s="679"/>
      <c r="P15" s="1021"/>
    </row>
    <row r="16" spans="1:16">
      <c r="A16" s="1028" t="s">
        <v>409</v>
      </c>
      <c r="B16" s="1036">
        <v>60000</v>
      </c>
      <c r="C16" s="678">
        <v>15000</v>
      </c>
      <c r="D16" s="1034">
        <f>SUM(B16:C16)</f>
        <v>75000</v>
      </c>
      <c r="E16" s="1032">
        <v>2800</v>
      </c>
      <c r="F16" s="118">
        <v>700</v>
      </c>
      <c r="G16" s="1038">
        <f>SUM(E16:F16)</f>
        <v>3500</v>
      </c>
      <c r="H16" s="1035">
        <v>14000</v>
      </c>
      <c r="I16" s="118">
        <v>3500</v>
      </c>
      <c r="J16" s="1044">
        <f>SUM(H16:I16)</f>
        <v>17500</v>
      </c>
      <c r="K16" s="1032">
        <v>36998.400000000001</v>
      </c>
      <c r="L16" s="118">
        <v>9249.6</v>
      </c>
      <c r="M16" s="1045">
        <v>46248</v>
      </c>
      <c r="N16" s="111">
        <f t="shared" ref="N16:P19" si="1">K16/B16</f>
        <v>0.61664000000000008</v>
      </c>
      <c r="O16" s="112">
        <f t="shared" si="1"/>
        <v>0.61664000000000008</v>
      </c>
      <c r="P16" s="1021">
        <f t="shared" si="1"/>
        <v>0.61663999999999997</v>
      </c>
    </row>
    <row r="17" spans="1:22">
      <c r="A17" s="1029" t="s">
        <v>410</v>
      </c>
      <c r="B17" s="1036">
        <v>60000</v>
      </c>
      <c r="C17" s="678">
        <v>15000</v>
      </c>
      <c r="D17" s="1034">
        <f>SUM(B17:C17)</f>
        <v>75000</v>
      </c>
      <c r="E17" s="1032"/>
      <c r="F17" s="118"/>
      <c r="G17" s="1038">
        <f>SUM(E17:F17)</f>
        <v>0</v>
      </c>
      <c r="H17" s="1043"/>
      <c r="I17" s="119"/>
      <c r="J17" s="1044">
        <f>SUM(H17:I17)</f>
        <v>0</v>
      </c>
      <c r="K17" s="1041"/>
      <c r="L17" s="119"/>
      <c r="M17" s="1045">
        <f>SUM(K17:L17)</f>
        <v>0</v>
      </c>
      <c r="N17" s="111">
        <f t="shared" si="1"/>
        <v>0</v>
      </c>
      <c r="O17" s="112">
        <f t="shared" si="1"/>
        <v>0</v>
      </c>
      <c r="P17" s="1021">
        <f t="shared" si="1"/>
        <v>0</v>
      </c>
    </row>
    <row r="18" spans="1:22">
      <c r="A18" s="1029" t="s">
        <v>411</v>
      </c>
      <c r="B18" s="1036">
        <v>60000</v>
      </c>
      <c r="C18" s="678">
        <v>15000</v>
      </c>
      <c r="D18" s="1034">
        <f>SUM(B18:C18)</f>
        <v>75000</v>
      </c>
      <c r="E18" s="1032"/>
      <c r="F18" s="118"/>
      <c r="G18" s="1038">
        <f>SUM(E18:F18)</f>
        <v>0</v>
      </c>
      <c r="H18" s="1043"/>
      <c r="I18" s="119"/>
      <c r="J18" s="1044">
        <f>SUM(H18:I18)</f>
        <v>0</v>
      </c>
      <c r="K18" s="1041"/>
      <c r="L18" s="119"/>
      <c r="M18" s="1045">
        <f>SUM(K18:L18)</f>
        <v>0</v>
      </c>
      <c r="N18" s="111">
        <f t="shared" si="1"/>
        <v>0</v>
      </c>
      <c r="O18" s="112">
        <f t="shared" si="1"/>
        <v>0</v>
      </c>
      <c r="P18" s="1021">
        <f t="shared" si="1"/>
        <v>0</v>
      </c>
    </row>
    <row r="19" spans="1:22">
      <c r="A19" s="1030" t="s">
        <v>712</v>
      </c>
      <c r="B19" s="1036">
        <v>18000</v>
      </c>
      <c r="C19" s="678">
        <v>4500</v>
      </c>
      <c r="D19" s="1034">
        <f>SUM(B19:C19)</f>
        <v>22500</v>
      </c>
      <c r="E19" s="1032"/>
      <c r="F19" s="118"/>
      <c r="G19" s="1038">
        <f>SUM(E19:F19)</f>
        <v>0</v>
      </c>
      <c r="H19" s="1043"/>
      <c r="I19" s="119"/>
      <c r="J19" s="1044">
        <f>SUM(H19:I19)</f>
        <v>0</v>
      </c>
      <c r="K19" s="1041"/>
      <c r="L19" s="119"/>
      <c r="M19" s="1045">
        <f>SUM(K19:L19)</f>
        <v>0</v>
      </c>
      <c r="N19" s="111">
        <f t="shared" si="1"/>
        <v>0</v>
      </c>
      <c r="O19" s="112">
        <f t="shared" si="1"/>
        <v>0</v>
      </c>
      <c r="P19" s="1021">
        <f t="shared" si="1"/>
        <v>0</v>
      </c>
    </row>
    <row r="20" spans="1:22" ht="13" thickBot="1">
      <c r="A20" s="1049"/>
      <c r="B20" s="1050"/>
      <c r="C20" s="1051"/>
      <c r="D20" s="1052"/>
      <c r="E20" s="1053"/>
      <c r="F20" s="1051"/>
      <c r="G20" s="1054"/>
      <c r="H20" s="1055"/>
      <c r="I20" s="1056"/>
      <c r="J20" s="1057"/>
      <c r="K20" s="1058"/>
      <c r="L20" s="1056"/>
      <c r="M20" s="1059"/>
      <c r="N20" s="1060"/>
      <c r="O20" s="189"/>
      <c r="P20" s="1061"/>
    </row>
    <row r="21" spans="1:22" ht="13.5" thickBot="1">
      <c r="A21" s="456" t="s">
        <v>418</v>
      </c>
      <c r="B21" s="1062">
        <f t="shared" ref="B21:M21" si="2">SUM(B16:B19)</f>
        <v>198000</v>
      </c>
      <c r="C21" s="1063">
        <f t="shared" si="2"/>
        <v>49500</v>
      </c>
      <c r="D21" s="1064">
        <f t="shared" si="2"/>
        <v>247500</v>
      </c>
      <c r="E21" s="1065">
        <f t="shared" si="2"/>
        <v>2800</v>
      </c>
      <c r="F21" s="1063">
        <f t="shared" si="2"/>
        <v>700</v>
      </c>
      <c r="G21" s="1066">
        <f t="shared" si="2"/>
        <v>3500</v>
      </c>
      <c r="H21" s="1062">
        <f t="shared" si="2"/>
        <v>14000</v>
      </c>
      <c r="I21" s="1063">
        <f t="shared" si="2"/>
        <v>3500</v>
      </c>
      <c r="J21" s="1064">
        <f t="shared" si="2"/>
        <v>17500</v>
      </c>
      <c r="K21" s="1065">
        <f t="shared" si="2"/>
        <v>36998.400000000001</v>
      </c>
      <c r="L21" s="1063">
        <f t="shared" si="2"/>
        <v>9249.6</v>
      </c>
      <c r="M21" s="1066">
        <f t="shared" si="2"/>
        <v>46248</v>
      </c>
      <c r="N21" s="206">
        <f>K21/B21</f>
        <v>0.18686060606060606</v>
      </c>
      <c r="O21" s="207">
        <f>L21/C21</f>
        <v>0.18686060606060606</v>
      </c>
      <c r="P21" s="208">
        <f>M21/D21</f>
        <v>0.18686060606060606</v>
      </c>
    </row>
    <row r="23" spans="1:22" ht="13">
      <c r="A23" s="545" t="s">
        <v>713</v>
      </c>
      <c r="B23" s="363"/>
      <c r="C23" s="363"/>
      <c r="D23" s="363"/>
      <c r="E23" s="363"/>
      <c r="F23" s="363"/>
      <c r="G23" s="363"/>
      <c r="H23" s="363"/>
      <c r="I23" s="363"/>
      <c r="J23" s="363"/>
      <c r="K23" s="363"/>
      <c r="L23" s="363"/>
      <c r="M23" s="363"/>
    </row>
    <row r="24" spans="1:22">
      <c r="A24" s="1"/>
      <c r="B24" s="1"/>
      <c r="K24" s="1088"/>
      <c r="L24" s="1088"/>
      <c r="M24" s="1088"/>
    </row>
    <row r="25" spans="1:22">
      <c r="A25" s="1"/>
      <c r="B25" s="1"/>
      <c r="K25" s="154"/>
      <c r="L25" s="1088"/>
      <c r="M25" s="1088"/>
    </row>
    <row r="26" spans="1:22">
      <c r="B26" s="545"/>
      <c r="C26" s="262"/>
      <c r="D26" s="262"/>
      <c r="E26" s="262"/>
      <c r="F26" s="262"/>
      <c r="G26" s="262"/>
      <c r="H26" s="262"/>
      <c r="I26" s="262"/>
      <c r="J26" s="262"/>
      <c r="K26" s="1169"/>
      <c r="L26" s="1169"/>
      <c r="M26" s="411"/>
      <c r="Q26" s="2"/>
      <c r="R26" s="2"/>
      <c r="S26" s="2"/>
      <c r="T26" s="2"/>
      <c r="U26" s="2"/>
      <c r="V26" s="2"/>
    </row>
    <row r="27" spans="1:22">
      <c r="C27" s="1"/>
      <c r="D27" s="1"/>
      <c r="E27" s="1"/>
      <c r="F27" s="1"/>
      <c r="M27" s="148"/>
    </row>
    <row r="28" spans="1:22">
      <c r="C28" s="1"/>
      <c r="D28" s="1"/>
      <c r="E28" s="1"/>
      <c r="F28" s="1"/>
    </row>
  </sheetData>
  <mergeCells count="9">
    <mergeCell ref="A1:P1"/>
    <mergeCell ref="A2:P2"/>
    <mergeCell ref="A3:P3"/>
    <mergeCell ref="N4:P4"/>
    <mergeCell ref="A4:A5"/>
    <mergeCell ref="E4:G4"/>
    <mergeCell ref="B4:D4"/>
    <mergeCell ref="H4:J4"/>
    <mergeCell ref="K4:M4"/>
  </mergeCells>
  <printOptions horizontalCentered="1" verticalCentered="1"/>
  <pageMargins left="0.25" right="0.25" top="0.5" bottom="0.5" header="0.5" footer="0.5"/>
  <pageSetup scale="59" orientation="landscape"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dimension ref="A1:H25"/>
  <sheetViews>
    <sheetView zoomScale="90" zoomScaleNormal="90" workbookViewId="0">
      <selection sqref="A1:E1"/>
    </sheetView>
  </sheetViews>
  <sheetFormatPr defaultRowHeight="12.5"/>
  <cols>
    <col min="1" max="1" width="18.81640625" customWidth="1"/>
    <col min="2" max="2" width="20.54296875" customWidth="1"/>
    <col min="3" max="3" width="20.81640625" customWidth="1"/>
    <col min="4" max="4" width="23.54296875" customWidth="1"/>
    <col min="5" max="5" width="31.54296875" customWidth="1"/>
  </cols>
  <sheetData>
    <row r="1" spans="1:8" ht="15.5">
      <c r="A1" s="1264" t="s">
        <v>714</v>
      </c>
      <c r="B1" s="1264"/>
      <c r="C1" s="1264"/>
      <c r="D1" s="1264"/>
      <c r="E1" s="1264"/>
      <c r="F1" s="1075"/>
      <c r="G1" s="1075"/>
      <c r="H1" s="1075"/>
    </row>
    <row r="2" spans="1:8" ht="15.5">
      <c r="A2" s="1317" t="s">
        <v>1</v>
      </c>
      <c r="B2" s="1317"/>
      <c r="C2" s="1317"/>
      <c r="D2" s="1317"/>
      <c r="E2" s="1317"/>
      <c r="F2" s="546"/>
      <c r="G2" s="546"/>
      <c r="H2" s="546"/>
    </row>
    <row r="3" spans="1:8" ht="15.5">
      <c r="A3" s="1476" t="s">
        <v>777</v>
      </c>
      <c r="B3" s="1317"/>
      <c r="C3" s="1317"/>
      <c r="D3" s="1317"/>
      <c r="E3" s="1317"/>
      <c r="F3" s="546"/>
      <c r="G3" s="546"/>
      <c r="H3" s="546"/>
    </row>
    <row r="4" spans="1:8" ht="13" thickBot="1"/>
    <row r="5" spans="1:8" ht="16" thickBot="1">
      <c r="A5" s="1512" t="s">
        <v>583</v>
      </c>
      <c r="B5" s="1513"/>
      <c r="C5" s="1513"/>
      <c r="D5" s="1513"/>
      <c r="E5" s="1514"/>
    </row>
    <row r="6" spans="1:8" ht="54.75" customHeight="1">
      <c r="A6" s="534" t="s">
        <v>373</v>
      </c>
      <c r="B6" s="534" t="s">
        <v>715</v>
      </c>
      <c r="C6" s="534" t="s">
        <v>716</v>
      </c>
      <c r="D6" s="534" t="s">
        <v>717</v>
      </c>
      <c r="E6" s="534" t="s">
        <v>718</v>
      </c>
      <c r="F6" s="357"/>
      <c r="G6" s="357"/>
    </row>
    <row r="7" spans="1:8">
      <c r="A7" s="547" t="s">
        <v>381</v>
      </c>
      <c r="B7" s="540"/>
      <c r="C7" s="540"/>
      <c r="D7" s="540"/>
      <c r="E7" s="548"/>
    </row>
    <row r="8" spans="1:8">
      <c r="A8" s="312" t="s">
        <v>382</v>
      </c>
      <c r="B8" s="91"/>
      <c r="C8" s="91"/>
      <c r="D8" s="91"/>
      <c r="E8" s="90"/>
    </row>
    <row r="9" spans="1:8">
      <c r="A9" s="312" t="s">
        <v>383</v>
      </c>
      <c r="B9" s="91"/>
      <c r="C9" s="91"/>
      <c r="D9" s="91"/>
      <c r="E9" s="90"/>
    </row>
    <row r="10" spans="1:8">
      <c r="A10" s="312" t="s">
        <v>384</v>
      </c>
      <c r="B10" s="91"/>
      <c r="C10" s="91"/>
      <c r="D10" s="91"/>
      <c r="E10" s="90"/>
    </row>
    <row r="11" spans="1:8">
      <c r="A11" s="312" t="s">
        <v>385</v>
      </c>
      <c r="B11" s="91"/>
      <c r="C11" s="91"/>
      <c r="D11" s="91"/>
      <c r="E11" s="90"/>
    </row>
    <row r="12" spans="1:8">
      <c r="A12" s="312" t="s">
        <v>386</v>
      </c>
      <c r="B12" s="91"/>
      <c r="C12" s="91"/>
      <c r="D12" s="91"/>
      <c r="E12" s="90"/>
    </row>
    <row r="13" spans="1:8">
      <c r="A13" s="312" t="s">
        <v>387</v>
      </c>
      <c r="B13" s="91"/>
      <c r="C13" s="91"/>
      <c r="D13" s="91"/>
      <c r="E13" s="90"/>
    </row>
    <row r="14" spans="1:8">
      <c r="A14" s="312" t="s">
        <v>388</v>
      </c>
      <c r="B14" s="91"/>
      <c r="C14" s="91"/>
      <c r="D14" s="91"/>
      <c r="E14" s="90"/>
    </row>
    <row r="15" spans="1:8">
      <c r="A15" s="312" t="s">
        <v>389</v>
      </c>
      <c r="B15" s="91"/>
      <c r="C15" s="91"/>
      <c r="D15" s="91"/>
      <c r="E15" s="90"/>
    </row>
    <row r="16" spans="1:8">
      <c r="A16" s="312" t="s">
        <v>390</v>
      </c>
      <c r="B16" s="91"/>
      <c r="C16" s="91"/>
      <c r="D16" s="91"/>
      <c r="E16" s="90"/>
    </row>
    <row r="17" spans="1:5">
      <c r="A17" s="312" t="s">
        <v>391</v>
      </c>
      <c r="B17" s="91"/>
      <c r="C17" s="91"/>
      <c r="D17" s="91"/>
      <c r="E17" s="90"/>
    </row>
    <row r="18" spans="1:5" ht="13" thickBot="1">
      <c r="A18" s="317" t="s">
        <v>392</v>
      </c>
      <c r="B18" s="383"/>
      <c r="C18" s="383"/>
      <c r="D18" s="383"/>
      <c r="E18" s="549"/>
    </row>
    <row r="19" spans="1:5" ht="13.5" thickBot="1">
      <c r="A19" s="319" t="s">
        <v>393</v>
      </c>
      <c r="B19" s="384"/>
      <c r="C19" s="384"/>
      <c r="D19" s="384"/>
      <c r="E19" s="550"/>
    </row>
    <row r="21" spans="1:5" ht="13">
      <c r="A21" s="73" t="s">
        <v>719</v>
      </c>
    </row>
    <row r="22" spans="1:5">
      <c r="A22" t="s">
        <v>720</v>
      </c>
    </row>
    <row r="23" spans="1:5">
      <c r="A23" t="s">
        <v>721</v>
      </c>
    </row>
    <row r="24" spans="1:5" ht="25.5" customHeight="1">
      <c r="A24" s="1230" t="s">
        <v>722</v>
      </c>
      <c r="B24" s="1230"/>
      <c r="C24" s="1230"/>
      <c r="D24" s="1230"/>
      <c r="E24" s="1230"/>
    </row>
    <row r="25" spans="1:5" ht="31" customHeight="1">
      <c r="A25" s="1229" t="s">
        <v>723</v>
      </c>
      <c r="B25" s="1229"/>
      <c r="C25" s="1229"/>
      <c r="D25" s="1229"/>
      <c r="E25" s="1229"/>
    </row>
  </sheetData>
  <mergeCells count="6">
    <mergeCell ref="A25:E25"/>
    <mergeCell ref="A24:E24"/>
    <mergeCell ref="A1:E1"/>
    <mergeCell ref="A2:E2"/>
    <mergeCell ref="A3:E3"/>
    <mergeCell ref="A5:E5"/>
  </mergeCells>
  <pageMargins left="0.7" right="0.7" top="0.75" bottom="0.75" header="0.3" footer="0.3"/>
  <pageSetup orientation="landscape"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dimension ref="A1:J21"/>
  <sheetViews>
    <sheetView zoomScale="90" zoomScaleNormal="90" workbookViewId="0">
      <selection sqref="A1:H1"/>
    </sheetView>
  </sheetViews>
  <sheetFormatPr defaultRowHeight="12.5"/>
  <cols>
    <col min="1" max="1" width="12.1796875" customWidth="1"/>
    <col min="2" max="2" width="22" customWidth="1"/>
    <col min="5" max="5" width="28.453125" customWidth="1"/>
    <col min="8" max="8" width="26.453125" customWidth="1"/>
  </cols>
  <sheetData>
    <row r="1" spans="1:10" ht="30.75" customHeight="1">
      <c r="A1" s="1286" t="s">
        <v>724</v>
      </c>
      <c r="B1" s="1264"/>
      <c r="C1" s="1264"/>
      <c r="D1" s="1264"/>
      <c r="E1" s="1264"/>
      <c r="F1" s="1264"/>
      <c r="G1" s="1264"/>
      <c r="H1" s="1264"/>
      <c r="I1" s="1071"/>
      <c r="J1" s="1071"/>
    </row>
    <row r="2" spans="1:10" ht="15.5">
      <c r="A2" s="1317" t="s">
        <v>1</v>
      </c>
      <c r="B2" s="1317"/>
      <c r="C2" s="1317"/>
      <c r="D2" s="1317"/>
      <c r="E2" s="1317"/>
      <c r="F2" s="1317"/>
      <c r="G2" s="1317"/>
      <c r="H2" s="1317"/>
      <c r="I2" s="464"/>
      <c r="J2" s="464"/>
    </row>
    <row r="3" spans="1:10" ht="15.5">
      <c r="A3" s="1476" t="s">
        <v>777</v>
      </c>
      <c r="B3" s="1317"/>
      <c r="C3" s="1317"/>
      <c r="D3" s="1317"/>
      <c r="E3" s="1317"/>
      <c r="F3" s="1317"/>
      <c r="G3" s="1317"/>
      <c r="H3" s="1317"/>
      <c r="I3" s="464"/>
      <c r="J3" s="464"/>
    </row>
    <row r="4" spans="1:10" ht="13" thickBot="1"/>
    <row r="5" spans="1:10" ht="55.5" customHeight="1" thickBot="1">
      <c r="A5" s="599" t="s">
        <v>725</v>
      </c>
      <c r="B5" s="534" t="s">
        <v>726</v>
      </c>
      <c r="D5" s="599" t="s">
        <v>725</v>
      </c>
      <c r="E5" s="534" t="s">
        <v>727</v>
      </c>
      <c r="G5" s="599" t="s">
        <v>725</v>
      </c>
      <c r="H5" s="1007" t="s">
        <v>728</v>
      </c>
    </row>
    <row r="6" spans="1:10">
      <c r="A6" s="600" t="s">
        <v>729</v>
      </c>
      <c r="B6" s="600"/>
      <c r="D6" s="600" t="s">
        <v>729</v>
      </c>
      <c r="E6" s="600"/>
      <c r="G6" s="600" t="s">
        <v>729</v>
      </c>
      <c r="H6" s="600"/>
    </row>
    <row r="7" spans="1:10">
      <c r="A7" s="506" t="s">
        <v>730</v>
      </c>
      <c r="B7" s="506"/>
      <c r="D7" s="506" t="s">
        <v>730</v>
      </c>
      <c r="E7" s="506"/>
      <c r="G7" s="506" t="s">
        <v>730</v>
      </c>
      <c r="H7" s="506"/>
    </row>
    <row r="8" spans="1:10">
      <c r="A8" s="506" t="s">
        <v>731</v>
      </c>
      <c r="B8" s="506"/>
      <c r="D8" s="506" t="s">
        <v>731</v>
      </c>
      <c r="E8" s="506"/>
      <c r="G8" s="506" t="s">
        <v>731</v>
      </c>
      <c r="H8" s="506"/>
    </row>
    <row r="9" spans="1:10">
      <c r="A9" s="506" t="s">
        <v>732</v>
      </c>
      <c r="B9" s="506"/>
      <c r="D9" s="506" t="s">
        <v>732</v>
      </c>
      <c r="E9" s="506"/>
      <c r="G9" s="506" t="s">
        <v>732</v>
      </c>
      <c r="H9" s="506"/>
    </row>
    <row r="10" spans="1:10">
      <c r="A10" s="506" t="s">
        <v>733</v>
      </c>
      <c r="B10" s="506"/>
      <c r="D10" s="506" t="s">
        <v>733</v>
      </c>
      <c r="E10" s="506"/>
      <c r="G10" s="506" t="s">
        <v>733</v>
      </c>
      <c r="H10" s="506"/>
    </row>
    <row r="11" spans="1:10">
      <c r="A11" s="506" t="s">
        <v>734</v>
      </c>
      <c r="B11" s="506"/>
      <c r="D11" s="506" t="s">
        <v>734</v>
      </c>
      <c r="E11" s="506"/>
      <c r="G11" s="506" t="s">
        <v>734</v>
      </c>
      <c r="H11" s="506"/>
    </row>
    <row r="12" spans="1:10">
      <c r="A12" s="506" t="s">
        <v>735</v>
      </c>
      <c r="B12" s="506"/>
      <c r="D12" s="506" t="s">
        <v>735</v>
      </c>
      <c r="E12" s="506"/>
      <c r="G12" s="506" t="s">
        <v>735</v>
      </c>
      <c r="H12" s="506"/>
    </row>
    <row r="13" spans="1:10">
      <c r="A13" s="506" t="s">
        <v>736</v>
      </c>
      <c r="B13" s="506"/>
      <c r="D13" s="506" t="s">
        <v>736</v>
      </c>
      <c r="E13" s="506"/>
      <c r="G13" s="506" t="s">
        <v>736</v>
      </c>
      <c r="H13" s="506"/>
    </row>
    <row r="14" spans="1:10">
      <c r="A14" s="506" t="s">
        <v>737</v>
      </c>
      <c r="B14" s="506"/>
      <c r="D14" s="506" t="s">
        <v>737</v>
      </c>
      <c r="E14" s="506"/>
      <c r="G14" s="506" t="s">
        <v>737</v>
      </c>
      <c r="H14" s="506"/>
    </row>
    <row r="15" spans="1:10" ht="13" thickBot="1">
      <c r="A15" s="511" t="s">
        <v>738</v>
      </c>
      <c r="B15" s="511"/>
      <c r="D15" s="511" t="s">
        <v>738</v>
      </c>
      <c r="E15" s="511"/>
      <c r="G15" s="511" t="s">
        <v>738</v>
      </c>
      <c r="H15" s="511"/>
    </row>
    <row r="18" spans="1:8">
      <c r="A18" t="s">
        <v>719</v>
      </c>
    </row>
    <row r="19" spans="1:8">
      <c r="A19" t="s">
        <v>720</v>
      </c>
    </row>
    <row r="20" spans="1:8">
      <c r="A20" t="s">
        <v>739</v>
      </c>
    </row>
    <row r="21" spans="1:8" ht="29.5" customHeight="1">
      <c r="A21" s="1230" t="s">
        <v>722</v>
      </c>
      <c r="B21" s="1230"/>
      <c r="C21" s="1230"/>
      <c r="D21" s="1230"/>
      <c r="E21" s="1230"/>
      <c r="F21" s="1230"/>
      <c r="G21" s="1230"/>
      <c r="H21" s="1230"/>
    </row>
  </sheetData>
  <mergeCells count="4">
    <mergeCell ref="A3:H3"/>
    <mergeCell ref="A1:H1"/>
    <mergeCell ref="A2:H2"/>
    <mergeCell ref="A21:H21"/>
  </mergeCells>
  <phoneticPr fontId="42" type="noConversion"/>
  <pageMargins left="0.7" right="0.7" top="0.75" bottom="0.75" header="0.3" footer="0.3"/>
  <pageSetup orientation="landscape" r:id="rId1"/>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sheetPr>
    <pageSetUpPr fitToPage="1"/>
  </sheetPr>
  <dimension ref="A1:G32"/>
  <sheetViews>
    <sheetView zoomScale="90" zoomScaleNormal="90" workbookViewId="0">
      <selection sqref="A1:E1"/>
    </sheetView>
  </sheetViews>
  <sheetFormatPr defaultColWidth="8.54296875" defaultRowHeight="12.5"/>
  <cols>
    <col min="1" max="1" width="49.54296875" style="60" customWidth="1"/>
    <col min="2" max="2" width="21.1796875" style="60" customWidth="1"/>
    <col min="3" max="3" width="21.453125" style="60" customWidth="1"/>
    <col min="4" max="4" width="21.54296875" style="60" customWidth="1"/>
    <col min="5" max="5" width="19.453125" style="60" customWidth="1"/>
    <col min="6" max="6" width="12.54296875" style="60" customWidth="1"/>
    <col min="7" max="7" width="10.54296875" style="60" bestFit="1" customWidth="1"/>
    <col min="8" max="8" width="9.81640625" style="60" bestFit="1" customWidth="1"/>
    <col min="9" max="16384" width="8.54296875" style="60"/>
  </cols>
  <sheetData>
    <row r="1" spans="1:6" ht="15.5">
      <c r="A1" s="1520" t="s">
        <v>740</v>
      </c>
      <c r="B1" s="1520"/>
      <c r="C1" s="1520"/>
      <c r="D1" s="1520"/>
      <c r="E1" s="1520"/>
    </row>
    <row r="2" spans="1:6" ht="15.5">
      <c r="A2" s="1520" t="s">
        <v>1</v>
      </c>
      <c r="B2" s="1520"/>
      <c r="C2" s="1520"/>
      <c r="D2" s="1520"/>
      <c r="E2" s="1520"/>
    </row>
    <row r="3" spans="1:6" ht="15.5">
      <c r="A3" s="1521" t="s">
        <v>777</v>
      </c>
      <c r="B3" s="1521"/>
      <c r="C3" s="1521"/>
      <c r="D3" s="1521"/>
      <c r="E3" s="1521"/>
    </row>
    <row r="4" spans="1:6" ht="26">
      <c r="A4" s="912"/>
      <c r="B4" s="913" t="s">
        <v>509</v>
      </c>
      <c r="C4" s="914" t="s">
        <v>510</v>
      </c>
      <c r="D4" s="914" t="s">
        <v>511</v>
      </c>
      <c r="E4" s="914" t="s">
        <v>741</v>
      </c>
    </row>
    <row r="5" spans="1:6" ht="19.5" customHeight="1">
      <c r="A5" s="915" t="s">
        <v>742</v>
      </c>
      <c r="B5" s="916" t="s">
        <v>7</v>
      </c>
      <c r="C5" s="916" t="s">
        <v>7</v>
      </c>
      <c r="D5" s="916" t="s">
        <v>7</v>
      </c>
      <c r="E5" s="916" t="s">
        <v>7</v>
      </c>
    </row>
    <row r="6" spans="1:6">
      <c r="A6" s="917" t="s">
        <v>513</v>
      </c>
      <c r="B6" s="918">
        <v>2575100</v>
      </c>
      <c r="C6" s="918">
        <v>147833.15999999997</v>
      </c>
      <c r="D6" s="918">
        <v>995737.64999999991</v>
      </c>
      <c r="E6" s="919">
        <f>D6/B6</f>
        <v>0.38667921634111291</v>
      </c>
      <c r="F6" s="385"/>
    </row>
    <row r="7" spans="1:6">
      <c r="A7" s="917" t="s">
        <v>514</v>
      </c>
      <c r="B7" s="918">
        <v>55400</v>
      </c>
      <c r="C7" s="918">
        <v>687.51</v>
      </c>
      <c r="D7" s="918">
        <v>1756.93</v>
      </c>
      <c r="E7" s="919">
        <f>D7/B7</f>
        <v>3.1713537906137186E-2</v>
      </c>
      <c r="F7" s="385"/>
    </row>
    <row r="8" spans="1:6">
      <c r="A8" s="917" t="s">
        <v>515</v>
      </c>
      <c r="B8" s="918">
        <v>81500</v>
      </c>
      <c r="C8" s="918">
        <v>0</v>
      </c>
      <c r="D8" s="918">
        <v>0</v>
      </c>
      <c r="E8" s="919">
        <f>D8/B8</f>
        <v>0</v>
      </c>
      <c r="F8" s="385"/>
    </row>
    <row r="9" spans="1:6">
      <c r="A9" s="920" t="s">
        <v>516</v>
      </c>
      <c r="B9" s="918">
        <v>0</v>
      </c>
      <c r="C9" s="918">
        <v>0</v>
      </c>
      <c r="D9" s="918">
        <v>0</v>
      </c>
      <c r="E9" s="919">
        <v>0</v>
      </c>
      <c r="F9" s="385"/>
    </row>
    <row r="10" spans="1:6">
      <c r="A10" s="917" t="s">
        <v>743</v>
      </c>
      <c r="B10" s="918">
        <v>0</v>
      </c>
      <c r="C10" s="918">
        <v>0</v>
      </c>
      <c r="D10" s="918">
        <v>0</v>
      </c>
      <c r="E10" s="919">
        <v>0</v>
      </c>
      <c r="F10" s="385"/>
    </row>
    <row r="11" spans="1:6">
      <c r="A11" s="917" t="s">
        <v>408</v>
      </c>
      <c r="B11" s="918">
        <v>0</v>
      </c>
      <c r="C11" s="918">
        <v>0</v>
      </c>
      <c r="D11" s="918">
        <v>0</v>
      </c>
      <c r="E11" s="919">
        <v>0</v>
      </c>
      <c r="F11" s="385"/>
    </row>
    <row r="12" spans="1:6">
      <c r="A12" s="917" t="s">
        <v>44</v>
      </c>
      <c r="B12" s="918">
        <v>28700</v>
      </c>
      <c r="C12" s="918">
        <v>0</v>
      </c>
      <c r="D12" s="918">
        <v>0</v>
      </c>
      <c r="E12" s="919">
        <f>D12/B12</f>
        <v>0</v>
      </c>
      <c r="F12" s="385"/>
    </row>
    <row r="13" spans="1:6">
      <c r="A13" s="917" t="s">
        <v>45</v>
      </c>
      <c r="B13" s="918">
        <v>53700</v>
      </c>
      <c r="C13" s="918">
        <v>2968.25</v>
      </c>
      <c r="D13" s="918">
        <v>25264.489999999998</v>
      </c>
      <c r="E13" s="919">
        <f>D13/B13</f>
        <v>0.47047467411545618</v>
      </c>
      <c r="F13" s="385"/>
    </row>
    <row r="14" spans="1:6">
      <c r="A14" s="917" t="s">
        <v>46</v>
      </c>
      <c r="B14" s="918">
        <v>0</v>
      </c>
      <c r="C14" s="918">
        <v>0</v>
      </c>
      <c r="D14" s="918">
        <v>0</v>
      </c>
      <c r="E14" s="919">
        <v>0</v>
      </c>
      <c r="F14" s="385"/>
    </row>
    <row r="15" spans="1:6">
      <c r="A15" s="920"/>
      <c r="B15" s="918"/>
      <c r="C15" s="918"/>
      <c r="D15" s="918"/>
      <c r="E15" s="921"/>
      <c r="F15" s="385"/>
    </row>
    <row r="16" spans="1:6" ht="13">
      <c r="A16" s="922" t="s">
        <v>520</v>
      </c>
      <c r="B16" s="923">
        <f>SUM(B6:B9,B10:B14)</f>
        <v>2794400</v>
      </c>
      <c r="C16" s="923">
        <f>SUM(C6:C9,C10:C14)</f>
        <v>151488.91999999998</v>
      </c>
      <c r="D16" s="923">
        <f>SUM(D6:D9,D10:D14)</f>
        <v>1022759.07</v>
      </c>
      <c r="E16" s="924">
        <f>D16/B16</f>
        <v>0.36600310263383906</v>
      </c>
      <c r="F16" s="385"/>
    </row>
    <row r="17" spans="1:7">
      <c r="A17" s="920"/>
      <c r="B17" s="918"/>
      <c r="C17" s="918"/>
      <c r="D17" s="918"/>
      <c r="E17" s="921"/>
      <c r="F17" s="385"/>
    </row>
    <row r="18" spans="1:7">
      <c r="A18" s="917" t="s">
        <v>744</v>
      </c>
      <c r="B18" s="918">
        <v>12898000</v>
      </c>
      <c r="C18" s="918">
        <v>1137838.03</v>
      </c>
      <c r="D18" s="918">
        <v>5855283.1100000003</v>
      </c>
      <c r="E18" s="919">
        <f>D18/B18</f>
        <v>0.45396829818576528</v>
      </c>
      <c r="F18" s="385"/>
    </row>
    <row r="19" spans="1:7">
      <c r="A19" s="920"/>
      <c r="B19" s="918"/>
      <c r="C19" s="918"/>
      <c r="D19" s="918"/>
      <c r="E19" s="921"/>
      <c r="F19" s="385"/>
    </row>
    <row r="20" spans="1:7" s="54" customFormat="1" ht="13.5" customHeight="1">
      <c r="A20" s="925" t="s">
        <v>522</v>
      </c>
      <c r="B20" s="923">
        <f t="shared" ref="B20:D20" si="0">SUM(B16,B18)</f>
        <v>15692400</v>
      </c>
      <c r="C20" s="923">
        <f t="shared" si="0"/>
        <v>1289326.95</v>
      </c>
      <c r="D20" s="923">
        <f t="shared" si="0"/>
        <v>6878042.1800000006</v>
      </c>
      <c r="E20" s="924">
        <f>D20/B20</f>
        <v>0.43830403125079659</v>
      </c>
      <c r="F20" s="385"/>
    </row>
    <row r="21" spans="1:7" s="269" customFormat="1" ht="13">
      <c r="A21" s="926"/>
      <c r="B21" s="927"/>
      <c r="C21" s="928"/>
      <c r="D21" s="928"/>
      <c r="E21" s="926"/>
    </row>
    <row r="22" spans="1:7" s="269" customFormat="1" ht="15" customHeight="1">
      <c r="A22" s="929" t="s">
        <v>49</v>
      </c>
      <c r="B22" s="930"/>
      <c r="C22" s="918">
        <v>0</v>
      </c>
      <c r="D22" s="918">
        <v>0</v>
      </c>
      <c r="E22" s="931"/>
      <c r="F22" s="275"/>
      <c r="G22" s="273"/>
    </row>
    <row r="23" spans="1:7" ht="15.5">
      <c r="A23" s="551"/>
      <c r="B23" s="551"/>
      <c r="C23" s="551"/>
      <c r="D23" s="551"/>
      <c r="E23" s="551"/>
    </row>
    <row r="24" spans="1:7" ht="12" customHeight="1">
      <c r="A24" s="1250" t="s">
        <v>531</v>
      </c>
      <c r="B24" s="1250"/>
      <c r="C24" s="1250"/>
      <c r="D24" s="1250"/>
      <c r="E24" s="1250"/>
    </row>
    <row r="25" spans="1:7" ht="25.5" customHeight="1">
      <c r="A25" s="1515" t="s">
        <v>745</v>
      </c>
      <c r="B25" s="1515"/>
      <c r="C25" s="1515"/>
      <c r="D25" s="1515"/>
      <c r="E25" s="1515"/>
    </row>
    <row r="26" spans="1:7" ht="12.65" customHeight="1">
      <c r="A26" s="1515"/>
      <c r="B26" s="1516"/>
      <c r="C26" s="1516"/>
      <c r="D26" s="1516"/>
    </row>
    <row r="27" spans="1:7" ht="12.65" customHeight="1">
      <c r="A27" s="1517"/>
      <c r="B27" s="1518"/>
      <c r="E27" s="552"/>
    </row>
    <row r="28" spans="1:7" ht="12.65" customHeight="1">
      <c r="A28" s="1519"/>
      <c r="B28" s="1518"/>
      <c r="C28" s="1518"/>
      <c r="E28" s="552"/>
    </row>
    <row r="29" spans="1:7">
      <c r="A29" s="553"/>
      <c r="C29" s="554"/>
      <c r="D29" s="554"/>
    </row>
    <row r="30" spans="1:7" ht="13">
      <c r="A30" s="555" t="s">
        <v>538</v>
      </c>
    </row>
    <row r="31" spans="1:7" hidden="1"/>
    <row r="32" spans="1:7">
      <c r="B32" s="556"/>
    </row>
  </sheetData>
  <mergeCells count="8">
    <mergeCell ref="A26:D26"/>
    <mergeCell ref="A27:B27"/>
    <mergeCell ref="A28:C28"/>
    <mergeCell ref="A1:E1"/>
    <mergeCell ref="A2:E2"/>
    <mergeCell ref="A3:E3"/>
    <mergeCell ref="A24:E24"/>
    <mergeCell ref="A25:E25"/>
  </mergeCells>
  <printOptions horizontalCentered="1" verticalCentered="1"/>
  <pageMargins left="0.25" right="0.25" top="0.5" bottom="0.5" header="0.5" footer="0.5"/>
  <pageSetup scale="37" orientation="landscape" r:id="rId1"/>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sheetPr>
    <pageSetUpPr fitToPage="1"/>
  </sheetPr>
  <dimension ref="A1:Z32"/>
  <sheetViews>
    <sheetView zoomScale="90" zoomScaleNormal="90" workbookViewId="0">
      <selection sqref="A1:Y1"/>
    </sheetView>
  </sheetViews>
  <sheetFormatPr defaultColWidth="9.453125" defaultRowHeight="12.5"/>
  <cols>
    <col min="1" max="1" width="14.453125" style="386" customWidth="1"/>
    <col min="2" max="3" width="7.54296875" style="386" customWidth="1"/>
    <col min="4" max="4" width="14" style="386" customWidth="1"/>
    <col min="5" max="5" width="12.54296875" style="386" customWidth="1"/>
    <col min="6" max="8" width="8.54296875" style="386" customWidth="1"/>
    <col min="9" max="9" width="12.54296875" style="386" customWidth="1"/>
    <col min="10" max="10" width="13.54296875" style="388" customWidth="1"/>
    <col min="11" max="12" width="13.54296875" style="386" customWidth="1"/>
    <col min="13" max="13" width="17.81640625" style="386" customWidth="1"/>
    <col min="14" max="14" width="13.54296875" style="386" customWidth="1"/>
    <col min="15" max="15" width="18.54296875" style="386" customWidth="1"/>
    <col min="16" max="16" width="11.54296875" style="386" customWidth="1"/>
    <col min="17" max="17" width="10.54296875" style="386" customWidth="1"/>
    <col min="18" max="18" width="17.54296875" style="386" customWidth="1"/>
    <col min="19" max="19" width="9.54296875" style="386" customWidth="1"/>
    <col min="20" max="20" width="15.54296875" style="386" customWidth="1"/>
    <col min="21" max="21" width="9.54296875" style="386" customWidth="1"/>
    <col min="22" max="22" width="11" style="386" bestFit="1" customWidth="1"/>
    <col min="23" max="23" width="15.54296875" style="386" customWidth="1"/>
    <col min="24" max="24" width="13.54296875" style="386" customWidth="1"/>
    <col min="25" max="25" width="14.54296875" style="386" customWidth="1"/>
    <col min="26" max="26" width="10.453125" style="386" customWidth="1"/>
    <col min="27" max="16384" width="9.453125" style="386"/>
  </cols>
  <sheetData>
    <row r="1" spans="1:26" ht="15.5">
      <c r="A1" s="1414" t="s">
        <v>746</v>
      </c>
      <c r="B1" s="1414"/>
      <c r="C1" s="1414"/>
      <c r="D1" s="1414"/>
      <c r="E1" s="1414"/>
      <c r="F1" s="1414"/>
      <c r="G1" s="1414"/>
      <c r="H1" s="1414"/>
      <c r="I1" s="1414"/>
      <c r="J1" s="1414"/>
      <c r="K1" s="1414"/>
      <c r="L1" s="1414"/>
      <c r="M1" s="1414"/>
      <c r="N1" s="1414"/>
      <c r="O1" s="1414"/>
      <c r="P1" s="1414"/>
      <c r="Q1" s="1414"/>
      <c r="R1" s="1414"/>
      <c r="S1" s="1414"/>
      <c r="T1" s="1414"/>
      <c r="U1" s="1414"/>
      <c r="V1" s="1414"/>
      <c r="W1" s="1414"/>
      <c r="X1" s="1414"/>
      <c r="Y1" s="1414"/>
    </row>
    <row r="2" spans="1:26" ht="15.5">
      <c r="A2" s="1415" t="s">
        <v>1</v>
      </c>
      <c r="B2" s="1415"/>
      <c r="C2" s="1415"/>
      <c r="D2" s="1415"/>
      <c r="E2" s="1415"/>
      <c r="F2" s="1415"/>
      <c r="G2" s="1415"/>
      <c r="H2" s="1415"/>
      <c r="I2" s="1415"/>
      <c r="J2" s="1415"/>
      <c r="K2" s="1415"/>
      <c r="L2" s="1415"/>
      <c r="M2" s="1415"/>
      <c r="N2" s="1415"/>
      <c r="O2" s="1415"/>
      <c r="P2" s="1415"/>
      <c r="Q2" s="1415"/>
      <c r="R2" s="1415"/>
      <c r="S2" s="1415"/>
      <c r="T2" s="1415"/>
      <c r="U2" s="1415"/>
      <c r="V2" s="1415"/>
      <c r="W2" s="1415"/>
      <c r="X2" s="1415"/>
      <c r="Y2" s="1415"/>
    </row>
    <row r="3" spans="1:26" ht="16" thickBot="1">
      <c r="A3" s="1402" t="s">
        <v>777</v>
      </c>
      <c r="B3" s="1522"/>
      <c r="C3" s="1522"/>
      <c r="D3" s="1522"/>
      <c r="E3" s="1522"/>
      <c r="F3" s="1522"/>
      <c r="G3" s="1522"/>
      <c r="H3" s="1522"/>
      <c r="I3" s="1522"/>
      <c r="J3" s="1522"/>
      <c r="K3" s="1522"/>
      <c r="L3" s="1522"/>
      <c r="M3" s="1522"/>
      <c r="N3" s="1522"/>
      <c r="O3" s="1522"/>
      <c r="P3" s="1522"/>
      <c r="Q3" s="1522"/>
      <c r="R3" s="1522"/>
      <c r="S3" s="1522"/>
      <c r="T3" s="1522"/>
      <c r="U3" s="1522"/>
      <c r="V3" s="1522"/>
      <c r="W3" s="1522"/>
      <c r="X3" s="1522"/>
      <c r="Y3" s="1522"/>
    </row>
    <row r="4" spans="1:26" ht="15.75" customHeight="1" thickBot="1">
      <c r="A4" s="1419"/>
      <c r="B4" s="1422" t="s">
        <v>540</v>
      </c>
      <c r="C4" s="1423"/>
      <c r="D4" s="1423"/>
      <c r="E4" s="1423"/>
      <c r="F4" s="1423"/>
      <c r="G4" s="1423"/>
      <c r="H4" s="1423"/>
      <c r="I4" s="1423"/>
      <c r="J4" s="1423"/>
      <c r="K4" s="1424"/>
      <c r="L4" s="1425" t="s">
        <v>541</v>
      </c>
      <c r="M4" s="1426"/>
      <c r="N4" s="1426"/>
      <c r="O4" s="1427"/>
      <c r="P4" s="1428" t="s">
        <v>542</v>
      </c>
      <c r="Q4" s="1429"/>
      <c r="R4" s="1429"/>
      <c r="S4" s="1429"/>
      <c r="T4" s="1429"/>
      <c r="U4" s="1430" t="s">
        <v>543</v>
      </c>
      <c r="V4" s="1523"/>
      <c r="W4" s="1524" t="s">
        <v>747</v>
      </c>
      <c r="X4" s="1435" t="s">
        <v>748</v>
      </c>
      <c r="Y4" s="1412" t="s">
        <v>749</v>
      </c>
    </row>
    <row r="5" spans="1:26" ht="15" customHeight="1">
      <c r="A5" s="1420"/>
      <c r="B5" s="1439" t="s">
        <v>549</v>
      </c>
      <c r="C5" s="1410"/>
      <c r="D5" s="1410"/>
      <c r="E5" s="1440"/>
      <c r="F5" s="1428" t="s">
        <v>550</v>
      </c>
      <c r="G5" s="1429"/>
      <c r="H5" s="1429"/>
      <c r="I5" s="1429"/>
      <c r="J5" s="1441"/>
      <c r="K5" s="1429" t="s">
        <v>551</v>
      </c>
      <c r="L5" s="1439" t="s">
        <v>552</v>
      </c>
      <c r="M5" s="1410" t="s">
        <v>553</v>
      </c>
      <c r="N5" s="1410" t="s">
        <v>554</v>
      </c>
      <c r="O5" s="1412" t="s">
        <v>555</v>
      </c>
      <c r="P5" s="1439" t="s">
        <v>556</v>
      </c>
      <c r="Q5" s="1410" t="s">
        <v>557</v>
      </c>
      <c r="R5" s="1410" t="s">
        <v>558</v>
      </c>
      <c r="S5" s="1435" t="s">
        <v>750</v>
      </c>
      <c r="T5" s="1440" t="s">
        <v>560</v>
      </c>
      <c r="U5" s="1439" t="s">
        <v>561</v>
      </c>
      <c r="V5" s="1527" t="s">
        <v>562</v>
      </c>
      <c r="W5" s="1525"/>
      <c r="X5" s="1436"/>
      <c r="Y5" s="1438"/>
    </row>
    <row r="6" spans="1:26" ht="47.25" customHeight="1" thickBot="1">
      <c r="A6" s="1421"/>
      <c r="B6" s="754" t="s">
        <v>563</v>
      </c>
      <c r="C6" s="755" t="s">
        <v>564</v>
      </c>
      <c r="D6" s="755" t="s">
        <v>565</v>
      </c>
      <c r="E6" s="756" t="s">
        <v>566</v>
      </c>
      <c r="F6" s="754" t="s">
        <v>567</v>
      </c>
      <c r="G6" s="755" t="s">
        <v>568</v>
      </c>
      <c r="H6" s="755" t="s">
        <v>569</v>
      </c>
      <c r="I6" s="757" t="s">
        <v>570</v>
      </c>
      <c r="J6" s="756" t="s">
        <v>571</v>
      </c>
      <c r="K6" s="1442"/>
      <c r="L6" s="1443"/>
      <c r="M6" s="1411"/>
      <c r="N6" s="1411"/>
      <c r="O6" s="1413"/>
      <c r="P6" s="1443"/>
      <c r="Q6" s="1411"/>
      <c r="R6" s="1411"/>
      <c r="S6" s="1529"/>
      <c r="T6" s="1452"/>
      <c r="U6" s="1443"/>
      <c r="V6" s="1528"/>
      <c r="W6" s="1526"/>
      <c r="X6" s="1437"/>
      <c r="Y6" s="1413"/>
    </row>
    <row r="7" spans="1:26" ht="13">
      <c r="A7" s="758" t="s">
        <v>381</v>
      </c>
      <c r="B7" s="761">
        <v>0</v>
      </c>
      <c r="C7" s="307">
        <v>0</v>
      </c>
      <c r="D7" s="307">
        <v>0</v>
      </c>
      <c r="E7" s="762">
        <v>0</v>
      </c>
      <c r="F7" s="761">
        <v>1680</v>
      </c>
      <c r="G7" s="307">
        <v>348</v>
      </c>
      <c r="H7" s="307">
        <v>19</v>
      </c>
      <c r="I7" s="763">
        <v>0</v>
      </c>
      <c r="J7" s="764">
        <v>2047</v>
      </c>
      <c r="K7" s="765">
        <v>2047</v>
      </c>
      <c r="L7" s="761">
        <v>773</v>
      </c>
      <c r="M7" s="307">
        <v>177</v>
      </c>
      <c r="N7" s="766">
        <v>0</v>
      </c>
      <c r="O7" s="767">
        <v>950</v>
      </c>
      <c r="P7" s="768" t="s">
        <v>572</v>
      </c>
      <c r="Q7" s="766">
        <v>0</v>
      </c>
      <c r="R7" s="766">
        <v>740</v>
      </c>
      <c r="S7" s="767">
        <v>369</v>
      </c>
      <c r="T7" s="769">
        <v>1109</v>
      </c>
      <c r="U7" s="768">
        <v>2997</v>
      </c>
      <c r="V7" s="769">
        <v>938</v>
      </c>
      <c r="W7" s="770">
        <v>39800</v>
      </c>
      <c r="X7" s="307">
        <v>174219</v>
      </c>
      <c r="Y7" s="832">
        <v>0.23</v>
      </c>
    </row>
    <row r="8" spans="1:26" ht="13">
      <c r="A8" s="759" t="s">
        <v>382</v>
      </c>
      <c r="B8" s="771">
        <v>0</v>
      </c>
      <c r="C8" s="560">
        <v>0</v>
      </c>
      <c r="D8" s="560">
        <v>0</v>
      </c>
      <c r="E8" s="762">
        <v>0</v>
      </c>
      <c r="F8" s="771">
        <v>658</v>
      </c>
      <c r="G8" s="560">
        <v>290</v>
      </c>
      <c r="H8" s="560">
        <v>12</v>
      </c>
      <c r="I8" s="772">
        <v>1</v>
      </c>
      <c r="J8" s="764">
        <v>961</v>
      </c>
      <c r="K8" s="765">
        <v>961</v>
      </c>
      <c r="L8" s="771">
        <v>1636</v>
      </c>
      <c r="M8" s="560">
        <v>161</v>
      </c>
      <c r="N8" s="773">
        <v>0</v>
      </c>
      <c r="O8" s="767">
        <v>1797</v>
      </c>
      <c r="P8" s="774" t="s">
        <v>572</v>
      </c>
      <c r="Q8" s="773">
        <v>0</v>
      </c>
      <c r="R8" s="773">
        <v>846</v>
      </c>
      <c r="S8" s="767">
        <v>226</v>
      </c>
      <c r="T8" s="769">
        <v>1072</v>
      </c>
      <c r="U8" s="774">
        <v>2758</v>
      </c>
      <c r="V8" s="932">
        <f>K8-T8</f>
        <v>-111</v>
      </c>
      <c r="W8" s="771">
        <v>39689</v>
      </c>
      <c r="X8" s="307">
        <v>174219</v>
      </c>
      <c r="Y8" s="832">
        <v>0.23</v>
      </c>
    </row>
    <row r="9" spans="1:26" ht="13">
      <c r="A9" s="759" t="s">
        <v>383</v>
      </c>
      <c r="B9" s="771">
        <v>0</v>
      </c>
      <c r="C9" s="560">
        <v>0</v>
      </c>
      <c r="D9" s="560">
        <v>0</v>
      </c>
      <c r="E9" s="762">
        <v>0</v>
      </c>
      <c r="F9" s="771">
        <v>1092</v>
      </c>
      <c r="G9" s="560">
        <v>246</v>
      </c>
      <c r="H9" s="560">
        <v>13</v>
      </c>
      <c r="I9" s="772">
        <v>0</v>
      </c>
      <c r="J9" s="764">
        <v>1351</v>
      </c>
      <c r="K9" s="765">
        <v>1351</v>
      </c>
      <c r="L9" s="771">
        <v>1252</v>
      </c>
      <c r="M9" s="560">
        <v>148</v>
      </c>
      <c r="N9" s="773">
        <v>0</v>
      </c>
      <c r="O9" s="767">
        <v>1400</v>
      </c>
      <c r="P9" s="774" t="s">
        <v>572</v>
      </c>
      <c r="Q9" s="773">
        <v>0</v>
      </c>
      <c r="R9" s="773">
        <v>1096</v>
      </c>
      <c r="S9" s="767">
        <v>37</v>
      </c>
      <c r="T9" s="769">
        <v>1133</v>
      </c>
      <c r="U9" s="774">
        <v>2751</v>
      </c>
      <c r="V9" s="932">
        <v>218</v>
      </c>
      <c r="W9" s="771">
        <v>39907</v>
      </c>
      <c r="X9" s="307">
        <v>174219</v>
      </c>
      <c r="Y9" s="832">
        <v>0.23</v>
      </c>
    </row>
    <row r="10" spans="1:26" ht="13">
      <c r="A10" s="759" t="s">
        <v>384</v>
      </c>
      <c r="B10" s="771">
        <v>0</v>
      </c>
      <c r="C10" s="560">
        <v>0</v>
      </c>
      <c r="D10" s="560">
        <v>0</v>
      </c>
      <c r="E10" s="762">
        <v>0</v>
      </c>
      <c r="F10" s="771">
        <v>456</v>
      </c>
      <c r="G10" s="560">
        <v>217</v>
      </c>
      <c r="H10" s="560">
        <v>15</v>
      </c>
      <c r="I10" s="772">
        <v>0</v>
      </c>
      <c r="J10" s="764">
        <v>688</v>
      </c>
      <c r="K10" s="765">
        <v>688</v>
      </c>
      <c r="L10" s="771">
        <v>783</v>
      </c>
      <c r="M10" s="560">
        <v>148</v>
      </c>
      <c r="N10" s="773">
        <v>0</v>
      </c>
      <c r="O10" s="767">
        <v>931</v>
      </c>
      <c r="P10" s="775" t="s">
        <v>572</v>
      </c>
      <c r="Q10" s="773">
        <v>0</v>
      </c>
      <c r="R10" s="773">
        <v>858</v>
      </c>
      <c r="S10" s="767">
        <v>7</v>
      </c>
      <c r="T10" s="769">
        <v>865</v>
      </c>
      <c r="U10" s="768">
        <v>1619</v>
      </c>
      <c r="V10" s="769">
        <f>K10-T10</f>
        <v>-177</v>
      </c>
      <c r="W10" s="307">
        <v>39730</v>
      </c>
      <c r="X10" s="307">
        <v>174219</v>
      </c>
      <c r="Y10" s="832">
        <v>0.23</v>
      </c>
    </row>
    <row r="11" spans="1:26" ht="13">
      <c r="A11" s="759" t="s">
        <v>385</v>
      </c>
      <c r="B11" s="771">
        <v>0</v>
      </c>
      <c r="C11" s="560">
        <v>0</v>
      </c>
      <c r="D11" s="560">
        <v>0</v>
      </c>
      <c r="E11" s="762">
        <v>0</v>
      </c>
      <c r="F11" s="771">
        <v>421</v>
      </c>
      <c r="G11" s="560">
        <v>285</v>
      </c>
      <c r="H11" s="560">
        <v>17</v>
      </c>
      <c r="I11" s="772">
        <v>1</v>
      </c>
      <c r="J11" s="764">
        <v>724</v>
      </c>
      <c r="K11" s="765">
        <v>724</v>
      </c>
      <c r="L11" s="771">
        <v>907</v>
      </c>
      <c r="M11" s="560">
        <v>215</v>
      </c>
      <c r="N11" s="773">
        <v>0</v>
      </c>
      <c r="O11" s="767">
        <f>L11+M11</f>
        <v>1122</v>
      </c>
      <c r="P11" s="774">
        <v>0</v>
      </c>
      <c r="Q11" s="773">
        <v>0</v>
      </c>
      <c r="R11" s="773">
        <v>957</v>
      </c>
      <c r="S11" s="767">
        <v>219</v>
      </c>
      <c r="T11" s="769">
        <f>R11+S11</f>
        <v>1176</v>
      </c>
      <c r="U11" s="768">
        <f>K11+O11</f>
        <v>1846</v>
      </c>
      <c r="V11" s="769">
        <f>K11-T11</f>
        <v>-452</v>
      </c>
      <c r="W11" s="307">
        <v>39278</v>
      </c>
      <c r="X11" s="307">
        <v>174219</v>
      </c>
      <c r="Y11" s="832">
        <v>0.23</v>
      </c>
    </row>
    <row r="12" spans="1:26" ht="13">
      <c r="A12" s="759" t="s">
        <v>386</v>
      </c>
      <c r="B12" s="771"/>
      <c r="C12" s="560"/>
      <c r="D12" s="560"/>
      <c r="E12" s="762"/>
      <c r="F12" s="771"/>
      <c r="G12" s="560"/>
      <c r="H12" s="560"/>
      <c r="I12" s="772"/>
      <c r="J12" s="764"/>
      <c r="K12" s="765"/>
      <c r="L12" s="771"/>
      <c r="M12" s="560"/>
      <c r="N12" s="773"/>
      <c r="O12" s="767"/>
      <c r="P12" s="774"/>
      <c r="Q12" s="773"/>
      <c r="R12" s="773"/>
      <c r="S12" s="767"/>
      <c r="T12" s="769"/>
      <c r="U12" s="768"/>
      <c r="V12" s="769"/>
      <c r="W12" s="307"/>
      <c r="X12" s="307"/>
      <c r="Y12" s="832"/>
    </row>
    <row r="13" spans="1:26" ht="13">
      <c r="A13" s="759" t="s">
        <v>387</v>
      </c>
      <c r="B13" s="771"/>
      <c r="C13" s="560"/>
      <c r="D13" s="560"/>
      <c r="E13" s="762"/>
      <c r="F13" s="771"/>
      <c r="G13" s="560"/>
      <c r="H13" s="560"/>
      <c r="I13" s="772"/>
      <c r="J13" s="764"/>
      <c r="K13" s="765"/>
      <c r="L13" s="771"/>
      <c r="M13" s="560"/>
      <c r="N13" s="773"/>
      <c r="O13" s="767"/>
      <c r="P13" s="774"/>
      <c r="Q13" s="773"/>
      <c r="R13" s="773"/>
      <c r="S13" s="767"/>
      <c r="T13" s="769"/>
      <c r="U13" s="768"/>
      <c r="V13" s="769"/>
      <c r="W13" s="307"/>
      <c r="X13" s="307"/>
      <c r="Y13" s="832"/>
    </row>
    <row r="14" spans="1:26" ht="13">
      <c r="A14" s="759" t="s">
        <v>388</v>
      </c>
      <c r="B14" s="771"/>
      <c r="C14" s="560"/>
      <c r="D14" s="560"/>
      <c r="E14" s="762"/>
      <c r="F14" s="771"/>
      <c r="G14" s="560"/>
      <c r="H14" s="560"/>
      <c r="I14" s="772"/>
      <c r="J14" s="764"/>
      <c r="K14" s="765"/>
      <c r="L14" s="771"/>
      <c r="M14" s="560"/>
      <c r="N14" s="773"/>
      <c r="O14" s="767"/>
      <c r="P14" s="774"/>
      <c r="Q14" s="773"/>
      <c r="R14" s="773"/>
      <c r="S14" s="767"/>
      <c r="T14" s="769"/>
      <c r="U14" s="768"/>
      <c r="V14" s="769"/>
      <c r="W14" s="933"/>
      <c r="X14" s="307"/>
      <c r="Y14" s="832"/>
    </row>
    <row r="15" spans="1:26" ht="13">
      <c r="A15" s="759" t="s">
        <v>389</v>
      </c>
      <c r="B15" s="771"/>
      <c r="C15" s="560"/>
      <c r="D15" s="560"/>
      <c r="E15" s="762"/>
      <c r="F15" s="771"/>
      <c r="G15" s="560"/>
      <c r="H15" s="560"/>
      <c r="I15" s="772"/>
      <c r="J15" s="764"/>
      <c r="K15" s="765"/>
      <c r="L15" s="771"/>
      <c r="M15" s="560"/>
      <c r="N15" s="773"/>
      <c r="O15" s="767"/>
      <c r="P15" s="774"/>
      <c r="Q15" s="773"/>
      <c r="R15" s="773"/>
      <c r="S15" s="767"/>
      <c r="T15" s="769"/>
      <c r="U15" s="768"/>
      <c r="V15" s="769"/>
      <c r="W15" s="933"/>
      <c r="X15" s="307"/>
      <c r="Y15" s="832"/>
      <c r="Z15" s="387"/>
    </row>
    <row r="16" spans="1:26" ht="13">
      <c r="A16" s="759" t="s">
        <v>390</v>
      </c>
      <c r="B16" s="771"/>
      <c r="C16" s="560"/>
      <c r="D16" s="560"/>
      <c r="E16" s="762"/>
      <c r="F16" s="771"/>
      <c r="G16" s="560"/>
      <c r="H16" s="560"/>
      <c r="I16" s="772"/>
      <c r="J16" s="764"/>
      <c r="K16" s="765"/>
      <c r="L16" s="771"/>
      <c r="M16" s="560"/>
      <c r="N16" s="773"/>
      <c r="O16" s="767"/>
      <c r="P16" s="774"/>
      <c r="Q16" s="773"/>
      <c r="R16" s="773"/>
      <c r="S16" s="767"/>
      <c r="T16" s="769"/>
      <c r="U16" s="768"/>
      <c r="V16" s="769"/>
      <c r="W16" s="933"/>
      <c r="X16" s="307"/>
      <c r="Y16" s="832"/>
    </row>
    <row r="17" spans="1:25" ht="13">
      <c r="A17" s="759" t="s">
        <v>391</v>
      </c>
      <c r="B17" s="771"/>
      <c r="C17" s="560"/>
      <c r="D17" s="560"/>
      <c r="E17" s="762"/>
      <c r="F17" s="771"/>
      <c r="G17" s="560"/>
      <c r="H17" s="560"/>
      <c r="I17" s="772"/>
      <c r="J17" s="764"/>
      <c r="K17" s="765"/>
      <c r="L17" s="771"/>
      <c r="M17" s="560"/>
      <c r="N17" s="773"/>
      <c r="O17" s="767"/>
      <c r="P17" s="774"/>
      <c r="Q17" s="773"/>
      <c r="R17" s="773"/>
      <c r="S17" s="767"/>
      <c r="T17" s="769"/>
      <c r="U17" s="768"/>
      <c r="V17" s="769"/>
      <c r="W17" s="933"/>
      <c r="X17" s="307"/>
      <c r="Y17" s="832"/>
    </row>
    <row r="18" spans="1:25" ht="13.5" thickBot="1">
      <c r="A18" s="759" t="s">
        <v>392</v>
      </c>
      <c r="B18" s="776"/>
      <c r="C18" s="562"/>
      <c r="D18" s="562"/>
      <c r="E18" s="762"/>
      <c r="F18" s="776"/>
      <c r="G18" s="562"/>
      <c r="H18" s="562"/>
      <c r="I18" s="777"/>
      <c r="J18" s="778"/>
      <c r="K18" s="765"/>
      <c r="L18" s="776"/>
      <c r="M18" s="562"/>
      <c r="N18" s="779"/>
      <c r="O18" s="767"/>
      <c r="P18" s="780"/>
      <c r="Q18" s="779"/>
      <c r="R18" s="779"/>
      <c r="S18" s="781"/>
      <c r="T18" s="769"/>
      <c r="U18" s="768"/>
      <c r="V18" s="769"/>
      <c r="W18" s="934"/>
      <c r="X18" s="307"/>
      <c r="Y18" s="832"/>
    </row>
    <row r="19" spans="1:25" ht="13.5" thickBot="1">
      <c r="A19" s="760" t="s">
        <v>573</v>
      </c>
      <c r="B19" s="782">
        <f>SUM(B7:B18)</f>
        <v>0</v>
      </c>
      <c r="C19" s="295">
        <f t="shared" ref="C19:V19" si="0">SUM(C7:C18)</f>
        <v>0</v>
      </c>
      <c r="D19" s="295">
        <f t="shared" si="0"/>
        <v>0</v>
      </c>
      <c r="E19" s="783">
        <f t="shared" si="0"/>
        <v>0</v>
      </c>
      <c r="F19" s="782">
        <f t="shared" si="0"/>
        <v>4307</v>
      </c>
      <c r="G19" s="295">
        <f t="shared" si="0"/>
        <v>1386</v>
      </c>
      <c r="H19" s="295">
        <f t="shared" si="0"/>
        <v>76</v>
      </c>
      <c r="I19" s="295">
        <f t="shared" si="0"/>
        <v>2</v>
      </c>
      <c r="J19" s="783">
        <f t="shared" si="0"/>
        <v>5771</v>
      </c>
      <c r="K19" s="782">
        <f t="shared" si="0"/>
        <v>5771</v>
      </c>
      <c r="L19" s="782">
        <f t="shared" si="0"/>
        <v>5351</v>
      </c>
      <c r="M19" s="295">
        <f t="shared" si="0"/>
        <v>849</v>
      </c>
      <c r="N19" s="295">
        <f t="shared" si="0"/>
        <v>0</v>
      </c>
      <c r="O19" s="783">
        <f t="shared" si="0"/>
        <v>6200</v>
      </c>
      <c r="P19" s="782">
        <f t="shared" si="0"/>
        <v>0</v>
      </c>
      <c r="Q19" s="295">
        <f t="shared" si="0"/>
        <v>0</v>
      </c>
      <c r="R19" s="295">
        <f t="shared" si="0"/>
        <v>4497</v>
      </c>
      <c r="S19" s="295">
        <f t="shared" si="0"/>
        <v>858</v>
      </c>
      <c r="T19" s="783">
        <f t="shared" si="0"/>
        <v>5355</v>
      </c>
      <c r="U19" s="782">
        <f t="shared" si="0"/>
        <v>11971</v>
      </c>
      <c r="V19" s="935">
        <f t="shared" si="0"/>
        <v>416</v>
      </c>
      <c r="W19" s="936">
        <f>_xlfn.IFS(W18&lt;&gt;0,W18,W17&lt;&gt;0,W17,W16&lt;&gt;0,W16,W15&lt;&gt;0,W15,W14&lt;&gt;0,W14,W13&lt;&gt;0,W13,W12&lt;&gt;0,W12,W11&lt;&gt;0,W11,W10&lt;&gt;0,W10,W9&lt;&gt;0,W9,W8&lt;&gt;0,W8,W7&lt;&gt;0,W7)</f>
        <v>39278</v>
      </c>
      <c r="X19" s="784">
        <f>_xlfn.IFS(X18&lt;&gt;"",X18,X17&lt;&gt;"",X17,X16&lt;&gt;"",X16,X15&lt;&gt;"",X15,X14&lt;&gt;"",X14,X13&lt;&gt;"",X13,X12&lt;&gt;"",X12,X11&lt;&gt;"",X11,X10&lt;&gt;"",X10,X9&lt;&gt;"",X9,X8&lt;&gt;"",X8,X7&lt;&gt;"",X7)</f>
        <v>174219</v>
      </c>
      <c r="Y19" s="834">
        <f>W19/X19</f>
        <v>0.22545187379103312</v>
      </c>
    </row>
    <row r="20" spans="1:25" ht="14">
      <c r="A20" s="277"/>
      <c r="B20" s="278"/>
      <c r="C20" s="278"/>
      <c r="D20" s="278"/>
      <c r="E20" s="278"/>
      <c r="F20" s="278"/>
      <c r="G20" s="278"/>
      <c r="H20" s="278"/>
      <c r="I20" s="278"/>
      <c r="J20" s="279"/>
      <c r="K20" s="278"/>
      <c r="L20" s="278"/>
      <c r="M20" s="278"/>
      <c r="N20" s="278"/>
      <c r="O20" s="278"/>
      <c r="P20" s="334"/>
      <c r="Q20" s="334"/>
      <c r="R20" s="334"/>
      <c r="S20" s="334"/>
      <c r="T20" s="334"/>
      <c r="U20" s="334"/>
      <c r="W20" s="334"/>
    </row>
    <row r="21" spans="1:25" ht="14.5">
      <c r="A21" s="1474" t="s">
        <v>751</v>
      </c>
      <c r="B21" s="1474"/>
      <c r="C21" s="1474"/>
      <c r="D21" s="1474"/>
      <c r="E21" s="1474"/>
      <c r="F21" s="1474"/>
      <c r="G21" s="1474"/>
      <c r="H21" s="1474"/>
      <c r="I21" s="1474"/>
      <c r="J21" s="1474"/>
      <c r="K21" s="1474"/>
      <c r="L21" s="1474"/>
      <c r="M21" s="1474"/>
      <c r="N21" s="1474"/>
      <c r="O21" s="1474"/>
    </row>
    <row r="22" spans="1:25" ht="14.5">
      <c r="A22" s="1474" t="s">
        <v>752</v>
      </c>
      <c r="B22" s="1474"/>
      <c r="C22" s="1474"/>
      <c r="D22" s="1474"/>
      <c r="E22" s="1474"/>
      <c r="F22" s="1474"/>
      <c r="G22" s="1474"/>
      <c r="H22" s="1474"/>
      <c r="I22" s="1474"/>
      <c r="J22" s="1474"/>
      <c r="K22" s="1474"/>
      <c r="L22" s="1474"/>
      <c r="M22" s="1474"/>
      <c r="N22" s="1474"/>
      <c r="O22" s="1474"/>
      <c r="W22" s="557"/>
    </row>
    <row r="23" spans="1:25" ht="14.5">
      <c r="A23" s="1474" t="s">
        <v>753</v>
      </c>
      <c r="B23" s="1474"/>
      <c r="C23" s="1474"/>
      <c r="D23" s="1474"/>
      <c r="E23" s="1474"/>
      <c r="F23" s="1474"/>
      <c r="G23" s="1474"/>
      <c r="H23" s="1474"/>
      <c r="I23" s="1474"/>
      <c r="J23" s="1474"/>
      <c r="K23" s="1474"/>
      <c r="L23" s="1474"/>
      <c r="M23" s="1474"/>
      <c r="N23" s="1474"/>
      <c r="O23" s="1474"/>
    </row>
    <row r="24" spans="1:25" ht="14.5">
      <c r="A24" s="1474" t="s">
        <v>754</v>
      </c>
      <c r="B24" s="1474"/>
      <c r="C24" s="1474"/>
      <c r="D24" s="1474"/>
      <c r="E24" s="1474"/>
      <c r="F24" s="1474"/>
      <c r="G24" s="1474"/>
      <c r="H24" s="1474"/>
      <c r="I24" s="1474"/>
      <c r="J24" s="1474"/>
      <c r="K24" s="1474"/>
      <c r="L24" s="1474"/>
      <c r="M24" s="1474"/>
      <c r="N24" s="1474"/>
      <c r="O24" s="1474"/>
      <c r="W24" s="557"/>
    </row>
    <row r="25" spans="1:25" ht="14.5">
      <c r="A25" s="340" t="s">
        <v>755</v>
      </c>
      <c r="W25" s="557"/>
    </row>
    <row r="26" spans="1:25" ht="14.5">
      <c r="A26" s="336"/>
    </row>
    <row r="27" spans="1:25">
      <c r="A27" s="340"/>
    </row>
    <row r="28" spans="1:25" ht="13">
      <c r="A28" s="1530" t="s">
        <v>370</v>
      </c>
      <c r="B28" s="1530"/>
      <c r="C28" s="1530"/>
      <c r="D28" s="1530"/>
      <c r="E28" s="1530"/>
      <c r="F28" s="1530"/>
      <c r="G28" s="1530"/>
      <c r="H28" s="1530"/>
      <c r="I28" s="1530"/>
      <c r="J28" s="1530"/>
      <c r="K28" s="1530"/>
      <c r="L28" s="1530"/>
      <c r="M28" s="1530"/>
      <c r="N28" s="1530"/>
      <c r="O28" s="1530"/>
    </row>
    <row r="32" spans="1:25">
      <c r="T32" s="387"/>
    </row>
  </sheetData>
  <mergeCells count="30">
    <mergeCell ref="A23:O23"/>
    <mergeCell ref="A24:O24"/>
    <mergeCell ref="A28:O28"/>
    <mergeCell ref="R5:R6"/>
    <mergeCell ref="T5:T6"/>
    <mergeCell ref="U5:U6"/>
    <mergeCell ref="V5:V6"/>
    <mergeCell ref="A21:O21"/>
    <mergeCell ref="A22:O22"/>
    <mergeCell ref="N5:N6"/>
    <mergeCell ref="O5:O6"/>
    <mergeCell ref="P5:P6"/>
    <mergeCell ref="Q5:Q6"/>
    <mergeCell ref="S5:S6"/>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s>
  <printOptions horizontalCentered="1" verticalCentered="1"/>
  <pageMargins left="0.25" right="0.25" top="0.5" bottom="0.5" header="0.5" footer="0.5"/>
  <pageSetup paperSize="5" scale="37" orientation="landscape" r:id="rId1"/>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sheetPr>
    <pageSetUpPr fitToPage="1"/>
  </sheetPr>
  <dimension ref="A1:P44"/>
  <sheetViews>
    <sheetView zoomScale="90" zoomScaleNormal="90" workbookViewId="0">
      <selection sqref="A1:I1"/>
    </sheetView>
  </sheetViews>
  <sheetFormatPr defaultColWidth="9.453125" defaultRowHeight="12.5"/>
  <cols>
    <col min="1" max="1" width="12.453125" style="386" bestFit="1" customWidth="1"/>
    <col min="2" max="2" width="11.54296875" style="386" customWidth="1"/>
    <col min="3" max="4" width="12.54296875" style="386" customWidth="1"/>
    <col min="5" max="6" width="13.54296875" style="386" customWidth="1"/>
    <col min="7" max="7" width="12.54296875" style="386" customWidth="1"/>
    <col min="8" max="8" width="14.54296875" style="386" customWidth="1"/>
    <col min="9" max="9" width="12.54296875" style="386" customWidth="1"/>
    <col min="10" max="16384" width="9.453125" style="386"/>
  </cols>
  <sheetData>
    <row r="1" spans="1:13" ht="15.5">
      <c r="A1" s="1454" t="s">
        <v>756</v>
      </c>
      <c r="B1" s="1455"/>
      <c r="C1" s="1455"/>
      <c r="D1" s="1455"/>
      <c r="E1" s="1455"/>
      <c r="F1" s="1455"/>
      <c r="G1" s="1455"/>
      <c r="H1" s="1455"/>
      <c r="I1" s="1456"/>
      <c r="J1" s="1205"/>
      <c r="K1" s="1205"/>
      <c r="L1" s="1205"/>
      <c r="M1" s="1205"/>
    </row>
    <row r="2" spans="1:13" ht="15.5">
      <c r="A2" s="1457" t="s">
        <v>1</v>
      </c>
      <c r="B2" s="1536"/>
      <c r="C2" s="1536"/>
      <c r="D2" s="1536"/>
      <c r="E2" s="1536"/>
      <c r="F2" s="1536"/>
      <c r="G2" s="1536"/>
      <c r="H2" s="1536"/>
      <c r="I2" s="1537"/>
    </row>
    <row r="3" spans="1:13" ht="16.5" customHeight="1" thickBot="1">
      <c r="A3" s="1459" t="s">
        <v>777</v>
      </c>
      <c r="B3" s="1460"/>
      <c r="C3" s="1460"/>
      <c r="D3" s="1460"/>
      <c r="E3" s="1460"/>
      <c r="F3" s="1460"/>
      <c r="G3" s="1460"/>
      <c r="H3" s="1460"/>
      <c r="I3" s="1461"/>
    </row>
    <row r="4" spans="1:13" ht="75" customHeight="1" thickBot="1">
      <c r="A4" s="282" t="s">
        <v>373</v>
      </c>
      <c r="B4" s="283" t="s">
        <v>757</v>
      </c>
      <c r="C4" s="283" t="s">
        <v>584</v>
      </c>
      <c r="D4" s="284" t="s">
        <v>758</v>
      </c>
      <c r="E4" s="283" t="s">
        <v>759</v>
      </c>
      <c r="F4" s="283" t="s">
        <v>760</v>
      </c>
      <c r="G4" s="283" t="s">
        <v>761</v>
      </c>
      <c r="H4" s="284" t="s">
        <v>589</v>
      </c>
      <c r="I4" s="285" t="s">
        <v>762</v>
      </c>
    </row>
    <row r="5" spans="1:13" ht="13">
      <c r="A5" s="286" t="s">
        <v>381</v>
      </c>
      <c r="B5" s="307">
        <v>39800</v>
      </c>
      <c r="C5" s="937">
        <v>0</v>
      </c>
      <c r="D5" s="337" t="s">
        <v>572</v>
      </c>
      <c r="E5" s="938">
        <v>0</v>
      </c>
      <c r="F5" s="937">
        <v>0</v>
      </c>
      <c r="G5" s="307">
        <v>0</v>
      </c>
      <c r="H5" s="337" t="s">
        <v>572</v>
      </c>
      <c r="I5" s="338" t="s">
        <v>572</v>
      </c>
    </row>
    <row r="6" spans="1:13" ht="13">
      <c r="A6" s="290" t="s">
        <v>382</v>
      </c>
      <c r="B6" s="307">
        <v>39689</v>
      </c>
      <c r="C6" s="937">
        <v>0</v>
      </c>
      <c r="D6" s="337" t="s">
        <v>572</v>
      </c>
      <c r="E6" s="938">
        <v>0</v>
      </c>
      <c r="F6" s="937">
        <v>0</v>
      </c>
      <c r="G6" s="307">
        <v>0</v>
      </c>
      <c r="H6" s="337" t="s">
        <v>572</v>
      </c>
      <c r="I6" s="338" t="s">
        <v>572</v>
      </c>
    </row>
    <row r="7" spans="1:13" ht="13">
      <c r="A7" s="290" t="s">
        <v>383</v>
      </c>
      <c r="B7" s="307">
        <v>39907</v>
      </c>
      <c r="C7" s="937">
        <v>0</v>
      </c>
      <c r="D7" s="337" t="s">
        <v>572</v>
      </c>
      <c r="E7" s="938">
        <v>0</v>
      </c>
      <c r="F7" s="937">
        <v>0</v>
      </c>
      <c r="G7" s="307">
        <v>0</v>
      </c>
      <c r="H7" s="337" t="s">
        <v>572</v>
      </c>
      <c r="I7" s="338" t="s">
        <v>572</v>
      </c>
    </row>
    <row r="8" spans="1:13" ht="13">
      <c r="A8" s="290" t="s">
        <v>384</v>
      </c>
      <c r="B8" s="307">
        <v>39730</v>
      </c>
      <c r="C8" s="937">
        <v>0</v>
      </c>
      <c r="D8" s="337" t="s">
        <v>572</v>
      </c>
      <c r="E8" s="938">
        <v>0</v>
      </c>
      <c r="F8" s="937">
        <v>0</v>
      </c>
      <c r="G8" s="307">
        <v>0</v>
      </c>
      <c r="H8" s="337" t="s">
        <v>572</v>
      </c>
      <c r="I8" s="338" t="s">
        <v>572</v>
      </c>
    </row>
    <row r="9" spans="1:13" ht="13">
      <c r="A9" s="290" t="s">
        <v>385</v>
      </c>
      <c r="B9" s="307">
        <v>39278</v>
      </c>
      <c r="C9" s="937">
        <v>0</v>
      </c>
      <c r="D9" s="337" t="s">
        <v>572</v>
      </c>
      <c r="E9" s="938">
        <v>0</v>
      </c>
      <c r="F9" s="937">
        <v>0</v>
      </c>
      <c r="G9" s="307">
        <v>0</v>
      </c>
      <c r="H9" s="337" t="s">
        <v>572</v>
      </c>
      <c r="I9" s="338" t="s">
        <v>572</v>
      </c>
    </row>
    <row r="10" spans="1:13" ht="13">
      <c r="A10" s="290" t="s">
        <v>386</v>
      </c>
      <c r="B10" s="307"/>
      <c r="C10" s="937"/>
      <c r="D10" s="337"/>
      <c r="E10" s="938"/>
      <c r="F10" s="937"/>
      <c r="G10" s="307"/>
      <c r="H10" s="337"/>
      <c r="I10" s="338"/>
    </row>
    <row r="11" spans="1:13" ht="13">
      <c r="A11" s="290" t="s">
        <v>387</v>
      </c>
      <c r="B11" s="307"/>
      <c r="C11" s="937"/>
      <c r="D11" s="337"/>
      <c r="E11" s="938"/>
      <c r="F11" s="937"/>
      <c r="G11" s="307"/>
      <c r="H11" s="337"/>
      <c r="I11" s="338"/>
    </row>
    <row r="12" spans="1:13" ht="13">
      <c r="A12" s="290" t="s">
        <v>388</v>
      </c>
      <c r="B12" s="307"/>
      <c r="C12" s="937"/>
      <c r="D12" s="337"/>
      <c r="E12" s="938"/>
      <c r="F12" s="937"/>
      <c r="G12" s="307"/>
      <c r="H12" s="337"/>
      <c r="I12" s="338"/>
    </row>
    <row r="13" spans="1:13" ht="13">
      <c r="A13" s="290" t="s">
        <v>389</v>
      </c>
      <c r="B13" s="307"/>
      <c r="C13" s="937"/>
      <c r="D13" s="337"/>
      <c r="E13" s="938"/>
      <c r="F13" s="937"/>
      <c r="G13" s="307"/>
      <c r="H13" s="337"/>
      <c r="I13" s="338"/>
    </row>
    <row r="14" spans="1:13" ht="13">
      <c r="A14" s="290" t="s">
        <v>390</v>
      </c>
      <c r="B14" s="307"/>
      <c r="C14" s="937"/>
      <c r="D14" s="337"/>
      <c r="E14" s="938"/>
      <c r="F14" s="937"/>
      <c r="G14" s="307"/>
      <c r="H14" s="337"/>
      <c r="I14" s="338"/>
    </row>
    <row r="15" spans="1:13" ht="13">
      <c r="A15" s="290" t="s">
        <v>391</v>
      </c>
      <c r="B15" s="307"/>
      <c r="C15" s="937"/>
      <c r="D15" s="337"/>
      <c r="E15" s="938"/>
      <c r="F15" s="937"/>
      <c r="G15" s="307"/>
      <c r="H15" s="337"/>
      <c r="I15" s="338"/>
    </row>
    <row r="16" spans="1:13" ht="13.5" thickBot="1">
      <c r="A16" s="292" t="s">
        <v>392</v>
      </c>
      <c r="B16" s="339"/>
      <c r="C16" s="937"/>
      <c r="D16" s="337"/>
      <c r="E16" s="938"/>
      <c r="F16" s="937"/>
      <c r="G16" s="307"/>
      <c r="H16" s="337"/>
      <c r="I16" s="338"/>
    </row>
    <row r="17" spans="1:16" ht="13.5" thickBot="1">
      <c r="A17" s="294" t="s">
        <v>573</v>
      </c>
      <c r="B17" s="295">
        <f>_xlfn.IFS(B16&lt;&gt;0,B16,B15&lt;&gt;0,B15,B14&lt;&gt;0,B14,B13&lt;&gt;0,B13,B12&lt;&gt;0,B12,B11&lt;&gt;0,B11,B10&lt;&gt;0,B10,B9&lt;&gt;0,B9,B8&lt;&gt;0,B8,B7&lt;&gt;0,B7,B6&lt;&gt;0,B6,B5&lt;&gt;0,B5)</f>
        <v>39278</v>
      </c>
      <c r="C17" s="295">
        <f>SUM(C5:C16)</f>
        <v>0</v>
      </c>
      <c r="D17" s="296">
        <f t="shared" ref="D17" si="0">IF(B17&gt;0,(C17/B17),0)</f>
        <v>0</v>
      </c>
      <c r="E17" s="295">
        <f>SUM(E5:E16)</f>
        <v>0</v>
      </c>
      <c r="F17" s="295">
        <f>SUM(F5:F16)</f>
        <v>0</v>
      </c>
      <c r="G17" s="295">
        <f>SUM(G5:G16)</f>
        <v>0</v>
      </c>
      <c r="H17" s="296">
        <f>IF(C17=0,0,G17/C17)</f>
        <v>0</v>
      </c>
      <c r="I17" s="297">
        <f>IF(B17&gt;0,G17/B17,0)</f>
        <v>0</v>
      </c>
    </row>
    <row r="18" spans="1:16" ht="15" customHeight="1">
      <c r="A18" s="298"/>
      <c r="B18" s="299"/>
      <c r="C18" s="299"/>
      <c r="D18" s="300"/>
      <c r="E18" s="299"/>
      <c r="F18" s="299"/>
      <c r="G18" s="299"/>
      <c r="H18" s="300"/>
      <c r="I18" s="300"/>
    </row>
    <row r="19" spans="1:16" ht="15.75" customHeight="1">
      <c r="A19" s="1531" t="s">
        <v>763</v>
      </c>
      <c r="B19" s="1532"/>
      <c r="C19" s="1532"/>
      <c r="D19" s="1532"/>
      <c r="E19" s="1532"/>
      <c r="F19" s="1532"/>
      <c r="G19" s="1532"/>
      <c r="H19" s="1532"/>
      <c r="I19" s="1533"/>
      <c r="J19" s="389"/>
      <c r="K19" s="389"/>
      <c r="L19" s="390"/>
    </row>
    <row r="20" spans="1:16" ht="27" customHeight="1">
      <c r="A20" s="1534" t="s">
        <v>764</v>
      </c>
      <c r="B20" s="1533"/>
      <c r="C20" s="1533"/>
      <c r="D20" s="1533"/>
      <c r="E20" s="1533"/>
      <c r="F20" s="1533"/>
      <c r="G20" s="1533"/>
      <c r="H20" s="1533"/>
      <c r="I20" s="1533"/>
      <c r="J20" s="389"/>
      <c r="K20" s="389"/>
      <c r="L20" s="389"/>
    </row>
    <row r="21" spans="1:16" ht="16" customHeight="1">
      <c r="A21" s="1532"/>
      <c r="B21" s="1532"/>
      <c r="C21" s="1532"/>
      <c r="D21" s="1532"/>
      <c r="E21" s="1532"/>
      <c r="F21" s="1532"/>
      <c r="G21" s="1532"/>
      <c r="H21" s="1532"/>
      <c r="I21" s="1532"/>
      <c r="J21" s="558"/>
      <c r="K21" s="558"/>
      <c r="L21" s="303"/>
      <c r="M21" s="304"/>
      <c r="N21" s="304"/>
      <c r="O21" s="304"/>
      <c r="P21" s="304"/>
    </row>
    <row r="22" spans="1:16" ht="13.5" thickBot="1">
      <c r="A22" s="305"/>
      <c r="B22" s="557"/>
      <c r="C22" s="557"/>
      <c r="E22" s="557"/>
      <c r="F22" s="557"/>
      <c r="G22" s="557"/>
    </row>
    <row r="23" spans="1:16" ht="15.5">
      <c r="A23" s="1538" t="s">
        <v>765</v>
      </c>
      <c r="B23" s="1539"/>
      <c r="C23" s="1539"/>
      <c r="D23" s="1539"/>
      <c r="E23" s="1539"/>
      <c r="F23" s="1539"/>
      <c r="G23" s="1539"/>
      <c r="H23" s="1539"/>
      <c r="I23" s="1540"/>
    </row>
    <row r="24" spans="1:16" ht="16.5" customHeight="1">
      <c r="A24" s="1541" t="s">
        <v>1</v>
      </c>
      <c r="B24" s="1542"/>
      <c r="C24" s="1542"/>
      <c r="D24" s="1542"/>
      <c r="E24" s="1542"/>
      <c r="F24" s="1542"/>
      <c r="G24" s="1542"/>
      <c r="H24" s="1542"/>
      <c r="I24" s="1543"/>
    </row>
    <row r="25" spans="1:16" ht="16.5" customHeight="1" thickBot="1">
      <c r="A25" s="1544" t="s">
        <v>777</v>
      </c>
      <c r="B25" s="1545"/>
      <c r="C25" s="1545"/>
      <c r="D25" s="1545"/>
      <c r="E25" s="1545"/>
      <c r="F25" s="1545"/>
      <c r="G25" s="1545"/>
      <c r="H25" s="1545"/>
      <c r="I25" s="1546"/>
    </row>
    <row r="26" spans="1:16" ht="75" customHeight="1" thickBot="1">
      <c r="A26" s="282" t="s">
        <v>373</v>
      </c>
      <c r="B26" s="283" t="s">
        <v>757</v>
      </c>
      <c r="C26" s="283" t="s">
        <v>584</v>
      </c>
      <c r="D26" s="284" t="s">
        <v>758</v>
      </c>
      <c r="E26" s="283" t="s">
        <v>766</v>
      </c>
      <c r="F26" s="283" t="s">
        <v>760</v>
      </c>
      <c r="G26" s="283" t="s">
        <v>761</v>
      </c>
      <c r="H26" s="284" t="s">
        <v>589</v>
      </c>
      <c r="I26" s="285" t="s">
        <v>767</v>
      </c>
    </row>
    <row r="27" spans="1:16" ht="13">
      <c r="A27" s="286" t="s">
        <v>381</v>
      </c>
      <c r="B27" s="307">
        <v>39800</v>
      </c>
      <c r="C27" s="307">
        <v>0</v>
      </c>
      <c r="D27" s="337" t="s">
        <v>572</v>
      </c>
      <c r="E27" s="559">
        <v>0</v>
      </c>
      <c r="F27" s="307">
        <v>0</v>
      </c>
      <c r="G27" s="307">
        <v>0</v>
      </c>
      <c r="H27" s="337" t="s">
        <v>572</v>
      </c>
      <c r="I27" s="338" t="s">
        <v>572</v>
      </c>
    </row>
    <row r="28" spans="1:16" ht="13">
      <c r="A28" s="290" t="s">
        <v>382</v>
      </c>
      <c r="B28" s="307">
        <v>39689</v>
      </c>
      <c r="C28" s="307">
        <v>0</v>
      </c>
      <c r="D28" s="337" t="s">
        <v>572</v>
      </c>
      <c r="E28" s="559">
        <v>0</v>
      </c>
      <c r="F28" s="307">
        <v>0</v>
      </c>
      <c r="G28" s="307">
        <v>0</v>
      </c>
      <c r="H28" s="337" t="s">
        <v>572</v>
      </c>
      <c r="I28" s="338" t="s">
        <v>572</v>
      </c>
    </row>
    <row r="29" spans="1:16" ht="13">
      <c r="A29" s="290" t="s">
        <v>383</v>
      </c>
      <c r="B29" s="307">
        <v>39907</v>
      </c>
      <c r="C29" s="937">
        <v>0</v>
      </c>
      <c r="D29" s="337" t="s">
        <v>572</v>
      </c>
      <c r="E29" s="938">
        <v>0</v>
      </c>
      <c r="F29" s="937">
        <v>0</v>
      </c>
      <c r="G29" s="307">
        <v>0</v>
      </c>
      <c r="H29" s="337" t="s">
        <v>572</v>
      </c>
      <c r="I29" s="338" t="s">
        <v>572</v>
      </c>
    </row>
    <row r="30" spans="1:16" ht="13">
      <c r="A30" s="290" t="s">
        <v>384</v>
      </c>
      <c r="B30" s="307">
        <v>39730</v>
      </c>
      <c r="C30" s="937">
        <v>0</v>
      </c>
      <c r="D30" s="337" t="s">
        <v>572</v>
      </c>
      <c r="E30" s="938">
        <v>0</v>
      </c>
      <c r="F30" s="937">
        <v>0</v>
      </c>
      <c r="G30" s="307">
        <v>0</v>
      </c>
      <c r="H30" s="337" t="s">
        <v>572</v>
      </c>
      <c r="I30" s="338" t="s">
        <v>572</v>
      </c>
    </row>
    <row r="31" spans="1:16" ht="13">
      <c r="A31" s="290" t="s">
        <v>385</v>
      </c>
      <c r="B31" s="307">
        <v>39278</v>
      </c>
      <c r="C31" s="937">
        <v>0</v>
      </c>
      <c r="D31" s="337" t="s">
        <v>572</v>
      </c>
      <c r="E31" s="938">
        <v>0</v>
      </c>
      <c r="F31" s="937">
        <v>0</v>
      </c>
      <c r="G31" s="307">
        <v>0</v>
      </c>
      <c r="H31" s="337" t="s">
        <v>572</v>
      </c>
      <c r="I31" s="338" t="s">
        <v>572</v>
      </c>
    </row>
    <row r="32" spans="1:16" ht="13">
      <c r="A32" s="290" t="s">
        <v>386</v>
      </c>
      <c r="B32" s="307"/>
      <c r="C32" s="937"/>
      <c r="D32" s="337"/>
      <c r="E32" s="938"/>
      <c r="F32" s="937"/>
      <c r="G32" s="307"/>
      <c r="H32" s="337"/>
      <c r="I32" s="338"/>
    </row>
    <row r="33" spans="1:12" ht="13">
      <c r="A33" s="290" t="s">
        <v>387</v>
      </c>
      <c r="B33" s="307"/>
      <c r="C33" s="937"/>
      <c r="D33" s="337"/>
      <c r="E33" s="938"/>
      <c r="F33" s="937"/>
      <c r="G33" s="307"/>
      <c r="H33" s="337"/>
      <c r="I33" s="338"/>
    </row>
    <row r="34" spans="1:12" ht="13">
      <c r="A34" s="290" t="s">
        <v>388</v>
      </c>
      <c r="B34" s="307"/>
      <c r="C34" s="937"/>
      <c r="D34" s="337"/>
      <c r="E34" s="938"/>
      <c r="F34" s="937"/>
      <c r="G34" s="307"/>
      <c r="H34" s="337"/>
      <c r="I34" s="338"/>
    </row>
    <row r="35" spans="1:12" ht="13">
      <c r="A35" s="290" t="s">
        <v>389</v>
      </c>
      <c r="B35" s="307"/>
      <c r="C35" s="937"/>
      <c r="D35" s="337"/>
      <c r="E35" s="938"/>
      <c r="F35" s="937"/>
      <c r="G35" s="307"/>
      <c r="H35" s="337"/>
      <c r="I35" s="338"/>
      <c r="J35" s="561"/>
    </row>
    <row r="36" spans="1:12" ht="13">
      <c r="A36" s="290" t="s">
        <v>390</v>
      </c>
      <c r="B36" s="307"/>
      <c r="C36" s="937"/>
      <c r="D36" s="337"/>
      <c r="E36" s="938"/>
      <c r="F36" s="937"/>
      <c r="G36" s="307"/>
      <c r="H36" s="337"/>
      <c r="I36" s="338"/>
    </row>
    <row r="37" spans="1:12" ht="13">
      <c r="A37" s="290" t="s">
        <v>391</v>
      </c>
      <c r="B37" s="307"/>
      <c r="C37" s="937"/>
      <c r="D37" s="337"/>
      <c r="E37" s="938"/>
      <c r="F37" s="937"/>
      <c r="G37" s="307"/>
      <c r="H37" s="337"/>
      <c r="I37" s="338"/>
    </row>
    <row r="38" spans="1:12" ht="13.5" thickBot="1">
      <c r="A38" s="292" t="s">
        <v>392</v>
      </c>
      <c r="B38" s="339"/>
      <c r="C38" s="937"/>
      <c r="D38" s="337"/>
      <c r="E38" s="938"/>
      <c r="F38" s="937"/>
      <c r="G38" s="307"/>
      <c r="H38" s="337"/>
      <c r="I38" s="338"/>
    </row>
    <row r="39" spans="1:12" ht="13.5" thickBot="1">
      <c r="A39" s="294" t="s">
        <v>573</v>
      </c>
      <c r="B39" s="295">
        <f>_xlfn.IFS(B38&lt;&gt;0,B38,B37&lt;&gt;0,B37,B36&lt;&gt;0,B36,B35&lt;&gt;0,B35,B34&lt;&gt;0,B34,B33&lt;&gt;0,B33,B32&lt;&gt;0,B32,B31&lt;&gt;0,B31,B30&lt;&gt;0,B30,B29&lt;&gt;0,B29,B28&lt;&gt;0,B28,B27&lt;&gt;0,B27)</f>
        <v>39278</v>
      </c>
      <c r="C39" s="295">
        <f>SUM(C27:C38)</f>
        <v>0</v>
      </c>
      <c r="D39" s="296">
        <f t="shared" ref="D39" si="1">IF(B39&gt;0,(C39/B39),0)</f>
        <v>0</v>
      </c>
      <c r="E39" s="295">
        <f>SUM(E27:E38)</f>
        <v>0</v>
      </c>
      <c r="F39" s="295">
        <f>SUM(F27:F38)</f>
        <v>0</v>
      </c>
      <c r="G39" s="295">
        <f>SUM(G27:G38)</f>
        <v>0</v>
      </c>
      <c r="H39" s="296">
        <f>IF(C39=0,0,G39/C39)</f>
        <v>0</v>
      </c>
      <c r="I39" s="297">
        <f>IF(B39&gt;0,G39/B39,0)</f>
        <v>0</v>
      </c>
      <c r="L39" s="391"/>
    </row>
    <row r="40" spans="1:12" s="389" customFormat="1">
      <c r="A40" s="563"/>
      <c r="B40" s="563"/>
      <c r="C40" s="563"/>
      <c r="D40" s="563"/>
      <c r="E40" s="563"/>
      <c r="F40" s="563"/>
      <c r="G40" s="563"/>
      <c r="H40" s="563"/>
      <c r="I40" s="563"/>
      <c r="J40" s="386"/>
      <c r="K40" s="386"/>
      <c r="L40" s="386"/>
    </row>
    <row r="41" spans="1:12" ht="12.75" customHeight="1">
      <c r="A41" s="1535"/>
      <c r="B41" s="1532"/>
      <c r="C41" s="1532"/>
      <c r="D41" s="1532"/>
      <c r="E41" s="1532"/>
      <c r="F41" s="1532"/>
      <c r="G41" s="1532"/>
      <c r="H41" s="1532"/>
      <c r="I41" s="1533"/>
    </row>
    <row r="42" spans="1:12">
      <c r="A42" s="1531" t="s">
        <v>763</v>
      </c>
      <c r="B42" s="1532"/>
      <c r="C42" s="1532"/>
      <c r="D42" s="1532"/>
      <c r="E42" s="1532"/>
      <c r="F42" s="1532"/>
      <c r="G42" s="1532"/>
      <c r="H42" s="1532"/>
      <c r="I42" s="1533"/>
    </row>
    <row r="43" spans="1:12" s="389" customFormat="1" ht="25.5" customHeight="1">
      <c r="A43" s="1534" t="s">
        <v>602</v>
      </c>
      <c r="B43" s="1534"/>
      <c r="C43" s="1534"/>
      <c r="D43" s="1534"/>
      <c r="E43" s="1534"/>
      <c r="F43" s="1534"/>
      <c r="G43" s="1534"/>
      <c r="H43" s="1534"/>
      <c r="I43" s="1534"/>
    </row>
    <row r="44" spans="1:12">
      <c r="B44" s="269"/>
    </row>
  </sheetData>
  <mergeCells count="12">
    <mergeCell ref="A42:I42"/>
    <mergeCell ref="A43:I43"/>
    <mergeCell ref="A41:I41"/>
    <mergeCell ref="A1:I1"/>
    <mergeCell ref="A2:I2"/>
    <mergeCell ref="A3:I3"/>
    <mergeCell ref="A19:I19"/>
    <mergeCell ref="A20:I20"/>
    <mergeCell ref="A21:I21"/>
    <mergeCell ref="A23:I23"/>
    <mergeCell ref="A24:I24"/>
    <mergeCell ref="A25:I25"/>
  </mergeCells>
  <printOptions horizontalCentered="1" verticalCentered="1"/>
  <pageMargins left="0.25" right="0.25" top="0.5" bottom="0.5" header="0.5" footer="0.5"/>
  <pageSetup scale="25" orientation="portrait" r:id="rId1"/>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sheetPr>
    <pageSetUpPr fitToPage="1"/>
  </sheetPr>
  <dimension ref="A1:S64"/>
  <sheetViews>
    <sheetView zoomScale="90" zoomScaleNormal="90" workbookViewId="0">
      <selection sqref="A1:J1"/>
    </sheetView>
  </sheetViews>
  <sheetFormatPr defaultColWidth="8.54296875" defaultRowHeight="12.5"/>
  <cols>
    <col min="1" max="1" width="20" style="386" customWidth="1"/>
    <col min="2" max="10" width="10.54296875" style="386" customWidth="1"/>
    <col min="11" max="16384" width="8.54296875" style="386"/>
  </cols>
  <sheetData>
    <row r="1" spans="1:13" ht="15.5">
      <c r="A1" s="1414" t="s">
        <v>768</v>
      </c>
      <c r="B1" s="1414"/>
      <c r="C1" s="1414"/>
      <c r="D1" s="1414"/>
      <c r="E1" s="1414"/>
      <c r="F1" s="1414"/>
      <c r="G1" s="1414"/>
      <c r="H1" s="1414"/>
      <c r="I1" s="1414"/>
      <c r="J1" s="1414"/>
      <c r="K1" s="1205"/>
      <c r="L1" s="1205"/>
      <c r="M1" s="1205"/>
    </row>
    <row r="2" spans="1:13" ht="15.5">
      <c r="A2" s="1415" t="s">
        <v>1</v>
      </c>
      <c r="B2" s="1549"/>
      <c r="C2" s="1549"/>
      <c r="D2" s="1549"/>
      <c r="E2" s="1549"/>
      <c r="F2" s="1549"/>
      <c r="G2" s="1549"/>
      <c r="H2" s="1549"/>
      <c r="I2" s="1549"/>
      <c r="J2" s="1549"/>
    </row>
    <row r="3" spans="1:13" ht="16" thickBot="1">
      <c r="A3" s="1550" t="s">
        <v>777</v>
      </c>
      <c r="B3" s="1549"/>
      <c r="C3" s="1549"/>
      <c r="D3" s="1549"/>
      <c r="E3" s="1549"/>
      <c r="F3" s="1549"/>
      <c r="G3" s="1549"/>
      <c r="H3" s="1549"/>
      <c r="I3" s="1549"/>
      <c r="J3" s="1549"/>
    </row>
    <row r="4" spans="1:13" ht="36" customHeight="1" thickBot="1">
      <c r="A4" s="1477" t="s">
        <v>325</v>
      </c>
      <c r="B4" s="1416" t="s">
        <v>604</v>
      </c>
      <c r="C4" s="1406"/>
      <c r="D4" s="1403"/>
      <c r="E4" s="1416" t="s">
        <v>605</v>
      </c>
      <c r="F4" s="1406"/>
      <c r="G4" s="1403"/>
      <c r="H4" s="1479" t="s">
        <v>807</v>
      </c>
      <c r="I4" s="1406"/>
      <c r="J4" s="1403"/>
    </row>
    <row r="5" spans="1:13" ht="13.5" thickBot="1">
      <c r="A5" s="1478"/>
      <c r="B5" s="785" t="s">
        <v>327</v>
      </c>
      <c r="C5" s="786" t="s">
        <v>607</v>
      </c>
      <c r="D5" s="787" t="s">
        <v>9</v>
      </c>
      <c r="E5" s="1187" t="s">
        <v>327</v>
      </c>
      <c r="F5" s="1188" t="s">
        <v>607</v>
      </c>
      <c r="G5" s="787" t="s">
        <v>9</v>
      </c>
      <c r="H5" s="743" t="s">
        <v>327</v>
      </c>
      <c r="I5" s="786" t="s">
        <v>328</v>
      </c>
      <c r="J5" s="787" t="s">
        <v>9</v>
      </c>
    </row>
    <row r="6" spans="1:13">
      <c r="A6" s="789" t="s">
        <v>608</v>
      </c>
      <c r="B6" s="793">
        <v>14248.880669287675</v>
      </c>
      <c r="C6" s="748">
        <v>0.26556271232399997</v>
      </c>
      <c r="D6" s="794">
        <f>SUM(B6:C6)</f>
        <v>14249.146231999999</v>
      </c>
      <c r="E6" s="793">
        <v>3924</v>
      </c>
      <c r="F6" s="748">
        <v>0</v>
      </c>
      <c r="G6" s="794">
        <f>SUM(E6:F6)</f>
        <v>3924</v>
      </c>
      <c r="H6" s="801">
        <f>E6/B6</f>
        <v>0.27539005281010381</v>
      </c>
      <c r="I6" s="801">
        <f>F6/C6</f>
        <v>0</v>
      </c>
      <c r="J6" s="542">
        <f>G6/D6</f>
        <v>0.27538492033913464</v>
      </c>
    </row>
    <row r="7" spans="1:13">
      <c r="A7" s="790" t="s">
        <v>609</v>
      </c>
      <c r="B7" s="795">
        <v>0</v>
      </c>
      <c r="C7" s="309">
        <v>6.4663050000000002</v>
      </c>
      <c r="D7" s="796">
        <f t="shared" ref="D7:D53" si="0">SUM(B7:C7)</f>
        <v>6.4663050000000002</v>
      </c>
      <c r="E7" s="795">
        <v>0</v>
      </c>
      <c r="F7" s="309">
        <v>0</v>
      </c>
      <c r="G7" s="796">
        <f t="shared" ref="G7:G53" si="1">SUM(E7:F7)</f>
        <v>0</v>
      </c>
      <c r="H7" s="802" t="s">
        <v>572</v>
      </c>
      <c r="I7" s="747">
        <f t="shared" ref="I7:I54" si="2">F7/C7</f>
        <v>0</v>
      </c>
      <c r="J7" s="543">
        <f t="shared" ref="J7:J54" si="3">G7/D7</f>
        <v>0</v>
      </c>
    </row>
    <row r="8" spans="1:13">
      <c r="A8" s="790" t="s">
        <v>610</v>
      </c>
      <c r="B8" s="795">
        <v>7.8529796883969993E-2</v>
      </c>
      <c r="C8" s="309">
        <v>453.38499820311597</v>
      </c>
      <c r="D8" s="796">
        <f t="shared" si="0"/>
        <v>453.46352799999994</v>
      </c>
      <c r="E8" s="795">
        <v>0</v>
      </c>
      <c r="F8" s="309">
        <v>150</v>
      </c>
      <c r="G8" s="796">
        <f t="shared" si="1"/>
        <v>150</v>
      </c>
      <c r="H8" s="802">
        <f t="shared" ref="H8:H54" si="4">E8/B8</f>
        <v>0</v>
      </c>
      <c r="I8" s="747">
        <f t="shared" si="2"/>
        <v>0.33084464769343819</v>
      </c>
      <c r="J8" s="543">
        <f t="shared" si="3"/>
        <v>0.33078735275927201</v>
      </c>
    </row>
    <row r="9" spans="1:13">
      <c r="A9" s="790" t="s">
        <v>611</v>
      </c>
      <c r="B9" s="795">
        <v>2227.6121776960035</v>
      </c>
      <c r="C9" s="309">
        <v>1138.8096453039971</v>
      </c>
      <c r="D9" s="796">
        <f t="shared" si="0"/>
        <v>3366.4218230000006</v>
      </c>
      <c r="E9" s="795">
        <v>434</v>
      </c>
      <c r="F9" s="309">
        <v>186</v>
      </c>
      <c r="G9" s="796">
        <f t="shared" si="1"/>
        <v>620</v>
      </c>
      <c r="H9" s="802">
        <f t="shared" si="4"/>
        <v>0.19482744992392786</v>
      </c>
      <c r="I9" s="747">
        <f t="shared" si="2"/>
        <v>0.16332843751981801</v>
      </c>
      <c r="J9" s="543">
        <f t="shared" si="3"/>
        <v>0.18417180989145457</v>
      </c>
    </row>
    <row r="10" spans="1:13">
      <c r="A10" s="790" t="s">
        <v>612</v>
      </c>
      <c r="B10" s="795">
        <v>0.88916697677702317</v>
      </c>
      <c r="C10" s="309">
        <v>751.96918802322296</v>
      </c>
      <c r="D10" s="796">
        <f t="shared" si="0"/>
        <v>752.85835499999996</v>
      </c>
      <c r="E10" s="795">
        <v>1</v>
      </c>
      <c r="F10" s="309">
        <v>169</v>
      </c>
      <c r="G10" s="796">
        <f t="shared" si="1"/>
        <v>170</v>
      </c>
      <c r="H10" s="802">
        <f t="shared" si="4"/>
        <v>1.1246481550908638</v>
      </c>
      <c r="I10" s="747">
        <f t="shared" si="2"/>
        <v>0.22474325104232967</v>
      </c>
      <c r="J10" s="543">
        <f t="shared" si="3"/>
        <v>0.22580608805224725</v>
      </c>
    </row>
    <row r="11" spans="1:13">
      <c r="A11" s="790" t="s">
        <v>613</v>
      </c>
      <c r="B11" s="795">
        <v>2.650098947999993</v>
      </c>
      <c r="C11" s="309">
        <v>637.75891105200003</v>
      </c>
      <c r="D11" s="796">
        <f t="shared" si="0"/>
        <v>640.40901000000008</v>
      </c>
      <c r="E11" s="795">
        <v>0</v>
      </c>
      <c r="F11" s="309">
        <v>74</v>
      </c>
      <c r="G11" s="796">
        <f t="shared" si="1"/>
        <v>74</v>
      </c>
      <c r="H11" s="802">
        <f t="shared" si="4"/>
        <v>0</v>
      </c>
      <c r="I11" s="747">
        <f t="shared" si="2"/>
        <v>0.11603130699959184</v>
      </c>
      <c r="J11" s="543">
        <f t="shared" si="3"/>
        <v>0.11555115378529729</v>
      </c>
    </row>
    <row r="12" spans="1:13">
      <c r="A12" s="790" t="s">
        <v>614</v>
      </c>
      <c r="B12" s="795">
        <v>13437.102358942248</v>
      </c>
      <c r="C12" s="309">
        <v>6.7568057755000008E-2</v>
      </c>
      <c r="D12" s="796">
        <f t="shared" si="0"/>
        <v>13437.169927000003</v>
      </c>
      <c r="E12" s="795">
        <v>3850</v>
      </c>
      <c r="F12" s="309">
        <v>0</v>
      </c>
      <c r="G12" s="796">
        <f t="shared" si="1"/>
        <v>3850</v>
      </c>
      <c r="H12" s="802">
        <f t="shared" si="4"/>
        <v>0.28652010657921839</v>
      </c>
      <c r="I12" s="747">
        <f t="shared" si="2"/>
        <v>0</v>
      </c>
      <c r="J12" s="543">
        <f t="shared" si="3"/>
        <v>0.28651866582888075</v>
      </c>
    </row>
    <row r="13" spans="1:13">
      <c r="A13" s="790" t="s">
        <v>615</v>
      </c>
      <c r="B13" s="795">
        <v>854.06994214067504</v>
      </c>
      <c r="C13" s="309">
        <v>676.927519859325</v>
      </c>
      <c r="D13" s="796">
        <f t="shared" si="0"/>
        <v>1530.997462</v>
      </c>
      <c r="E13" s="795">
        <v>362</v>
      </c>
      <c r="F13" s="309">
        <v>230</v>
      </c>
      <c r="G13" s="796">
        <f t="shared" si="1"/>
        <v>592</v>
      </c>
      <c r="H13" s="802">
        <f t="shared" si="4"/>
        <v>0.42385287449956233</v>
      </c>
      <c r="I13" s="747">
        <f t="shared" si="2"/>
        <v>0.33977049721334601</v>
      </c>
      <c r="J13" s="543">
        <f t="shared" si="3"/>
        <v>0.38667601657983675</v>
      </c>
    </row>
    <row r="14" spans="1:13">
      <c r="A14" s="790" t="s">
        <v>616</v>
      </c>
      <c r="B14" s="795">
        <v>16482.227995453952</v>
      </c>
      <c r="C14" s="309">
        <v>21.328692546048</v>
      </c>
      <c r="D14" s="796">
        <f t="shared" si="0"/>
        <v>16503.556688000001</v>
      </c>
      <c r="E14" s="795">
        <v>3482</v>
      </c>
      <c r="F14" s="309">
        <v>4</v>
      </c>
      <c r="G14" s="796">
        <f t="shared" si="1"/>
        <v>3486</v>
      </c>
      <c r="H14" s="802">
        <f t="shared" si="4"/>
        <v>0.21125784699498079</v>
      </c>
      <c r="I14" s="747">
        <f t="shared" si="2"/>
        <v>0.18754079704436272</v>
      </c>
      <c r="J14" s="543">
        <f t="shared" si="3"/>
        <v>0.21122719580408544</v>
      </c>
    </row>
    <row r="15" spans="1:13">
      <c r="A15" s="790" t="s">
        <v>617</v>
      </c>
      <c r="B15" s="795">
        <v>7.8214134599988938E-2</v>
      </c>
      <c r="C15" s="309">
        <v>803.45987586539991</v>
      </c>
      <c r="D15" s="796">
        <f t="shared" si="0"/>
        <v>803.5380899999999</v>
      </c>
      <c r="E15" s="795">
        <v>0</v>
      </c>
      <c r="F15" s="309">
        <v>89</v>
      </c>
      <c r="G15" s="796">
        <f t="shared" si="1"/>
        <v>89</v>
      </c>
      <c r="H15" s="802">
        <f t="shared" si="4"/>
        <v>0</v>
      </c>
      <c r="I15" s="747">
        <f t="shared" si="2"/>
        <v>0.11077093290332495</v>
      </c>
      <c r="J15" s="543">
        <f t="shared" si="3"/>
        <v>0.11076015077269083</v>
      </c>
    </row>
    <row r="16" spans="1:13">
      <c r="A16" s="790" t="s">
        <v>618</v>
      </c>
      <c r="B16" s="795">
        <v>0</v>
      </c>
      <c r="C16" s="309">
        <v>1693.1714120000001</v>
      </c>
      <c r="D16" s="796">
        <f t="shared" si="0"/>
        <v>1693.1714120000001</v>
      </c>
      <c r="E16" s="795">
        <v>0</v>
      </c>
      <c r="F16" s="309">
        <v>441</v>
      </c>
      <c r="G16" s="796">
        <f t="shared" si="1"/>
        <v>441</v>
      </c>
      <c r="H16" s="802" t="s">
        <v>572</v>
      </c>
      <c r="I16" s="747">
        <f t="shared" si="2"/>
        <v>0.26045797659616993</v>
      </c>
      <c r="J16" s="543">
        <f t="shared" si="3"/>
        <v>0.26045797659616993</v>
      </c>
    </row>
    <row r="17" spans="1:10">
      <c r="A17" s="790" t="s">
        <v>619</v>
      </c>
      <c r="B17" s="795">
        <v>5243.0604446778898</v>
      </c>
      <c r="C17" s="309">
        <v>9172.7404773221097</v>
      </c>
      <c r="D17" s="796">
        <f t="shared" si="0"/>
        <v>14415.800921999999</v>
      </c>
      <c r="E17" s="795">
        <v>1298</v>
      </c>
      <c r="F17" s="309">
        <v>789</v>
      </c>
      <c r="G17" s="796">
        <f t="shared" si="1"/>
        <v>2087</v>
      </c>
      <c r="H17" s="802">
        <f t="shared" si="4"/>
        <v>0.24756533206050865</v>
      </c>
      <c r="I17" s="747">
        <f t="shared" si="2"/>
        <v>8.6015733460535093E-2</v>
      </c>
      <c r="J17" s="543">
        <f t="shared" si="3"/>
        <v>0.144771699560239</v>
      </c>
    </row>
    <row r="18" spans="1:10">
      <c r="A18" s="790" t="s">
        <v>620</v>
      </c>
      <c r="B18" s="795">
        <v>18.488339068734149</v>
      </c>
      <c r="C18" s="309">
        <v>1591.7331789312657</v>
      </c>
      <c r="D18" s="796">
        <f t="shared" si="0"/>
        <v>1610.2215179999998</v>
      </c>
      <c r="E18" s="795">
        <v>2</v>
      </c>
      <c r="F18" s="309">
        <v>220</v>
      </c>
      <c r="G18" s="796">
        <f t="shared" si="1"/>
        <v>222</v>
      </c>
      <c r="H18" s="802">
        <f t="shared" si="4"/>
        <v>0.1081762938555267</v>
      </c>
      <c r="I18" s="747">
        <f t="shared" si="2"/>
        <v>0.1382141196225577</v>
      </c>
      <c r="J18" s="543">
        <f t="shared" si="3"/>
        <v>0.13786922949318084</v>
      </c>
    </row>
    <row r="19" spans="1:10">
      <c r="A19" s="790" t="s">
        <v>621</v>
      </c>
      <c r="B19" s="795">
        <v>0</v>
      </c>
      <c r="C19" s="309">
        <v>1168.38157</v>
      </c>
      <c r="D19" s="796">
        <f t="shared" si="0"/>
        <v>1168.38157</v>
      </c>
      <c r="E19" s="795">
        <v>0</v>
      </c>
      <c r="F19" s="309">
        <v>241</v>
      </c>
      <c r="G19" s="796">
        <f t="shared" si="1"/>
        <v>241</v>
      </c>
      <c r="H19" s="802" t="s">
        <v>572</v>
      </c>
      <c r="I19" s="747">
        <f t="shared" si="2"/>
        <v>0.20626823136212255</v>
      </c>
      <c r="J19" s="543">
        <f t="shared" si="3"/>
        <v>0.20626823136212255</v>
      </c>
    </row>
    <row r="20" spans="1:10">
      <c r="A20" s="790" t="s">
        <v>622</v>
      </c>
      <c r="B20" s="795">
        <v>0</v>
      </c>
      <c r="C20" s="309">
        <v>14.563521</v>
      </c>
      <c r="D20" s="796">
        <f t="shared" si="0"/>
        <v>14.563521</v>
      </c>
      <c r="E20" s="795">
        <v>0</v>
      </c>
      <c r="F20" s="309">
        <v>2</v>
      </c>
      <c r="G20" s="796">
        <f t="shared" si="1"/>
        <v>2</v>
      </c>
      <c r="H20" s="802" t="s">
        <v>572</v>
      </c>
      <c r="I20" s="747">
        <f t="shared" si="2"/>
        <v>0.13732942740975895</v>
      </c>
      <c r="J20" s="543">
        <f t="shared" si="3"/>
        <v>0.13732942740975895</v>
      </c>
    </row>
    <row r="21" spans="1:10">
      <c r="A21" s="790" t="s">
        <v>623</v>
      </c>
      <c r="B21" s="795">
        <v>2530.2009705961259</v>
      </c>
      <c r="C21" s="309">
        <v>998.61271940387405</v>
      </c>
      <c r="D21" s="796">
        <f t="shared" si="0"/>
        <v>3528.81369</v>
      </c>
      <c r="E21" s="795">
        <v>370</v>
      </c>
      <c r="F21" s="309">
        <v>131</v>
      </c>
      <c r="G21" s="796">
        <f t="shared" si="1"/>
        <v>501</v>
      </c>
      <c r="H21" s="802">
        <f t="shared" si="4"/>
        <v>0.14623344323230833</v>
      </c>
      <c r="I21" s="747">
        <f t="shared" si="2"/>
        <v>0.13118198622404989</v>
      </c>
      <c r="J21" s="543">
        <f t="shared" si="3"/>
        <v>0.1419740581430356</v>
      </c>
    </row>
    <row r="22" spans="1:10">
      <c r="A22" s="790" t="s">
        <v>624</v>
      </c>
      <c r="B22" s="795">
        <v>1641.3663939999999</v>
      </c>
      <c r="C22" s="309">
        <v>0</v>
      </c>
      <c r="D22" s="796">
        <f t="shared" si="0"/>
        <v>1641.3663939999999</v>
      </c>
      <c r="E22" s="795">
        <v>492</v>
      </c>
      <c r="F22" s="309">
        <v>0</v>
      </c>
      <c r="G22" s="796">
        <f t="shared" si="1"/>
        <v>492</v>
      </c>
      <c r="H22" s="802">
        <f t="shared" si="4"/>
        <v>0.29975025795489757</v>
      </c>
      <c r="I22" s="747" t="s">
        <v>572</v>
      </c>
      <c r="J22" s="543">
        <f t="shared" si="3"/>
        <v>0.29975025795489757</v>
      </c>
    </row>
    <row r="23" spans="1:10">
      <c r="A23" s="790" t="s">
        <v>625</v>
      </c>
      <c r="B23" s="795">
        <v>2.0841875041040225</v>
      </c>
      <c r="C23" s="309">
        <v>260.80525549589601</v>
      </c>
      <c r="D23" s="796">
        <f t="shared" si="0"/>
        <v>262.88944300000003</v>
      </c>
      <c r="E23" s="795">
        <v>1</v>
      </c>
      <c r="F23" s="309">
        <v>55</v>
      </c>
      <c r="G23" s="796">
        <f t="shared" si="1"/>
        <v>56</v>
      </c>
      <c r="H23" s="802">
        <f t="shared" si="4"/>
        <v>0.47980327971013959</v>
      </c>
      <c r="I23" s="747">
        <f t="shared" si="2"/>
        <v>0.21088532090897791</v>
      </c>
      <c r="J23" s="543">
        <f t="shared" si="3"/>
        <v>0.21301730248635353</v>
      </c>
    </row>
    <row r="24" spans="1:10">
      <c r="A24" s="790" t="s">
        <v>626</v>
      </c>
      <c r="B24" s="795">
        <v>2.0777963237460426</v>
      </c>
      <c r="C24" s="309">
        <v>1225.8780276762541</v>
      </c>
      <c r="D24" s="796">
        <f t="shared" si="0"/>
        <v>1227.9558240000001</v>
      </c>
      <c r="E24" s="795">
        <v>0</v>
      </c>
      <c r="F24" s="309">
        <v>210</v>
      </c>
      <c r="G24" s="796">
        <f t="shared" si="1"/>
        <v>210</v>
      </c>
      <c r="H24" s="802">
        <f t="shared" si="4"/>
        <v>0</v>
      </c>
      <c r="I24" s="747">
        <f t="shared" si="2"/>
        <v>0.17130578675765248</v>
      </c>
      <c r="J24" s="543">
        <f t="shared" si="3"/>
        <v>0.17101592410379737</v>
      </c>
    </row>
    <row r="25" spans="1:10">
      <c r="A25" s="790" t="s">
        <v>627</v>
      </c>
      <c r="B25" s="795">
        <v>2798.4846168557278</v>
      </c>
      <c r="C25" s="309">
        <v>2613.4409231442723</v>
      </c>
      <c r="D25" s="796">
        <f t="shared" si="0"/>
        <v>5411.9255400000002</v>
      </c>
      <c r="E25" s="795">
        <v>356</v>
      </c>
      <c r="F25" s="309">
        <v>496</v>
      </c>
      <c r="G25" s="796">
        <f t="shared" si="1"/>
        <v>852</v>
      </c>
      <c r="H25" s="802">
        <f t="shared" si="4"/>
        <v>0.12721170516920269</v>
      </c>
      <c r="I25" s="747">
        <f t="shared" si="2"/>
        <v>0.18978810487258096</v>
      </c>
      <c r="J25" s="543">
        <f t="shared" si="3"/>
        <v>0.1574301038886799</v>
      </c>
    </row>
    <row r="26" spans="1:10">
      <c r="A26" s="790" t="s">
        <v>628</v>
      </c>
      <c r="B26" s="795">
        <v>6949.0374588940413</v>
      </c>
      <c r="C26" s="309">
        <v>924.916822105959</v>
      </c>
      <c r="D26" s="796">
        <f t="shared" si="0"/>
        <v>7873.9542810000003</v>
      </c>
      <c r="E26" s="795">
        <v>967</v>
      </c>
      <c r="F26" s="309">
        <v>124</v>
      </c>
      <c r="G26" s="796">
        <f t="shared" si="1"/>
        <v>1091</v>
      </c>
      <c r="H26" s="802">
        <f t="shared" si="4"/>
        <v>0.13915596306972575</v>
      </c>
      <c r="I26" s="747">
        <f t="shared" si="2"/>
        <v>0.13406610955314044</v>
      </c>
      <c r="J26" s="543">
        <f t="shared" si="3"/>
        <v>0.13855808162775385</v>
      </c>
    </row>
    <row r="27" spans="1:10">
      <c r="A27" s="790" t="s">
        <v>629</v>
      </c>
      <c r="B27" s="795">
        <v>2240.8039866468748</v>
      </c>
      <c r="C27" s="309">
        <v>4.6292353125000012E-2</v>
      </c>
      <c r="D27" s="796">
        <f t="shared" si="0"/>
        <v>2240.8502789999998</v>
      </c>
      <c r="E27" s="795">
        <v>420</v>
      </c>
      <c r="F27" s="309">
        <v>0</v>
      </c>
      <c r="G27" s="796">
        <f t="shared" si="1"/>
        <v>420</v>
      </c>
      <c r="H27" s="802">
        <f t="shared" si="4"/>
        <v>0.18743272615668868</v>
      </c>
      <c r="I27" s="747">
        <f t="shared" si="2"/>
        <v>0</v>
      </c>
      <c r="J27" s="543">
        <f t="shared" si="3"/>
        <v>0.18742885409882398</v>
      </c>
    </row>
    <row r="28" spans="1:10">
      <c r="A28" s="790" t="s">
        <v>630</v>
      </c>
      <c r="B28" s="795">
        <v>0.46032319009600542</v>
      </c>
      <c r="C28" s="309">
        <v>767.15325580990395</v>
      </c>
      <c r="D28" s="796">
        <f t="shared" si="0"/>
        <v>767.61357899999996</v>
      </c>
      <c r="E28" s="795">
        <v>0</v>
      </c>
      <c r="F28" s="309">
        <v>276</v>
      </c>
      <c r="G28" s="796">
        <f t="shared" si="1"/>
        <v>276</v>
      </c>
      <c r="H28" s="802">
        <f t="shared" si="4"/>
        <v>0</v>
      </c>
      <c r="I28" s="747">
        <f t="shared" si="2"/>
        <v>0.35977165958660962</v>
      </c>
      <c r="J28" s="543">
        <f t="shared" si="3"/>
        <v>0.35955591139952986</v>
      </c>
    </row>
    <row r="29" spans="1:10">
      <c r="A29" s="790" t="s">
        <v>631</v>
      </c>
      <c r="B29" s="795">
        <v>1155.4885591971861</v>
      </c>
      <c r="C29" s="309">
        <v>1048.957855802814</v>
      </c>
      <c r="D29" s="796">
        <f t="shared" si="0"/>
        <v>2204.4464150000003</v>
      </c>
      <c r="E29" s="795">
        <v>535</v>
      </c>
      <c r="F29" s="309">
        <v>355</v>
      </c>
      <c r="G29" s="796">
        <f t="shared" si="1"/>
        <v>890</v>
      </c>
      <c r="H29" s="802">
        <f t="shared" si="4"/>
        <v>0.4630076133092213</v>
      </c>
      <c r="I29" s="747">
        <f t="shared" si="2"/>
        <v>0.33843113718644369</v>
      </c>
      <c r="J29" s="543">
        <f t="shared" si="3"/>
        <v>0.40372947781540874</v>
      </c>
    </row>
    <row r="30" spans="1:10">
      <c r="A30" s="790" t="s">
        <v>632</v>
      </c>
      <c r="B30" s="795">
        <v>5.6263119813040134</v>
      </c>
      <c r="C30" s="309">
        <v>135.78094601869597</v>
      </c>
      <c r="D30" s="796">
        <f t="shared" si="0"/>
        <v>141.40725799999998</v>
      </c>
      <c r="E30" s="795">
        <v>0</v>
      </c>
      <c r="F30" s="309">
        <v>45</v>
      </c>
      <c r="G30" s="796">
        <f t="shared" si="1"/>
        <v>45</v>
      </c>
      <c r="H30" s="802">
        <f t="shared" si="4"/>
        <v>0</v>
      </c>
      <c r="I30" s="747">
        <f t="shared" si="2"/>
        <v>0.33141616198346308</v>
      </c>
      <c r="J30" s="543">
        <f t="shared" si="3"/>
        <v>0.31822977573046501</v>
      </c>
    </row>
    <row r="31" spans="1:10">
      <c r="A31" s="790" t="s">
        <v>633</v>
      </c>
      <c r="B31" s="795">
        <v>58.365257999999997</v>
      </c>
      <c r="C31" s="309">
        <v>0</v>
      </c>
      <c r="D31" s="796">
        <f t="shared" si="0"/>
        <v>58.365257999999997</v>
      </c>
      <c r="E31" s="795">
        <v>10</v>
      </c>
      <c r="F31" s="309">
        <v>0</v>
      </c>
      <c r="G31" s="796">
        <f t="shared" si="1"/>
        <v>10</v>
      </c>
      <c r="H31" s="802">
        <f t="shared" si="4"/>
        <v>0.17133480331741188</v>
      </c>
      <c r="I31" s="747" t="s">
        <v>572</v>
      </c>
      <c r="J31" s="543">
        <f t="shared" si="3"/>
        <v>0.17133480331741188</v>
      </c>
    </row>
    <row r="32" spans="1:10">
      <c r="A32" s="790" t="s">
        <v>634</v>
      </c>
      <c r="B32" s="795">
        <v>16.718971951076014</v>
      </c>
      <c r="C32" s="309">
        <v>976.63791404892402</v>
      </c>
      <c r="D32" s="796">
        <f t="shared" si="0"/>
        <v>993.35688600000003</v>
      </c>
      <c r="E32" s="795">
        <v>7</v>
      </c>
      <c r="F32" s="309">
        <v>302</v>
      </c>
      <c r="G32" s="796">
        <f t="shared" si="1"/>
        <v>309</v>
      </c>
      <c r="H32" s="802">
        <f t="shared" si="4"/>
        <v>0.41868603048583308</v>
      </c>
      <c r="I32" s="747">
        <f t="shared" si="2"/>
        <v>0.30922412048081876</v>
      </c>
      <c r="J32" s="543">
        <f t="shared" si="3"/>
        <v>0.31106644988818249</v>
      </c>
    </row>
    <row r="33" spans="1:10">
      <c r="A33" s="790" t="s">
        <v>635</v>
      </c>
      <c r="B33" s="795">
        <v>0</v>
      </c>
      <c r="C33" s="309">
        <v>0</v>
      </c>
      <c r="D33" s="796">
        <f t="shared" si="0"/>
        <v>0</v>
      </c>
      <c r="E33" s="795">
        <v>0</v>
      </c>
      <c r="F33" s="309">
        <v>0</v>
      </c>
      <c r="G33" s="796">
        <f t="shared" si="1"/>
        <v>0</v>
      </c>
      <c r="H33" s="802" t="s">
        <v>572</v>
      </c>
      <c r="I33" s="747" t="s">
        <v>572</v>
      </c>
      <c r="J33" s="543" t="s">
        <v>572</v>
      </c>
    </row>
    <row r="34" spans="1:10">
      <c r="A34" s="790" t="s">
        <v>636</v>
      </c>
      <c r="B34" s="795">
        <v>6041.2414529999996</v>
      </c>
      <c r="C34" s="309">
        <v>0</v>
      </c>
      <c r="D34" s="796">
        <f t="shared" si="0"/>
        <v>6041.2414529999996</v>
      </c>
      <c r="E34" s="795">
        <v>1433</v>
      </c>
      <c r="F34" s="309">
        <v>0</v>
      </c>
      <c r="G34" s="796">
        <f t="shared" si="1"/>
        <v>1433</v>
      </c>
      <c r="H34" s="802">
        <f t="shared" si="4"/>
        <v>0.2372029012825487</v>
      </c>
      <c r="I34" s="747" t="s">
        <v>572</v>
      </c>
      <c r="J34" s="543">
        <f t="shared" si="3"/>
        <v>0.2372029012825487</v>
      </c>
    </row>
    <row r="35" spans="1:10">
      <c r="A35" s="790" t="s">
        <v>637</v>
      </c>
      <c r="B35" s="795">
        <v>11168.395193401881</v>
      </c>
      <c r="C35" s="309">
        <v>1010.4349715981191</v>
      </c>
      <c r="D35" s="796">
        <f t="shared" si="0"/>
        <v>12178.830164999999</v>
      </c>
      <c r="E35" s="795">
        <v>2633</v>
      </c>
      <c r="F35" s="309">
        <v>416</v>
      </c>
      <c r="G35" s="796">
        <f t="shared" si="1"/>
        <v>3049</v>
      </c>
      <c r="H35" s="802">
        <f t="shared" si="4"/>
        <v>0.23575455151833602</v>
      </c>
      <c r="I35" s="747">
        <f t="shared" si="2"/>
        <v>0.4117038816877529</v>
      </c>
      <c r="J35" s="543">
        <f t="shared" si="3"/>
        <v>0.25035245246808152</v>
      </c>
    </row>
    <row r="36" spans="1:10">
      <c r="A36" s="790" t="s">
        <v>638</v>
      </c>
      <c r="B36" s="795">
        <v>1556.1350748123064</v>
      </c>
      <c r="C36" s="309">
        <v>2249.7361751876938</v>
      </c>
      <c r="D36" s="796">
        <f t="shared" si="0"/>
        <v>3805.8712500000001</v>
      </c>
      <c r="E36" s="795">
        <v>195</v>
      </c>
      <c r="F36" s="309">
        <v>488</v>
      </c>
      <c r="G36" s="796">
        <f t="shared" si="1"/>
        <v>683</v>
      </c>
      <c r="H36" s="802">
        <f t="shared" si="4"/>
        <v>0.12531045868464855</v>
      </c>
      <c r="I36" s="747">
        <f t="shared" si="2"/>
        <v>0.21691432328027821</v>
      </c>
      <c r="J36" s="543">
        <f t="shared" si="3"/>
        <v>0.17945956527037007</v>
      </c>
    </row>
    <row r="37" spans="1:10">
      <c r="A37" s="790" t="s">
        <v>639</v>
      </c>
      <c r="B37" s="795">
        <v>6533.5757509999994</v>
      </c>
      <c r="C37" s="309">
        <v>0</v>
      </c>
      <c r="D37" s="796">
        <f t="shared" si="0"/>
        <v>6533.5757509999994</v>
      </c>
      <c r="E37" s="795">
        <v>1711</v>
      </c>
      <c r="F37" s="309">
        <v>0</v>
      </c>
      <c r="G37" s="796">
        <f t="shared" si="1"/>
        <v>1711</v>
      </c>
      <c r="H37" s="802">
        <f t="shared" si="4"/>
        <v>0.26187803818423966</v>
      </c>
      <c r="I37" s="747" t="s">
        <v>572</v>
      </c>
      <c r="J37" s="543">
        <f t="shared" si="3"/>
        <v>0.26187803818423966</v>
      </c>
    </row>
    <row r="38" spans="1:10">
      <c r="A38" s="790" t="s">
        <v>640</v>
      </c>
      <c r="B38" s="795">
        <v>4190.6721216424676</v>
      </c>
      <c r="C38" s="309">
        <v>339.14270635753201</v>
      </c>
      <c r="D38" s="796">
        <f t="shared" si="0"/>
        <v>4529.8148279999996</v>
      </c>
      <c r="E38" s="795">
        <v>358</v>
      </c>
      <c r="F38" s="309">
        <v>34</v>
      </c>
      <c r="G38" s="796">
        <f t="shared" si="1"/>
        <v>392</v>
      </c>
      <c r="H38" s="802">
        <f t="shared" si="4"/>
        <v>8.5427823892766763E-2</v>
      </c>
      <c r="I38" s="747">
        <f t="shared" si="2"/>
        <v>0.10025278256804503</v>
      </c>
      <c r="J38" s="543">
        <f t="shared" si="3"/>
        <v>8.6537753723826175E-2</v>
      </c>
    </row>
    <row r="39" spans="1:10">
      <c r="A39" s="790" t="s">
        <v>641</v>
      </c>
      <c r="B39" s="795">
        <v>15033.368108916835</v>
      </c>
      <c r="C39" s="309">
        <v>638.00080108316502</v>
      </c>
      <c r="D39" s="796">
        <f t="shared" si="0"/>
        <v>15671.368909999999</v>
      </c>
      <c r="E39" s="795">
        <v>4007</v>
      </c>
      <c r="F39" s="309">
        <v>176</v>
      </c>
      <c r="G39" s="796">
        <f t="shared" si="1"/>
        <v>4183</v>
      </c>
      <c r="H39" s="802">
        <f t="shared" si="4"/>
        <v>0.26654040338593871</v>
      </c>
      <c r="I39" s="747">
        <f t="shared" si="2"/>
        <v>0.27586172258905667</v>
      </c>
      <c r="J39" s="543">
        <f t="shared" si="3"/>
        <v>0.26691988581359993</v>
      </c>
    </row>
    <row r="40" spans="1:10">
      <c r="A40" s="790" t="s">
        <v>642</v>
      </c>
      <c r="B40" s="795">
        <v>2783.2882545598723</v>
      </c>
      <c r="C40" s="309">
        <v>0.77503444012800005</v>
      </c>
      <c r="D40" s="796">
        <f t="shared" si="0"/>
        <v>2784.0632890000002</v>
      </c>
      <c r="E40" s="795">
        <v>526</v>
      </c>
      <c r="F40" s="309">
        <v>0</v>
      </c>
      <c r="G40" s="796">
        <f t="shared" si="1"/>
        <v>526</v>
      </c>
      <c r="H40" s="802">
        <f t="shared" si="4"/>
        <v>0.18898509672444172</v>
      </c>
      <c r="I40" s="747">
        <f t="shared" si="2"/>
        <v>0</v>
      </c>
      <c r="J40" s="543">
        <f t="shared" si="3"/>
        <v>0.18893248658471856</v>
      </c>
    </row>
    <row r="41" spans="1:10">
      <c r="A41" s="790" t="s">
        <v>643</v>
      </c>
      <c r="B41" s="795">
        <v>549.53706936854906</v>
      </c>
      <c r="C41" s="309">
        <v>671.93937763145095</v>
      </c>
      <c r="D41" s="796">
        <f t="shared" si="0"/>
        <v>1221.476447</v>
      </c>
      <c r="E41" s="795">
        <v>138</v>
      </c>
      <c r="F41" s="309">
        <v>164</v>
      </c>
      <c r="G41" s="796">
        <f t="shared" si="1"/>
        <v>302</v>
      </c>
      <c r="H41" s="802">
        <f t="shared" si="4"/>
        <v>0.25112045700314678</v>
      </c>
      <c r="I41" s="747">
        <f t="shared" si="2"/>
        <v>0.24406963702304649</v>
      </c>
      <c r="J41" s="543">
        <f t="shared" si="3"/>
        <v>0.24724177100731276</v>
      </c>
    </row>
    <row r="42" spans="1:10">
      <c r="A42" s="790" t="s">
        <v>644</v>
      </c>
      <c r="B42" s="795">
        <v>0.26231221488600021</v>
      </c>
      <c r="C42" s="309">
        <v>11.650681785114001</v>
      </c>
      <c r="D42" s="796">
        <f t="shared" si="0"/>
        <v>11.912994000000001</v>
      </c>
      <c r="E42" s="795">
        <v>0</v>
      </c>
      <c r="F42" s="309">
        <v>4</v>
      </c>
      <c r="G42" s="796">
        <f t="shared" si="1"/>
        <v>4</v>
      </c>
      <c r="H42" s="802">
        <f t="shared" si="4"/>
        <v>0</v>
      </c>
      <c r="I42" s="747">
        <f t="shared" si="2"/>
        <v>0.34332754715786451</v>
      </c>
      <c r="J42" s="543">
        <f t="shared" si="3"/>
        <v>0.33576781789699545</v>
      </c>
    </row>
    <row r="43" spans="1:10">
      <c r="A43" s="790" t="s">
        <v>645</v>
      </c>
      <c r="B43" s="795">
        <v>0</v>
      </c>
      <c r="C43" s="309">
        <v>1.1244479999999999</v>
      </c>
      <c r="D43" s="796">
        <f t="shared" si="0"/>
        <v>1.1244479999999999</v>
      </c>
      <c r="E43" s="795">
        <v>0</v>
      </c>
      <c r="F43" s="309">
        <v>0</v>
      </c>
      <c r="G43" s="796">
        <f t="shared" si="1"/>
        <v>0</v>
      </c>
      <c r="H43" s="802" t="s">
        <v>572</v>
      </c>
      <c r="I43" s="747">
        <f t="shared" si="2"/>
        <v>0</v>
      </c>
      <c r="J43" s="543">
        <f t="shared" si="3"/>
        <v>0</v>
      </c>
    </row>
    <row r="44" spans="1:10">
      <c r="A44" s="790" t="s">
        <v>646</v>
      </c>
      <c r="B44" s="795">
        <v>6974.09195</v>
      </c>
      <c r="C44" s="309">
        <v>0</v>
      </c>
      <c r="D44" s="796">
        <f t="shared" si="0"/>
        <v>6974.09195</v>
      </c>
      <c r="E44" s="795">
        <v>1893</v>
      </c>
      <c r="F44" s="309">
        <v>0</v>
      </c>
      <c r="G44" s="796">
        <f t="shared" si="1"/>
        <v>1893</v>
      </c>
      <c r="H44" s="802">
        <f t="shared" si="4"/>
        <v>0.27143318636629105</v>
      </c>
      <c r="I44" s="747" t="s">
        <v>572</v>
      </c>
      <c r="J44" s="543">
        <f t="shared" si="3"/>
        <v>0.27143318636629105</v>
      </c>
    </row>
    <row r="45" spans="1:10">
      <c r="A45" s="790" t="s">
        <v>647</v>
      </c>
      <c r="B45" s="795">
        <v>5379.5966187340791</v>
      </c>
      <c r="C45" s="309">
        <v>363.63555726591994</v>
      </c>
      <c r="D45" s="796">
        <f t="shared" si="0"/>
        <v>5743.2321759999995</v>
      </c>
      <c r="E45" s="795">
        <v>1451</v>
      </c>
      <c r="F45" s="309">
        <v>113</v>
      </c>
      <c r="G45" s="796">
        <f t="shared" si="1"/>
        <v>1564</v>
      </c>
      <c r="H45" s="802">
        <f t="shared" si="4"/>
        <v>0.26972282548973864</v>
      </c>
      <c r="I45" s="747">
        <f t="shared" si="2"/>
        <v>0.31075068909547038</v>
      </c>
      <c r="J45" s="543">
        <f t="shared" si="3"/>
        <v>0.27232052476229202</v>
      </c>
    </row>
    <row r="46" spans="1:10">
      <c r="A46" s="790" t="s">
        <v>648</v>
      </c>
      <c r="B46" s="795">
        <v>6.0952547313770538</v>
      </c>
      <c r="C46" s="309">
        <v>1303.7872142686228</v>
      </c>
      <c r="D46" s="796">
        <f t="shared" si="0"/>
        <v>1309.8824689999999</v>
      </c>
      <c r="E46" s="795">
        <v>1</v>
      </c>
      <c r="F46" s="309">
        <v>306</v>
      </c>
      <c r="G46" s="796">
        <f t="shared" si="1"/>
        <v>307</v>
      </c>
      <c r="H46" s="802">
        <f t="shared" si="4"/>
        <v>0.16406205221452291</v>
      </c>
      <c r="I46" s="747">
        <f t="shared" si="2"/>
        <v>0.23470087499796111</v>
      </c>
      <c r="J46" s="543">
        <f t="shared" si="3"/>
        <v>0.23437217251588396</v>
      </c>
    </row>
    <row r="47" spans="1:10">
      <c r="A47" s="790" t="s">
        <v>649</v>
      </c>
      <c r="B47" s="795">
        <v>2060.242170805544</v>
      </c>
      <c r="C47" s="309">
        <v>6.5329194456000009E-2</v>
      </c>
      <c r="D47" s="796">
        <f t="shared" si="0"/>
        <v>2060.3074999999999</v>
      </c>
      <c r="E47" s="795">
        <v>425</v>
      </c>
      <c r="F47" s="309">
        <v>0</v>
      </c>
      <c r="G47" s="796">
        <f t="shared" si="1"/>
        <v>425</v>
      </c>
      <c r="H47" s="802">
        <f t="shared" si="4"/>
        <v>0.20628642885890799</v>
      </c>
      <c r="I47" s="747">
        <f t="shared" si="2"/>
        <v>0</v>
      </c>
      <c r="J47" s="543">
        <f t="shared" si="3"/>
        <v>0.20627988783227746</v>
      </c>
    </row>
    <row r="48" spans="1:10">
      <c r="A48" s="790" t="s">
        <v>650</v>
      </c>
      <c r="B48" s="795">
        <v>1.5343727103039555</v>
      </c>
      <c r="C48" s="309">
        <v>1586.686106289696</v>
      </c>
      <c r="D48" s="796">
        <f t="shared" si="0"/>
        <v>1588.2204790000001</v>
      </c>
      <c r="E48" s="795">
        <v>2</v>
      </c>
      <c r="F48" s="309">
        <v>248</v>
      </c>
      <c r="G48" s="796">
        <f t="shared" si="1"/>
        <v>250</v>
      </c>
      <c r="H48" s="802">
        <f t="shared" si="4"/>
        <v>1.3034642669080088</v>
      </c>
      <c r="I48" s="747">
        <f t="shared" si="2"/>
        <v>0.15630060603475174</v>
      </c>
      <c r="J48" s="543">
        <f t="shared" si="3"/>
        <v>0.15740887572323012</v>
      </c>
    </row>
    <row r="49" spans="1:19">
      <c r="A49" s="790" t="s">
        <v>651</v>
      </c>
      <c r="B49" s="795">
        <v>0</v>
      </c>
      <c r="C49" s="309">
        <v>63.856738</v>
      </c>
      <c r="D49" s="796">
        <f t="shared" si="0"/>
        <v>63.856738</v>
      </c>
      <c r="E49" s="795">
        <v>0</v>
      </c>
      <c r="F49" s="309">
        <v>0</v>
      </c>
      <c r="G49" s="796">
        <f t="shared" si="1"/>
        <v>0</v>
      </c>
      <c r="H49" s="802" t="s">
        <v>572</v>
      </c>
      <c r="I49" s="747">
        <f t="shared" si="2"/>
        <v>0</v>
      </c>
      <c r="J49" s="543">
        <f t="shared" si="3"/>
        <v>0</v>
      </c>
    </row>
    <row r="50" spans="1:19">
      <c r="A50" s="790" t="s">
        <v>652</v>
      </c>
      <c r="B50" s="795">
        <v>103.73642368471201</v>
      </c>
      <c r="C50" s="309">
        <v>1287.5036343152881</v>
      </c>
      <c r="D50" s="796">
        <f t="shared" si="0"/>
        <v>1391.2400580000001</v>
      </c>
      <c r="E50" s="795">
        <v>6</v>
      </c>
      <c r="F50" s="309">
        <v>117</v>
      </c>
      <c r="G50" s="796">
        <f t="shared" si="1"/>
        <v>123</v>
      </c>
      <c r="H50" s="802">
        <f t="shared" si="4"/>
        <v>5.7838893870449097E-2</v>
      </c>
      <c r="I50" s="747">
        <f t="shared" si="2"/>
        <v>9.0873529892769728E-2</v>
      </c>
      <c r="J50" s="543">
        <f t="shared" si="3"/>
        <v>8.8410335292401415E-2</v>
      </c>
    </row>
    <row r="51" spans="1:19">
      <c r="A51" s="790" t="s">
        <v>653</v>
      </c>
      <c r="B51" s="795">
        <v>0</v>
      </c>
      <c r="C51" s="309">
        <v>740.18517900000006</v>
      </c>
      <c r="D51" s="796">
        <f t="shared" si="0"/>
        <v>740.18517900000006</v>
      </c>
      <c r="E51" s="795">
        <v>0</v>
      </c>
      <c r="F51" s="309">
        <v>224</v>
      </c>
      <c r="G51" s="796">
        <f t="shared" si="1"/>
        <v>224</v>
      </c>
      <c r="H51" s="802" t="s">
        <v>572</v>
      </c>
      <c r="I51" s="747">
        <f t="shared" si="2"/>
        <v>0.30262697275650258</v>
      </c>
      <c r="J51" s="543">
        <f t="shared" si="3"/>
        <v>0.30262697275650258</v>
      </c>
    </row>
    <row r="52" spans="1:19">
      <c r="A52" s="790" t="s">
        <v>654</v>
      </c>
      <c r="B52" s="795">
        <v>2963.5452183360003</v>
      </c>
      <c r="C52" s="309">
        <v>6.0836664000000013E-2</v>
      </c>
      <c r="D52" s="796">
        <f t="shared" si="0"/>
        <v>2963.6060550000002</v>
      </c>
      <c r="E52" s="795">
        <v>740</v>
      </c>
      <c r="F52" s="309">
        <v>0</v>
      </c>
      <c r="G52" s="796">
        <f t="shared" si="1"/>
        <v>740</v>
      </c>
      <c r="H52" s="802">
        <f t="shared" si="4"/>
        <v>0.24970093097330984</v>
      </c>
      <c r="I52" s="747">
        <f t="shared" si="2"/>
        <v>0</v>
      </c>
      <c r="J52" s="543">
        <f t="shared" si="3"/>
        <v>0.24969580513291262</v>
      </c>
    </row>
    <row r="53" spans="1:19" ht="13" thickBot="1">
      <c r="A53" s="791" t="s">
        <v>655</v>
      </c>
      <c r="B53" s="797">
        <v>1591.071491168648</v>
      </c>
      <c r="C53" s="318">
        <v>14.939513831352002</v>
      </c>
      <c r="D53" s="798">
        <f t="shared" si="0"/>
        <v>1606.0110050000001</v>
      </c>
      <c r="E53" s="797">
        <v>366</v>
      </c>
      <c r="F53" s="318">
        <v>3</v>
      </c>
      <c r="G53" s="798">
        <f t="shared" si="1"/>
        <v>369</v>
      </c>
      <c r="H53" s="803">
        <f t="shared" si="4"/>
        <v>0.23003366098349964</v>
      </c>
      <c r="I53" s="749">
        <f t="shared" si="2"/>
        <v>0.20080974748349659</v>
      </c>
      <c r="J53" s="750">
        <f t="shared" si="3"/>
        <v>0.2297618128712636</v>
      </c>
    </row>
    <row r="54" spans="1:19" ht="13.5" thickBot="1">
      <c r="A54" s="792" t="s">
        <v>9</v>
      </c>
      <c r="B54" s="799">
        <f>SUM(B6:B53)</f>
        <v>136852.24161135117</v>
      </c>
      <c r="C54" s="320">
        <f t="shared" ref="C54:G54" si="5">SUM(C6:C53)</f>
        <v>37366.782742648815</v>
      </c>
      <c r="D54" s="800">
        <f t="shared" si="5"/>
        <v>174219.02435400002</v>
      </c>
      <c r="E54" s="799">
        <f t="shared" si="5"/>
        <v>32396</v>
      </c>
      <c r="F54" s="320">
        <f t="shared" si="5"/>
        <v>6882</v>
      </c>
      <c r="G54" s="800">
        <f t="shared" si="5"/>
        <v>39278</v>
      </c>
      <c r="H54" s="804">
        <f t="shared" si="4"/>
        <v>0.23672246518257192</v>
      </c>
      <c r="I54" s="752">
        <f t="shared" si="2"/>
        <v>0.18417427176959458</v>
      </c>
      <c r="J54" s="753">
        <f t="shared" si="3"/>
        <v>0.22545184227521584</v>
      </c>
    </row>
    <row r="56" spans="1:19" ht="30" customHeight="1">
      <c r="A56" s="1548" t="s">
        <v>769</v>
      </c>
      <c r="B56" s="1329"/>
      <c r="C56" s="1329"/>
      <c r="D56" s="1329"/>
      <c r="E56" s="1329"/>
      <c r="F56" s="1329"/>
      <c r="G56" s="1329"/>
      <c r="H56" s="1329"/>
      <c r="I56" s="1329"/>
      <c r="J56" s="1329"/>
      <c r="K56" s="335"/>
      <c r="L56" s="335"/>
      <c r="M56" s="335"/>
      <c r="N56" s="335"/>
      <c r="O56" s="335"/>
      <c r="P56" s="335"/>
      <c r="Q56" s="335"/>
      <c r="R56" s="335"/>
      <c r="S56" s="335"/>
    </row>
    <row r="57" spans="1:19" ht="14.5">
      <c r="A57" s="1474" t="s">
        <v>770</v>
      </c>
      <c r="B57" s="1474"/>
      <c r="C57" s="1474"/>
      <c r="D57" s="1474"/>
      <c r="E57" s="1474"/>
      <c r="F57" s="1474"/>
      <c r="G57" s="1474"/>
      <c r="H57" s="1474"/>
      <c r="I57" s="1474"/>
      <c r="J57" s="1474"/>
      <c r="K57" s="335"/>
      <c r="L57" s="335"/>
      <c r="M57" s="335"/>
      <c r="N57" s="335"/>
      <c r="O57" s="335"/>
      <c r="P57" s="335"/>
      <c r="Q57" s="335"/>
      <c r="R57" s="335"/>
      <c r="S57" s="335"/>
    </row>
    <row r="58" spans="1:19" ht="16" customHeight="1">
      <c r="A58" s="1547"/>
      <c r="B58" s="1547"/>
      <c r="C58" s="1547"/>
      <c r="D58" s="1547"/>
      <c r="E58" s="1547"/>
      <c r="F58" s="1547"/>
      <c r="G58" s="1547"/>
      <c r="H58" s="1547"/>
      <c r="I58" s="1547"/>
      <c r="J58" s="1547"/>
    </row>
    <row r="59" spans="1:19" ht="28" customHeight="1">
      <c r="A59" s="1547" t="s">
        <v>161</v>
      </c>
      <c r="B59" s="1547"/>
      <c r="C59" s="1547"/>
      <c r="D59" s="1547"/>
      <c r="E59" s="1547"/>
      <c r="F59" s="1547"/>
      <c r="G59" s="1547"/>
      <c r="H59" s="1547"/>
      <c r="I59" s="1547"/>
      <c r="J59" s="1547"/>
    </row>
    <row r="61" spans="1:19">
      <c r="A61" s="340"/>
    </row>
    <row r="64" spans="1:19">
      <c r="H64" s="386" t="s">
        <v>659</v>
      </c>
    </row>
  </sheetData>
  <mergeCells count="11">
    <mergeCell ref="A59:J59"/>
    <mergeCell ref="A56:J56"/>
    <mergeCell ref="A57:J57"/>
    <mergeCell ref="A58:J58"/>
    <mergeCell ref="A1:J1"/>
    <mergeCell ref="A2:J2"/>
    <mergeCell ref="A3:J3"/>
    <mergeCell ref="A4:A5"/>
    <mergeCell ref="B4:D4"/>
    <mergeCell ref="E4:G4"/>
    <mergeCell ref="H4:J4"/>
  </mergeCells>
  <printOptions horizontalCentered="1" verticalCentered="1"/>
  <pageMargins left="0.25" right="0.25" top="0.5" bottom="0.5" header="0.5" footer="0.5"/>
  <pageSetup scale="10"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dimension ref="A1:M60"/>
  <sheetViews>
    <sheetView zoomScale="115" zoomScaleNormal="115" workbookViewId="0">
      <selection sqref="A1:M1"/>
    </sheetView>
  </sheetViews>
  <sheetFormatPr defaultColWidth="8.54296875" defaultRowHeight="12.5"/>
  <cols>
    <col min="1" max="1" width="43.453125" style="120" bestFit="1" customWidth="1"/>
    <col min="2" max="2" width="14" style="120" bestFit="1" customWidth="1"/>
    <col min="3" max="4" width="15.54296875" style="120" bestFit="1" customWidth="1"/>
    <col min="5" max="7" width="12.453125" style="120" bestFit="1" customWidth="1"/>
    <col min="8" max="8" width="13.54296875" style="120" customWidth="1"/>
    <col min="9" max="9" width="14.453125" style="120" customWidth="1"/>
    <col min="10" max="10" width="17.453125" style="120" customWidth="1"/>
    <col min="11" max="11" width="10.54296875" style="120" customWidth="1"/>
    <col min="12" max="13" width="8.54296875" style="120"/>
    <col min="14" max="14" width="26.453125" style="120" customWidth="1"/>
    <col min="15" max="19" width="8.54296875" style="120"/>
    <col min="20" max="20" width="35.54296875" style="120" customWidth="1"/>
    <col min="21" max="16384" width="8.54296875" style="120"/>
  </cols>
  <sheetData>
    <row r="1" spans="1:13" ht="15.5">
      <c r="A1" s="1254" t="s">
        <v>54</v>
      </c>
      <c r="B1" s="1255"/>
      <c r="C1" s="1255"/>
      <c r="D1" s="1255"/>
      <c r="E1" s="1255"/>
      <c r="F1" s="1255"/>
      <c r="G1" s="1255"/>
      <c r="H1" s="1255"/>
      <c r="I1" s="1255"/>
      <c r="J1" s="1255"/>
      <c r="K1" s="1255"/>
      <c r="L1" s="1255"/>
      <c r="M1" s="1255"/>
    </row>
    <row r="2" spans="1:13" ht="15.5">
      <c r="A2" s="1239" t="s">
        <v>1</v>
      </c>
      <c r="B2" s="1232"/>
      <c r="C2" s="1232"/>
      <c r="D2" s="1232"/>
      <c r="E2" s="1232"/>
      <c r="F2" s="1232"/>
      <c r="G2" s="1232"/>
      <c r="H2" s="1232"/>
      <c r="I2" s="1232"/>
      <c r="J2" s="1232"/>
      <c r="K2" s="1232"/>
      <c r="L2" s="1232"/>
      <c r="M2" s="1240"/>
    </row>
    <row r="3" spans="1:13" customFormat="1" ht="16" thickBot="1">
      <c r="A3" s="1241" t="s">
        <v>777</v>
      </c>
      <c r="B3" s="1242"/>
      <c r="C3" s="1242"/>
      <c r="D3" s="1242"/>
      <c r="E3" s="1242"/>
      <c r="F3" s="1242"/>
      <c r="G3" s="1242"/>
      <c r="H3" s="1242"/>
      <c r="I3" s="1242"/>
      <c r="J3" s="1242"/>
      <c r="K3" s="1242"/>
      <c r="L3" s="1242"/>
      <c r="M3" s="1243"/>
    </row>
    <row r="4" spans="1:13" customFormat="1" ht="16" thickBot="1">
      <c r="A4" s="1256"/>
      <c r="B4" s="1257"/>
      <c r="C4" s="1257"/>
      <c r="D4" s="1257"/>
      <c r="E4" s="1257"/>
      <c r="F4" s="1257"/>
      <c r="G4" s="1257"/>
      <c r="H4" s="1257"/>
      <c r="I4" s="1257"/>
      <c r="J4" s="1257"/>
      <c r="K4" s="1257"/>
      <c r="L4" s="1257"/>
      <c r="M4" s="1257"/>
    </row>
    <row r="5" spans="1:13" customFormat="1" ht="13">
      <c r="A5" s="1258" t="s">
        <v>55</v>
      </c>
      <c r="B5" s="1235" t="s">
        <v>56</v>
      </c>
      <c r="C5" s="1236"/>
      <c r="D5" s="1237"/>
      <c r="E5" s="1235" t="s">
        <v>3</v>
      </c>
      <c r="F5" s="1236"/>
      <c r="G5" s="1237"/>
      <c r="H5" s="1235" t="s">
        <v>4</v>
      </c>
      <c r="I5" s="1236"/>
      <c r="J5" s="1237"/>
      <c r="K5" s="1238" t="s">
        <v>5</v>
      </c>
      <c r="L5" s="1236"/>
      <c r="M5" s="1237"/>
    </row>
    <row r="6" spans="1:13" customFormat="1" ht="13.5" thickBot="1">
      <c r="A6" s="1259"/>
      <c r="B6" s="122" t="s">
        <v>7</v>
      </c>
      <c r="C6" s="123" t="s">
        <v>8</v>
      </c>
      <c r="D6" s="124" t="s">
        <v>9</v>
      </c>
      <c r="E6" s="122" t="s">
        <v>7</v>
      </c>
      <c r="F6" s="123" t="s">
        <v>8</v>
      </c>
      <c r="G6" s="124" t="s">
        <v>9</v>
      </c>
      <c r="H6" s="122" t="s">
        <v>7</v>
      </c>
      <c r="I6" s="123" t="s">
        <v>8</v>
      </c>
      <c r="J6" s="124" t="s">
        <v>9</v>
      </c>
      <c r="K6" s="122" t="s">
        <v>7</v>
      </c>
      <c r="L6" s="123" t="s">
        <v>8</v>
      </c>
      <c r="M6" s="124" t="s">
        <v>9</v>
      </c>
    </row>
    <row r="7" spans="1:13" customFormat="1">
      <c r="A7" s="493" t="s">
        <v>11</v>
      </c>
      <c r="B7" s="480"/>
      <c r="C7" s="481"/>
      <c r="D7" s="482">
        <f t="shared" ref="D7:D10" si="0">B7+C7</f>
        <v>0</v>
      </c>
      <c r="E7" s="480">
        <v>0</v>
      </c>
      <c r="F7" s="481">
        <v>0</v>
      </c>
      <c r="G7" s="482">
        <f t="shared" ref="G7:G10" si="1">E7+F7</f>
        <v>0</v>
      </c>
      <c r="H7" s="480">
        <v>0</v>
      </c>
      <c r="I7" s="481">
        <v>0</v>
      </c>
      <c r="J7" s="482">
        <f t="shared" ref="J7" si="2">H7+I7</f>
        <v>0</v>
      </c>
      <c r="K7" s="483"/>
      <c r="L7" s="484"/>
      <c r="M7" s="485"/>
    </row>
    <row r="8" spans="1:13" customFormat="1">
      <c r="A8" s="479" t="s">
        <v>12</v>
      </c>
      <c r="B8" s="480">
        <v>30413070</v>
      </c>
      <c r="C8" s="481">
        <v>17347343</v>
      </c>
      <c r="D8" s="482">
        <f t="shared" si="0"/>
        <v>47760413</v>
      </c>
      <c r="E8" s="1228">
        <v>-35580.263499999994</v>
      </c>
      <c r="F8" s="1085">
        <v>146682.65350000004</v>
      </c>
      <c r="G8" s="482">
        <f t="shared" si="1"/>
        <v>111102.39000000004</v>
      </c>
      <c r="H8" s="1077">
        <v>936824.78620000009</v>
      </c>
      <c r="I8" s="1078">
        <v>1923825.5137999998</v>
      </c>
      <c r="J8" s="607">
        <f t="shared" ref="J8" si="3">SUM(H8:I8)</f>
        <v>2860650.3</v>
      </c>
      <c r="K8" s="483">
        <f t="shared" ref="K8:K10" si="4">+H8/B8</f>
        <v>3.0803361390349612E-2</v>
      </c>
      <c r="L8" s="484">
        <f t="shared" ref="L8:L10" si="5">I8/C8</f>
        <v>0.11090029832234249</v>
      </c>
      <c r="M8" s="485">
        <f t="shared" ref="M8:M10" si="6">J8/D8</f>
        <v>5.9895845121774802E-2</v>
      </c>
    </row>
    <row r="9" spans="1:13" customFormat="1">
      <c r="A9" s="479" t="s">
        <v>13</v>
      </c>
      <c r="B9" s="480">
        <v>0</v>
      </c>
      <c r="C9" s="481">
        <v>0</v>
      </c>
      <c r="D9" s="482">
        <f t="shared" si="0"/>
        <v>0</v>
      </c>
      <c r="E9" s="480">
        <v>0</v>
      </c>
      <c r="F9" s="481">
        <v>0</v>
      </c>
      <c r="G9" s="482">
        <f t="shared" si="1"/>
        <v>0</v>
      </c>
      <c r="H9" s="480">
        <v>0</v>
      </c>
      <c r="I9" s="481">
        <v>0</v>
      </c>
      <c r="J9" s="482">
        <f t="shared" ref="J9" si="7">H9+I9</f>
        <v>0</v>
      </c>
      <c r="K9" s="483"/>
      <c r="L9" s="484"/>
      <c r="M9" s="485"/>
    </row>
    <row r="10" spans="1:13" customFormat="1">
      <c r="A10" s="488" t="s">
        <v>19</v>
      </c>
      <c r="B10" s="480">
        <v>418485.46790010476</v>
      </c>
      <c r="C10" s="481">
        <v>188249.74010973936</v>
      </c>
      <c r="D10" s="482">
        <f t="shared" si="0"/>
        <v>606735.20800984418</v>
      </c>
      <c r="E10" s="1084">
        <v>11848.081099999999</v>
      </c>
      <c r="F10" s="1085">
        <v>10506.7889</v>
      </c>
      <c r="G10" s="482">
        <f t="shared" si="1"/>
        <v>22354.87</v>
      </c>
      <c r="H10" s="1077">
        <v>54195.335500000001</v>
      </c>
      <c r="I10" s="1078">
        <v>48060.014499999997</v>
      </c>
      <c r="J10" s="607">
        <f t="shared" ref="J10" si="8">SUM(H10:I10)</f>
        <v>102255.35</v>
      </c>
      <c r="K10" s="483">
        <f t="shared" si="4"/>
        <v>0.12950350647047268</v>
      </c>
      <c r="L10" s="484">
        <f t="shared" si="5"/>
        <v>0.25529923426180362</v>
      </c>
      <c r="M10" s="485">
        <f t="shared" si="6"/>
        <v>0.1685337337442612</v>
      </c>
    </row>
    <row r="11" spans="1:13" customFormat="1" ht="13.5" thickBot="1">
      <c r="A11" s="489" t="s">
        <v>57</v>
      </c>
      <c r="B11" s="244">
        <f>SUM(B7:B10)</f>
        <v>30831555.467900105</v>
      </c>
      <c r="C11" s="245">
        <f>SUM(C7:C10)</f>
        <v>17535592.740109738</v>
      </c>
      <c r="D11" s="246">
        <f>SUM(D7:D10)</f>
        <v>48367148.208009847</v>
      </c>
      <c r="E11" s="244">
        <f t="shared" ref="E11:G11" si="9">SUM(E7:E10)</f>
        <v>-23732.182399999994</v>
      </c>
      <c r="F11" s="245">
        <f t="shared" si="9"/>
        <v>157189.44240000006</v>
      </c>
      <c r="G11" s="246">
        <f t="shared" si="9"/>
        <v>133457.26000000004</v>
      </c>
      <c r="H11" s="244">
        <f t="shared" ref="H11:J11" si="10">SUM(H7:H10)</f>
        <v>991020.12170000013</v>
      </c>
      <c r="I11" s="245">
        <f t="shared" si="10"/>
        <v>1971885.5282999999</v>
      </c>
      <c r="J11" s="246">
        <f t="shared" si="10"/>
        <v>2962905.65</v>
      </c>
      <c r="K11" s="490">
        <f>+H11/B11</f>
        <v>3.2143046520367376E-2</v>
      </c>
      <c r="L11" s="491">
        <f>I11/C11</f>
        <v>0.11245046332478065</v>
      </c>
      <c r="M11" s="492">
        <f>J11/D11</f>
        <v>6.1258638554781024E-2</v>
      </c>
    </row>
    <row r="12" spans="1:13" customFormat="1">
      <c r="A12" s="340"/>
      <c r="B12" s="340"/>
      <c r="C12" s="340"/>
      <c r="D12" s="340"/>
      <c r="E12" s="340"/>
      <c r="F12" s="340"/>
      <c r="G12" s="340"/>
      <c r="H12" s="340"/>
      <c r="I12" s="340"/>
      <c r="J12" s="340"/>
      <c r="K12" s="340"/>
      <c r="L12" s="340"/>
      <c r="M12" s="340"/>
    </row>
    <row r="13" spans="1:13" customFormat="1">
      <c r="A13" t="s">
        <v>58</v>
      </c>
    </row>
    <row r="14" spans="1:13" customFormat="1">
      <c r="A14" t="s">
        <v>59</v>
      </c>
      <c r="G14" s="1158"/>
      <c r="H14" s="1158"/>
      <c r="I14" s="1158"/>
    </row>
    <row r="15" spans="1:13" customFormat="1">
      <c r="A15" s="809" t="s">
        <v>60</v>
      </c>
    </row>
    <row r="16" spans="1:13" customFormat="1">
      <c r="A16" s="809" t="s">
        <v>61</v>
      </c>
    </row>
    <row r="17" spans="1:13" customFormat="1"/>
    <row r="18" spans="1:13" customFormat="1" ht="15.5">
      <c r="A18" s="1231" t="s">
        <v>62</v>
      </c>
      <c r="B18" s="1231"/>
      <c r="C18" s="1231"/>
      <c r="D18" s="1231"/>
      <c r="E18" s="1231"/>
      <c r="F18" s="1231"/>
      <c r="G18" s="1231"/>
      <c r="H18" s="1231"/>
      <c r="I18" s="1231"/>
      <c r="J18" s="1231"/>
      <c r="K18" s="1231"/>
      <c r="L18" s="1231"/>
      <c r="M18" s="1231"/>
    </row>
    <row r="19" spans="1:13" customFormat="1" ht="16" thickBot="1">
      <c r="A19" s="1233"/>
      <c r="B19" s="1253"/>
      <c r="C19" s="1253"/>
      <c r="D19" s="1253"/>
      <c r="E19" s="1253"/>
      <c r="F19" s="1253"/>
      <c r="G19" s="1253"/>
      <c r="H19" s="1253"/>
      <c r="I19" s="1253"/>
      <c r="J19" s="1253"/>
      <c r="K19" s="1253"/>
      <c r="L19" s="1253"/>
      <c r="M19" s="1253"/>
    </row>
    <row r="20" spans="1:13" customFormat="1" ht="13">
      <c r="A20" s="223"/>
      <c r="B20" s="1235" t="s">
        <v>63</v>
      </c>
      <c r="C20" s="1236"/>
      <c r="D20" s="1237"/>
      <c r="E20" s="1235" t="s">
        <v>3</v>
      </c>
      <c r="F20" s="1236"/>
      <c r="G20" s="1237"/>
      <c r="H20" s="1235" t="s">
        <v>4</v>
      </c>
      <c r="I20" s="1236"/>
      <c r="J20" s="1237"/>
      <c r="K20" s="1238" t="s">
        <v>5</v>
      </c>
      <c r="L20" s="1236"/>
      <c r="M20" s="1237"/>
    </row>
    <row r="21" spans="1:13" customFormat="1" ht="13.5" thickBot="1">
      <c r="A21" s="121"/>
      <c r="B21" s="122" t="s">
        <v>7</v>
      </c>
      <c r="C21" s="123" t="s">
        <v>8</v>
      </c>
      <c r="D21" s="124" t="s">
        <v>9</v>
      </c>
      <c r="E21" s="122" t="s">
        <v>7</v>
      </c>
      <c r="F21" s="123" t="s">
        <v>8</v>
      </c>
      <c r="G21" s="124" t="s">
        <v>9</v>
      </c>
      <c r="H21" s="122" t="s">
        <v>7</v>
      </c>
      <c r="I21" s="123" t="s">
        <v>8</v>
      </c>
      <c r="J21" s="124" t="s">
        <v>9</v>
      </c>
      <c r="K21" s="122" t="s">
        <v>7</v>
      </c>
      <c r="L21" s="123" t="s">
        <v>8</v>
      </c>
      <c r="M21" s="124" t="s">
        <v>9</v>
      </c>
    </row>
    <row r="22" spans="1:13" customFormat="1">
      <c r="A22" s="455" t="s">
        <v>64</v>
      </c>
      <c r="B22" s="241">
        <v>4637128.7589001758</v>
      </c>
      <c r="C22" s="242">
        <v>4112170.2410998237</v>
      </c>
      <c r="D22" s="243">
        <f t="shared" ref="D22:D23" si="11">B22+C22</f>
        <v>8749299</v>
      </c>
      <c r="E22" s="1086">
        <v>9637.2232000000004</v>
      </c>
      <c r="F22" s="1087">
        <v>8546.2168000000001</v>
      </c>
      <c r="G22" s="243">
        <f t="shared" ref="G22:G23" si="12">E22+F22</f>
        <v>18183.440000000002</v>
      </c>
      <c r="H22" s="1086">
        <v>51884.630900000004</v>
      </c>
      <c r="I22" s="1087">
        <v>46010.899100000002</v>
      </c>
      <c r="J22" s="243">
        <f t="shared" ref="J22:J23" si="13">H22+I22</f>
        <v>97895.53</v>
      </c>
      <c r="K22" s="133">
        <f t="shared" ref="K22" si="14">+H22/B22</f>
        <v>1.1188956269634809E-2</v>
      </c>
      <c r="L22" s="134">
        <f t="shared" ref="L22" si="15">I22/C22</f>
        <v>1.1188957752803085E-2</v>
      </c>
      <c r="M22" s="135">
        <f t="shared" ref="M22" si="16">J22/D22</f>
        <v>1.1188956966723848E-2</v>
      </c>
    </row>
    <row r="23" spans="1:13" customFormat="1">
      <c r="A23" s="581"/>
      <c r="B23" s="241"/>
      <c r="C23" s="242"/>
      <c r="D23" s="243">
        <f t="shared" si="11"/>
        <v>0</v>
      </c>
      <c r="E23" s="241">
        <v>0</v>
      </c>
      <c r="F23" s="242">
        <v>0</v>
      </c>
      <c r="G23" s="243">
        <f t="shared" si="12"/>
        <v>0</v>
      </c>
      <c r="H23" s="241">
        <v>0</v>
      </c>
      <c r="I23" s="242">
        <v>0</v>
      </c>
      <c r="J23" s="243">
        <f t="shared" si="13"/>
        <v>0</v>
      </c>
      <c r="K23" s="133"/>
      <c r="L23" s="134"/>
      <c r="M23" s="135"/>
    </row>
    <row r="24" spans="1:13" customFormat="1" ht="13.5" thickBot="1">
      <c r="A24" s="489" t="s">
        <v>65</v>
      </c>
      <c r="B24" s="244">
        <f>SUM(B22:B23)</f>
        <v>4637128.7589001758</v>
      </c>
      <c r="C24" s="245">
        <f>SUM(C22:C23)</f>
        <v>4112170.2410998237</v>
      </c>
      <c r="D24" s="246">
        <f>SUM(D22:D23)</f>
        <v>8749299</v>
      </c>
      <c r="E24" s="244">
        <f t="shared" ref="E24:J24" si="17">SUM(E22:E23)</f>
        <v>9637.2232000000004</v>
      </c>
      <c r="F24" s="245">
        <f t="shared" si="17"/>
        <v>8546.2168000000001</v>
      </c>
      <c r="G24" s="246">
        <f t="shared" si="17"/>
        <v>18183.440000000002</v>
      </c>
      <c r="H24" s="244">
        <f t="shared" si="17"/>
        <v>51884.630900000004</v>
      </c>
      <c r="I24" s="245">
        <f t="shared" si="17"/>
        <v>46010.899100000002</v>
      </c>
      <c r="J24" s="246">
        <f t="shared" si="17"/>
        <v>97895.53</v>
      </c>
      <c r="K24" s="137">
        <f t="shared" ref="K24" si="18">+H24/B24</f>
        <v>1.1188956269634809E-2</v>
      </c>
      <c r="L24" s="138">
        <f t="shared" ref="L24" si="19">I24/C24</f>
        <v>1.1188957752803085E-2</v>
      </c>
      <c r="M24" s="139">
        <f t="shared" ref="M24" si="20">J24/D24</f>
        <v>1.1188956966723848E-2</v>
      </c>
    </row>
    <row r="25" spans="1:13" customFormat="1" ht="13">
      <c r="A25" s="582"/>
      <c r="B25" s="583"/>
      <c r="C25" s="583"/>
      <c r="D25" s="583"/>
      <c r="E25" s="583"/>
      <c r="F25" s="583"/>
      <c r="G25" s="583"/>
      <c r="H25" s="583"/>
      <c r="I25" s="583"/>
      <c r="J25" s="583"/>
      <c r="K25" s="584"/>
      <c r="L25" s="584"/>
      <c r="M25" s="584"/>
    </row>
    <row r="26" spans="1:13" customFormat="1" ht="13">
      <c r="A26" t="s">
        <v>66</v>
      </c>
      <c r="B26" s="583"/>
      <c r="C26" s="583"/>
      <c r="D26" s="583"/>
      <c r="E26" s="583"/>
      <c r="F26" s="583"/>
      <c r="G26" s="583"/>
      <c r="H26" s="583"/>
      <c r="I26" s="583"/>
      <c r="J26" s="583"/>
      <c r="K26" s="584"/>
      <c r="L26" s="584"/>
      <c r="M26" s="584"/>
    </row>
    <row r="27" spans="1:13" customFormat="1" ht="13">
      <c r="A27" s="809" t="s">
        <v>67</v>
      </c>
      <c r="B27" s="583"/>
      <c r="C27" s="583"/>
      <c r="D27" s="583"/>
      <c r="E27" s="583"/>
      <c r="F27" s="583"/>
      <c r="G27" s="583"/>
      <c r="H27" s="583"/>
      <c r="I27" s="583"/>
      <c r="J27" s="583"/>
      <c r="K27" s="584"/>
      <c r="L27" s="584"/>
      <c r="M27" s="584"/>
    </row>
    <row r="28" spans="1:13" customFormat="1" ht="13">
      <c r="B28" s="583"/>
      <c r="C28" s="583"/>
      <c r="D28" s="583"/>
      <c r="E28" s="583"/>
      <c r="F28" s="583"/>
      <c r="G28" s="583"/>
      <c r="H28" s="583"/>
      <c r="I28" s="583"/>
      <c r="J28" s="583"/>
      <c r="K28" s="584"/>
      <c r="L28" s="584"/>
      <c r="M28" s="584"/>
    </row>
    <row r="29" spans="1:13" customFormat="1" ht="12.75" customHeight="1">
      <c r="A29" s="1231" t="s">
        <v>68</v>
      </c>
      <c r="B29" s="1231"/>
      <c r="C29" s="1231"/>
      <c r="D29" s="1231"/>
      <c r="E29" s="1231"/>
      <c r="F29" s="1231"/>
      <c r="G29" s="1231"/>
      <c r="H29" s="1231"/>
      <c r="I29" s="1231"/>
      <c r="J29" s="1231"/>
      <c r="K29" s="1231"/>
      <c r="L29" s="1231"/>
      <c r="M29" s="1231"/>
    </row>
    <row r="30" spans="1:13" customFormat="1" ht="12.75" customHeight="1" thickBot="1">
      <c r="A30" s="585"/>
      <c r="B30" s="585"/>
      <c r="C30" s="585"/>
      <c r="D30" s="585"/>
      <c r="E30" s="585"/>
      <c r="F30" s="585"/>
      <c r="G30" s="585"/>
      <c r="H30" s="585"/>
      <c r="I30" s="585"/>
      <c r="J30" s="585"/>
      <c r="K30" s="585"/>
      <c r="L30" s="585"/>
      <c r="M30" s="585"/>
    </row>
    <row r="31" spans="1:13" customFormat="1" ht="12.75" customHeight="1">
      <c r="A31" s="586"/>
      <c r="B31" s="1260" t="s">
        <v>63</v>
      </c>
      <c r="C31" s="1261"/>
      <c r="D31" s="1262"/>
      <c r="E31" s="1260" t="s">
        <v>69</v>
      </c>
      <c r="F31" s="1261"/>
      <c r="G31" s="1262"/>
      <c r="H31" s="1260" t="s">
        <v>4</v>
      </c>
      <c r="I31" s="1261"/>
      <c r="J31" s="1262"/>
      <c r="K31" s="1263" t="s">
        <v>5</v>
      </c>
      <c r="L31" s="1261"/>
      <c r="M31" s="1262"/>
    </row>
    <row r="32" spans="1:13" ht="25.5" customHeight="1" thickBot="1">
      <c r="A32" s="587"/>
      <c r="B32" s="476" t="s">
        <v>7</v>
      </c>
      <c r="C32" s="477" t="s">
        <v>8</v>
      </c>
      <c r="D32" s="478" t="s">
        <v>9</v>
      </c>
      <c r="E32" s="476" t="s">
        <v>7</v>
      </c>
      <c r="F32" s="477" t="s">
        <v>8</v>
      </c>
      <c r="G32" s="478" t="s">
        <v>9</v>
      </c>
      <c r="H32" s="476" t="s">
        <v>7</v>
      </c>
      <c r="I32" s="477" t="s">
        <v>8</v>
      </c>
      <c r="J32" s="478" t="s">
        <v>9</v>
      </c>
      <c r="K32" s="476" t="s">
        <v>7</v>
      </c>
      <c r="L32" s="477" t="s">
        <v>8</v>
      </c>
      <c r="M32" s="478" t="s">
        <v>9</v>
      </c>
    </row>
    <row r="33" spans="1:13" ht="12.75" customHeight="1">
      <c r="A33" s="455" t="s">
        <v>70</v>
      </c>
      <c r="B33" s="247">
        <v>0</v>
      </c>
      <c r="C33" s="248">
        <v>0</v>
      </c>
      <c r="D33" s="249">
        <f t="shared" ref="D33:D34" si="21">B33+C33</f>
        <v>0</v>
      </c>
      <c r="E33" s="247">
        <v>0</v>
      </c>
      <c r="F33" s="248">
        <v>0</v>
      </c>
      <c r="G33" s="249">
        <f t="shared" ref="G33:G34" si="22">E33+F33</f>
        <v>0</v>
      </c>
      <c r="H33" s="247">
        <v>0</v>
      </c>
      <c r="I33" s="248">
        <v>0</v>
      </c>
      <c r="J33" s="249">
        <f t="shared" ref="J33:J34" si="23">H33+I33</f>
        <v>0</v>
      </c>
      <c r="K33" s="588"/>
      <c r="L33" s="589"/>
      <c r="M33" s="590"/>
    </row>
    <row r="34" spans="1:13">
      <c r="A34" s="581"/>
      <c r="B34" s="247">
        <v>0</v>
      </c>
      <c r="C34" s="248">
        <v>0</v>
      </c>
      <c r="D34" s="249">
        <f t="shared" si="21"/>
        <v>0</v>
      </c>
      <c r="E34" s="247">
        <v>0</v>
      </c>
      <c r="F34" s="248">
        <v>0</v>
      </c>
      <c r="G34" s="249">
        <f t="shared" si="22"/>
        <v>0</v>
      </c>
      <c r="H34" s="247">
        <v>0</v>
      </c>
      <c r="I34" s="248">
        <v>0</v>
      </c>
      <c r="J34" s="249">
        <f t="shared" si="23"/>
        <v>0</v>
      </c>
      <c r="K34" s="588"/>
      <c r="L34" s="589"/>
      <c r="M34" s="590"/>
    </row>
    <row r="35" spans="1:13" ht="13.5" thickBot="1">
      <c r="A35" s="489" t="s">
        <v>65</v>
      </c>
      <c r="B35" s="591">
        <f>SUM(B33:B34)</f>
        <v>0</v>
      </c>
      <c r="C35" s="592">
        <f>SUM(C33:C34)</f>
        <v>0</v>
      </c>
      <c r="D35" s="593">
        <v>0</v>
      </c>
      <c r="E35" s="591">
        <f t="shared" ref="E35:J35" si="24">SUM(E33:E34)</f>
        <v>0</v>
      </c>
      <c r="F35" s="592">
        <f t="shared" si="24"/>
        <v>0</v>
      </c>
      <c r="G35" s="593">
        <f t="shared" si="24"/>
        <v>0</v>
      </c>
      <c r="H35" s="591">
        <f t="shared" si="24"/>
        <v>0</v>
      </c>
      <c r="I35" s="592">
        <f t="shared" si="24"/>
        <v>0</v>
      </c>
      <c r="J35" s="593">
        <f t="shared" si="24"/>
        <v>0</v>
      </c>
      <c r="K35" s="594"/>
      <c r="L35" s="595"/>
      <c r="M35" s="596"/>
    </row>
    <row r="36" spans="1:13" ht="13">
      <c r="A36" s="582"/>
      <c r="B36" s="597"/>
      <c r="C36" s="597"/>
      <c r="D36" s="597"/>
      <c r="E36" s="597"/>
      <c r="F36" s="597"/>
      <c r="G36" s="597"/>
      <c r="H36" s="597"/>
      <c r="I36" s="597"/>
      <c r="J36" s="597"/>
      <c r="K36" s="598"/>
      <c r="L36" s="598"/>
      <c r="M36" s="598"/>
    </row>
    <row r="37" spans="1:13" ht="13">
      <c r="A37" t="s">
        <v>71</v>
      </c>
      <c r="B37" s="597"/>
      <c r="C37" s="597"/>
      <c r="D37" s="597"/>
      <c r="E37" s="597"/>
      <c r="F37" s="597"/>
      <c r="G37" s="597"/>
      <c r="H37" s="597"/>
      <c r="I37" s="597"/>
      <c r="J37" s="597"/>
      <c r="K37" s="598"/>
      <c r="L37" s="598"/>
      <c r="M37" s="598"/>
    </row>
    <row r="38" spans="1:13" ht="13">
      <c r="A38" s="582"/>
      <c r="B38" s="597"/>
      <c r="C38" s="597"/>
      <c r="D38" s="597"/>
      <c r="E38" s="597"/>
      <c r="F38" s="597"/>
      <c r="G38" s="597"/>
      <c r="H38" s="597"/>
      <c r="I38" s="597"/>
      <c r="J38" s="597"/>
      <c r="K38" s="598"/>
      <c r="L38" s="598"/>
      <c r="M38" s="598"/>
    </row>
    <row r="39" spans="1:13" ht="15.5">
      <c r="A39" s="1231" t="s">
        <v>72</v>
      </c>
      <c r="B39" s="1231"/>
      <c r="C39" s="1231"/>
      <c r="D39" s="1231"/>
      <c r="E39" s="1231"/>
      <c r="F39" s="1231"/>
      <c r="G39" s="1231"/>
      <c r="H39" s="1231"/>
      <c r="I39" s="1231"/>
      <c r="J39" s="1231"/>
      <c r="K39" s="1231"/>
      <c r="L39" s="1231"/>
      <c r="M39" s="1231"/>
    </row>
    <row r="40" spans="1:13" ht="16" thickBot="1">
      <c r="A40" s="585"/>
      <c r="B40" s="585"/>
      <c r="C40" s="585"/>
      <c r="D40" s="585"/>
      <c r="E40" s="585"/>
      <c r="F40" s="585"/>
      <c r="G40" s="585"/>
      <c r="H40" s="585"/>
      <c r="I40" s="585"/>
      <c r="J40" s="585"/>
      <c r="K40" s="585"/>
      <c r="L40" s="585"/>
      <c r="M40" s="585"/>
    </row>
    <row r="41" spans="1:13" ht="13">
      <c r="A41" s="586"/>
      <c r="B41" s="1260" t="s">
        <v>63</v>
      </c>
      <c r="C41" s="1261"/>
      <c r="D41" s="1262"/>
      <c r="E41" s="1260" t="s">
        <v>69</v>
      </c>
      <c r="F41" s="1261"/>
      <c r="G41" s="1262"/>
      <c r="H41" s="1260" t="s">
        <v>4</v>
      </c>
      <c r="I41" s="1261"/>
      <c r="J41" s="1262"/>
      <c r="K41" s="1263" t="s">
        <v>5</v>
      </c>
      <c r="L41" s="1261"/>
      <c r="M41" s="1262"/>
    </row>
    <row r="42" spans="1:13" ht="13.5" thickBot="1">
      <c r="A42" s="587"/>
      <c r="B42" s="476" t="s">
        <v>7</v>
      </c>
      <c r="C42" s="477" t="s">
        <v>8</v>
      </c>
      <c r="D42" s="478" t="s">
        <v>9</v>
      </c>
      <c r="E42" s="476" t="s">
        <v>7</v>
      </c>
      <c r="F42" s="477" t="s">
        <v>8</v>
      </c>
      <c r="G42" s="478" t="s">
        <v>9</v>
      </c>
      <c r="H42" s="476" t="s">
        <v>7</v>
      </c>
      <c r="I42" s="477" t="s">
        <v>8</v>
      </c>
      <c r="J42" s="478" t="s">
        <v>9</v>
      </c>
      <c r="K42" s="476" t="s">
        <v>7</v>
      </c>
      <c r="L42" s="477" t="s">
        <v>8</v>
      </c>
      <c r="M42" s="478" t="s">
        <v>9</v>
      </c>
    </row>
    <row r="43" spans="1:13">
      <c r="A43" s="455" t="s">
        <v>73</v>
      </c>
      <c r="B43" s="247"/>
      <c r="C43" s="248"/>
      <c r="D43" s="249">
        <f t="shared" ref="D43:D44" si="25">B43+C43</f>
        <v>0</v>
      </c>
      <c r="E43" s="247">
        <v>0</v>
      </c>
      <c r="F43" s="248">
        <v>0</v>
      </c>
      <c r="G43" s="249">
        <f t="shared" ref="G43:G44" si="26">E43+F43</f>
        <v>0</v>
      </c>
      <c r="H43" s="247">
        <v>0</v>
      </c>
      <c r="I43" s="248">
        <v>0</v>
      </c>
      <c r="J43" s="249">
        <f t="shared" ref="J43:J44" si="27">H43+I43</f>
        <v>0</v>
      </c>
      <c r="K43" s="588"/>
      <c r="L43" s="589"/>
      <c r="M43" s="590"/>
    </row>
    <row r="44" spans="1:13">
      <c r="A44" s="581"/>
      <c r="B44" s="247"/>
      <c r="C44" s="248"/>
      <c r="D44" s="249">
        <f t="shared" si="25"/>
        <v>0</v>
      </c>
      <c r="E44" s="247">
        <v>0</v>
      </c>
      <c r="F44" s="248">
        <v>0</v>
      </c>
      <c r="G44" s="249">
        <f t="shared" si="26"/>
        <v>0</v>
      </c>
      <c r="H44" s="247">
        <v>0</v>
      </c>
      <c r="I44" s="248">
        <v>0</v>
      </c>
      <c r="J44" s="249">
        <f t="shared" si="27"/>
        <v>0</v>
      </c>
      <c r="K44" s="588"/>
      <c r="L44" s="589"/>
      <c r="M44" s="590"/>
    </row>
    <row r="45" spans="1:13" ht="13.5" thickBot="1">
      <c r="A45" s="489" t="s">
        <v>65</v>
      </c>
      <c r="B45" s="591">
        <f>SUM(B43:B44)</f>
        <v>0</v>
      </c>
      <c r="C45" s="592">
        <f>SUM(C43:C44)</f>
        <v>0</v>
      </c>
      <c r="D45" s="593">
        <v>0</v>
      </c>
      <c r="E45" s="591">
        <f t="shared" ref="E45:J45" si="28">SUM(E43:E44)</f>
        <v>0</v>
      </c>
      <c r="F45" s="592">
        <f t="shared" si="28"/>
        <v>0</v>
      </c>
      <c r="G45" s="593">
        <f t="shared" si="28"/>
        <v>0</v>
      </c>
      <c r="H45" s="591">
        <f t="shared" si="28"/>
        <v>0</v>
      </c>
      <c r="I45" s="592">
        <f t="shared" si="28"/>
        <v>0</v>
      </c>
      <c r="J45" s="593">
        <f t="shared" si="28"/>
        <v>0</v>
      </c>
      <c r="K45" s="594"/>
      <c r="L45" s="595"/>
      <c r="M45" s="596"/>
    </row>
    <row r="46" spans="1:13" ht="13">
      <c r="A46" s="582"/>
      <c r="B46" s="597"/>
      <c r="C46" s="597"/>
      <c r="D46" s="597"/>
      <c r="E46" s="597"/>
      <c r="F46" s="597"/>
      <c r="G46" s="597"/>
      <c r="H46" s="597"/>
      <c r="I46" s="597"/>
      <c r="J46" s="597"/>
      <c r="K46" s="598"/>
      <c r="L46" s="598"/>
      <c r="M46" s="598"/>
    </row>
    <row r="47" spans="1:13" ht="13">
      <c r="A47" t="s">
        <v>74</v>
      </c>
      <c r="B47" s="597"/>
      <c r="C47" s="597"/>
      <c r="D47" s="597"/>
      <c r="E47" s="597"/>
      <c r="F47" s="597"/>
      <c r="G47" s="597"/>
      <c r="H47" s="597"/>
      <c r="I47" s="597"/>
      <c r="J47" s="597"/>
      <c r="K47" s="598"/>
      <c r="L47" s="598"/>
      <c r="M47" s="598"/>
    </row>
    <row r="48" spans="1:13">
      <c r="A48"/>
      <c r="B48"/>
      <c r="C48"/>
      <c r="D48"/>
      <c r="E48"/>
      <c r="F48"/>
      <c r="G48"/>
      <c r="H48"/>
      <c r="I48"/>
      <c r="J48"/>
      <c r="K48"/>
      <c r="L48"/>
      <c r="M48"/>
    </row>
    <row r="49" spans="1:13" ht="15.5">
      <c r="A49" s="1231" t="s">
        <v>75</v>
      </c>
      <c r="B49" s="1231"/>
      <c r="C49" s="1231"/>
      <c r="D49" s="1231"/>
      <c r="E49" s="1231"/>
      <c r="F49" s="1231"/>
      <c r="G49" s="1231"/>
      <c r="H49" s="1231"/>
      <c r="I49" s="1231"/>
      <c r="J49" s="1231"/>
      <c r="K49" s="1231"/>
      <c r="L49" s="1231"/>
      <c r="M49" s="1231"/>
    </row>
    <row r="50" spans="1:13" ht="16" thickBot="1">
      <c r="A50" s="585"/>
      <c r="B50" s="585"/>
      <c r="C50" s="585"/>
      <c r="D50" s="585"/>
      <c r="E50" s="585"/>
      <c r="F50" s="585"/>
      <c r="G50" s="585"/>
      <c r="H50" s="585"/>
      <c r="I50" s="585"/>
      <c r="J50" s="585"/>
      <c r="K50" s="585"/>
      <c r="L50" s="585"/>
      <c r="M50" s="585"/>
    </row>
    <row r="51" spans="1:13" ht="13">
      <c r="A51" s="586"/>
      <c r="B51" s="1260" t="s">
        <v>24</v>
      </c>
      <c r="C51" s="1261"/>
      <c r="D51" s="1262"/>
      <c r="E51" s="1260" t="s">
        <v>3</v>
      </c>
      <c r="F51" s="1261"/>
      <c r="G51" s="1262"/>
      <c r="H51" s="1260" t="s">
        <v>4</v>
      </c>
      <c r="I51" s="1261"/>
      <c r="J51" s="1262"/>
      <c r="K51" s="1263" t="s">
        <v>5</v>
      </c>
      <c r="L51" s="1261"/>
      <c r="M51" s="1262"/>
    </row>
    <row r="52" spans="1:13" ht="13.5" thickBot="1">
      <c r="B52" s="476" t="s">
        <v>7</v>
      </c>
      <c r="C52" s="477" t="s">
        <v>8</v>
      </c>
      <c r="D52" s="478" t="s">
        <v>9</v>
      </c>
      <c r="E52" s="476" t="s">
        <v>7</v>
      </c>
      <c r="F52" s="477" t="s">
        <v>8</v>
      </c>
      <c r="G52" s="478" t="s">
        <v>9</v>
      </c>
      <c r="H52" s="476" t="s">
        <v>7</v>
      </c>
      <c r="I52" s="477" t="s">
        <v>8</v>
      </c>
      <c r="J52" s="478" t="s">
        <v>9</v>
      </c>
      <c r="K52" s="476" t="s">
        <v>7</v>
      </c>
      <c r="L52" s="477" t="s">
        <v>8</v>
      </c>
      <c r="M52" s="478" t="s">
        <v>9</v>
      </c>
    </row>
    <row r="53" spans="1:13">
      <c r="A53" s="601" t="s">
        <v>76</v>
      </c>
      <c r="B53" s="241">
        <v>2503978</v>
      </c>
      <c r="C53" s="242">
        <v>1467786</v>
      </c>
      <c r="D53" s="243">
        <f>B53+C53</f>
        <v>3971764</v>
      </c>
      <c r="E53" s="241">
        <v>0</v>
      </c>
      <c r="F53" s="242">
        <v>0</v>
      </c>
      <c r="G53" s="243">
        <f t="shared" ref="G53:G54" si="29">E53+F53</f>
        <v>0</v>
      </c>
      <c r="H53" s="241">
        <v>0</v>
      </c>
      <c r="I53" s="242">
        <v>0</v>
      </c>
      <c r="J53" s="243">
        <f t="shared" ref="J53:J54" si="30">H53+I53</f>
        <v>0</v>
      </c>
      <c r="K53" s="133">
        <f>+H53/B53</f>
        <v>0</v>
      </c>
      <c r="L53" s="134">
        <f t="shared" ref="L53:M55" si="31">I53/C53</f>
        <v>0</v>
      </c>
      <c r="M53" s="135">
        <f t="shared" si="31"/>
        <v>0</v>
      </c>
    </row>
    <row r="54" spans="1:13">
      <c r="A54" s="581" t="s">
        <v>18</v>
      </c>
      <c r="B54" s="241">
        <v>689000</v>
      </c>
      <c r="C54" s="242">
        <v>611000</v>
      </c>
      <c r="D54" s="243">
        <f t="shared" ref="D54" si="32">B54+C54</f>
        <v>1300000</v>
      </c>
      <c r="E54" s="241">
        <v>0</v>
      </c>
      <c r="F54" s="242">
        <v>0</v>
      </c>
      <c r="G54" s="243">
        <f t="shared" si="29"/>
        <v>0</v>
      </c>
      <c r="H54" s="241">
        <v>689000</v>
      </c>
      <c r="I54" s="242">
        <v>611000</v>
      </c>
      <c r="J54" s="243">
        <f t="shared" si="30"/>
        <v>1300000</v>
      </c>
      <c r="K54" s="133">
        <f>+H54/B54</f>
        <v>1</v>
      </c>
      <c r="L54" s="134">
        <f t="shared" si="31"/>
        <v>1</v>
      </c>
      <c r="M54" s="135">
        <f t="shared" si="31"/>
        <v>1</v>
      </c>
    </row>
    <row r="55" spans="1:13" ht="13.5" thickBot="1">
      <c r="A55" s="489" t="s">
        <v>65</v>
      </c>
      <c r="B55" s="244">
        <f>SUM(B53:B54)</f>
        <v>3192978</v>
      </c>
      <c r="C55" s="245">
        <f>SUM(C53:C54)</f>
        <v>2078786</v>
      </c>
      <c r="D55" s="246">
        <f>SUM(D53:D54)</f>
        <v>5271764</v>
      </c>
      <c r="E55" s="244">
        <f t="shared" ref="E55:J55" si="33">SUM(E53:E54)</f>
        <v>0</v>
      </c>
      <c r="F55" s="245">
        <f t="shared" si="33"/>
        <v>0</v>
      </c>
      <c r="G55" s="246">
        <f t="shared" si="33"/>
        <v>0</v>
      </c>
      <c r="H55" s="244">
        <f t="shared" si="33"/>
        <v>689000</v>
      </c>
      <c r="I55" s="245">
        <f t="shared" si="33"/>
        <v>611000</v>
      </c>
      <c r="J55" s="246">
        <f t="shared" si="33"/>
        <v>1300000</v>
      </c>
      <c r="K55" s="137">
        <f>+H55/B55</f>
        <v>0.21578601543762593</v>
      </c>
      <c r="L55" s="138">
        <f t="shared" si="31"/>
        <v>0.2939215484422158</v>
      </c>
      <c r="M55" s="139">
        <f t="shared" si="31"/>
        <v>0.2465967748176891</v>
      </c>
    </row>
    <row r="56" spans="1:13">
      <c r="A56"/>
      <c r="B56"/>
      <c r="C56"/>
      <c r="D56"/>
      <c r="E56"/>
      <c r="F56"/>
      <c r="G56"/>
      <c r="H56"/>
      <c r="I56"/>
      <c r="J56"/>
      <c r="K56"/>
      <c r="L56"/>
      <c r="M56"/>
    </row>
    <row r="57" spans="1:13">
      <c r="A57" s="386" t="s">
        <v>77</v>
      </c>
      <c r="B57"/>
      <c r="C57"/>
      <c r="D57"/>
      <c r="E57"/>
      <c r="F57"/>
      <c r="G57"/>
      <c r="H57"/>
      <c r="I57"/>
      <c r="J57"/>
      <c r="K57"/>
      <c r="L57"/>
      <c r="M57"/>
    </row>
    <row r="58" spans="1:13">
      <c r="A58" s="809" t="s">
        <v>78</v>
      </c>
      <c r="B58"/>
      <c r="C58"/>
      <c r="D58"/>
      <c r="E58"/>
      <c r="F58"/>
      <c r="G58"/>
      <c r="H58"/>
      <c r="I58"/>
      <c r="J58"/>
      <c r="K58"/>
      <c r="L58"/>
      <c r="M58"/>
    </row>
    <row r="59" spans="1:13">
      <c r="A59" s="231"/>
      <c r="B59" s="231"/>
      <c r="C59" s="231"/>
      <c r="D59" s="231"/>
      <c r="E59" s="231"/>
      <c r="F59" s="231"/>
      <c r="G59" s="231"/>
      <c r="H59"/>
      <c r="I59"/>
      <c r="J59" s="148"/>
      <c r="K59"/>
      <c r="L59"/>
      <c r="M59"/>
    </row>
    <row r="60" spans="1:13" ht="13">
      <c r="A60" s="1244" t="s">
        <v>21</v>
      </c>
      <c r="B60" s="1244"/>
      <c r="C60" s="1244"/>
      <c r="D60" s="1244"/>
      <c r="E60" s="1244"/>
      <c r="F60" s="1244"/>
      <c r="G60" s="1244"/>
      <c r="H60" s="1244"/>
      <c r="I60" s="1244"/>
      <c r="J60" s="1244"/>
      <c r="K60" s="1244"/>
    </row>
  </sheetData>
  <mergeCells count="31">
    <mergeCell ref="A60:K60"/>
    <mergeCell ref="A49:M49"/>
    <mergeCell ref="B51:D51"/>
    <mergeCell ref="E51:G51"/>
    <mergeCell ref="H51:J51"/>
    <mergeCell ref="K51:M51"/>
    <mergeCell ref="A39:M39"/>
    <mergeCell ref="B41:D41"/>
    <mergeCell ref="E41:G41"/>
    <mergeCell ref="H41:J41"/>
    <mergeCell ref="K41:M41"/>
    <mergeCell ref="A29:M29"/>
    <mergeCell ref="B31:D31"/>
    <mergeCell ref="E31:G31"/>
    <mergeCell ref="H31:J31"/>
    <mergeCell ref="K31:M31"/>
    <mergeCell ref="A18:M18"/>
    <mergeCell ref="A19:M19"/>
    <mergeCell ref="B20:D20"/>
    <mergeCell ref="E20:G20"/>
    <mergeCell ref="A1:M1"/>
    <mergeCell ref="A2:M2"/>
    <mergeCell ref="A4:M4"/>
    <mergeCell ref="B5:D5"/>
    <mergeCell ref="E5:G5"/>
    <mergeCell ref="H5:J5"/>
    <mergeCell ref="K5:M5"/>
    <mergeCell ref="A5:A6"/>
    <mergeCell ref="H20:J20"/>
    <mergeCell ref="K20:M20"/>
    <mergeCell ref="A3:M3"/>
  </mergeCells>
  <pageMargins left="0.7" right="0.7" top="0.75" bottom="0.75" header="0.3" footer="0.3"/>
  <pageSetup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sheetPr>
    <pageSetUpPr fitToPage="1"/>
  </sheetPr>
  <dimension ref="A1:M20"/>
  <sheetViews>
    <sheetView zoomScale="90" zoomScaleNormal="90" workbookViewId="0">
      <selection sqref="A1:H1"/>
    </sheetView>
  </sheetViews>
  <sheetFormatPr defaultColWidth="8.54296875" defaultRowHeight="12.5"/>
  <cols>
    <col min="1" max="1" width="15.81640625" style="386" customWidth="1"/>
    <col min="2" max="2" width="16.1796875" style="386" customWidth="1"/>
    <col min="3" max="4" width="16.54296875" style="386" customWidth="1"/>
    <col min="5" max="5" width="14.81640625" style="386" customWidth="1"/>
    <col min="6" max="6" width="16.453125" style="386" customWidth="1"/>
    <col min="7" max="7" width="18.1796875" style="399" customWidth="1"/>
    <col min="8" max="8" width="19.54296875" style="386" customWidth="1"/>
    <col min="9" max="9" width="12.1796875" style="388" bestFit="1" customWidth="1"/>
    <col min="10" max="11" width="8.54296875" style="388"/>
    <col min="12" max="16384" width="8.54296875" style="386"/>
  </cols>
  <sheetData>
    <row r="1" spans="1:13" ht="15.5">
      <c r="A1" s="1414" t="s">
        <v>771</v>
      </c>
      <c r="B1" s="1414"/>
      <c r="C1" s="1414"/>
      <c r="D1" s="1414"/>
      <c r="E1" s="1414"/>
      <c r="F1" s="1414"/>
      <c r="G1" s="1414"/>
      <c r="H1" s="1414"/>
      <c r="I1" s="1206"/>
      <c r="J1" s="1206"/>
      <c r="K1" s="1206"/>
      <c r="L1" s="1205"/>
      <c r="M1" s="1205"/>
    </row>
    <row r="2" spans="1:13" ht="15.5">
      <c r="A2" s="1415" t="s">
        <v>1</v>
      </c>
      <c r="B2" s="1549"/>
      <c r="C2" s="1549"/>
      <c r="D2" s="1549"/>
      <c r="E2" s="1549"/>
      <c r="F2" s="1549"/>
      <c r="G2" s="1549"/>
      <c r="H2" s="1549"/>
    </row>
    <row r="3" spans="1:13" ht="16" thickBot="1">
      <c r="A3" s="1550" t="s">
        <v>777</v>
      </c>
      <c r="B3" s="1549"/>
      <c r="C3" s="1549"/>
      <c r="D3" s="1549"/>
      <c r="E3" s="1549"/>
      <c r="F3" s="1549"/>
      <c r="G3" s="1549"/>
      <c r="H3" s="1549"/>
    </row>
    <row r="4" spans="1:13" ht="39">
      <c r="A4" s="827" t="s">
        <v>373</v>
      </c>
      <c r="B4" s="828" t="s">
        <v>772</v>
      </c>
      <c r="C4" s="828" t="s">
        <v>662</v>
      </c>
      <c r="D4" s="828" t="s">
        <v>663</v>
      </c>
      <c r="E4" s="828" t="s">
        <v>664</v>
      </c>
      <c r="F4" s="828" t="s">
        <v>773</v>
      </c>
      <c r="G4" s="939" t="s">
        <v>666</v>
      </c>
      <c r="H4" s="829" t="s">
        <v>667</v>
      </c>
      <c r="I4" s="392"/>
      <c r="J4" s="392"/>
    </row>
    <row r="5" spans="1:13" s="388" customFormat="1">
      <c r="A5" s="940" t="s">
        <v>381</v>
      </c>
      <c r="B5" s="560">
        <v>39800</v>
      </c>
      <c r="C5" s="560">
        <v>1343</v>
      </c>
      <c r="D5" s="941">
        <v>3.4000000000000002E-2</v>
      </c>
      <c r="E5" s="942">
        <v>485</v>
      </c>
      <c r="F5" s="942">
        <v>858</v>
      </c>
      <c r="G5" s="941">
        <f>E5/C5</f>
        <v>0.36113179448994787</v>
      </c>
      <c r="H5" s="943">
        <f>F5/B5</f>
        <v>2.1557788944723617E-2</v>
      </c>
      <c r="I5" s="393"/>
      <c r="J5" s="394"/>
    </row>
    <row r="6" spans="1:13">
      <c r="A6" s="940" t="s">
        <v>382</v>
      </c>
      <c r="B6" s="560">
        <v>39689</v>
      </c>
      <c r="C6" s="560">
        <v>1471</v>
      </c>
      <c r="D6" s="941">
        <f>C6/B6</f>
        <v>3.7063166116556225E-2</v>
      </c>
      <c r="E6" s="942">
        <v>514</v>
      </c>
      <c r="F6" s="942">
        <v>957</v>
      </c>
      <c r="G6" s="941">
        <f>E6/C6</f>
        <v>0.34942216179469748</v>
      </c>
      <c r="H6" s="943">
        <f>F6/B6</f>
        <v>2.4112474489153164E-2</v>
      </c>
      <c r="I6" s="393"/>
      <c r="J6" s="394"/>
    </row>
    <row r="7" spans="1:13">
      <c r="A7" s="940" t="s">
        <v>383</v>
      </c>
      <c r="B7" s="560">
        <v>39907</v>
      </c>
      <c r="C7" s="560">
        <v>3669</v>
      </c>
      <c r="D7" s="941">
        <f>C7/B7</f>
        <v>9.1938757611446612E-2</v>
      </c>
      <c r="E7" s="942"/>
      <c r="F7" s="942"/>
      <c r="G7" s="941"/>
      <c r="H7" s="943"/>
      <c r="I7" s="395"/>
      <c r="J7" s="394"/>
    </row>
    <row r="8" spans="1:13">
      <c r="A8" s="940" t="s">
        <v>384</v>
      </c>
      <c r="B8" s="560">
        <v>39730</v>
      </c>
      <c r="C8" s="560">
        <v>2860</v>
      </c>
      <c r="D8" s="941">
        <f>C8/B8</f>
        <v>7.1985904857790078E-2</v>
      </c>
      <c r="E8" s="942"/>
      <c r="F8" s="942"/>
      <c r="G8" s="941"/>
      <c r="H8" s="943"/>
      <c r="I8" s="395"/>
      <c r="J8" s="394"/>
    </row>
    <row r="9" spans="1:13">
      <c r="A9" s="940" t="s">
        <v>385</v>
      </c>
      <c r="B9" s="944">
        <v>39278</v>
      </c>
      <c r="C9" s="944">
        <v>1485</v>
      </c>
      <c r="D9" s="941">
        <f>C9/B9</f>
        <v>3.7807424003258823E-2</v>
      </c>
      <c r="E9" s="942"/>
      <c r="F9" s="942"/>
      <c r="G9" s="941"/>
      <c r="H9" s="943"/>
      <c r="I9" s="395"/>
    </row>
    <row r="10" spans="1:13">
      <c r="A10" s="940" t="s">
        <v>386</v>
      </c>
      <c r="B10" s="560"/>
      <c r="C10" s="560"/>
      <c r="D10" s="941"/>
      <c r="E10" s="560"/>
      <c r="F10" s="560"/>
      <c r="G10" s="941"/>
      <c r="H10" s="943"/>
      <c r="I10" s="395"/>
    </row>
    <row r="11" spans="1:13">
      <c r="A11" s="940" t="s">
        <v>387</v>
      </c>
      <c r="B11" s="560"/>
      <c r="C11" s="560"/>
      <c r="D11" s="941"/>
      <c r="E11" s="560"/>
      <c r="F11" s="560"/>
      <c r="G11" s="941"/>
      <c r="H11" s="945"/>
      <c r="I11" s="395"/>
    </row>
    <row r="12" spans="1:13">
      <c r="A12" s="940" t="s">
        <v>388</v>
      </c>
      <c r="B12" s="560"/>
      <c r="C12" s="560"/>
      <c r="D12" s="941"/>
      <c r="E12" s="560"/>
      <c r="F12" s="560"/>
      <c r="G12" s="941"/>
      <c r="H12" s="945"/>
      <c r="I12" s="395"/>
      <c r="J12" s="396"/>
    </row>
    <row r="13" spans="1:13">
      <c r="A13" s="940" t="s">
        <v>389</v>
      </c>
      <c r="B13" s="560"/>
      <c r="C13" s="560"/>
      <c r="D13" s="941"/>
      <c r="E13" s="560"/>
      <c r="F13" s="560"/>
      <c r="G13" s="941"/>
      <c r="H13" s="945"/>
      <c r="I13" s="397"/>
      <c r="J13" s="396"/>
      <c r="K13" s="396"/>
    </row>
    <row r="14" spans="1:13">
      <c r="A14" s="940" t="s">
        <v>390</v>
      </c>
      <c r="B14" s="560"/>
      <c r="C14" s="560"/>
      <c r="D14" s="941"/>
      <c r="E14" s="560"/>
      <c r="F14" s="560"/>
      <c r="G14" s="941"/>
      <c r="H14" s="943"/>
      <c r="I14" s="398"/>
    </row>
    <row r="15" spans="1:13">
      <c r="A15" s="940" t="s">
        <v>391</v>
      </c>
      <c r="B15" s="560"/>
      <c r="C15" s="560"/>
      <c r="D15" s="941"/>
      <c r="E15" s="560"/>
      <c r="F15" s="560"/>
      <c r="G15" s="941"/>
      <c r="H15" s="943"/>
      <c r="I15" s="398"/>
    </row>
    <row r="16" spans="1:13" ht="13" thickBot="1">
      <c r="A16" s="946" t="s">
        <v>392</v>
      </c>
      <c r="B16" s="562"/>
      <c r="C16" s="562"/>
      <c r="D16" s="941"/>
      <c r="E16" s="562"/>
      <c r="F16" s="562"/>
      <c r="G16" s="941"/>
      <c r="H16" s="943"/>
      <c r="I16" s="398"/>
    </row>
    <row r="17" spans="1:9" ht="13.5" thickBot="1">
      <c r="A17" s="294" t="s">
        <v>393</v>
      </c>
      <c r="B17" s="295">
        <f>B9</f>
        <v>39278</v>
      </c>
      <c r="C17" s="295">
        <f>SUM(C5:C16)</f>
        <v>10828</v>
      </c>
      <c r="D17" s="296">
        <f>C17/B17</f>
        <v>0.27567595091399766</v>
      </c>
      <c r="E17" s="295">
        <f>SUM(E5:E16)</f>
        <v>999</v>
      </c>
      <c r="F17" s="295">
        <f>SUM(F5:F16)</f>
        <v>1815</v>
      </c>
      <c r="G17" s="296">
        <f>E17/(SUM(C5:C6))</f>
        <v>0.35501066098081024</v>
      </c>
      <c r="H17" s="958">
        <f>F17/B17</f>
        <v>4.6209073781760784E-2</v>
      </c>
      <c r="I17" s="395"/>
    </row>
    <row r="18" spans="1:9" ht="15.5">
      <c r="A18" s="564"/>
      <c r="B18" s="564"/>
      <c r="C18" s="564"/>
      <c r="D18" s="564"/>
      <c r="E18" s="564"/>
      <c r="F18" s="564"/>
      <c r="G18" s="565"/>
      <c r="H18" s="564"/>
    </row>
    <row r="19" spans="1:9" ht="25.5" customHeight="1">
      <c r="A19" s="1480" t="s">
        <v>668</v>
      </c>
      <c r="B19" s="1481"/>
      <c r="C19" s="1481"/>
      <c r="D19" s="1481"/>
      <c r="E19" s="1481"/>
      <c r="F19" s="1481"/>
      <c r="G19" s="1481"/>
      <c r="H19" s="1481"/>
      <c r="I19" s="281"/>
    </row>
    <row r="20" spans="1:9">
      <c r="A20" s="1551" t="s">
        <v>774</v>
      </c>
      <c r="B20" s="1551"/>
      <c r="C20" s="1551"/>
      <c r="D20" s="1551"/>
      <c r="E20" s="1551"/>
      <c r="F20" s="1551"/>
      <c r="G20" s="1551"/>
      <c r="H20" s="1551"/>
    </row>
  </sheetData>
  <mergeCells count="5">
    <mergeCell ref="A20:H20"/>
    <mergeCell ref="A1:H1"/>
    <mergeCell ref="A2:H2"/>
    <mergeCell ref="A3:H3"/>
    <mergeCell ref="A19:H19"/>
  </mergeCells>
  <printOptions horizontalCentered="1" verticalCentered="1"/>
  <pageMargins left="0.25" right="0.25" top="0.5" bottom="0.5" header="0.5" footer="0.5"/>
  <pageSetup orientation="landscape" r:id="rId1"/>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dimension ref="A1:M35"/>
  <sheetViews>
    <sheetView zoomScale="90" zoomScaleNormal="90" workbookViewId="0">
      <selection sqref="A1:G1"/>
    </sheetView>
  </sheetViews>
  <sheetFormatPr defaultColWidth="9.453125" defaultRowHeight="12.5"/>
  <cols>
    <col min="1" max="1" width="48.54296875" style="386" customWidth="1"/>
    <col min="2" max="6" width="9.54296875" style="386" customWidth="1"/>
    <col min="7" max="7" width="12.54296875" style="386" customWidth="1"/>
    <col min="8" max="16384" width="9.453125" style="386"/>
  </cols>
  <sheetData>
    <row r="1" spans="1:13" ht="15.5">
      <c r="A1" s="1414" t="s">
        <v>775</v>
      </c>
      <c r="B1" s="1414"/>
      <c r="C1" s="1414"/>
      <c r="D1" s="1414"/>
      <c r="E1" s="1414"/>
      <c r="F1" s="1414"/>
      <c r="G1" s="1553"/>
      <c r="H1" s="1205"/>
      <c r="I1" s="1205"/>
      <c r="J1" s="1205"/>
      <c r="K1" s="1205"/>
      <c r="L1" s="1205"/>
      <c r="M1" s="1205"/>
    </row>
    <row r="2" spans="1:13" ht="15.5">
      <c r="A2" s="1415" t="s">
        <v>1</v>
      </c>
      <c r="B2" s="1536"/>
      <c r="C2" s="1536"/>
      <c r="D2" s="1536"/>
      <c r="E2" s="1536"/>
      <c r="F2" s="1536"/>
      <c r="G2" s="1553"/>
    </row>
    <row r="3" spans="1:13" ht="16" thickBot="1">
      <c r="A3" s="1402" t="s">
        <v>777</v>
      </c>
      <c r="B3" s="1554"/>
      <c r="C3" s="1554"/>
      <c r="D3" s="1554"/>
      <c r="E3" s="1554"/>
      <c r="F3" s="1554"/>
      <c r="G3" s="1555"/>
    </row>
    <row r="4" spans="1:13" ht="13.5" customHeight="1">
      <c r="A4" s="1439" t="s">
        <v>672</v>
      </c>
      <c r="B4" s="1557" t="s">
        <v>673</v>
      </c>
      <c r="C4" s="1429"/>
      <c r="D4" s="1429"/>
      <c r="E4" s="1524"/>
      <c r="F4" s="1557" t="s">
        <v>674</v>
      </c>
      <c r="G4" s="1558"/>
    </row>
    <row r="5" spans="1:13" ht="13.5" customHeight="1">
      <c r="A5" s="1556"/>
      <c r="B5" s="1561" t="s">
        <v>675</v>
      </c>
      <c r="C5" s="1562"/>
      <c r="D5" s="1562"/>
      <c r="E5" s="1563"/>
      <c r="F5" s="1559"/>
      <c r="G5" s="1560"/>
    </row>
    <row r="6" spans="1:13" ht="24.75" customHeight="1" thickBot="1">
      <c r="A6" s="1443"/>
      <c r="B6" s="755" t="s">
        <v>676</v>
      </c>
      <c r="C6" s="755" t="s">
        <v>677</v>
      </c>
      <c r="D6" s="755" t="s">
        <v>678</v>
      </c>
      <c r="E6" s="755" t="s">
        <v>488</v>
      </c>
      <c r="F6" s="953" t="s">
        <v>679</v>
      </c>
      <c r="G6" s="756" t="s">
        <v>680</v>
      </c>
    </row>
    <row r="7" spans="1:13" ht="13">
      <c r="A7" s="948" t="s">
        <v>681</v>
      </c>
      <c r="B7" s="949"/>
      <c r="C7" s="950" t="s">
        <v>682</v>
      </c>
      <c r="D7" s="951"/>
      <c r="E7" s="950" t="s">
        <v>683</v>
      </c>
      <c r="F7" s="952">
        <v>0</v>
      </c>
      <c r="G7" s="954">
        <v>0</v>
      </c>
    </row>
    <row r="8" spans="1:13" ht="13">
      <c r="A8" s="566" t="s">
        <v>684</v>
      </c>
      <c r="B8" s="567"/>
      <c r="C8" s="567" t="s">
        <v>682</v>
      </c>
      <c r="D8" s="568"/>
      <c r="E8" s="567"/>
      <c r="F8" s="947">
        <v>0</v>
      </c>
      <c r="G8" s="955">
        <v>0</v>
      </c>
    </row>
    <row r="9" spans="1:13">
      <c r="A9" s="569" t="s">
        <v>685</v>
      </c>
      <c r="B9" s="570"/>
      <c r="C9" s="570" t="s">
        <v>682</v>
      </c>
      <c r="D9" s="571"/>
      <c r="E9" s="570"/>
      <c r="F9" s="947">
        <v>0</v>
      </c>
      <c r="G9" s="955">
        <v>0</v>
      </c>
    </row>
    <row r="10" spans="1:13">
      <c r="A10" s="569" t="s">
        <v>686</v>
      </c>
      <c r="B10" s="570"/>
      <c r="C10" s="570" t="s">
        <v>682</v>
      </c>
      <c r="D10" s="571"/>
      <c r="E10" s="570"/>
      <c r="F10" s="947">
        <v>0</v>
      </c>
      <c r="G10" s="955">
        <v>0</v>
      </c>
    </row>
    <row r="11" spans="1:13">
      <c r="A11" s="569" t="s">
        <v>687</v>
      </c>
      <c r="B11" s="570"/>
      <c r="C11" s="570" t="s">
        <v>682</v>
      </c>
      <c r="D11" s="571"/>
      <c r="E11" s="570" t="s">
        <v>683</v>
      </c>
      <c r="F11" s="947">
        <v>0</v>
      </c>
      <c r="G11" s="955">
        <v>0</v>
      </c>
    </row>
    <row r="12" spans="1:13">
      <c r="A12" s="569" t="s">
        <v>688</v>
      </c>
      <c r="B12" s="570"/>
      <c r="C12" s="570" t="s">
        <v>682</v>
      </c>
      <c r="D12" s="571"/>
      <c r="E12" s="570"/>
      <c r="F12" s="947">
        <v>1</v>
      </c>
      <c r="G12" s="955">
        <v>2</v>
      </c>
    </row>
    <row r="13" spans="1:13">
      <c r="A13" s="569" t="s">
        <v>689</v>
      </c>
      <c r="B13" s="570"/>
      <c r="C13" s="570" t="s">
        <v>682</v>
      </c>
      <c r="D13" s="571"/>
      <c r="E13" s="570"/>
      <c r="F13" s="947">
        <v>0</v>
      </c>
      <c r="G13" s="955">
        <v>0</v>
      </c>
    </row>
    <row r="14" spans="1:13">
      <c r="A14" s="569" t="s">
        <v>690</v>
      </c>
      <c r="B14" s="570"/>
      <c r="C14" s="570" t="s">
        <v>682</v>
      </c>
      <c r="D14" s="571"/>
      <c r="E14" s="570" t="s">
        <v>683</v>
      </c>
      <c r="F14" s="947">
        <v>0</v>
      </c>
      <c r="G14" s="955">
        <v>0</v>
      </c>
    </row>
    <row r="15" spans="1:13">
      <c r="A15" s="569" t="s">
        <v>691</v>
      </c>
      <c r="B15" s="572"/>
      <c r="C15" s="573" t="s">
        <v>682</v>
      </c>
      <c r="D15" s="574"/>
      <c r="E15" s="573" t="s">
        <v>683</v>
      </c>
      <c r="F15" s="947">
        <v>0</v>
      </c>
      <c r="G15" s="955">
        <v>0</v>
      </c>
    </row>
    <row r="16" spans="1:13">
      <c r="A16" s="569" t="s">
        <v>692</v>
      </c>
      <c r="B16" s="572"/>
      <c r="C16" s="573" t="s">
        <v>682</v>
      </c>
      <c r="D16" s="574"/>
      <c r="E16" s="573" t="s">
        <v>683</v>
      </c>
      <c r="F16" s="947">
        <v>0</v>
      </c>
      <c r="G16" s="955">
        <v>0</v>
      </c>
    </row>
    <row r="17" spans="1:7">
      <c r="A17" s="569" t="s">
        <v>693</v>
      </c>
      <c r="B17" s="572"/>
      <c r="C17" s="573" t="s">
        <v>682</v>
      </c>
      <c r="D17" s="574"/>
      <c r="E17" s="573"/>
      <c r="F17" s="947">
        <v>0</v>
      </c>
      <c r="G17" s="955">
        <v>0</v>
      </c>
    </row>
    <row r="18" spans="1:7">
      <c r="A18" s="569" t="s">
        <v>694</v>
      </c>
      <c r="B18" s="572"/>
      <c r="C18" s="573" t="s">
        <v>682</v>
      </c>
      <c r="D18" s="574"/>
      <c r="E18" s="573"/>
      <c r="F18" s="947">
        <v>0</v>
      </c>
      <c r="G18" s="955">
        <v>0</v>
      </c>
    </row>
    <row r="19" spans="1:7" ht="13">
      <c r="A19" s="569" t="s">
        <v>695</v>
      </c>
      <c r="B19" s="575"/>
      <c r="C19" s="570" t="s">
        <v>682</v>
      </c>
      <c r="D19" s="571"/>
      <c r="E19" s="570"/>
      <c r="F19" s="947">
        <v>0</v>
      </c>
      <c r="G19" s="955">
        <v>0</v>
      </c>
    </row>
    <row r="20" spans="1:7">
      <c r="A20" s="569" t="s">
        <v>696</v>
      </c>
      <c r="B20" s="570"/>
      <c r="C20" s="570" t="s">
        <v>682</v>
      </c>
      <c r="D20" s="571"/>
      <c r="E20" s="570"/>
      <c r="F20" s="947">
        <v>0</v>
      </c>
      <c r="G20" s="955">
        <v>0</v>
      </c>
    </row>
    <row r="21" spans="1:7">
      <c r="A21" s="576" t="s">
        <v>697</v>
      </c>
      <c r="B21" s="570"/>
      <c r="C21" s="570" t="s">
        <v>682</v>
      </c>
      <c r="D21" s="571"/>
      <c r="E21" s="570"/>
      <c r="F21" s="947">
        <v>0</v>
      </c>
      <c r="G21" s="955">
        <v>0</v>
      </c>
    </row>
    <row r="22" spans="1:7">
      <c r="A22" s="576" t="s">
        <v>698</v>
      </c>
      <c r="B22" s="570"/>
      <c r="C22" s="570" t="s">
        <v>682</v>
      </c>
      <c r="D22" s="571"/>
      <c r="E22" s="570" t="s">
        <v>683</v>
      </c>
      <c r="F22" s="947">
        <v>0</v>
      </c>
      <c r="G22" s="955">
        <v>0</v>
      </c>
    </row>
    <row r="23" spans="1:7">
      <c r="A23" s="576" t="s">
        <v>699</v>
      </c>
      <c r="B23" s="570"/>
      <c r="C23" s="570" t="s">
        <v>682</v>
      </c>
      <c r="D23" s="571"/>
      <c r="E23" s="570" t="s">
        <v>683</v>
      </c>
      <c r="F23" s="947">
        <v>0</v>
      </c>
      <c r="G23" s="955">
        <v>0</v>
      </c>
    </row>
    <row r="24" spans="1:7">
      <c r="A24" s="569" t="s">
        <v>700</v>
      </c>
      <c r="B24" s="570"/>
      <c r="C24" s="570" t="s">
        <v>682</v>
      </c>
      <c r="D24" s="571"/>
      <c r="E24" s="570"/>
      <c r="F24" s="947">
        <v>0</v>
      </c>
      <c r="G24" s="955">
        <v>0</v>
      </c>
    </row>
    <row r="25" spans="1:7">
      <c r="A25" s="569" t="s">
        <v>701</v>
      </c>
      <c r="B25" s="570"/>
      <c r="C25" s="570" t="s">
        <v>682</v>
      </c>
      <c r="D25" s="571"/>
      <c r="E25" s="570"/>
      <c r="F25" s="947">
        <v>0</v>
      </c>
      <c r="G25" s="955">
        <v>0</v>
      </c>
    </row>
    <row r="26" spans="1:7">
      <c r="A26" s="569" t="s">
        <v>702</v>
      </c>
      <c r="B26" s="570"/>
      <c r="C26" s="570" t="s">
        <v>682</v>
      </c>
      <c r="D26" s="571"/>
      <c r="E26" s="570"/>
      <c r="F26" s="947">
        <v>0</v>
      </c>
      <c r="G26" s="955">
        <v>0</v>
      </c>
    </row>
    <row r="27" spans="1:7">
      <c r="A27" s="569" t="s">
        <v>703</v>
      </c>
      <c r="B27" s="570"/>
      <c r="C27" s="570" t="s">
        <v>682</v>
      </c>
      <c r="D27" s="571"/>
      <c r="E27" s="570" t="s">
        <v>683</v>
      </c>
      <c r="F27" s="947">
        <v>0</v>
      </c>
      <c r="G27" s="955">
        <v>0</v>
      </c>
    </row>
    <row r="28" spans="1:7">
      <c r="A28" s="569" t="s">
        <v>704</v>
      </c>
      <c r="B28" s="570"/>
      <c r="C28" s="570" t="s">
        <v>682</v>
      </c>
      <c r="D28" s="571"/>
      <c r="E28" s="570"/>
      <c r="F28" s="947">
        <v>0</v>
      </c>
      <c r="G28" s="955">
        <v>0</v>
      </c>
    </row>
    <row r="29" spans="1:7">
      <c r="A29" s="569" t="s">
        <v>705</v>
      </c>
      <c r="B29" s="570"/>
      <c r="C29" s="570" t="s">
        <v>682</v>
      </c>
      <c r="D29" s="571"/>
      <c r="E29" s="570"/>
      <c r="F29" s="947">
        <v>0</v>
      </c>
      <c r="G29" s="955">
        <v>0</v>
      </c>
    </row>
    <row r="30" spans="1:7">
      <c r="A30" s="569" t="s">
        <v>706</v>
      </c>
      <c r="B30" s="570"/>
      <c r="C30" s="570" t="s">
        <v>682</v>
      </c>
      <c r="D30" s="571"/>
      <c r="E30" s="570"/>
      <c r="F30" s="947">
        <v>0</v>
      </c>
      <c r="G30" s="955">
        <v>0</v>
      </c>
    </row>
    <row r="31" spans="1:7" ht="13">
      <c r="A31" s="822" t="s">
        <v>707</v>
      </c>
      <c r="B31" s="956"/>
      <c r="C31" s="957"/>
      <c r="D31" s="957"/>
      <c r="E31" s="957"/>
      <c r="F31" s="825">
        <v>1</v>
      </c>
      <c r="G31" s="826">
        <v>2</v>
      </c>
    </row>
    <row r="32" spans="1:7" ht="28.5" customHeight="1">
      <c r="A32" s="331"/>
      <c r="B32" s="577"/>
      <c r="C32" s="577"/>
      <c r="D32" s="577"/>
      <c r="E32" s="577"/>
      <c r="F32" s="578"/>
      <c r="G32" s="578"/>
    </row>
    <row r="33" spans="1:11" ht="26.25" customHeight="1">
      <c r="A33" s="1552" t="s">
        <v>708</v>
      </c>
      <c r="B33" s="1552"/>
      <c r="C33" s="1552"/>
      <c r="D33" s="1552"/>
      <c r="E33" s="1552"/>
      <c r="F33" s="1552"/>
      <c r="G33" s="1552"/>
    </row>
    <row r="34" spans="1:11" ht="16" customHeight="1">
      <c r="A34" s="579"/>
      <c r="B34" s="579"/>
      <c r="C34" s="579"/>
      <c r="D34" s="579"/>
      <c r="E34" s="579"/>
      <c r="F34" s="579"/>
      <c r="G34" s="579"/>
    </row>
    <row r="35" spans="1:11" ht="29.5" customHeight="1">
      <c r="A35" s="1551" t="s">
        <v>161</v>
      </c>
      <c r="B35" s="1551"/>
      <c r="C35" s="1551"/>
      <c r="D35" s="1551"/>
      <c r="E35" s="1551"/>
      <c r="F35" s="1551"/>
      <c r="G35" s="1551"/>
      <c r="H35" s="580"/>
      <c r="I35" s="580"/>
      <c r="J35" s="580"/>
      <c r="K35" s="580"/>
    </row>
  </sheetData>
  <mergeCells count="9">
    <mergeCell ref="A35:G35"/>
    <mergeCell ref="A33:G33"/>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sheetPr>
    <pageSetUpPr fitToPage="1"/>
  </sheetPr>
  <dimension ref="A1:I101"/>
  <sheetViews>
    <sheetView zoomScaleNormal="100" workbookViewId="0">
      <selection sqref="A1:H1"/>
    </sheetView>
  </sheetViews>
  <sheetFormatPr defaultColWidth="9.453125" defaultRowHeight="12.5"/>
  <cols>
    <col min="1" max="1" width="51.453125" bestFit="1" customWidth="1"/>
    <col min="2" max="2" width="6.54296875" style="4" customWidth="1"/>
    <col min="3" max="3" width="9.81640625" customWidth="1"/>
    <col min="4" max="4" width="13.453125" customWidth="1"/>
    <col min="5" max="5" width="9.81640625" customWidth="1"/>
    <col min="6" max="6" width="10.54296875" customWidth="1"/>
    <col min="7" max="7" width="15" bestFit="1" customWidth="1"/>
    <col min="8" max="8" width="12" customWidth="1"/>
    <col min="9" max="9" width="14" bestFit="1" customWidth="1"/>
  </cols>
  <sheetData>
    <row r="1" spans="1:8" ht="15.5">
      <c r="A1" s="1264" t="s">
        <v>79</v>
      </c>
      <c r="B1" s="1264"/>
      <c r="C1" s="1264"/>
      <c r="D1" s="1264"/>
      <c r="E1" s="1264"/>
      <c r="F1" s="1264"/>
      <c r="G1" s="1264"/>
      <c r="H1" s="1264"/>
    </row>
    <row r="2" spans="1:8" ht="15.75" customHeight="1">
      <c r="A2" s="1231" t="s">
        <v>1</v>
      </c>
      <c r="B2" s="1231"/>
      <c r="C2" s="1231"/>
      <c r="D2" s="1231"/>
      <c r="E2" s="1231"/>
      <c r="F2" s="1231"/>
      <c r="G2" s="1231"/>
      <c r="H2" s="1231"/>
    </row>
    <row r="3" spans="1:8" ht="15.75" customHeight="1">
      <c r="A3" s="1233" t="s">
        <v>777</v>
      </c>
      <c r="B3" s="1233"/>
      <c r="C3" s="1233"/>
      <c r="D3" s="1233"/>
      <c r="E3" s="1233"/>
      <c r="F3" s="1233"/>
      <c r="G3" s="1233"/>
      <c r="H3" s="1233"/>
    </row>
    <row r="4" spans="1:8" ht="15.75" customHeight="1" thickBot="1">
      <c r="A4" s="58"/>
      <c r="B4" s="994"/>
      <c r="C4" s="59"/>
      <c r="D4" s="59"/>
      <c r="E4" s="59"/>
      <c r="F4" s="59"/>
      <c r="G4" s="59"/>
      <c r="H4" s="59"/>
    </row>
    <row r="5" spans="1:8" ht="15.75" customHeight="1" thickBot="1">
      <c r="A5" s="61"/>
      <c r="B5" s="1265" t="s">
        <v>80</v>
      </c>
      <c r="C5" s="1265"/>
      <c r="D5" s="1265"/>
      <c r="E5" s="1265"/>
      <c r="F5" s="1265"/>
      <c r="G5" s="1265"/>
      <c r="H5" s="1266"/>
    </row>
    <row r="6" spans="1:8" ht="12.75" customHeight="1" thickBot="1">
      <c r="A6" s="225"/>
      <c r="B6" s="995"/>
      <c r="C6" s="1267" t="s">
        <v>81</v>
      </c>
      <c r="D6" s="1267"/>
      <c r="E6" s="1267"/>
      <c r="F6" s="1267"/>
      <c r="G6" s="1267"/>
      <c r="H6" s="1267"/>
    </row>
    <row r="7" spans="1:8" ht="26">
      <c r="A7" s="62" t="s">
        <v>82</v>
      </c>
      <c r="B7" s="63" t="s">
        <v>83</v>
      </c>
      <c r="C7" s="436" t="s">
        <v>84</v>
      </c>
      <c r="D7" s="436" t="s">
        <v>85</v>
      </c>
      <c r="E7" s="436" t="s">
        <v>86</v>
      </c>
      <c r="F7" s="436" t="s">
        <v>87</v>
      </c>
      <c r="G7" s="437" t="s">
        <v>88</v>
      </c>
      <c r="H7" s="436" t="s">
        <v>89</v>
      </c>
    </row>
    <row r="8" spans="1:8" ht="12.75" customHeight="1">
      <c r="A8" s="64" t="s">
        <v>23</v>
      </c>
      <c r="B8" s="996"/>
      <c r="C8" s="160"/>
      <c r="D8" s="160"/>
      <c r="E8" s="160"/>
      <c r="F8" s="160"/>
      <c r="G8" s="160"/>
      <c r="H8" s="160"/>
    </row>
    <row r="9" spans="1:8">
      <c r="A9" s="645" t="s">
        <v>90</v>
      </c>
      <c r="B9" s="997" t="s">
        <v>91</v>
      </c>
      <c r="C9" s="161">
        <v>1058</v>
      </c>
      <c r="D9" s="161">
        <v>195730</v>
      </c>
      <c r="E9" s="161">
        <v>35.231400000000001</v>
      </c>
      <c r="F9" s="161">
        <v>20338</v>
      </c>
      <c r="G9" s="161">
        <v>950213.74</v>
      </c>
      <c r="H9" s="170">
        <v>2.1519852896018255E-2</v>
      </c>
    </row>
    <row r="10" spans="1:8">
      <c r="A10" s="645" t="s">
        <v>92</v>
      </c>
      <c r="B10" s="997" t="s">
        <v>91</v>
      </c>
      <c r="C10" s="161">
        <v>2665</v>
      </c>
      <c r="D10" s="161">
        <v>1478385.0530000003</v>
      </c>
      <c r="E10" s="161">
        <v>206.97359999999998</v>
      </c>
      <c r="F10" s="161">
        <v>0</v>
      </c>
      <c r="G10" s="161">
        <v>2543283.67</v>
      </c>
      <c r="H10" s="170">
        <v>5.7598715054620699E-2</v>
      </c>
    </row>
    <row r="11" spans="1:8" ht="12.75" customHeight="1">
      <c r="A11" s="645" t="s">
        <v>93</v>
      </c>
      <c r="B11" s="997" t="s">
        <v>91</v>
      </c>
      <c r="C11" s="161">
        <v>0</v>
      </c>
      <c r="D11" s="161">
        <v>0</v>
      </c>
      <c r="E11" s="161">
        <v>0</v>
      </c>
      <c r="F11" s="161">
        <v>0</v>
      </c>
      <c r="G11" s="161">
        <v>0</v>
      </c>
      <c r="H11" s="170">
        <v>0</v>
      </c>
    </row>
    <row r="12" spans="1:8" ht="12.75" customHeight="1">
      <c r="A12" s="645" t="s">
        <v>94</v>
      </c>
      <c r="B12" s="997" t="s">
        <v>91</v>
      </c>
      <c r="C12" s="161">
        <v>0</v>
      </c>
      <c r="D12" s="161">
        <v>0</v>
      </c>
      <c r="E12" s="161">
        <v>0</v>
      </c>
      <c r="F12" s="161">
        <v>0</v>
      </c>
      <c r="G12" s="161">
        <v>0</v>
      </c>
      <c r="H12" s="170">
        <v>0</v>
      </c>
    </row>
    <row r="13" spans="1:8" ht="12.75" customHeight="1">
      <c r="A13" s="645" t="s">
        <v>95</v>
      </c>
      <c r="B13" s="997" t="s">
        <v>91</v>
      </c>
      <c r="C13" s="161">
        <v>0</v>
      </c>
      <c r="D13" s="161">
        <v>0</v>
      </c>
      <c r="E13" s="161">
        <v>0</v>
      </c>
      <c r="F13" s="161">
        <v>0</v>
      </c>
      <c r="G13" s="161">
        <v>0</v>
      </c>
      <c r="H13" s="170">
        <v>0</v>
      </c>
    </row>
    <row r="14" spans="1:8" ht="13">
      <c r="A14" s="65" t="s">
        <v>26</v>
      </c>
      <c r="B14" s="160"/>
      <c r="C14" s="70"/>
      <c r="D14" s="70"/>
      <c r="E14" s="70"/>
      <c r="F14" s="70"/>
      <c r="G14" s="70"/>
      <c r="H14" s="70"/>
    </row>
    <row r="15" spans="1:8">
      <c r="A15" s="645" t="s">
        <v>96</v>
      </c>
      <c r="B15" s="998" t="s">
        <v>91</v>
      </c>
      <c r="C15" s="161"/>
      <c r="D15" s="161"/>
      <c r="E15" s="161"/>
      <c r="F15" s="161"/>
      <c r="G15" s="161"/>
      <c r="H15" s="170"/>
    </row>
    <row r="16" spans="1:8">
      <c r="A16" s="645" t="s">
        <v>97</v>
      </c>
      <c r="B16" s="998" t="s">
        <v>98</v>
      </c>
      <c r="C16" s="161">
        <v>22753</v>
      </c>
      <c r="D16" s="161">
        <v>136588.10600000003</v>
      </c>
      <c r="E16" s="161">
        <v>19.122613000000001</v>
      </c>
      <c r="F16" s="161">
        <v>115061.37959999997</v>
      </c>
      <c r="G16" s="161">
        <v>2098810.4500000011</v>
      </c>
      <c r="H16" s="170">
        <v>4.753256055908632E-2</v>
      </c>
    </row>
    <row r="17" spans="1:8">
      <c r="A17" s="645" t="s">
        <v>99</v>
      </c>
      <c r="B17" s="998" t="s">
        <v>98</v>
      </c>
      <c r="C17" s="161">
        <v>2974</v>
      </c>
      <c r="D17" s="161">
        <v>12393</v>
      </c>
      <c r="E17" s="161">
        <v>0</v>
      </c>
      <c r="F17" s="161">
        <v>11846.593800000001</v>
      </c>
      <c r="G17" s="161">
        <v>15198.95</v>
      </c>
      <c r="H17" s="170">
        <v>3.4421641616541631E-4</v>
      </c>
    </row>
    <row r="18" spans="1:8">
      <c r="A18" s="645" t="s">
        <v>100</v>
      </c>
      <c r="B18" s="998" t="s">
        <v>98</v>
      </c>
      <c r="C18" s="161">
        <v>698</v>
      </c>
      <c r="D18" s="161">
        <v>0</v>
      </c>
      <c r="E18" s="161">
        <v>0</v>
      </c>
      <c r="F18" s="161">
        <v>5455.1491999999998</v>
      </c>
      <c r="G18" s="161">
        <v>1537409.32</v>
      </c>
      <c r="H18" s="170">
        <v>3.4818295099971357E-2</v>
      </c>
    </row>
    <row r="19" spans="1:8">
      <c r="A19" s="645" t="s">
        <v>101</v>
      </c>
      <c r="B19" s="998" t="s">
        <v>98</v>
      </c>
      <c r="C19" s="161"/>
      <c r="D19" s="161"/>
      <c r="E19" s="161"/>
      <c r="F19" s="161"/>
      <c r="G19" s="161"/>
      <c r="H19" s="170"/>
    </row>
    <row r="20" spans="1:8">
      <c r="A20" s="645" t="s">
        <v>102</v>
      </c>
      <c r="B20" s="998" t="s">
        <v>91</v>
      </c>
      <c r="C20" s="161">
        <v>7</v>
      </c>
      <c r="D20" s="161">
        <v>11242.14</v>
      </c>
      <c r="E20" s="161">
        <v>1.4813400000000001</v>
      </c>
      <c r="F20" s="161">
        <v>0</v>
      </c>
      <c r="G20" s="161">
        <v>23160.41</v>
      </c>
      <c r="H20" s="170">
        <v>5.2452263657171508E-4</v>
      </c>
    </row>
    <row r="21" spans="1:8">
      <c r="A21" s="645" t="s">
        <v>103</v>
      </c>
      <c r="B21" s="998" t="s">
        <v>91</v>
      </c>
      <c r="C21" s="161">
        <v>71</v>
      </c>
      <c r="D21" s="161">
        <v>4</v>
      </c>
      <c r="E21" s="161">
        <v>0</v>
      </c>
      <c r="F21" s="161">
        <v>133.4</v>
      </c>
      <c r="G21" s="161">
        <v>6522.2699999999995</v>
      </c>
      <c r="H21" s="170">
        <v>1.4771233569840084E-4</v>
      </c>
    </row>
    <row r="22" spans="1:8">
      <c r="A22" s="645" t="s">
        <v>104</v>
      </c>
      <c r="B22" s="998" t="s">
        <v>91</v>
      </c>
      <c r="C22" s="161"/>
      <c r="D22" s="161"/>
      <c r="E22" s="161"/>
      <c r="F22" s="161"/>
      <c r="G22" s="161"/>
      <c r="H22" s="170"/>
    </row>
    <row r="23" spans="1:8">
      <c r="A23" s="645" t="s">
        <v>105</v>
      </c>
      <c r="B23" s="998"/>
      <c r="C23" s="161">
        <v>0</v>
      </c>
      <c r="D23" s="161">
        <v>0</v>
      </c>
      <c r="E23" s="161">
        <v>0</v>
      </c>
      <c r="F23" s="161">
        <v>0</v>
      </c>
      <c r="G23" s="161">
        <v>0</v>
      </c>
      <c r="H23" s="170">
        <v>0</v>
      </c>
    </row>
    <row r="24" spans="1:8" ht="13">
      <c r="A24" s="65" t="s">
        <v>27</v>
      </c>
      <c r="B24" s="160"/>
      <c r="C24" s="70"/>
      <c r="D24" s="70"/>
      <c r="E24" s="70"/>
      <c r="F24" s="70"/>
      <c r="G24" s="70"/>
      <c r="H24" s="70"/>
    </row>
    <row r="25" spans="1:8">
      <c r="A25" s="645" t="s">
        <v>106</v>
      </c>
      <c r="B25" s="998" t="s">
        <v>98</v>
      </c>
      <c r="C25" s="161">
        <v>18980</v>
      </c>
      <c r="D25" s="161">
        <v>873080</v>
      </c>
      <c r="E25" s="161">
        <v>79.715999999999966</v>
      </c>
      <c r="F25" s="161">
        <v>75920</v>
      </c>
      <c r="G25" s="161">
        <v>10263828.880000001</v>
      </c>
      <c r="H25" s="170">
        <v>0.23244884634851085</v>
      </c>
    </row>
    <row r="26" spans="1:8">
      <c r="A26" s="645" t="s">
        <v>107</v>
      </c>
      <c r="B26" s="998" t="s">
        <v>98</v>
      </c>
      <c r="C26" s="161"/>
      <c r="D26" s="161"/>
      <c r="E26" s="161"/>
      <c r="F26" s="161"/>
      <c r="G26" s="161"/>
      <c r="H26" s="170"/>
    </row>
    <row r="27" spans="1:8">
      <c r="A27" s="645" t="s">
        <v>108</v>
      </c>
      <c r="B27" s="998" t="s">
        <v>98</v>
      </c>
      <c r="C27" s="161">
        <v>0</v>
      </c>
      <c r="D27" s="161">
        <v>0</v>
      </c>
      <c r="E27" s="161">
        <v>0</v>
      </c>
      <c r="F27" s="161">
        <v>0</v>
      </c>
      <c r="G27" s="161">
        <v>0</v>
      </c>
      <c r="H27" s="170">
        <v>0</v>
      </c>
    </row>
    <row r="28" spans="1:8" s="3" customFormat="1">
      <c r="A28" s="645" t="s">
        <v>109</v>
      </c>
      <c r="B28" s="998" t="s">
        <v>98</v>
      </c>
      <c r="C28" s="161">
        <v>767</v>
      </c>
      <c r="D28" s="161">
        <v>8271.0779999999995</v>
      </c>
      <c r="E28" s="161">
        <v>1.4887919999999999</v>
      </c>
      <c r="F28" s="161">
        <v>33874.222000000002</v>
      </c>
      <c r="G28" s="161">
        <v>1444110.08</v>
      </c>
      <c r="H28" s="170">
        <v>3.2705311635734875E-2</v>
      </c>
    </row>
    <row r="29" spans="1:8" s="3" customFormat="1">
      <c r="A29" s="645" t="s">
        <v>110</v>
      </c>
      <c r="B29" s="998" t="s">
        <v>98</v>
      </c>
      <c r="C29" s="161">
        <v>0</v>
      </c>
      <c r="D29" s="161">
        <v>0</v>
      </c>
      <c r="E29" s="161">
        <v>0</v>
      </c>
      <c r="F29" s="161">
        <v>0</v>
      </c>
      <c r="G29" s="161">
        <v>0</v>
      </c>
      <c r="H29" s="170">
        <v>0</v>
      </c>
    </row>
    <row r="30" spans="1:8" s="3" customFormat="1">
      <c r="A30" s="989"/>
      <c r="B30" s="999"/>
      <c r="C30" s="161"/>
      <c r="D30" s="161"/>
      <c r="E30" s="161"/>
      <c r="F30" s="161"/>
      <c r="G30" s="161"/>
      <c r="H30" s="170"/>
    </row>
    <row r="31" spans="1:8" ht="13">
      <c r="A31" s="65" t="s">
        <v>28</v>
      </c>
      <c r="B31" s="160"/>
      <c r="C31" s="70"/>
      <c r="D31" s="70"/>
      <c r="E31" s="70"/>
      <c r="F31" s="70"/>
      <c r="G31" s="70"/>
      <c r="H31" s="70"/>
    </row>
    <row r="32" spans="1:8">
      <c r="A32" s="645" t="s">
        <v>111</v>
      </c>
      <c r="B32" s="998" t="s">
        <v>91</v>
      </c>
      <c r="C32" s="161"/>
      <c r="D32" s="161"/>
      <c r="E32" s="161"/>
      <c r="F32" s="161"/>
      <c r="G32" s="161"/>
      <c r="H32" s="170"/>
    </row>
    <row r="33" spans="1:8">
      <c r="A33" s="645" t="s">
        <v>112</v>
      </c>
      <c r="B33" s="998" t="s">
        <v>91</v>
      </c>
      <c r="C33" s="161">
        <v>821</v>
      </c>
      <c r="D33" s="161">
        <v>0</v>
      </c>
      <c r="E33" s="161">
        <v>0</v>
      </c>
      <c r="F33" s="161">
        <v>-20040.791800000003</v>
      </c>
      <c r="G33" s="161">
        <v>2993138.46</v>
      </c>
      <c r="H33" s="170">
        <v>6.7786748017992893E-2</v>
      </c>
    </row>
    <row r="34" spans="1:8">
      <c r="A34" s="645" t="s">
        <v>113</v>
      </c>
      <c r="B34" s="998" t="s">
        <v>91</v>
      </c>
      <c r="C34" s="161">
        <v>279</v>
      </c>
      <c r="D34" s="161">
        <v>-52678.624000000003</v>
      </c>
      <c r="E34" s="161">
        <v>-9.4822719999999983</v>
      </c>
      <c r="F34" s="161">
        <v>0</v>
      </c>
      <c r="G34" s="161">
        <v>232647.69000000003</v>
      </c>
      <c r="H34" s="170">
        <v>5.2688609463787152E-3</v>
      </c>
    </row>
    <row r="35" spans="1:8">
      <c r="A35" s="645" t="s">
        <v>114</v>
      </c>
      <c r="B35" s="998" t="s">
        <v>91</v>
      </c>
      <c r="C35" s="161">
        <v>1</v>
      </c>
      <c r="D35" s="161">
        <v>285.827</v>
      </c>
      <c r="E35" s="161">
        <v>5.1450000000000003E-2</v>
      </c>
      <c r="F35" s="161">
        <v>0</v>
      </c>
      <c r="G35" s="161">
        <v>3583.44</v>
      </c>
      <c r="H35" s="170">
        <v>8.1155532082400388E-5</v>
      </c>
    </row>
    <row r="36" spans="1:8">
      <c r="A36" s="645" t="s">
        <v>115</v>
      </c>
      <c r="B36" s="998" t="s">
        <v>91</v>
      </c>
      <c r="C36" s="161"/>
      <c r="D36" s="161"/>
      <c r="E36" s="161"/>
      <c r="F36" s="161"/>
      <c r="G36" s="161"/>
      <c r="H36" s="170"/>
    </row>
    <row r="37" spans="1:8">
      <c r="A37" s="645" t="s">
        <v>116</v>
      </c>
      <c r="B37" s="998" t="s">
        <v>91</v>
      </c>
      <c r="C37" s="161">
        <v>241</v>
      </c>
      <c r="D37" s="161">
        <v>95288.37999999999</v>
      </c>
      <c r="E37" s="161">
        <v>15.246009999999998</v>
      </c>
      <c r="F37" s="161">
        <v>0</v>
      </c>
      <c r="G37" s="161">
        <v>231365.5</v>
      </c>
      <c r="H37" s="170">
        <v>5.2398227005365254E-3</v>
      </c>
    </row>
    <row r="38" spans="1:8">
      <c r="A38" s="645" t="s">
        <v>117</v>
      </c>
      <c r="B38" s="998" t="s">
        <v>91</v>
      </c>
      <c r="C38" s="161"/>
      <c r="D38" s="161"/>
      <c r="E38" s="161"/>
      <c r="F38" s="161"/>
      <c r="G38" s="161"/>
      <c r="H38" s="170"/>
    </row>
    <row r="39" spans="1:8">
      <c r="A39" s="645" t="s">
        <v>118</v>
      </c>
      <c r="B39" s="998" t="s">
        <v>98</v>
      </c>
      <c r="C39" s="161">
        <v>544</v>
      </c>
      <c r="D39" s="161">
        <v>-835.66399999999999</v>
      </c>
      <c r="E39" s="161">
        <v>-0.10864</v>
      </c>
      <c r="F39" s="161">
        <v>0</v>
      </c>
      <c r="G39" s="161">
        <v>263281.67000000004</v>
      </c>
      <c r="H39" s="170">
        <v>5.9626403724892712E-3</v>
      </c>
    </row>
    <row r="40" spans="1:8">
      <c r="A40" s="645" t="s">
        <v>119</v>
      </c>
      <c r="B40" s="998" t="s">
        <v>98</v>
      </c>
      <c r="C40" s="161"/>
      <c r="D40" s="161"/>
      <c r="E40" s="161"/>
      <c r="F40" s="161"/>
      <c r="G40" s="161"/>
      <c r="H40" s="170"/>
    </row>
    <row r="41" spans="1:8">
      <c r="A41" s="645" t="s">
        <v>120</v>
      </c>
      <c r="B41" s="998" t="s">
        <v>98</v>
      </c>
      <c r="C41" s="161">
        <v>9427</v>
      </c>
      <c r="D41" s="161">
        <v>1472780.21</v>
      </c>
      <c r="E41" s="161">
        <v>1065.251</v>
      </c>
      <c r="F41" s="161">
        <v>103979.81</v>
      </c>
      <c r="G41" s="161">
        <v>7757087.1199999992</v>
      </c>
      <c r="H41" s="170">
        <v>0.17567770986346493</v>
      </c>
    </row>
    <row r="42" spans="1:8">
      <c r="A42" s="645" t="s">
        <v>121</v>
      </c>
      <c r="B42" s="998" t="s">
        <v>98</v>
      </c>
      <c r="C42" s="161"/>
      <c r="D42" s="161"/>
      <c r="E42" s="161"/>
      <c r="F42" s="161"/>
      <c r="G42" s="161"/>
      <c r="H42" s="170"/>
    </row>
    <row r="43" spans="1:8">
      <c r="A43" s="645" t="s">
        <v>122</v>
      </c>
      <c r="B43" s="998" t="s">
        <v>98</v>
      </c>
      <c r="C43" s="161">
        <v>25</v>
      </c>
      <c r="D43" s="161">
        <v>-2317.02871</v>
      </c>
      <c r="E43" s="161">
        <v>-0.41749999999999998</v>
      </c>
      <c r="F43" s="161">
        <v>0</v>
      </c>
      <c r="G43" s="161">
        <v>6949.53</v>
      </c>
      <c r="H43" s="170">
        <v>1.5738865583701803E-4</v>
      </c>
    </row>
    <row r="44" spans="1:8">
      <c r="A44" s="645" t="s">
        <v>123</v>
      </c>
      <c r="B44" s="998" t="s">
        <v>98</v>
      </c>
      <c r="C44" s="161">
        <v>5730</v>
      </c>
      <c r="D44" s="161">
        <v>1203333.4200000002</v>
      </c>
      <c r="E44" s="161">
        <v>216.60019999999994</v>
      </c>
      <c r="F44" s="161">
        <v>160891.91999999998</v>
      </c>
      <c r="G44" s="161">
        <v>1533334.21</v>
      </c>
      <c r="H44" s="170">
        <v>3.4726004529920147E-2</v>
      </c>
    </row>
    <row r="45" spans="1:8">
      <c r="A45" s="645" t="s">
        <v>124</v>
      </c>
      <c r="B45" s="1000" t="s">
        <v>91</v>
      </c>
      <c r="C45" s="161">
        <v>0</v>
      </c>
      <c r="D45" s="161">
        <v>0</v>
      </c>
      <c r="E45" s="161">
        <v>0</v>
      </c>
      <c r="F45" s="161">
        <v>0</v>
      </c>
      <c r="G45" s="161">
        <v>0</v>
      </c>
      <c r="H45" s="170">
        <v>0</v>
      </c>
    </row>
    <row r="46" spans="1:8">
      <c r="A46" s="645" t="s">
        <v>125</v>
      </c>
      <c r="B46" s="998"/>
      <c r="C46" s="161"/>
      <c r="D46" s="161"/>
      <c r="E46" s="161"/>
      <c r="F46" s="161"/>
      <c r="G46" s="161"/>
      <c r="H46" s="170"/>
    </row>
    <row r="47" spans="1:8">
      <c r="A47" s="645" t="s">
        <v>126</v>
      </c>
      <c r="B47" s="998"/>
      <c r="C47" s="161">
        <v>0</v>
      </c>
      <c r="D47" s="161">
        <v>0</v>
      </c>
      <c r="E47" s="161">
        <v>0</v>
      </c>
      <c r="F47" s="161">
        <v>0</v>
      </c>
      <c r="G47" s="161">
        <v>0</v>
      </c>
      <c r="H47" s="170">
        <v>0</v>
      </c>
    </row>
    <row r="48" spans="1:8">
      <c r="A48" s="645"/>
      <c r="B48" s="998"/>
      <c r="C48" s="161"/>
      <c r="D48" s="161"/>
      <c r="E48" s="161"/>
      <c r="F48" s="161"/>
      <c r="G48" s="161"/>
      <c r="H48" s="170"/>
    </row>
    <row r="49" spans="1:9" ht="13">
      <c r="A49" s="65" t="s">
        <v>29</v>
      </c>
      <c r="B49" s="160"/>
      <c r="C49" s="70"/>
      <c r="D49" s="70"/>
      <c r="E49" s="70"/>
      <c r="F49" s="70"/>
      <c r="G49" s="70"/>
      <c r="H49" s="70"/>
    </row>
    <row r="50" spans="1:9">
      <c r="A50" s="645" t="s">
        <v>127</v>
      </c>
      <c r="B50" s="998" t="s">
        <v>98</v>
      </c>
      <c r="C50" s="161"/>
      <c r="D50" s="161"/>
      <c r="E50" s="161"/>
      <c r="F50" s="161"/>
      <c r="G50" s="161"/>
      <c r="H50" s="170"/>
    </row>
    <row r="51" spans="1:9">
      <c r="A51" s="645" t="s">
        <v>128</v>
      </c>
      <c r="B51" s="998" t="s">
        <v>98</v>
      </c>
      <c r="C51" s="161">
        <v>2079</v>
      </c>
      <c r="D51" s="161">
        <v>-587710.4310000001</v>
      </c>
      <c r="E51" s="161">
        <v>-117.4635</v>
      </c>
      <c r="F51" s="161">
        <v>0</v>
      </c>
      <c r="G51" s="161">
        <v>796091.12</v>
      </c>
      <c r="H51" s="170">
        <v>1.8029379152343573E-2</v>
      </c>
    </row>
    <row r="52" spans="1:9">
      <c r="A52" s="645" t="s">
        <v>129</v>
      </c>
      <c r="B52" s="998" t="s">
        <v>98</v>
      </c>
      <c r="C52" s="161"/>
      <c r="D52" s="161"/>
      <c r="E52" s="161"/>
      <c r="F52" s="161"/>
      <c r="G52" s="161"/>
      <c r="H52" s="170"/>
    </row>
    <row r="53" spans="1:9" ht="13">
      <c r="A53" s="65" t="s">
        <v>130</v>
      </c>
      <c r="B53" s="160"/>
      <c r="C53" s="70"/>
      <c r="D53" s="70"/>
      <c r="E53" s="70"/>
      <c r="F53" s="70"/>
      <c r="G53" s="70"/>
      <c r="H53" s="70"/>
    </row>
    <row r="54" spans="1:9">
      <c r="A54" s="645" t="s">
        <v>131</v>
      </c>
      <c r="B54" s="997" t="s">
        <v>91</v>
      </c>
      <c r="C54" s="161">
        <v>10155</v>
      </c>
      <c r="D54" s="161">
        <v>694142.07299999997</v>
      </c>
      <c r="E54" s="161">
        <v>83.177673000000013</v>
      </c>
      <c r="F54" s="161">
        <v>-15627.285000000003</v>
      </c>
      <c r="G54" s="161">
        <v>541173.21000000008</v>
      </c>
      <c r="H54" s="170">
        <v>1.2256156041761716E-2</v>
      </c>
    </row>
    <row r="55" spans="1:9">
      <c r="A55" s="645" t="s">
        <v>132</v>
      </c>
      <c r="B55" s="997" t="s">
        <v>91</v>
      </c>
      <c r="C55" s="161">
        <v>23286</v>
      </c>
      <c r="D55" s="161">
        <v>119759.89799999999</v>
      </c>
      <c r="E55" s="161">
        <v>0</v>
      </c>
      <c r="F55" s="161">
        <v>0</v>
      </c>
      <c r="G55" s="161">
        <v>1335591.21</v>
      </c>
      <c r="H55" s="170">
        <v>3.0247643407487482E-2</v>
      </c>
      <c r="I55" s="1204"/>
    </row>
    <row r="56" spans="1:9">
      <c r="A56" s="645" t="s">
        <v>133</v>
      </c>
      <c r="B56" s="997" t="s">
        <v>91</v>
      </c>
      <c r="C56" s="161">
        <v>559</v>
      </c>
      <c r="D56" s="161">
        <v>39401.525999999998</v>
      </c>
      <c r="E56" s="161">
        <v>4.7563779999999998</v>
      </c>
      <c r="F56" s="161">
        <v>-898.91399999999999</v>
      </c>
      <c r="G56" s="161">
        <v>37483.289999999994</v>
      </c>
      <c r="H56" s="170">
        <v>8.4889836139266097E-4</v>
      </c>
    </row>
    <row r="57" spans="1:9">
      <c r="A57" s="645" t="s">
        <v>134</v>
      </c>
      <c r="B57" s="997" t="s">
        <v>91</v>
      </c>
      <c r="C57" s="161">
        <v>6</v>
      </c>
      <c r="D57" s="161">
        <v>186.96630941999999</v>
      </c>
      <c r="E57" s="161">
        <v>0.33650000000000002</v>
      </c>
      <c r="F57" s="161">
        <v>0</v>
      </c>
      <c r="G57" s="161">
        <v>644</v>
      </c>
      <c r="H57" s="170">
        <v>1.4584913563800663E-5</v>
      </c>
    </row>
    <row r="58" spans="1:9">
      <c r="A58" s="645" t="s">
        <v>135</v>
      </c>
      <c r="B58" s="997" t="s">
        <v>91</v>
      </c>
      <c r="C58" s="161"/>
      <c r="D58" s="161"/>
      <c r="E58" s="161"/>
      <c r="F58" s="161"/>
      <c r="G58" s="161"/>
      <c r="H58" s="170"/>
    </row>
    <row r="59" spans="1:9">
      <c r="A59" s="645" t="s">
        <v>136</v>
      </c>
      <c r="B59" s="997" t="s">
        <v>91</v>
      </c>
      <c r="C59" s="161">
        <v>24401</v>
      </c>
      <c r="D59" s="161">
        <v>277219.761</v>
      </c>
      <c r="E59" s="161">
        <v>6.5882700000000014</v>
      </c>
      <c r="F59" s="161">
        <v>-5807.4379999999992</v>
      </c>
      <c r="G59" s="161">
        <v>211197.46999999997</v>
      </c>
      <c r="H59" s="170">
        <v>4.7830696348499738E-3</v>
      </c>
    </row>
    <row r="60" spans="1:9">
      <c r="A60" s="645" t="s">
        <v>137</v>
      </c>
      <c r="B60" s="997" t="s">
        <v>91</v>
      </c>
      <c r="C60" s="161">
        <v>91137</v>
      </c>
      <c r="D60" s="161">
        <v>875188.61100000015</v>
      </c>
      <c r="E60" s="161">
        <v>21.508332000000003</v>
      </c>
      <c r="F60" s="161">
        <v>-2068.8098999999997</v>
      </c>
      <c r="G60" s="161">
        <v>764628.25999999989</v>
      </c>
      <c r="H60" s="170">
        <v>1.7316827764812574E-2</v>
      </c>
    </row>
    <row r="61" spans="1:9" ht="13">
      <c r="A61" s="65" t="s">
        <v>31</v>
      </c>
      <c r="B61" s="160"/>
      <c r="C61" s="70"/>
      <c r="D61" s="70"/>
      <c r="E61" s="70"/>
      <c r="F61" s="70"/>
      <c r="G61" s="70"/>
      <c r="H61" s="70"/>
    </row>
    <row r="62" spans="1:9">
      <c r="A62" s="645" t="s">
        <v>138</v>
      </c>
      <c r="B62" s="997" t="s">
        <v>91</v>
      </c>
      <c r="C62" s="161">
        <v>0</v>
      </c>
      <c r="D62" s="161">
        <v>0</v>
      </c>
      <c r="E62" s="161">
        <v>0</v>
      </c>
      <c r="F62" s="161">
        <v>0</v>
      </c>
      <c r="G62" s="161">
        <v>0</v>
      </c>
      <c r="H62" s="170">
        <v>0</v>
      </c>
    </row>
    <row r="63" spans="1:9">
      <c r="A63" s="645" t="s">
        <v>139</v>
      </c>
      <c r="B63" s="997" t="s">
        <v>91</v>
      </c>
      <c r="C63" s="161">
        <v>8</v>
      </c>
      <c r="D63" s="161">
        <v>0</v>
      </c>
      <c r="E63" s="161">
        <v>0</v>
      </c>
      <c r="F63" s="161">
        <v>0</v>
      </c>
      <c r="G63" s="161">
        <v>5020.6999999999989</v>
      </c>
      <c r="H63" s="170">
        <v>1.1370570734436952E-4</v>
      </c>
    </row>
    <row r="64" spans="1:9">
      <c r="A64" s="645" t="s">
        <v>140</v>
      </c>
      <c r="B64" s="998" t="s">
        <v>91</v>
      </c>
      <c r="C64" s="161">
        <v>16772</v>
      </c>
      <c r="D64" s="161">
        <v>2884488</v>
      </c>
      <c r="E64" s="161">
        <v>79.617559999999997</v>
      </c>
      <c r="F64" s="161">
        <v>0</v>
      </c>
      <c r="G64" s="161">
        <v>1273661.8099999998</v>
      </c>
      <c r="H64" s="170">
        <v>2.8845104671372516E-2</v>
      </c>
    </row>
    <row r="65" spans="1:8">
      <c r="A65" s="645" t="s">
        <v>808</v>
      </c>
      <c r="B65" s="998" t="s">
        <v>98</v>
      </c>
      <c r="C65" s="161">
        <v>0</v>
      </c>
      <c r="D65" s="161">
        <v>0</v>
      </c>
      <c r="E65" s="161">
        <v>0</v>
      </c>
      <c r="F65" s="161">
        <v>0</v>
      </c>
      <c r="G65" s="161">
        <v>0</v>
      </c>
      <c r="H65" s="170">
        <v>0</v>
      </c>
    </row>
    <row r="66" spans="1:8">
      <c r="A66" s="645" t="s">
        <v>141</v>
      </c>
      <c r="B66" s="998" t="s">
        <v>91</v>
      </c>
      <c r="C66" s="161">
        <v>0</v>
      </c>
      <c r="D66" s="161">
        <v>0</v>
      </c>
      <c r="E66" s="161">
        <v>0</v>
      </c>
      <c r="F66" s="161">
        <v>0</v>
      </c>
      <c r="G66" s="161">
        <v>0</v>
      </c>
      <c r="H66" s="170">
        <v>0</v>
      </c>
    </row>
    <row r="67" spans="1:8">
      <c r="A67" s="645" t="s">
        <v>142</v>
      </c>
      <c r="B67" s="998" t="s">
        <v>98</v>
      </c>
      <c r="C67" s="161"/>
      <c r="D67" s="161"/>
      <c r="E67" s="161"/>
      <c r="F67" s="161"/>
      <c r="G67" s="161"/>
      <c r="H67" s="170"/>
    </row>
    <row r="68" spans="1:8">
      <c r="A68" s="645" t="s">
        <v>143</v>
      </c>
      <c r="B68" s="998" t="s">
        <v>91</v>
      </c>
      <c r="C68" s="161"/>
      <c r="D68" s="161"/>
      <c r="E68" s="161"/>
      <c r="F68" s="161"/>
      <c r="G68" s="161"/>
      <c r="H68" s="170"/>
    </row>
    <row r="69" spans="1:8">
      <c r="A69" s="645"/>
      <c r="B69" s="998"/>
      <c r="C69" s="161"/>
      <c r="D69" s="161"/>
      <c r="E69" s="161"/>
      <c r="F69" s="161"/>
      <c r="G69" s="161"/>
      <c r="H69" s="170"/>
    </row>
    <row r="70" spans="1:8" ht="13">
      <c r="A70" s="65" t="s">
        <v>144</v>
      </c>
      <c r="B70" s="160"/>
      <c r="C70" s="70"/>
      <c r="D70" s="70"/>
      <c r="E70" s="70"/>
      <c r="F70" s="70"/>
      <c r="G70" s="70"/>
      <c r="H70" s="70"/>
    </row>
    <row r="71" spans="1:8">
      <c r="A71" s="69"/>
      <c r="B71" s="997"/>
      <c r="C71" s="161"/>
      <c r="D71" s="172"/>
      <c r="E71" s="172"/>
      <c r="F71" s="172"/>
      <c r="G71" s="172"/>
      <c r="H71" s="170"/>
    </row>
    <row r="72" spans="1:8" ht="13">
      <c r="A72" s="65" t="s">
        <v>32</v>
      </c>
      <c r="B72" s="160"/>
      <c r="C72" s="70"/>
      <c r="D72" s="70"/>
      <c r="E72" s="70"/>
      <c r="F72" s="70"/>
      <c r="G72" s="70"/>
      <c r="H72" s="70"/>
    </row>
    <row r="73" spans="1:8">
      <c r="A73" s="69" t="s">
        <v>145</v>
      </c>
      <c r="B73" s="997" t="s">
        <v>98</v>
      </c>
      <c r="C73" s="161">
        <v>30997</v>
      </c>
      <c r="D73" s="171"/>
      <c r="E73" s="171"/>
      <c r="F73" s="171"/>
      <c r="G73" s="164">
        <v>5247132.6500000013</v>
      </c>
      <c r="H73" s="170">
        <v>0.11883381391000984</v>
      </c>
    </row>
    <row r="74" spans="1:8">
      <c r="A74" s="69" t="s">
        <v>146</v>
      </c>
      <c r="B74" s="997" t="s">
        <v>98</v>
      </c>
      <c r="C74" s="161">
        <v>30997</v>
      </c>
      <c r="D74" s="171"/>
      <c r="E74" s="171"/>
      <c r="F74" s="171"/>
      <c r="G74" s="164">
        <v>2038666.29</v>
      </c>
      <c r="H74" s="170">
        <v>4.6170452833981641E-2</v>
      </c>
    </row>
    <row r="75" spans="1:8">
      <c r="A75" s="70"/>
      <c r="B75" s="160"/>
      <c r="C75" s="70"/>
      <c r="D75" s="70"/>
      <c r="E75" s="171"/>
      <c r="F75" s="70"/>
      <c r="G75" s="70"/>
      <c r="H75" s="70"/>
    </row>
    <row r="76" spans="1:8" ht="13">
      <c r="A76" s="66" t="s">
        <v>147</v>
      </c>
      <c r="B76" s="997"/>
      <c r="C76" s="69"/>
      <c r="D76" s="172">
        <v>9734226.3015994206</v>
      </c>
      <c r="E76" s="172">
        <v>1709.6752059999994</v>
      </c>
      <c r="F76" s="172">
        <v>483057.23589999991</v>
      </c>
      <c r="G76" s="164">
        <v>44155215.400000006</v>
      </c>
      <c r="H76" s="70"/>
    </row>
    <row r="77" spans="1:8">
      <c r="A77" s="67"/>
      <c r="B77" s="996"/>
      <c r="C77" s="67"/>
      <c r="D77" s="172"/>
      <c r="E77" s="172"/>
      <c r="F77" s="172"/>
      <c r="G77" s="165"/>
      <c r="H77" s="228"/>
    </row>
    <row r="78" spans="1:8" ht="13" thickBot="1">
      <c r="A78" s="166" t="s">
        <v>148</v>
      </c>
      <c r="B78" s="1001"/>
      <c r="C78" s="161">
        <v>24160</v>
      </c>
      <c r="D78" s="162"/>
      <c r="E78" s="162"/>
      <c r="F78" s="162"/>
      <c r="G78" s="162"/>
      <c r="H78" s="229"/>
    </row>
    <row r="79" spans="1:8" ht="13">
      <c r="A79" s="226"/>
      <c r="B79" s="1002"/>
      <c r="C79" s="435"/>
      <c r="D79" s="1270"/>
      <c r="E79" s="1270"/>
      <c r="F79" s="1270"/>
      <c r="G79" s="1271"/>
      <c r="H79" s="1271"/>
    </row>
    <row r="80" spans="1:8" ht="13">
      <c r="A80" s="167" t="s">
        <v>149</v>
      </c>
      <c r="B80" s="160" t="s">
        <v>150</v>
      </c>
      <c r="C80" s="70"/>
      <c r="D80" s="159"/>
      <c r="E80" s="76"/>
      <c r="F80" s="76"/>
      <c r="G80" s="76"/>
      <c r="H80" s="76"/>
    </row>
    <row r="81" spans="1:8">
      <c r="A81" s="168" t="s">
        <v>151</v>
      </c>
      <c r="B81" s="997" t="s">
        <v>98</v>
      </c>
      <c r="C81" s="991">
        <v>24215</v>
      </c>
      <c r="D81" s="68"/>
      <c r="E81" s="68"/>
      <c r="F81" s="68"/>
      <c r="G81" s="68"/>
      <c r="H81" s="71"/>
    </row>
    <row r="82" spans="1:8">
      <c r="A82" s="990" t="s">
        <v>152</v>
      </c>
      <c r="B82" s="997" t="s">
        <v>98</v>
      </c>
      <c r="C82" s="991">
        <v>4420</v>
      </c>
      <c r="D82" s="68"/>
      <c r="E82" s="68"/>
      <c r="F82" s="68"/>
      <c r="G82" s="230"/>
      <c r="H82" s="71"/>
    </row>
    <row r="83" spans="1:8">
      <c r="A83" s="168" t="s">
        <v>153</v>
      </c>
      <c r="B83" s="997" t="s">
        <v>98</v>
      </c>
      <c r="C83" s="991">
        <v>2362</v>
      </c>
      <c r="D83" s="68"/>
      <c r="E83" s="68"/>
      <c r="F83" s="68"/>
      <c r="G83" s="68"/>
      <c r="H83" s="71"/>
    </row>
    <row r="84" spans="1:8" ht="13">
      <c r="A84" s="169" t="s">
        <v>154</v>
      </c>
      <c r="B84" s="997" t="s">
        <v>98</v>
      </c>
      <c r="C84" s="991">
        <v>30997</v>
      </c>
      <c r="D84" s="68"/>
      <c r="E84" s="68"/>
      <c r="F84" s="68"/>
      <c r="G84" s="68"/>
      <c r="H84" s="71"/>
    </row>
    <row r="85" spans="1:8" ht="13">
      <c r="A85" s="169" t="s">
        <v>155</v>
      </c>
      <c r="B85" s="997" t="s">
        <v>98</v>
      </c>
      <c r="C85" s="991">
        <v>59340</v>
      </c>
      <c r="D85" s="68"/>
      <c r="E85" s="54"/>
      <c r="F85" s="68"/>
      <c r="G85" s="68"/>
      <c r="H85" s="55"/>
    </row>
    <row r="86" spans="1:8" ht="13">
      <c r="A86" s="169" t="s">
        <v>156</v>
      </c>
      <c r="B86" s="997" t="s">
        <v>157</v>
      </c>
      <c r="C86" s="992">
        <v>0.52236265588136166</v>
      </c>
      <c r="D86" s="68"/>
      <c r="E86" s="54"/>
      <c r="F86" s="68"/>
      <c r="G86" s="68"/>
      <c r="H86" s="55"/>
    </row>
    <row r="87" spans="1:8" ht="13.5" thickBot="1">
      <c r="A87" s="166" t="s">
        <v>158</v>
      </c>
      <c r="B87" s="1001" t="s">
        <v>98</v>
      </c>
      <c r="C87" s="993">
        <v>1215</v>
      </c>
      <c r="D87" s="72"/>
      <c r="E87" s="56"/>
      <c r="F87" s="72"/>
      <c r="G87" s="72"/>
      <c r="H87" s="57"/>
    </row>
    <row r="88" spans="1:8" ht="18" customHeight="1">
      <c r="A88" s="1268"/>
      <c r="B88" s="1268"/>
      <c r="C88" s="1268"/>
      <c r="D88" s="1268"/>
      <c r="E88" s="1268"/>
      <c r="F88" s="1268"/>
      <c r="G88" s="1268"/>
      <c r="H88" s="1268"/>
    </row>
    <row r="89" spans="1:8">
      <c r="A89" t="s">
        <v>159</v>
      </c>
      <c r="C89" s="365"/>
      <c r="D89" s="365"/>
      <c r="E89" s="365"/>
      <c r="F89" s="365"/>
      <c r="G89" s="365"/>
      <c r="H89" s="365"/>
    </row>
    <row r="90" spans="1:8">
      <c r="A90" t="s">
        <v>160</v>
      </c>
    </row>
    <row r="93" spans="1:8" ht="12.75" customHeight="1">
      <c r="A93" s="1269" t="s">
        <v>805</v>
      </c>
      <c r="B93" s="1269"/>
      <c r="C93" s="1269"/>
      <c r="D93" s="1269"/>
      <c r="E93" s="1269"/>
      <c r="F93" s="1269"/>
      <c r="G93" s="1269"/>
      <c r="H93" s="1269"/>
    </row>
    <row r="94" spans="1:8" ht="12.75" customHeight="1">
      <c r="A94" s="1268" t="s">
        <v>806</v>
      </c>
      <c r="B94" s="1268"/>
      <c r="C94" s="1268"/>
      <c r="D94" s="1268"/>
      <c r="E94" s="1268"/>
      <c r="F94" s="1268"/>
      <c r="G94" s="1268"/>
    </row>
    <row r="95" spans="1:8" ht="12.75" customHeight="1">
      <c r="A95" s="365" t="s">
        <v>161</v>
      </c>
    </row>
    <row r="98" ht="27" customHeight="1"/>
    <row r="101" ht="12.75" customHeight="1"/>
  </sheetData>
  <mergeCells count="10">
    <mergeCell ref="A88:H88"/>
    <mergeCell ref="A93:H93"/>
    <mergeCell ref="A94:G94"/>
    <mergeCell ref="D79:F79"/>
    <mergeCell ref="G79:H79"/>
    <mergeCell ref="A1:H1"/>
    <mergeCell ref="A2:H2"/>
    <mergeCell ref="A3:H3"/>
    <mergeCell ref="B5:H5"/>
    <mergeCell ref="C6:H6"/>
  </mergeCells>
  <printOptions horizontalCentered="1" verticalCentered="1" gridLines="1"/>
  <pageMargins left="0.25" right="0.25" top="0.5" bottom="0.5" header="0.5" footer="0.5"/>
  <pageSetup paperSize="3" scale="10"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sheetPr>
    <pageSetUpPr fitToPage="1"/>
  </sheetPr>
  <dimension ref="A1:H100"/>
  <sheetViews>
    <sheetView zoomScaleNormal="100" workbookViewId="0">
      <selection sqref="A1:H1"/>
    </sheetView>
  </sheetViews>
  <sheetFormatPr defaultColWidth="9.453125" defaultRowHeight="12.5"/>
  <cols>
    <col min="1" max="1" width="54" customWidth="1"/>
    <col min="2" max="2" width="6.54296875" customWidth="1"/>
    <col min="3" max="3" width="9.81640625" customWidth="1"/>
    <col min="4" max="4" width="13.453125" customWidth="1"/>
    <col min="5" max="5" width="9.81640625" customWidth="1"/>
    <col min="6" max="6" width="10.54296875" customWidth="1"/>
    <col min="7" max="7" width="15" bestFit="1" customWidth="1"/>
    <col min="8" max="8" width="15.81640625" customWidth="1"/>
  </cols>
  <sheetData>
    <row r="1" spans="1:8" ht="15.5">
      <c r="A1" s="1264" t="s">
        <v>162</v>
      </c>
      <c r="B1" s="1264"/>
      <c r="C1" s="1264"/>
      <c r="D1" s="1264"/>
      <c r="E1" s="1264"/>
      <c r="F1" s="1264"/>
      <c r="G1" s="1264"/>
      <c r="H1" s="1264"/>
    </row>
    <row r="2" spans="1:8" ht="15.75" customHeight="1">
      <c r="A2" s="1231" t="s">
        <v>1</v>
      </c>
      <c r="B2" s="1231"/>
      <c r="C2" s="1231"/>
      <c r="D2" s="1231"/>
      <c r="E2" s="1231"/>
      <c r="F2" s="1231"/>
      <c r="G2" s="1231"/>
      <c r="H2" s="1231"/>
    </row>
    <row r="3" spans="1:8" ht="15.75" customHeight="1">
      <c r="A3" s="1233" t="s">
        <v>777</v>
      </c>
      <c r="B3" s="1233"/>
      <c r="C3" s="1233"/>
      <c r="D3" s="1233"/>
      <c r="E3" s="1233"/>
      <c r="F3" s="1233"/>
      <c r="G3" s="1233"/>
      <c r="H3" s="1233"/>
    </row>
    <row r="4" spans="1:8" ht="15.75" customHeight="1" thickBot="1">
      <c r="A4" s="58"/>
      <c r="B4" s="58"/>
      <c r="C4" s="59"/>
      <c r="D4" s="59"/>
      <c r="E4" s="59"/>
      <c r="F4" s="59"/>
      <c r="G4" s="59"/>
      <c r="H4" s="59"/>
    </row>
    <row r="5" spans="1:8" ht="15.75" customHeight="1" thickBot="1">
      <c r="A5" s="61"/>
      <c r="B5" s="1265" t="s">
        <v>163</v>
      </c>
      <c r="C5" s="1265"/>
      <c r="D5" s="1265"/>
      <c r="E5" s="1265"/>
      <c r="F5" s="1265"/>
      <c r="G5" s="1265"/>
      <c r="H5" s="1265"/>
    </row>
    <row r="6" spans="1:8" ht="12.75" customHeight="1" thickBot="1">
      <c r="A6" s="225"/>
      <c r="B6" s="225"/>
      <c r="C6" s="1267" t="s">
        <v>81</v>
      </c>
      <c r="D6" s="1267"/>
      <c r="E6" s="1267"/>
      <c r="F6" s="1267"/>
      <c r="G6" s="1267"/>
      <c r="H6" s="1267"/>
    </row>
    <row r="7" spans="1:8" ht="26">
      <c r="A7" s="62" t="s">
        <v>164</v>
      </c>
      <c r="B7" s="63" t="s">
        <v>83</v>
      </c>
      <c r="C7" s="436" t="s">
        <v>84</v>
      </c>
      <c r="D7" s="436" t="s">
        <v>165</v>
      </c>
      <c r="E7" s="436" t="s">
        <v>166</v>
      </c>
      <c r="F7" s="436" t="s">
        <v>167</v>
      </c>
      <c r="G7" s="437" t="s">
        <v>88</v>
      </c>
      <c r="H7" s="436" t="s">
        <v>89</v>
      </c>
    </row>
    <row r="8" spans="1:8" ht="12.75" customHeight="1">
      <c r="A8" s="1015" t="s">
        <v>23</v>
      </c>
      <c r="B8" s="67"/>
      <c r="C8" s="160"/>
      <c r="D8" s="160"/>
      <c r="E8" s="160"/>
      <c r="F8" s="160"/>
      <c r="G8" s="160"/>
      <c r="H8" s="160"/>
    </row>
    <row r="9" spans="1:8">
      <c r="A9" s="645" t="s">
        <v>90</v>
      </c>
      <c r="B9" s="645" t="s">
        <v>91</v>
      </c>
      <c r="C9" s="161">
        <v>0</v>
      </c>
      <c r="D9" s="161"/>
      <c r="E9" s="161"/>
      <c r="F9" s="161"/>
      <c r="G9" s="161"/>
      <c r="H9" s="170"/>
    </row>
    <row r="10" spans="1:8">
      <c r="A10" s="645" t="s">
        <v>92</v>
      </c>
      <c r="B10" s="645" t="s">
        <v>91</v>
      </c>
      <c r="C10" s="161">
        <v>0</v>
      </c>
      <c r="D10" s="161"/>
      <c r="E10" s="161"/>
      <c r="F10" s="161"/>
      <c r="G10" s="161"/>
      <c r="H10" s="170"/>
    </row>
    <row r="11" spans="1:8" ht="12.75" customHeight="1">
      <c r="A11" s="645" t="s">
        <v>168</v>
      </c>
      <c r="B11" s="645" t="s">
        <v>91</v>
      </c>
      <c r="C11" s="161">
        <v>0</v>
      </c>
      <c r="D11" s="161"/>
      <c r="E11" s="161"/>
      <c r="F11" s="161"/>
      <c r="G11" s="161"/>
      <c r="H11" s="170"/>
    </row>
    <row r="12" spans="1:8" ht="12.75" customHeight="1">
      <c r="A12" s="645" t="s">
        <v>169</v>
      </c>
      <c r="B12" s="645" t="s">
        <v>91</v>
      </c>
      <c r="C12" s="161">
        <v>0</v>
      </c>
      <c r="D12" s="161"/>
      <c r="E12" s="161"/>
      <c r="F12" s="161"/>
      <c r="G12" s="161"/>
      <c r="H12" s="170"/>
    </row>
    <row r="13" spans="1:8" ht="12.75" customHeight="1">
      <c r="A13" s="645" t="s">
        <v>170</v>
      </c>
      <c r="B13" s="645" t="s">
        <v>91</v>
      </c>
      <c r="C13" s="161">
        <v>0</v>
      </c>
      <c r="D13" s="161"/>
      <c r="E13" s="161"/>
      <c r="F13" s="161"/>
      <c r="G13" s="161"/>
      <c r="H13" s="170"/>
    </row>
    <row r="14" spans="1:8" ht="13">
      <c r="A14" s="646" t="s">
        <v>26</v>
      </c>
      <c r="B14" s="647"/>
      <c r="C14" s="70"/>
      <c r="D14" s="70"/>
      <c r="E14" s="70"/>
      <c r="F14" s="70"/>
      <c r="G14" s="70"/>
      <c r="H14" s="70"/>
    </row>
    <row r="15" spans="1:8">
      <c r="A15" s="645" t="s">
        <v>96</v>
      </c>
      <c r="B15" s="645" t="s">
        <v>98</v>
      </c>
      <c r="C15" s="161">
        <v>0</v>
      </c>
      <c r="D15" s="161"/>
      <c r="E15" s="161"/>
      <c r="F15" s="161"/>
      <c r="G15" s="161"/>
      <c r="H15" s="170"/>
    </row>
    <row r="16" spans="1:8">
      <c r="A16" s="645" t="s">
        <v>99</v>
      </c>
      <c r="B16" s="645" t="s">
        <v>98</v>
      </c>
      <c r="C16" s="161">
        <v>0</v>
      </c>
      <c r="D16" s="161"/>
      <c r="E16" s="161"/>
      <c r="F16" s="161"/>
      <c r="G16" s="161"/>
      <c r="H16" s="170"/>
    </row>
    <row r="17" spans="1:8">
      <c r="A17" s="645" t="s">
        <v>100</v>
      </c>
      <c r="B17" s="645" t="s">
        <v>91</v>
      </c>
      <c r="C17" s="161">
        <v>0</v>
      </c>
      <c r="D17" s="161"/>
      <c r="E17" s="161"/>
      <c r="F17" s="161"/>
      <c r="G17" s="161"/>
      <c r="H17" s="170"/>
    </row>
    <row r="18" spans="1:8">
      <c r="A18" s="645" t="s">
        <v>101</v>
      </c>
      <c r="B18" s="645" t="s">
        <v>98</v>
      </c>
      <c r="C18" s="161">
        <v>0</v>
      </c>
      <c r="D18" s="161"/>
      <c r="E18" s="161"/>
      <c r="F18" s="161"/>
      <c r="G18" s="161"/>
      <c r="H18" s="170"/>
    </row>
    <row r="19" spans="1:8">
      <c r="A19" s="645" t="s">
        <v>102</v>
      </c>
      <c r="B19" s="645" t="s">
        <v>91</v>
      </c>
      <c r="C19" s="161">
        <v>0</v>
      </c>
      <c r="D19" s="161"/>
      <c r="E19" s="161"/>
      <c r="F19" s="161"/>
      <c r="G19" s="161"/>
      <c r="H19" s="170"/>
    </row>
    <row r="20" spans="1:8">
      <c r="A20" s="645" t="s">
        <v>103</v>
      </c>
      <c r="B20" s="645" t="s">
        <v>98</v>
      </c>
      <c r="C20" s="161">
        <v>0</v>
      </c>
      <c r="D20" s="161"/>
      <c r="E20" s="161"/>
      <c r="F20" s="161"/>
      <c r="G20" s="161"/>
      <c r="H20" s="170"/>
    </row>
    <row r="21" spans="1:8">
      <c r="A21" s="645" t="s">
        <v>104</v>
      </c>
      <c r="B21" s="645" t="s">
        <v>98</v>
      </c>
      <c r="C21" s="161">
        <v>0</v>
      </c>
      <c r="D21" s="161"/>
      <c r="E21" s="161"/>
      <c r="F21" s="161"/>
      <c r="G21" s="161"/>
      <c r="H21" s="170"/>
    </row>
    <row r="22" spans="1:8">
      <c r="A22" s="645" t="s">
        <v>171</v>
      </c>
      <c r="B22" s="645"/>
      <c r="C22" s="161"/>
      <c r="D22" s="161"/>
      <c r="E22" s="161"/>
      <c r="F22" s="161"/>
      <c r="G22" s="161"/>
      <c r="H22" s="170"/>
    </row>
    <row r="23" spans="1:8" ht="13">
      <c r="A23" s="646" t="s">
        <v>27</v>
      </c>
      <c r="B23" s="647"/>
      <c r="C23" s="70"/>
      <c r="D23" s="70"/>
      <c r="E23" s="70"/>
      <c r="F23" s="70"/>
      <c r="G23" s="70"/>
      <c r="H23" s="70"/>
    </row>
    <row r="24" spans="1:8">
      <c r="A24" s="645" t="s">
        <v>106</v>
      </c>
      <c r="B24" s="645" t="s">
        <v>98</v>
      </c>
      <c r="C24" s="161">
        <v>0</v>
      </c>
      <c r="D24" s="161"/>
      <c r="E24" s="161"/>
      <c r="F24" s="161"/>
      <c r="G24" s="161"/>
      <c r="H24" s="170"/>
    </row>
    <row r="25" spans="1:8">
      <c r="A25" s="645" t="s">
        <v>107</v>
      </c>
      <c r="B25" s="645" t="s">
        <v>98</v>
      </c>
      <c r="C25" s="161">
        <v>0</v>
      </c>
      <c r="D25" s="161"/>
      <c r="E25" s="161"/>
      <c r="F25" s="161"/>
      <c r="G25" s="161"/>
      <c r="H25" s="170"/>
    </row>
    <row r="26" spans="1:8">
      <c r="A26" s="645" t="s">
        <v>172</v>
      </c>
      <c r="B26" s="645" t="s">
        <v>98</v>
      </c>
      <c r="C26" s="161">
        <v>0</v>
      </c>
      <c r="D26" s="161"/>
      <c r="E26" s="161"/>
      <c r="F26" s="161"/>
      <c r="G26" s="161"/>
      <c r="H26" s="170"/>
    </row>
    <row r="27" spans="1:8" s="3" customFormat="1">
      <c r="A27" s="645" t="s">
        <v>109</v>
      </c>
      <c r="B27" s="645" t="s">
        <v>98</v>
      </c>
      <c r="C27" s="161">
        <v>0</v>
      </c>
      <c r="D27" s="161"/>
      <c r="E27" s="161"/>
      <c r="F27" s="161"/>
      <c r="G27" s="161"/>
      <c r="H27" s="170"/>
    </row>
    <row r="28" spans="1:8" s="3" customFormat="1">
      <c r="A28" s="645" t="s">
        <v>173</v>
      </c>
      <c r="B28" s="645" t="s">
        <v>98</v>
      </c>
      <c r="C28" s="161">
        <v>0</v>
      </c>
      <c r="D28" s="161"/>
      <c r="E28" s="161"/>
      <c r="F28" s="161"/>
      <c r="G28" s="161"/>
      <c r="H28" s="170"/>
    </row>
    <row r="29" spans="1:8" s="3" customFormat="1">
      <c r="A29" s="649"/>
      <c r="B29" s="645"/>
      <c r="C29" s="161"/>
      <c r="D29" s="161"/>
      <c r="E29" s="161"/>
      <c r="F29" s="161"/>
      <c r="G29" s="161"/>
      <c r="H29" s="170"/>
    </row>
    <row r="30" spans="1:8" ht="13">
      <c r="A30" s="646" t="s">
        <v>28</v>
      </c>
      <c r="B30" s="647"/>
      <c r="C30" s="70"/>
      <c r="D30" s="70"/>
      <c r="E30" s="70"/>
      <c r="F30" s="70"/>
      <c r="G30" s="70"/>
      <c r="H30" s="70"/>
    </row>
    <row r="31" spans="1:8">
      <c r="A31" s="645" t="s">
        <v>174</v>
      </c>
      <c r="B31" s="645" t="s">
        <v>91</v>
      </c>
      <c r="C31" s="161">
        <v>0</v>
      </c>
      <c r="D31" s="161"/>
      <c r="E31" s="161"/>
      <c r="F31" s="161"/>
      <c r="G31" s="161"/>
      <c r="H31" s="170"/>
    </row>
    <row r="32" spans="1:8">
      <c r="A32" s="645" t="s">
        <v>112</v>
      </c>
      <c r="B32" s="645" t="s">
        <v>91</v>
      </c>
      <c r="C32" s="161">
        <v>0</v>
      </c>
      <c r="D32" s="161"/>
      <c r="E32" s="161"/>
      <c r="F32" s="161"/>
      <c r="G32" s="161"/>
      <c r="H32" s="170"/>
    </row>
    <row r="33" spans="1:8">
      <c r="A33" s="645" t="s">
        <v>175</v>
      </c>
      <c r="B33" s="645" t="s">
        <v>91</v>
      </c>
      <c r="C33" s="161">
        <v>0</v>
      </c>
      <c r="D33" s="161"/>
      <c r="E33" s="161"/>
      <c r="F33" s="161"/>
      <c r="G33" s="161"/>
      <c r="H33" s="170"/>
    </row>
    <row r="34" spans="1:8">
      <c r="A34" s="645" t="s">
        <v>114</v>
      </c>
      <c r="B34" s="645" t="s">
        <v>91</v>
      </c>
      <c r="C34" s="161">
        <v>0</v>
      </c>
      <c r="D34" s="161"/>
      <c r="E34" s="161"/>
      <c r="F34" s="161"/>
      <c r="G34" s="161"/>
      <c r="H34" s="170"/>
    </row>
    <row r="35" spans="1:8">
      <c r="A35" s="645" t="s">
        <v>176</v>
      </c>
      <c r="B35" s="645" t="s">
        <v>91</v>
      </c>
      <c r="C35" s="161">
        <v>0</v>
      </c>
      <c r="D35" s="161"/>
      <c r="E35" s="161"/>
      <c r="F35" s="161"/>
      <c r="G35" s="161"/>
      <c r="H35" s="170"/>
    </row>
    <row r="36" spans="1:8">
      <c r="A36" s="645" t="s">
        <v>177</v>
      </c>
      <c r="B36" s="645" t="s">
        <v>91</v>
      </c>
      <c r="C36" s="161">
        <v>0</v>
      </c>
      <c r="D36" s="161"/>
      <c r="E36" s="161"/>
      <c r="F36" s="161"/>
      <c r="G36" s="161"/>
      <c r="H36" s="170"/>
    </row>
    <row r="37" spans="1:8">
      <c r="A37" s="645" t="s">
        <v>178</v>
      </c>
      <c r="B37" s="645" t="s">
        <v>91</v>
      </c>
      <c r="C37" s="161">
        <v>0</v>
      </c>
      <c r="D37" s="161"/>
      <c r="E37" s="161"/>
      <c r="F37" s="161"/>
      <c r="G37" s="161"/>
      <c r="H37" s="170"/>
    </row>
    <row r="38" spans="1:8">
      <c r="A38" s="645" t="s">
        <v>179</v>
      </c>
      <c r="B38" s="645" t="s">
        <v>98</v>
      </c>
      <c r="C38" s="161">
        <v>0</v>
      </c>
      <c r="D38" s="161"/>
      <c r="E38" s="161"/>
      <c r="F38" s="161"/>
      <c r="G38" s="161"/>
      <c r="H38" s="170"/>
    </row>
    <row r="39" spans="1:8">
      <c r="A39" s="645" t="s">
        <v>180</v>
      </c>
      <c r="B39" s="645" t="s">
        <v>98</v>
      </c>
      <c r="C39" s="161">
        <v>0</v>
      </c>
      <c r="D39" s="161"/>
      <c r="E39" s="161"/>
      <c r="F39" s="161"/>
      <c r="G39" s="161"/>
      <c r="H39" s="170"/>
    </row>
    <row r="40" spans="1:8">
      <c r="A40" s="645" t="s">
        <v>120</v>
      </c>
      <c r="B40" s="645" t="s">
        <v>98</v>
      </c>
      <c r="C40" s="161">
        <v>0</v>
      </c>
      <c r="D40" s="161"/>
      <c r="E40" s="161"/>
      <c r="F40" s="161"/>
      <c r="G40" s="161"/>
      <c r="H40" s="170"/>
    </row>
    <row r="41" spans="1:8">
      <c r="A41" s="645" t="s">
        <v>181</v>
      </c>
      <c r="B41" s="645" t="s">
        <v>98</v>
      </c>
      <c r="C41" s="161">
        <v>0</v>
      </c>
      <c r="D41" s="161"/>
      <c r="E41" s="161"/>
      <c r="F41" s="161"/>
      <c r="G41" s="161"/>
      <c r="H41" s="170"/>
    </row>
    <row r="42" spans="1:8">
      <c r="A42" s="645" t="s">
        <v>182</v>
      </c>
      <c r="B42" s="645" t="s">
        <v>98</v>
      </c>
      <c r="C42" s="161">
        <v>0</v>
      </c>
      <c r="D42" s="161"/>
      <c r="E42" s="161"/>
      <c r="F42" s="161"/>
      <c r="G42" s="161"/>
      <c r="H42" s="170"/>
    </row>
    <row r="43" spans="1:8">
      <c r="A43" s="645" t="s">
        <v>123</v>
      </c>
      <c r="B43" s="645" t="s">
        <v>98</v>
      </c>
      <c r="C43" s="161">
        <v>0</v>
      </c>
      <c r="D43" s="161"/>
      <c r="E43" s="161"/>
      <c r="F43" s="161"/>
      <c r="G43" s="161"/>
      <c r="H43" s="170"/>
    </row>
    <row r="44" spans="1:8">
      <c r="A44" s="645" t="s">
        <v>183</v>
      </c>
      <c r="B44" s="648" t="s">
        <v>91</v>
      </c>
      <c r="C44" s="161">
        <v>0</v>
      </c>
      <c r="D44" s="161"/>
      <c r="E44" s="161"/>
      <c r="F44" s="161"/>
      <c r="G44" s="161"/>
      <c r="H44" s="170"/>
    </row>
    <row r="45" spans="1:8">
      <c r="A45" s="645" t="s">
        <v>184</v>
      </c>
      <c r="B45" s="1003" t="s">
        <v>91</v>
      </c>
      <c r="C45" s="161">
        <v>0</v>
      </c>
      <c r="D45" s="161"/>
      <c r="E45" s="161"/>
      <c r="F45" s="161"/>
      <c r="G45" s="161"/>
      <c r="H45" s="170"/>
    </row>
    <row r="46" spans="1:8">
      <c r="A46" s="645" t="s">
        <v>185</v>
      </c>
      <c r="B46" s="645" t="s">
        <v>91</v>
      </c>
      <c r="C46" s="161">
        <v>0</v>
      </c>
      <c r="D46" s="161"/>
      <c r="E46" s="161"/>
      <c r="F46" s="161"/>
      <c r="G46" s="161"/>
      <c r="H46" s="170"/>
    </row>
    <row r="47" spans="1:8">
      <c r="A47" s="645"/>
      <c r="B47" s="645"/>
      <c r="C47" s="161"/>
      <c r="D47" s="161"/>
      <c r="E47" s="161"/>
      <c r="F47" s="161"/>
      <c r="G47" s="161"/>
      <c r="H47" s="170"/>
    </row>
    <row r="48" spans="1:8" ht="13">
      <c r="A48" s="646" t="s">
        <v>29</v>
      </c>
      <c r="B48" s="647"/>
      <c r="C48" s="70"/>
      <c r="D48" s="70"/>
      <c r="E48" s="70"/>
      <c r="F48" s="70"/>
      <c r="G48" s="70"/>
      <c r="H48" s="70"/>
    </row>
    <row r="49" spans="1:8">
      <c r="A49" s="645" t="s">
        <v>186</v>
      </c>
      <c r="B49" s="645" t="s">
        <v>98</v>
      </c>
      <c r="C49" s="161">
        <v>0</v>
      </c>
      <c r="D49" s="161"/>
      <c r="E49" s="161"/>
      <c r="F49" s="161"/>
      <c r="G49" s="161"/>
      <c r="H49" s="170"/>
    </row>
    <row r="50" spans="1:8">
      <c r="A50" s="645" t="s">
        <v>187</v>
      </c>
      <c r="B50" s="645" t="s">
        <v>98</v>
      </c>
      <c r="C50" s="161">
        <v>0</v>
      </c>
      <c r="D50" s="161"/>
      <c r="E50" s="161"/>
      <c r="F50" s="161"/>
      <c r="G50" s="161"/>
      <c r="H50" s="170"/>
    </row>
    <row r="51" spans="1:8">
      <c r="A51" s="645" t="s">
        <v>188</v>
      </c>
      <c r="B51" s="645" t="s">
        <v>98</v>
      </c>
      <c r="C51" s="161">
        <v>0</v>
      </c>
      <c r="D51" s="161"/>
      <c r="E51" s="161"/>
      <c r="F51" s="161"/>
      <c r="G51" s="161"/>
      <c r="H51" s="170"/>
    </row>
    <row r="52" spans="1:8" ht="13">
      <c r="A52" s="646" t="s">
        <v>130</v>
      </c>
      <c r="B52" s="647"/>
      <c r="C52" s="70"/>
      <c r="D52" s="70"/>
      <c r="E52" s="70"/>
      <c r="F52" s="70"/>
      <c r="G52" s="70"/>
      <c r="H52" s="70"/>
    </row>
    <row r="53" spans="1:8">
      <c r="A53" s="645" t="s">
        <v>189</v>
      </c>
      <c r="B53" s="645" t="s">
        <v>91</v>
      </c>
      <c r="C53" s="161">
        <v>0</v>
      </c>
      <c r="D53" s="161"/>
      <c r="E53" s="161"/>
      <c r="F53" s="161"/>
      <c r="G53" s="161"/>
      <c r="H53" s="170"/>
    </row>
    <row r="54" spans="1:8">
      <c r="A54" s="645" t="s">
        <v>132</v>
      </c>
      <c r="B54" s="645" t="s">
        <v>91</v>
      </c>
      <c r="C54" s="161">
        <v>0</v>
      </c>
      <c r="D54" s="161"/>
      <c r="E54" s="161"/>
      <c r="F54" s="161"/>
      <c r="G54" s="161"/>
      <c r="H54" s="170"/>
    </row>
    <row r="55" spans="1:8">
      <c r="A55" s="645" t="s">
        <v>190</v>
      </c>
      <c r="B55" s="645" t="s">
        <v>91</v>
      </c>
      <c r="C55" s="161">
        <v>0</v>
      </c>
      <c r="D55" s="161"/>
      <c r="E55" s="161"/>
      <c r="F55" s="161"/>
      <c r="G55" s="161"/>
      <c r="H55" s="170"/>
    </row>
    <row r="56" spans="1:8">
      <c r="A56" s="645" t="s">
        <v>191</v>
      </c>
      <c r="B56" s="645" t="s">
        <v>91</v>
      </c>
      <c r="C56" s="161">
        <v>0</v>
      </c>
      <c r="D56" s="161"/>
      <c r="E56" s="161"/>
      <c r="F56" s="161"/>
      <c r="G56" s="161"/>
      <c r="H56" s="170"/>
    </row>
    <row r="57" spans="1:8">
      <c r="A57" s="645" t="s">
        <v>192</v>
      </c>
      <c r="B57" s="645" t="s">
        <v>91</v>
      </c>
      <c r="C57" s="161">
        <v>0</v>
      </c>
      <c r="D57" s="161"/>
      <c r="E57" s="161"/>
      <c r="F57" s="161"/>
      <c r="G57" s="161"/>
      <c r="H57" s="170"/>
    </row>
    <row r="58" spans="1:8">
      <c r="A58" s="645" t="s">
        <v>136</v>
      </c>
      <c r="B58" s="645" t="s">
        <v>91</v>
      </c>
      <c r="C58" s="161">
        <v>0</v>
      </c>
      <c r="D58" s="161"/>
      <c r="E58" s="161"/>
      <c r="F58" s="161"/>
      <c r="G58" s="161"/>
      <c r="H58" s="170"/>
    </row>
    <row r="59" spans="1:8">
      <c r="A59" s="645" t="s">
        <v>137</v>
      </c>
      <c r="B59" s="645" t="s">
        <v>91</v>
      </c>
      <c r="C59" s="161">
        <v>0</v>
      </c>
      <c r="D59" s="161"/>
      <c r="E59" s="161"/>
      <c r="F59" s="161"/>
      <c r="G59" s="161"/>
      <c r="H59" s="170"/>
    </row>
    <row r="60" spans="1:8" ht="13">
      <c r="A60" s="646" t="s">
        <v>31</v>
      </c>
      <c r="B60" s="647"/>
      <c r="C60" s="70"/>
      <c r="D60" s="70"/>
      <c r="E60" s="70"/>
      <c r="F60" s="70"/>
      <c r="G60" s="70"/>
      <c r="H60" s="70"/>
    </row>
    <row r="61" spans="1:8">
      <c r="A61" s="645" t="s">
        <v>193</v>
      </c>
      <c r="B61" s="645" t="s">
        <v>91</v>
      </c>
      <c r="C61" s="161">
        <v>0</v>
      </c>
      <c r="D61" s="161"/>
      <c r="E61" s="161"/>
      <c r="F61" s="161"/>
      <c r="G61" s="161"/>
      <c r="H61" s="170"/>
    </row>
    <row r="62" spans="1:8">
      <c r="A62" s="645" t="s">
        <v>194</v>
      </c>
      <c r="B62" s="645" t="s">
        <v>91</v>
      </c>
      <c r="C62" s="161">
        <v>0</v>
      </c>
      <c r="D62" s="161"/>
      <c r="E62" s="161"/>
      <c r="F62" s="161"/>
      <c r="G62" s="161"/>
      <c r="H62" s="170"/>
    </row>
    <row r="63" spans="1:8">
      <c r="A63" s="645" t="s">
        <v>140</v>
      </c>
      <c r="B63" s="645" t="s">
        <v>91</v>
      </c>
      <c r="C63" s="161">
        <v>0</v>
      </c>
      <c r="D63" s="161"/>
      <c r="E63" s="161"/>
      <c r="F63" s="161"/>
      <c r="G63" s="161"/>
      <c r="H63" s="170"/>
    </row>
    <row r="64" spans="1:8">
      <c r="A64" s="645" t="s">
        <v>195</v>
      </c>
      <c r="B64" s="645" t="s">
        <v>98</v>
      </c>
      <c r="C64" s="161">
        <v>0</v>
      </c>
      <c r="D64" s="161"/>
      <c r="E64" s="161"/>
      <c r="F64" s="161"/>
      <c r="G64" s="161"/>
      <c r="H64" s="170"/>
    </row>
    <row r="65" spans="1:8">
      <c r="A65" s="645" t="s">
        <v>196</v>
      </c>
      <c r="B65" s="645" t="s">
        <v>91</v>
      </c>
      <c r="C65" s="161">
        <v>0</v>
      </c>
      <c r="D65" s="161"/>
      <c r="E65" s="161"/>
      <c r="F65" s="161"/>
      <c r="G65" s="161"/>
      <c r="H65" s="170"/>
    </row>
    <row r="66" spans="1:8">
      <c r="A66" s="645" t="s">
        <v>197</v>
      </c>
      <c r="B66" s="645" t="s">
        <v>98</v>
      </c>
      <c r="C66" s="161">
        <v>0</v>
      </c>
      <c r="D66" s="161"/>
      <c r="E66" s="161"/>
      <c r="F66" s="161"/>
      <c r="G66" s="161"/>
      <c r="H66" s="170"/>
    </row>
    <row r="67" spans="1:8">
      <c r="A67" s="645" t="s">
        <v>198</v>
      </c>
      <c r="B67" s="645" t="s">
        <v>91</v>
      </c>
      <c r="C67" s="161">
        <v>0</v>
      </c>
      <c r="D67" s="161"/>
      <c r="E67" s="161"/>
      <c r="F67" s="161"/>
      <c r="G67" s="161"/>
      <c r="H67" s="170"/>
    </row>
    <row r="68" spans="1:8">
      <c r="A68" s="645"/>
      <c r="B68" s="645"/>
      <c r="C68" s="161"/>
      <c r="D68" s="161"/>
      <c r="E68" s="161"/>
      <c r="F68" s="161"/>
      <c r="G68" s="161"/>
      <c r="H68" s="170"/>
    </row>
    <row r="69" spans="1:8" ht="13">
      <c r="A69" s="65" t="s">
        <v>144</v>
      </c>
      <c r="B69" s="70"/>
      <c r="C69" s="70"/>
      <c r="D69" s="70"/>
      <c r="E69" s="70"/>
      <c r="F69" s="70"/>
      <c r="G69" s="70"/>
      <c r="H69" s="70"/>
    </row>
    <row r="70" spans="1:8">
      <c r="A70" s="69"/>
      <c r="B70" s="69"/>
      <c r="C70" s="161"/>
      <c r="D70" s="172"/>
      <c r="E70" s="172"/>
      <c r="F70" s="172"/>
      <c r="G70" s="172"/>
      <c r="H70" s="170"/>
    </row>
    <row r="71" spans="1:8" ht="13">
      <c r="A71" s="65" t="s">
        <v>32</v>
      </c>
      <c r="B71" s="70"/>
      <c r="C71" s="70"/>
      <c r="D71" s="70"/>
      <c r="E71" s="70"/>
      <c r="F71" s="70"/>
      <c r="G71" s="70"/>
      <c r="H71" s="70"/>
    </row>
    <row r="72" spans="1:8">
      <c r="A72" s="69" t="s">
        <v>145</v>
      </c>
      <c r="B72" s="69" t="s">
        <v>98</v>
      </c>
      <c r="C72" s="161"/>
      <c r="D72" s="171"/>
      <c r="E72" s="171"/>
      <c r="F72" s="171"/>
      <c r="G72" s="164"/>
      <c r="H72" s="170"/>
    </row>
    <row r="73" spans="1:8">
      <c r="A73" s="69" t="s">
        <v>146</v>
      </c>
      <c r="B73" s="69" t="s">
        <v>98</v>
      </c>
      <c r="C73" s="161"/>
      <c r="D73" s="171"/>
      <c r="E73" s="171"/>
      <c r="F73" s="171"/>
      <c r="G73" s="164"/>
      <c r="H73" s="170"/>
    </row>
    <row r="74" spans="1:8">
      <c r="A74" s="70"/>
      <c r="B74" s="70"/>
      <c r="C74" s="70"/>
      <c r="D74" s="70"/>
      <c r="E74" s="171"/>
      <c r="F74" s="70"/>
      <c r="G74" s="70"/>
      <c r="H74" s="70"/>
    </row>
    <row r="75" spans="1:8" ht="13">
      <c r="A75" s="66" t="s">
        <v>147</v>
      </c>
      <c r="B75" s="69"/>
      <c r="C75" s="69"/>
      <c r="D75" s="172"/>
      <c r="E75" s="172"/>
      <c r="F75" s="172"/>
      <c r="G75" s="164"/>
      <c r="H75" s="70"/>
    </row>
    <row r="76" spans="1:8">
      <c r="A76" s="67"/>
      <c r="B76" s="67"/>
      <c r="C76" s="67"/>
      <c r="D76" s="172"/>
      <c r="E76" s="172"/>
      <c r="F76" s="172"/>
      <c r="G76" s="165"/>
      <c r="H76" s="228"/>
    </row>
    <row r="77" spans="1:8" ht="13" thickBot="1">
      <c r="A77" s="166" t="s">
        <v>199</v>
      </c>
      <c r="B77" s="82"/>
      <c r="C77" s="161"/>
      <c r="D77" s="162"/>
      <c r="E77" s="162"/>
      <c r="F77" s="162"/>
      <c r="G77" s="162"/>
      <c r="H77" s="229"/>
    </row>
    <row r="78" spans="1:8" ht="13.5" thickBot="1">
      <c r="A78" s="226"/>
      <c r="B78" s="435"/>
      <c r="C78" s="435"/>
      <c r="D78" s="1270"/>
      <c r="E78" s="1270"/>
      <c r="F78" s="1270"/>
      <c r="G78" s="1271"/>
      <c r="H78" s="1271"/>
    </row>
    <row r="79" spans="1:8" ht="13">
      <c r="A79" s="438" t="s">
        <v>200</v>
      </c>
      <c r="B79" s="439"/>
      <c r="C79" s="439"/>
      <c r="D79" s="440" t="s">
        <v>9</v>
      </c>
    </row>
    <row r="80" spans="1:8">
      <c r="A80" s="92"/>
      <c r="B80" s="91"/>
      <c r="C80" s="87"/>
      <c r="D80" s="83"/>
    </row>
    <row r="81" spans="1:8" ht="13" thickBot="1">
      <c r="A81" s="93"/>
      <c r="B81" s="37"/>
      <c r="C81" s="37"/>
      <c r="D81" s="149">
        <v>0</v>
      </c>
    </row>
    <row r="84" spans="1:8">
      <c r="A84" t="s">
        <v>201</v>
      </c>
      <c r="B84" s="365"/>
      <c r="C84" s="365"/>
      <c r="D84" s="365"/>
      <c r="E84" s="365"/>
      <c r="F84" s="365"/>
      <c r="G84" s="365"/>
      <c r="H84" s="365"/>
    </row>
    <row r="85" spans="1:8">
      <c r="A85" s="1269" t="s">
        <v>202</v>
      </c>
      <c r="B85" s="1269"/>
      <c r="C85" s="1269"/>
      <c r="D85" s="1269"/>
      <c r="E85" s="1269"/>
      <c r="F85" s="1269"/>
      <c r="G85" s="1269"/>
      <c r="H85" s="1269"/>
    </row>
    <row r="86" spans="1:8">
      <c r="A86" s="1268" t="s">
        <v>203</v>
      </c>
      <c r="B86" s="1268"/>
      <c r="C86" s="1268"/>
      <c r="D86" s="1268"/>
      <c r="E86" s="1268"/>
      <c r="F86" s="1268"/>
      <c r="G86" s="1268"/>
    </row>
    <row r="87" spans="1:8">
      <c r="A87" s="365" t="s">
        <v>204</v>
      </c>
    </row>
    <row r="92" spans="1:8" ht="12.75" customHeight="1"/>
    <row r="93" spans="1:8" ht="12.75" customHeight="1">
      <c r="A93" s="1268"/>
      <c r="B93" s="1268"/>
      <c r="C93" s="1268"/>
      <c r="D93" s="1268"/>
      <c r="E93" s="1268"/>
      <c r="F93" s="1268"/>
      <c r="G93" s="1268"/>
    </row>
    <row r="94" spans="1:8" ht="12.75" customHeight="1">
      <c r="A94" s="1268"/>
      <c r="B94" s="1268"/>
      <c r="C94" s="1268"/>
      <c r="D94" s="1268"/>
      <c r="E94" s="1268"/>
      <c r="F94" s="1268"/>
      <c r="G94" s="1268"/>
      <c r="H94" s="1268"/>
    </row>
    <row r="97" spans="1:8" ht="27" customHeight="1">
      <c r="A97" s="1272"/>
      <c r="B97" s="1272"/>
      <c r="C97" s="1272"/>
      <c r="D97" s="1272"/>
      <c r="E97" s="1272"/>
      <c r="F97" s="1272"/>
      <c r="G97" s="1272"/>
      <c r="H97" s="1272"/>
    </row>
    <row r="100" spans="1:8" ht="12.75" customHeight="1"/>
  </sheetData>
  <mergeCells count="12">
    <mergeCell ref="A97:H97"/>
    <mergeCell ref="A85:H85"/>
    <mergeCell ref="A86:G86"/>
    <mergeCell ref="A93:G93"/>
    <mergeCell ref="A94:H94"/>
    <mergeCell ref="D78:F78"/>
    <mergeCell ref="G78:H78"/>
    <mergeCell ref="A1:H1"/>
    <mergeCell ref="A2:H2"/>
    <mergeCell ref="A3:H3"/>
    <mergeCell ref="B5:H5"/>
    <mergeCell ref="C6:H6"/>
  </mergeCells>
  <printOptions horizontalCentered="1" verticalCentered="1" gridLines="1"/>
  <pageMargins left="0.25" right="0.25" top="0.5" bottom="0.5" header="0.5" footer="0.5"/>
  <pageSetup paperSize="3" scale="1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109"/>
  <sheetViews>
    <sheetView zoomScaleNormal="100" workbookViewId="0">
      <selection sqref="A1:H1"/>
    </sheetView>
  </sheetViews>
  <sheetFormatPr defaultColWidth="8.54296875" defaultRowHeight="12.5"/>
  <cols>
    <col min="1" max="1" width="45.54296875" customWidth="1"/>
    <col min="2" max="2" width="15.453125" customWidth="1"/>
    <col min="3" max="8" width="16" customWidth="1"/>
    <col min="9" max="9" width="23.453125" customWidth="1"/>
    <col min="10" max="10" width="17.54296875" customWidth="1"/>
    <col min="11" max="11" width="12.54296875" customWidth="1"/>
  </cols>
  <sheetData>
    <row r="1" spans="1:13" ht="13">
      <c r="A1" s="1278" t="s">
        <v>205</v>
      </c>
      <c r="B1" s="1278"/>
      <c r="C1" s="1278"/>
      <c r="D1" s="1278"/>
      <c r="E1" s="1278"/>
      <c r="F1" s="1278"/>
      <c r="G1" s="1278"/>
      <c r="H1" s="1278"/>
      <c r="I1" s="73"/>
      <c r="J1" s="73"/>
      <c r="K1" s="73"/>
      <c r="L1" s="73"/>
      <c r="M1" s="73"/>
    </row>
    <row r="2" spans="1:13" ht="15.75" customHeight="1">
      <c r="A2" s="1279" t="s">
        <v>1</v>
      </c>
      <c r="B2" s="1279"/>
      <c r="C2" s="1279"/>
      <c r="D2" s="1279"/>
      <c r="E2" s="1279"/>
      <c r="F2" s="1279"/>
      <c r="G2" s="1279"/>
      <c r="H2" s="1279"/>
      <c r="I2" s="73"/>
      <c r="J2" s="73"/>
      <c r="K2" s="73"/>
      <c r="L2" s="73"/>
      <c r="M2" s="73"/>
    </row>
    <row r="3" spans="1:13" ht="15.75" customHeight="1">
      <c r="A3" s="1285" t="s">
        <v>777</v>
      </c>
      <c r="B3" s="1285"/>
      <c r="C3" s="1285"/>
      <c r="D3" s="1285"/>
      <c r="E3" s="1285"/>
      <c r="F3" s="1285"/>
      <c r="G3" s="1285"/>
      <c r="H3" s="1285"/>
      <c r="I3" s="1072"/>
      <c r="J3" s="1072"/>
      <c r="K3" s="1072"/>
      <c r="L3" s="1072"/>
      <c r="M3" s="1072"/>
    </row>
    <row r="4" spans="1:13" ht="14.25" customHeight="1" thickBot="1">
      <c r="A4" s="1284"/>
      <c r="B4" s="1284"/>
      <c r="C4" s="1284"/>
      <c r="D4" s="1284"/>
      <c r="E4" s="1284"/>
      <c r="F4" s="1284"/>
      <c r="G4" s="1284"/>
      <c r="H4" s="1284"/>
      <c r="I4" s="52"/>
      <c r="J4" s="52"/>
      <c r="K4" s="52"/>
    </row>
    <row r="5" spans="1:13" ht="20.25" customHeight="1">
      <c r="A5" s="441"/>
      <c r="B5" s="1280" t="s">
        <v>206</v>
      </c>
      <c r="C5" s="1280"/>
      <c r="D5" s="1280"/>
      <c r="E5" s="1280"/>
      <c r="F5" s="1280"/>
      <c r="G5" s="1280"/>
      <c r="H5" s="1281"/>
    </row>
    <row r="6" spans="1:13" ht="20.25" customHeight="1" thickBot="1">
      <c r="A6" s="94"/>
      <c r="B6" s="95"/>
      <c r="C6" s="1282" t="s">
        <v>81</v>
      </c>
      <c r="D6" s="1282"/>
      <c r="E6" s="1282"/>
      <c r="F6" s="1282"/>
      <c r="G6" s="1282"/>
      <c r="H6" s="1283"/>
    </row>
    <row r="7" spans="1:13" ht="51.75" customHeight="1">
      <c r="A7" s="94" t="s">
        <v>207</v>
      </c>
      <c r="B7" s="84" t="s">
        <v>208</v>
      </c>
      <c r="C7" s="84" t="s">
        <v>84</v>
      </c>
      <c r="D7" s="84" t="s">
        <v>209</v>
      </c>
      <c r="E7" s="84" t="s">
        <v>165</v>
      </c>
      <c r="F7" s="84" t="s">
        <v>166</v>
      </c>
      <c r="G7" s="84" t="s">
        <v>210</v>
      </c>
      <c r="H7" s="84" t="s">
        <v>88</v>
      </c>
      <c r="I7" s="442" t="s">
        <v>89</v>
      </c>
    </row>
    <row r="8" spans="1:13" ht="13">
      <c r="A8" s="651" t="s">
        <v>23</v>
      </c>
      <c r="B8" s="652"/>
      <c r="C8" s="97"/>
      <c r="D8" s="97"/>
      <c r="E8" s="97"/>
      <c r="F8" s="97"/>
      <c r="G8" s="97"/>
      <c r="H8" s="97"/>
      <c r="I8" s="98"/>
    </row>
    <row r="9" spans="1:13">
      <c r="A9" s="653" t="s">
        <v>90</v>
      </c>
      <c r="B9" s="1101" t="s">
        <v>91</v>
      </c>
      <c r="C9" s="1017">
        <v>0</v>
      </c>
      <c r="D9" s="1017"/>
      <c r="E9" s="1017">
        <v>0</v>
      </c>
      <c r="F9" s="1017">
        <v>0</v>
      </c>
      <c r="G9" s="1017">
        <v>0</v>
      </c>
      <c r="H9" s="1018">
        <v>0</v>
      </c>
      <c r="I9" s="1096" t="s">
        <v>211</v>
      </c>
    </row>
    <row r="10" spans="1:13">
      <c r="A10" s="653" t="s">
        <v>92</v>
      </c>
      <c r="B10" s="1101" t="s">
        <v>91</v>
      </c>
      <c r="C10" s="1017">
        <v>3</v>
      </c>
      <c r="D10" s="1017"/>
      <c r="E10" s="1017">
        <v>146.31</v>
      </c>
      <c r="F10" s="1017">
        <v>2.4E-2</v>
      </c>
      <c r="G10" s="1017">
        <v>-4.0169999999999995</v>
      </c>
      <c r="H10" s="1018">
        <v>3147.4</v>
      </c>
      <c r="I10" s="1096">
        <v>9.7789545053422636E-4</v>
      </c>
    </row>
    <row r="11" spans="1:13">
      <c r="A11" s="653"/>
      <c r="B11" s="1101"/>
      <c r="C11" s="1017"/>
      <c r="D11" s="1017"/>
      <c r="E11" s="1017"/>
      <c r="F11" s="1017"/>
      <c r="G11" s="1017"/>
      <c r="H11" s="1018"/>
      <c r="I11" s="1096" t="s">
        <v>211</v>
      </c>
    </row>
    <row r="12" spans="1:13" ht="12.75" customHeight="1">
      <c r="A12" s="651" t="s">
        <v>26</v>
      </c>
      <c r="B12" s="652"/>
      <c r="C12" s="100"/>
      <c r="D12" s="100"/>
      <c r="E12" s="100"/>
      <c r="F12" s="100"/>
      <c r="G12" s="100"/>
      <c r="H12" s="100"/>
      <c r="I12" s="1097" t="s">
        <v>211</v>
      </c>
    </row>
    <row r="13" spans="1:13" ht="12.75" customHeight="1">
      <c r="A13" s="1004" t="s">
        <v>212</v>
      </c>
      <c r="B13" s="1111" t="s">
        <v>213</v>
      </c>
      <c r="C13" s="1019">
        <v>0</v>
      </c>
      <c r="D13" s="1019">
        <v>0</v>
      </c>
      <c r="E13" s="1019">
        <v>0</v>
      </c>
      <c r="F13" s="1019">
        <v>0</v>
      </c>
      <c r="G13" s="1019">
        <v>0</v>
      </c>
      <c r="H13" s="1019">
        <v>0</v>
      </c>
      <c r="I13" s="1098" t="s">
        <v>211</v>
      </c>
    </row>
    <row r="14" spans="1:13" ht="12.75" customHeight="1">
      <c r="A14" s="1005" t="s">
        <v>214</v>
      </c>
      <c r="B14" s="1112" t="s">
        <v>213</v>
      </c>
      <c r="C14" s="1019">
        <v>17</v>
      </c>
      <c r="D14" s="1019">
        <v>5599</v>
      </c>
      <c r="E14" s="1019">
        <v>0</v>
      </c>
      <c r="F14" s="1019">
        <v>0</v>
      </c>
      <c r="G14" s="1019">
        <v>18874.228999999999</v>
      </c>
      <c r="H14" s="1019">
        <v>574499.82000000007</v>
      </c>
      <c r="I14" s="1098">
        <v>0.24189483759342609</v>
      </c>
    </row>
    <row r="15" spans="1:13" s="3" customFormat="1" ht="12.75" customHeight="1">
      <c r="A15" s="654" t="s">
        <v>215</v>
      </c>
      <c r="B15" s="1113" t="s">
        <v>213</v>
      </c>
      <c r="C15" s="1017">
        <v>53</v>
      </c>
      <c r="D15" s="1017">
        <v>9265.6</v>
      </c>
      <c r="E15" s="1017">
        <v>0</v>
      </c>
      <c r="F15" s="1017">
        <v>0</v>
      </c>
      <c r="G15" s="1017">
        <v>37479.351999999999</v>
      </c>
      <c r="H15" s="1018">
        <v>819566.76</v>
      </c>
      <c r="I15" s="1098">
        <v>0.22931193156800686</v>
      </c>
      <c r="J15" s="5"/>
    </row>
    <row r="16" spans="1:13">
      <c r="A16" s="654" t="s">
        <v>216</v>
      </c>
      <c r="B16" s="1113" t="s">
        <v>213</v>
      </c>
      <c r="C16" s="1017">
        <v>21</v>
      </c>
      <c r="D16" s="1017">
        <v>4985.8</v>
      </c>
      <c r="E16" s="1017">
        <v>-59.861999999999995</v>
      </c>
      <c r="F16" s="1017">
        <v>0</v>
      </c>
      <c r="G16" s="1017">
        <v>9310.773799999999</v>
      </c>
      <c r="H16" s="1018">
        <v>174313.59</v>
      </c>
      <c r="I16" s="1096">
        <v>7.3395249355129574E-2</v>
      </c>
    </row>
    <row r="17" spans="1:9">
      <c r="A17" s="653" t="s">
        <v>102</v>
      </c>
      <c r="B17" s="1114" t="s">
        <v>217</v>
      </c>
      <c r="C17" s="1017">
        <v>0</v>
      </c>
      <c r="D17" s="1017">
        <v>0</v>
      </c>
      <c r="E17" s="1017">
        <v>0</v>
      </c>
      <c r="F17" s="1017">
        <v>0</v>
      </c>
      <c r="G17" s="1017">
        <v>0</v>
      </c>
      <c r="H17" s="1018">
        <v>0</v>
      </c>
      <c r="I17" s="1099" t="s">
        <v>211</v>
      </c>
    </row>
    <row r="18" spans="1:9">
      <c r="A18" s="653" t="s">
        <v>218</v>
      </c>
      <c r="B18" s="1113" t="s">
        <v>91</v>
      </c>
      <c r="C18" s="1017">
        <v>39</v>
      </c>
      <c r="D18" s="1017"/>
      <c r="E18" s="1017">
        <v>6108.83</v>
      </c>
      <c r="F18" s="1017">
        <v>0.70330000000000015</v>
      </c>
      <c r="G18" s="1017">
        <v>507.73100000000005</v>
      </c>
      <c r="H18" s="1018">
        <v>106874.27000000002</v>
      </c>
      <c r="I18" s="1099">
        <v>4.4999725473483992E-2</v>
      </c>
    </row>
    <row r="19" spans="1:9">
      <c r="A19" s="653" t="s">
        <v>219</v>
      </c>
      <c r="B19" s="1113" t="s">
        <v>91</v>
      </c>
      <c r="C19" s="1017">
        <v>13</v>
      </c>
      <c r="D19" s="1017"/>
      <c r="E19" s="1017">
        <v>0</v>
      </c>
      <c r="F19" s="1017">
        <v>0</v>
      </c>
      <c r="G19" s="1017">
        <v>92.741</v>
      </c>
      <c r="H19" s="1018">
        <v>107.51</v>
      </c>
      <c r="I19" s="1099">
        <v>4.5267401458314182E-5</v>
      </c>
    </row>
    <row r="20" spans="1:9">
      <c r="A20" s="653" t="s">
        <v>220</v>
      </c>
      <c r="B20" s="1113" t="s">
        <v>91</v>
      </c>
      <c r="C20" s="1017">
        <v>0</v>
      </c>
      <c r="D20" s="1017"/>
      <c r="E20" s="1017">
        <v>0</v>
      </c>
      <c r="F20" s="1017">
        <v>0</v>
      </c>
      <c r="G20" s="1017">
        <v>0</v>
      </c>
      <c r="H20" s="1018">
        <v>0</v>
      </c>
      <c r="I20" s="1099" t="s">
        <v>211</v>
      </c>
    </row>
    <row r="21" spans="1:9" ht="12.75" customHeight="1">
      <c r="A21" s="655"/>
      <c r="B21" s="1113"/>
      <c r="C21" s="1017"/>
      <c r="D21" s="1017"/>
      <c r="E21" s="1017"/>
      <c r="F21" s="1017"/>
      <c r="G21" s="1017"/>
      <c r="H21" s="1018"/>
      <c r="I21" s="1099" t="s">
        <v>211</v>
      </c>
    </row>
    <row r="22" spans="1:9" ht="12.75" customHeight="1">
      <c r="A22" s="651" t="s">
        <v>221</v>
      </c>
      <c r="B22" s="1102"/>
      <c r="C22" s="78"/>
      <c r="D22" s="78"/>
      <c r="E22" s="78"/>
      <c r="F22" s="78"/>
      <c r="G22" s="78"/>
      <c r="H22" s="78"/>
      <c r="I22" s="1103" t="s">
        <v>211</v>
      </c>
    </row>
    <row r="23" spans="1:9" ht="12.75" customHeight="1">
      <c r="A23" s="653" t="s">
        <v>109</v>
      </c>
      <c r="B23" s="1113" t="s">
        <v>222</v>
      </c>
      <c r="C23" s="1017">
        <v>6012</v>
      </c>
      <c r="D23" s="1017"/>
      <c r="E23" s="1017">
        <v>464.46</v>
      </c>
      <c r="F23" s="1017">
        <v>0.42</v>
      </c>
      <c r="G23" s="1017">
        <v>0</v>
      </c>
      <c r="H23" s="1018">
        <v>8072</v>
      </c>
      <c r="I23" s="1099">
        <v>3.3987393225887088E-3</v>
      </c>
    </row>
    <row r="24" spans="1:9" ht="12.75" customHeight="1">
      <c r="A24" s="653" t="s">
        <v>223</v>
      </c>
      <c r="B24" s="1113" t="s">
        <v>222</v>
      </c>
      <c r="C24" s="1017">
        <v>0</v>
      </c>
      <c r="D24" s="1017"/>
      <c r="E24" s="1017">
        <v>0</v>
      </c>
      <c r="F24" s="1017">
        <v>0</v>
      </c>
      <c r="G24" s="1017">
        <v>0</v>
      </c>
      <c r="H24" s="1018">
        <v>0</v>
      </c>
      <c r="I24" s="1099" t="s">
        <v>211</v>
      </c>
    </row>
    <row r="25" spans="1:9" ht="12.75" customHeight="1">
      <c r="A25" s="653" t="s">
        <v>224</v>
      </c>
      <c r="B25" s="1113" t="s">
        <v>222</v>
      </c>
      <c r="C25" s="1017">
        <v>1384.21</v>
      </c>
      <c r="D25" s="1017"/>
      <c r="E25" s="1017">
        <v>4540.2087999999994</v>
      </c>
      <c r="F25" s="1017">
        <v>4.7063140000000008</v>
      </c>
      <c r="G25" s="1017">
        <v>0</v>
      </c>
      <c r="H25" s="1018">
        <v>124981.44</v>
      </c>
      <c r="I25" s="1099">
        <v>5.2623802616670136E-2</v>
      </c>
    </row>
    <row r="26" spans="1:9" ht="12.75" customHeight="1">
      <c r="A26" s="653" t="s">
        <v>225</v>
      </c>
      <c r="B26" s="1113" t="s">
        <v>222</v>
      </c>
      <c r="C26" s="1017">
        <v>0</v>
      </c>
      <c r="D26" s="1017"/>
      <c r="E26" s="1017">
        <v>0</v>
      </c>
      <c r="F26" s="1017">
        <v>0</v>
      </c>
      <c r="G26" s="1017">
        <v>0</v>
      </c>
      <c r="H26" s="1018">
        <v>0</v>
      </c>
      <c r="I26" s="1099" t="s">
        <v>211</v>
      </c>
    </row>
    <row r="27" spans="1:9">
      <c r="A27" s="1104"/>
      <c r="B27" s="1113"/>
      <c r="C27" s="1017"/>
      <c r="D27" s="1017"/>
      <c r="E27" s="1017"/>
      <c r="F27" s="1017"/>
      <c r="G27" s="1017"/>
      <c r="H27" s="1018"/>
      <c r="I27" s="1099" t="s">
        <v>211</v>
      </c>
    </row>
    <row r="28" spans="1:9" ht="12.75" customHeight="1">
      <c r="A28" s="651" t="s">
        <v>28</v>
      </c>
      <c r="B28" s="1102"/>
      <c r="C28" s="78"/>
      <c r="D28" s="78"/>
      <c r="E28" s="78"/>
      <c r="F28" s="78"/>
      <c r="G28" s="78"/>
      <c r="H28" s="78"/>
      <c r="I28" s="1103" t="s">
        <v>211</v>
      </c>
    </row>
    <row r="29" spans="1:9">
      <c r="A29" s="1105" t="s">
        <v>226</v>
      </c>
      <c r="B29" s="1113" t="s">
        <v>227</v>
      </c>
      <c r="C29" s="1017">
        <v>13</v>
      </c>
      <c r="D29" s="1017">
        <v>56</v>
      </c>
      <c r="E29" s="1017">
        <v>3998.8</v>
      </c>
      <c r="F29" s="1017">
        <v>5.1955999999999998</v>
      </c>
      <c r="G29" s="1017">
        <v>-72.56</v>
      </c>
      <c r="H29" s="1018">
        <v>146553.22999999998</v>
      </c>
      <c r="I29" s="1099">
        <v>6.1706668192936964E-2</v>
      </c>
    </row>
    <row r="30" spans="1:9" ht="12.75" customHeight="1">
      <c r="A30" s="1105" t="s">
        <v>228</v>
      </c>
      <c r="B30" s="1113" t="s">
        <v>227</v>
      </c>
      <c r="C30" s="1017">
        <v>6</v>
      </c>
      <c r="D30" s="1017">
        <v>21</v>
      </c>
      <c r="E30" s="1017">
        <v>2811</v>
      </c>
      <c r="F30" s="1017">
        <v>2.08</v>
      </c>
      <c r="G30" s="1017">
        <v>0</v>
      </c>
      <c r="H30" s="1018">
        <v>60592.21</v>
      </c>
      <c r="I30" s="1099">
        <v>2.5512528093353911E-2</v>
      </c>
    </row>
    <row r="31" spans="1:9" ht="12.75" customHeight="1">
      <c r="A31" s="92" t="s">
        <v>229</v>
      </c>
      <c r="B31" s="977" t="s">
        <v>227</v>
      </c>
      <c r="C31" s="1017">
        <v>5</v>
      </c>
      <c r="D31" s="1017">
        <v>15</v>
      </c>
      <c r="E31" s="1017">
        <v>6645</v>
      </c>
      <c r="F31" s="1017">
        <v>3.51</v>
      </c>
      <c r="G31" s="1017">
        <v>169.5</v>
      </c>
      <c r="H31" s="1018">
        <v>39799.410000000003</v>
      </c>
      <c r="I31" s="1099">
        <v>1.6757658545940322E-2</v>
      </c>
    </row>
    <row r="32" spans="1:9" ht="12.75" customHeight="1">
      <c r="A32" s="1105" t="s">
        <v>230</v>
      </c>
      <c r="B32" s="1113" t="s">
        <v>227</v>
      </c>
      <c r="C32" s="1017">
        <v>0</v>
      </c>
      <c r="D32" s="1017">
        <v>0</v>
      </c>
      <c r="E32" s="1017">
        <v>0</v>
      </c>
      <c r="F32" s="1017">
        <v>0</v>
      </c>
      <c r="G32" s="1017">
        <v>0</v>
      </c>
      <c r="H32" s="1018">
        <v>0</v>
      </c>
      <c r="I32" s="1099" t="s">
        <v>211</v>
      </c>
    </row>
    <row r="33" spans="1:12" ht="12.75" customHeight="1">
      <c r="A33" s="1105" t="s">
        <v>231</v>
      </c>
      <c r="B33" s="1113" t="s">
        <v>227</v>
      </c>
      <c r="C33" s="1017">
        <v>0</v>
      </c>
      <c r="D33" s="1017">
        <v>0</v>
      </c>
      <c r="E33" s="1017">
        <v>0</v>
      </c>
      <c r="F33" s="1017">
        <v>0</v>
      </c>
      <c r="G33" s="1017">
        <v>0</v>
      </c>
      <c r="H33" s="1018">
        <v>0</v>
      </c>
      <c r="I33" s="1099" t="s">
        <v>211</v>
      </c>
    </row>
    <row r="34" spans="1:12" ht="12.75" customHeight="1">
      <c r="A34" s="1105" t="s">
        <v>232</v>
      </c>
      <c r="B34" s="1113" t="s">
        <v>213</v>
      </c>
      <c r="C34" s="1017">
        <v>19</v>
      </c>
      <c r="D34" s="1017">
        <v>1718</v>
      </c>
      <c r="E34" s="1017">
        <v>909.42</v>
      </c>
      <c r="F34" s="1017">
        <v>0.79080000000000006</v>
      </c>
      <c r="G34" s="1017">
        <v>829.89200000000005</v>
      </c>
      <c r="H34" s="1018">
        <v>168233.38999999998</v>
      </c>
      <c r="I34" s="1099">
        <v>6.495830003974197E-2</v>
      </c>
    </row>
    <row r="35" spans="1:12">
      <c r="A35" s="1106" t="s">
        <v>233</v>
      </c>
      <c r="B35" s="1113" t="s">
        <v>213</v>
      </c>
      <c r="C35" s="1017">
        <v>2</v>
      </c>
      <c r="D35" s="1017">
        <v>1200</v>
      </c>
      <c r="E35" s="1017">
        <v>-4896</v>
      </c>
      <c r="F35" s="1017">
        <v>-0.48</v>
      </c>
      <c r="G35" s="1017">
        <v>1010.4</v>
      </c>
      <c r="H35" s="1018">
        <v>73029.709999999992</v>
      </c>
      <c r="I35" s="1099">
        <v>3.0749374020595865E-2</v>
      </c>
      <c r="K35" s="153"/>
    </row>
    <row r="36" spans="1:12">
      <c r="A36" s="1105" t="s">
        <v>123</v>
      </c>
      <c r="B36" s="1113" t="s">
        <v>91</v>
      </c>
      <c r="C36" s="1017">
        <v>21</v>
      </c>
      <c r="D36" s="1017"/>
      <c r="E36" s="1017">
        <v>1259.54</v>
      </c>
      <c r="F36" s="1017">
        <v>0</v>
      </c>
      <c r="G36" s="1017">
        <v>133.23000000000002</v>
      </c>
      <c r="H36" s="1018">
        <v>6813.2699999999995</v>
      </c>
      <c r="I36" s="1099">
        <v>2.5829450429914777E-3</v>
      </c>
    </row>
    <row r="37" spans="1:12">
      <c r="A37" s="1105"/>
      <c r="B37" s="1113"/>
      <c r="C37" s="1017"/>
      <c r="D37" s="1017"/>
      <c r="E37" s="1017"/>
      <c r="F37" s="1017"/>
      <c r="G37" s="1017"/>
      <c r="H37" s="1018"/>
      <c r="I37" s="1099" t="s">
        <v>211</v>
      </c>
      <c r="L37" t="s">
        <v>234</v>
      </c>
    </row>
    <row r="38" spans="1:12" ht="13">
      <c r="A38" s="651" t="s">
        <v>130</v>
      </c>
      <c r="B38" s="1102"/>
      <c r="C38" s="78"/>
      <c r="D38" s="78"/>
      <c r="E38" s="78"/>
      <c r="F38" s="78"/>
      <c r="G38" s="78"/>
      <c r="H38" s="78"/>
      <c r="I38" s="1103" t="s">
        <v>211</v>
      </c>
    </row>
    <row r="39" spans="1:12">
      <c r="A39" s="653" t="s">
        <v>235</v>
      </c>
      <c r="B39" s="1113" t="s">
        <v>91</v>
      </c>
      <c r="C39" s="1017">
        <v>1066</v>
      </c>
      <c r="D39" s="1017"/>
      <c r="E39" s="1017">
        <v>135902.13</v>
      </c>
      <c r="F39" s="1017">
        <v>1.0857000000000001</v>
      </c>
      <c r="G39" s="1017">
        <v>-1633.1860000000004</v>
      </c>
      <c r="H39" s="1018">
        <v>112465.40336015449</v>
      </c>
      <c r="I39" s="1099">
        <v>3.9905032962025314E-2</v>
      </c>
    </row>
    <row r="40" spans="1:12">
      <c r="A40" s="654" t="s">
        <v>236</v>
      </c>
      <c r="B40" s="1113" t="s">
        <v>91</v>
      </c>
      <c r="C40" s="1017" t="s">
        <v>237</v>
      </c>
      <c r="D40" s="1017"/>
      <c r="E40" s="1017"/>
      <c r="F40" s="1017"/>
      <c r="G40" s="1017"/>
      <c r="H40" s="1018"/>
      <c r="I40" s="1099" t="s">
        <v>211</v>
      </c>
    </row>
    <row r="41" spans="1:12">
      <c r="A41" s="654" t="s">
        <v>238</v>
      </c>
      <c r="B41" s="1113" t="s">
        <v>91</v>
      </c>
      <c r="C41" s="1017" t="s">
        <v>237</v>
      </c>
      <c r="D41" s="1017"/>
      <c r="E41" s="1017"/>
      <c r="F41" s="1017"/>
      <c r="G41" s="1017"/>
      <c r="H41" s="1018"/>
      <c r="I41" s="1099" t="s">
        <v>211</v>
      </c>
    </row>
    <row r="42" spans="1:12">
      <c r="A42" s="92" t="s">
        <v>239</v>
      </c>
      <c r="B42" s="977" t="s">
        <v>91</v>
      </c>
      <c r="C42" s="1017">
        <v>810</v>
      </c>
      <c r="D42" s="1017"/>
      <c r="E42" s="1017">
        <v>177123.60000000003</v>
      </c>
      <c r="F42" s="1017">
        <v>1.98</v>
      </c>
      <c r="G42" s="1017">
        <v>-3064.2839999999997</v>
      </c>
      <c r="H42" s="1018">
        <v>58558.20818014456</v>
      </c>
      <c r="I42" s="1099">
        <v>2.4656105649429275E-2</v>
      </c>
    </row>
    <row r="43" spans="1:12">
      <c r="A43" s="513" t="s">
        <v>240</v>
      </c>
      <c r="B43" s="967" t="s">
        <v>91</v>
      </c>
      <c r="C43" s="1017">
        <v>182</v>
      </c>
      <c r="D43" s="1017"/>
      <c r="E43" s="1017">
        <v>21698.04</v>
      </c>
      <c r="F43" s="1017">
        <v>0.47320000000000001</v>
      </c>
      <c r="G43" s="1017">
        <v>0</v>
      </c>
      <c r="H43" s="1018">
        <v>12265.3931035815</v>
      </c>
      <c r="I43" s="1099">
        <v>5.1643798127045107E-3</v>
      </c>
    </row>
    <row r="44" spans="1:12">
      <c r="A44" s="654" t="s">
        <v>241</v>
      </c>
      <c r="B44" s="1113" t="s">
        <v>91</v>
      </c>
      <c r="C44" s="1017">
        <v>619</v>
      </c>
      <c r="D44" s="1017"/>
      <c r="E44" s="1017">
        <v>202336.56</v>
      </c>
      <c r="F44" s="1017">
        <v>1.7907000000000002</v>
      </c>
      <c r="G44" s="1017">
        <v>-2729.6269999999995</v>
      </c>
      <c r="H44" s="1018">
        <v>101229.46276328861</v>
      </c>
      <c r="I44" s="1099">
        <v>3.0243039936152166E-2</v>
      </c>
    </row>
    <row r="45" spans="1:12">
      <c r="A45" s="654" t="s">
        <v>242</v>
      </c>
      <c r="B45" s="1113" t="s">
        <v>91</v>
      </c>
      <c r="C45" s="1017">
        <v>356</v>
      </c>
      <c r="D45" s="1017"/>
      <c r="E45" s="1017">
        <v>65296.36</v>
      </c>
      <c r="F45" s="1017">
        <v>0.60110000000000008</v>
      </c>
      <c r="G45" s="1017">
        <v>-921.88499999999999</v>
      </c>
      <c r="H45" s="1018">
        <v>9650.1849493001955</v>
      </c>
      <c r="I45" s="1099">
        <v>4.0632387335778368E-3</v>
      </c>
    </row>
    <row r="46" spans="1:12">
      <c r="A46" s="654" t="s">
        <v>243</v>
      </c>
      <c r="B46" s="1113" t="s">
        <v>91</v>
      </c>
      <c r="C46" s="1017">
        <v>58</v>
      </c>
      <c r="D46" s="1017"/>
      <c r="E46" s="1017">
        <v>11939.88</v>
      </c>
      <c r="F46" s="1017">
        <v>1.6240000000000001</v>
      </c>
      <c r="G46" s="1017">
        <v>-206.53799999999998</v>
      </c>
      <c r="H46" s="1018">
        <v>0</v>
      </c>
      <c r="I46" s="1099" t="s">
        <v>211</v>
      </c>
    </row>
    <row r="47" spans="1:12">
      <c r="A47" s="654" t="s">
        <v>244</v>
      </c>
      <c r="B47" s="1113" t="s">
        <v>91</v>
      </c>
      <c r="C47" s="1017">
        <v>24</v>
      </c>
      <c r="D47" s="1017"/>
      <c r="E47" s="1017">
        <v>6327.1200000000008</v>
      </c>
      <c r="F47" s="1017">
        <v>0</v>
      </c>
      <c r="G47" s="1017">
        <v>0</v>
      </c>
      <c r="H47" s="1018">
        <v>4981.4619186519049</v>
      </c>
      <c r="I47" s="1099">
        <v>2.0974591807359296E-3</v>
      </c>
    </row>
    <row r="48" spans="1:12">
      <c r="A48" s="977" t="s">
        <v>245</v>
      </c>
      <c r="B48" s="977" t="s">
        <v>91</v>
      </c>
      <c r="C48" s="1017">
        <v>0</v>
      </c>
      <c r="D48" s="1017"/>
      <c r="E48" s="1017">
        <v>0</v>
      </c>
      <c r="F48" s="1017">
        <v>0</v>
      </c>
      <c r="G48" s="1017">
        <v>0</v>
      </c>
      <c r="H48" s="1018">
        <v>0</v>
      </c>
      <c r="I48" s="1099" t="s">
        <v>211</v>
      </c>
    </row>
    <row r="49" spans="1:9">
      <c r="A49" s="654" t="s">
        <v>246</v>
      </c>
      <c r="B49" s="1113" t="s">
        <v>91</v>
      </c>
      <c r="C49" s="1017">
        <v>315</v>
      </c>
      <c r="D49" s="1017"/>
      <c r="E49" s="1017">
        <v>169968.03000000003</v>
      </c>
      <c r="F49" s="1017">
        <v>0</v>
      </c>
      <c r="G49" s="1017">
        <v>0</v>
      </c>
      <c r="H49" s="1018">
        <v>145145.70729556869</v>
      </c>
      <c r="I49" s="1099">
        <v>4.1624945476100877E-2</v>
      </c>
    </row>
    <row r="50" spans="1:9">
      <c r="A50" s="653" t="s">
        <v>247</v>
      </c>
      <c r="B50" s="1113" t="s">
        <v>91</v>
      </c>
      <c r="C50" s="1017">
        <v>5</v>
      </c>
      <c r="D50" s="1017"/>
      <c r="E50" s="1017">
        <v>2694.66</v>
      </c>
      <c r="F50" s="1017">
        <v>0</v>
      </c>
      <c r="G50" s="1017">
        <v>0</v>
      </c>
      <c r="H50" s="1018">
        <v>1043.4193265813765</v>
      </c>
      <c r="I50" s="1099">
        <v>4.3933477393473167E-4</v>
      </c>
    </row>
    <row r="51" spans="1:9">
      <c r="A51" s="653" t="s">
        <v>248</v>
      </c>
      <c r="B51" s="1113" t="s">
        <v>91</v>
      </c>
      <c r="C51" s="1017" t="s">
        <v>237</v>
      </c>
      <c r="D51" s="1017"/>
      <c r="E51" s="1017">
        <v>0</v>
      </c>
      <c r="F51" s="1017">
        <v>0</v>
      </c>
      <c r="G51" s="1017">
        <v>0</v>
      </c>
      <c r="H51" s="1018">
        <v>0</v>
      </c>
      <c r="I51" s="1099" t="s">
        <v>211</v>
      </c>
    </row>
    <row r="52" spans="1:9">
      <c r="A52" s="653" t="s">
        <v>249</v>
      </c>
      <c r="B52" s="1113" t="s">
        <v>91</v>
      </c>
      <c r="C52" s="1017">
        <v>60</v>
      </c>
      <c r="D52" s="1017"/>
      <c r="E52" s="1017">
        <v>3668.67</v>
      </c>
      <c r="F52" s="1017">
        <v>0.27600000000000002</v>
      </c>
      <c r="G52" s="1017">
        <v>-63.48</v>
      </c>
      <c r="H52" s="1018">
        <v>6748.1042893887497</v>
      </c>
      <c r="I52" s="1099">
        <v>2.8413091428735231E-3</v>
      </c>
    </row>
    <row r="53" spans="1:9">
      <c r="A53" s="1105"/>
      <c r="B53" s="1113"/>
      <c r="C53" s="1017"/>
      <c r="D53" s="1017"/>
      <c r="E53" s="1017"/>
      <c r="F53" s="1017"/>
      <c r="G53" s="1017"/>
      <c r="H53" s="1018"/>
      <c r="I53" s="1100" t="s">
        <v>211</v>
      </c>
    </row>
    <row r="54" spans="1:9" ht="13">
      <c r="A54" s="651" t="s">
        <v>31</v>
      </c>
      <c r="B54" s="1102"/>
      <c r="C54" s="78"/>
      <c r="D54" s="78"/>
      <c r="E54" s="78"/>
      <c r="F54" s="78"/>
      <c r="G54" s="78"/>
      <c r="H54" s="78"/>
      <c r="I54" s="1103" t="s">
        <v>211</v>
      </c>
    </row>
    <row r="55" spans="1:9">
      <c r="A55" s="1105" t="s">
        <v>250</v>
      </c>
      <c r="B55" s="1113" t="s">
        <v>91</v>
      </c>
      <c r="C55" s="1017">
        <v>1</v>
      </c>
      <c r="D55" s="1017"/>
      <c r="E55" s="1017">
        <v>130</v>
      </c>
      <c r="F55" s="1017">
        <v>2.1399999999999999E-2</v>
      </c>
      <c r="G55" s="1017">
        <v>-2.2490000000000001</v>
      </c>
      <c r="H55" s="1018">
        <v>119.30000000000001</v>
      </c>
      <c r="I55" s="1099">
        <v>5.0231615607635405E-5</v>
      </c>
    </row>
    <row r="56" spans="1:9">
      <c r="A56" s="1105" t="s">
        <v>251</v>
      </c>
      <c r="B56" s="1113" t="s">
        <v>91</v>
      </c>
      <c r="C56" s="1017">
        <v>0</v>
      </c>
      <c r="D56" s="1017"/>
      <c r="E56" s="1017">
        <v>0</v>
      </c>
      <c r="F56" s="1017">
        <v>0</v>
      </c>
      <c r="G56" s="1017">
        <v>0</v>
      </c>
      <c r="H56" s="1018">
        <v>0</v>
      </c>
      <c r="I56" s="1099">
        <v>0</v>
      </c>
    </row>
    <row r="57" spans="1:9">
      <c r="A57" s="1105"/>
      <c r="B57" s="1113"/>
      <c r="C57" s="1017"/>
      <c r="D57" s="1017"/>
      <c r="E57" s="1017"/>
      <c r="F57" s="1017"/>
      <c r="G57" s="1017"/>
      <c r="H57" s="1018"/>
      <c r="I57" s="99"/>
    </row>
    <row r="58" spans="1:9" ht="13">
      <c r="A58" s="651" t="s">
        <v>252</v>
      </c>
      <c r="B58" s="1102"/>
      <c r="C58" s="78"/>
      <c r="D58" s="78"/>
      <c r="E58" s="78"/>
      <c r="F58" s="78"/>
      <c r="G58" s="78"/>
      <c r="H58" s="78"/>
      <c r="I58" s="102"/>
    </row>
    <row r="59" spans="1:9" ht="14.5">
      <c r="A59" s="1106" t="s">
        <v>253</v>
      </c>
      <c r="B59" s="1113"/>
      <c r="C59" s="1017"/>
      <c r="D59" s="1017"/>
      <c r="E59" s="1017"/>
      <c r="F59" s="1017"/>
      <c r="G59" s="1017"/>
      <c r="H59" s="1115"/>
      <c r="I59" s="99"/>
    </row>
    <row r="60" spans="1:9" ht="13.5" thickBot="1">
      <c r="A60" s="656"/>
      <c r="B60" s="1107"/>
      <c r="C60" s="1108"/>
      <c r="D60" s="1108"/>
      <c r="E60" s="44"/>
      <c r="F60" s="45"/>
      <c r="G60" s="44"/>
      <c r="H60" s="46"/>
      <c r="I60" s="1109"/>
    </row>
    <row r="61" spans="1:9" ht="13.5" thickBot="1">
      <c r="A61" s="657" t="s">
        <v>9</v>
      </c>
      <c r="B61" s="1110" t="s">
        <v>40</v>
      </c>
      <c r="C61" s="1116">
        <f t="shared" ref="C61:H61" si="0">SUM(C9:C57)</f>
        <v>11104.21</v>
      </c>
      <c r="D61" s="1116">
        <f t="shared" si="0"/>
        <v>22860.400000000001</v>
      </c>
      <c r="E61" s="1116">
        <f t="shared" si="0"/>
        <v>819012.75680000009</v>
      </c>
      <c r="F61" s="1116">
        <f t="shared" si="0"/>
        <v>24.802114</v>
      </c>
      <c r="G61" s="1116">
        <f t="shared" si="0"/>
        <v>59710.022799999977</v>
      </c>
      <c r="H61" s="1117">
        <f t="shared" si="0"/>
        <v>2758790.6551866597</v>
      </c>
      <c r="I61" s="210"/>
    </row>
    <row r="62" spans="1:9" ht="13.5" thickBot="1">
      <c r="A62" s="39"/>
      <c r="B62" s="3"/>
      <c r="C62" s="1118"/>
      <c r="D62" s="1118"/>
      <c r="E62" s="1118"/>
      <c r="F62" s="1118"/>
      <c r="G62" s="1118"/>
    </row>
    <row r="63" spans="1:9" ht="13.5" thickBot="1">
      <c r="A63" s="211" t="s">
        <v>254</v>
      </c>
      <c r="B63" s="212" t="s">
        <v>255</v>
      </c>
      <c r="H63" s="262"/>
    </row>
    <row r="64" spans="1:9" ht="15">
      <c r="A64" s="40" t="s">
        <v>256</v>
      </c>
      <c r="B64" s="1120">
        <v>21</v>
      </c>
      <c r="G64" s="154"/>
      <c r="H64" s="262"/>
    </row>
    <row r="65" spans="1:9" ht="26">
      <c r="A65" s="43" t="s">
        <v>257</v>
      </c>
      <c r="B65" s="1120">
        <v>3</v>
      </c>
      <c r="H65" s="262"/>
    </row>
    <row r="66" spans="1:9" ht="28">
      <c r="A66" s="103" t="s">
        <v>258</v>
      </c>
      <c r="B66" s="1119">
        <v>2057</v>
      </c>
      <c r="H66" s="262"/>
    </row>
    <row r="67" spans="1:9" ht="13">
      <c r="A67" s="103" t="s">
        <v>259</v>
      </c>
      <c r="B67" s="1119">
        <v>193</v>
      </c>
    </row>
    <row r="68" spans="1:9" ht="13" thickBot="1"/>
    <row r="69" spans="1:9" s="340" customFormat="1" ht="15" customHeight="1">
      <c r="A69" s="474"/>
      <c r="B69" s="1273" t="s">
        <v>260</v>
      </c>
      <c r="C69" s="1274"/>
      <c r="D69" s="1275"/>
      <c r="E69" s="1"/>
      <c r="F69" s="262"/>
      <c r="G69" s="406"/>
      <c r="H69" s="407"/>
    </row>
    <row r="70" spans="1:9" s="340" customFormat="1" ht="13.5" thickBot="1">
      <c r="A70" s="475" t="s">
        <v>261</v>
      </c>
      <c r="B70" s="476" t="s">
        <v>7</v>
      </c>
      <c r="C70" s="477" t="s">
        <v>8</v>
      </c>
      <c r="D70" s="478" t="s">
        <v>9</v>
      </c>
      <c r="E70" s="1"/>
      <c r="F70" s="262"/>
      <c r="G70" s="262"/>
      <c r="H70" s="407"/>
    </row>
    <row r="71" spans="1:9" s="340" customFormat="1" ht="13">
      <c r="A71" s="470" t="s">
        <v>262</v>
      </c>
      <c r="B71" s="471">
        <v>199586.46680000002</v>
      </c>
      <c r="C71" s="472">
        <v>185687.92319999999</v>
      </c>
      <c r="D71" s="473">
        <v>385274.39</v>
      </c>
      <c r="E71" s="262"/>
      <c r="F71" s="407"/>
      <c r="G71" s="407"/>
      <c r="H71" s="407"/>
    </row>
    <row r="72" spans="1:9" s="340" customFormat="1" ht="13">
      <c r="A72" s="449" t="s">
        <v>263</v>
      </c>
      <c r="B72" s="408">
        <v>498426.08399999997</v>
      </c>
      <c r="C72" s="409">
        <v>460085.61599999998</v>
      </c>
      <c r="D72" s="1162">
        <v>958511.7</v>
      </c>
      <c r="E72" s="262"/>
      <c r="F72" s="407"/>
      <c r="G72" s="407"/>
      <c r="H72" s="407"/>
    </row>
    <row r="73" spans="1:9" s="340" customFormat="1" ht="14.5">
      <c r="A73" s="450" t="s">
        <v>264</v>
      </c>
      <c r="B73" s="408">
        <v>1269855.1735999999</v>
      </c>
      <c r="C73" s="409">
        <v>247009.03640000004</v>
      </c>
      <c r="D73" s="1163">
        <v>1516864.21</v>
      </c>
      <c r="E73" s="410" t="s">
        <v>265</v>
      </c>
      <c r="F73" s="407"/>
      <c r="G73" s="1167"/>
      <c r="H73" s="411"/>
    </row>
    <row r="74" spans="1:9" s="340" customFormat="1" ht="15" thickBot="1">
      <c r="A74" s="412"/>
      <c r="B74" s="413"/>
      <c r="C74" s="414"/>
      <c r="D74" s="415"/>
      <c r="E74" s="262"/>
      <c r="F74" s="407"/>
      <c r="G74" s="407"/>
      <c r="H74" s="407"/>
    </row>
    <row r="75" spans="1:9" s="340" customFormat="1" ht="13.5" thickBot="1">
      <c r="A75" s="448" t="s">
        <v>266</v>
      </c>
      <c r="B75" s="1121">
        <f>SUM(B71:B73)</f>
        <v>1967867.7243999997</v>
      </c>
      <c r="C75" s="1122">
        <f>SUM(C71:C73)</f>
        <v>892782.5756000001</v>
      </c>
      <c r="D75" s="1123">
        <f>SUM(D71:D73)</f>
        <v>2860650.3</v>
      </c>
      <c r="E75" s="1"/>
      <c r="H75" s="407"/>
    </row>
    <row r="76" spans="1:9" s="340" customFormat="1" ht="14.5">
      <c r="A76" s="416"/>
      <c r="B76" s="417"/>
      <c r="C76" s="418"/>
      <c r="D76" s="418"/>
      <c r="E76" s="1"/>
      <c r="H76" s="407"/>
    </row>
    <row r="77" spans="1:9" s="340" customFormat="1" ht="15" customHeight="1">
      <c r="A77" s="1230" t="s">
        <v>161</v>
      </c>
      <c r="B77" s="1230"/>
      <c r="C77" s="1230"/>
      <c r="D77" s="1230"/>
      <c r="E77" s="1230"/>
      <c r="F77" s="1230"/>
      <c r="G77" s="1230"/>
      <c r="H77" s="1230"/>
      <c r="I77" s="357"/>
    </row>
    <row r="78" spans="1:9" ht="57" customHeight="1">
      <c r="A78" s="1276" t="s">
        <v>267</v>
      </c>
      <c r="B78" s="1276"/>
      <c r="C78" s="1276"/>
      <c r="D78" s="1276"/>
      <c r="E78" s="1276"/>
      <c r="F78" s="1276"/>
      <c r="G78" s="1276"/>
      <c r="H78" s="1276"/>
    </row>
    <row r="79" spans="1:9" ht="13.5" customHeight="1">
      <c r="A79" s="1276" t="s">
        <v>268</v>
      </c>
      <c r="B79" s="1276"/>
      <c r="C79" s="1276"/>
      <c r="D79" s="1276"/>
      <c r="E79" s="1276"/>
      <c r="F79" s="1276"/>
      <c r="G79" s="1276"/>
      <c r="H79" s="1276"/>
    </row>
    <row r="80" spans="1:9" ht="14.25" customHeight="1">
      <c r="A80" s="1276" t="s">
        <v>269</v>
      </c>
      <c r="B80" s="1276"/>
      <c r="C80" s="1276"/>
      <c r="D80" s="1276"/>
      <c r="E80" s="1276"/>
      <c r="F80" s="1276"/>
      <c r="G80" s="1276"/>
      <c r="H80" s="1276"/>
    </row>
    <row r="81" spans="1:8" ht="13.5" customHeight="1">
      <c r="A81" s="1277" t="s">
        <v>270</v>
      </c>
      <c r="B81" s="1277"/>
      <c r="C81" s="1277"/>
      <c r="D81" s="1277"/>
      <c r="E81" s="1277"/>
      <c r="F81" s="1277"/>
      <c r="G81" s="1277"/>
      <c r="H81" s="1277"/>
    </row>
    <row r="82" spans="1:8" ht="25.5" customHeight="1">
      <c r="A82" s="1268" t="s">
        <v>271</v>
      </c>
      <c r="B82" s="1268"/>
      <c r="C82" s="1268"/>
      <c r="D82" s="1268"/>
      <c r="E82" s="1268"/>
      <c r="F82" s="1268"/>
      <c r="G82" s="1268"/>
    </row>
    <row r="83" spans="1:8" ht="15" customHeight="1">
      <c r="A83" s="1268" t="s">
        <v>272</v>
      </c>
      <c r="B83" s="1268"/>
      <c r="C83" s="1268"/>
      <c r="D83" s="1268"/>
      <c r="E83" s="1268"/>
      <c r="F83" s="1268"/>
      <c r="G83" s="1268"/>
      <c r="H83" s="1268"/>
    </row>
    <row r="84" spans="1:8" ht="15" customHeight="1">
      <c r="A84" s="1268" t="s">
        <v>273</v>
      </c>
      <c r="B84" s="1268"/>
      <c r="C84" s="1268"/>
      <c r="D84" s="1268"/>
      <c r="E84" s="1268"/>
      <c r="F84" s="1268"/>
      <c r="G84" s="1268"/>
      <c r="H84" s="1268"/>
    </row>
    <row r="85" spans="1:8">
      <c r="A85" s="1268"/>
      <c r="B85" s="1268"/>
      <c r="C85" s="1268"/>
      <c r="D85" s="1268"/>
      <c r="E85" s="1268"/>
      <c r="F85" s="1268"/>
      <c r="G85" s="1268"/>
      <c r="H85" s="1268"/>
    </row>
    <row r="101" ht="12.75" customHeight="1"/>
    <row r="102" ht="18.75" customHeight="1"/>
    <row r="103" ht="28.5" customHeight="1"/>
    <row r="104" ht="18.75" customHeight="1"/>
    <row r="105" ht="18.75" customHeight="1"/>
    <row r="106" ht="18.75" customHeight="1"/>
    <row r="107" ht="27.75" customHeight="1"/>
    <row r="108" ht="18.75" customHeight="1"/>
    <row r="109" ht="18" customHeight="1"/>
  </sheetData>
  <mergeCells count="16">
    <mergeCell ref="A1:H1"/>
    <mergeCell ref="A2:H2"/>
    <mergeCell ref="B5:H5"/>
    <mergeCell ref="C6:H6"/>
    <mergeCell ref="A4:H4"/>
    <mergeCell ref="A3:H3"/>
    <mergeCell ref="B69:D69"/>
    <mergeCell ref="A83:H83"/>
    <mergeCell ref="A84:H84"/>
    <mergeCell ref="A85:H85"/>
    <mergeCell ref="A78:H78"/>
    <mergeCell ref="A79:H79"/>
    <mergeCell ref="A82:G82"/>
    <mergeCell ref="A80:H80"/>
    <mergeCell ref="A77:H77"/>
    <mergeCell ref="A81:H81"/>
  </mergeCells>
  <printOptions horizontalCentered="1" verticalCentered="1"/>
  <pageMargins left="0.25" right="0.25" top="0.5" bottom="0.5" header="0.5" footer="0.5"/>
  <pageSetup paperSize="5" scale="10"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dimension ref="A1:D60"/>
  <sheetViews>
    <sheetView zoomScaleNormal="100" workbookViewId="0">
      <selection sqref="A1:D1"/>
    </sheetView>
  </sheetViews>
  <sheetFormatPr defaultColWidth="8.54296875" defaultRowHeight="12.5"/>
  <cols>
    <col min="1" max="1" width="45.54296875" customWidth="1"/>
    <col min="2" max="3" width="13" customWidth="1"/>
    <col min="4" max="4" width="29" customWidth="1"/>
  </cols>
  <sheetData>
    <row r="1" spans="1:4" ht="17.25" customHeight="1">
      <c r="A1" s="1286" t="s">
        <v>274</v>
      </c>
      <c r="B1" s="1286"/>
      <c r="C1" s="1286"/>
      <c r="D1" s="1286"/>
    </row>
    <row r="2" spans="1:4" ht="15.5">
      <c r="A2" s="1231" t="s">
        <v>1</v>
      </c>
      <c r="B2" s="1231"/>
      <c r="C2" s="1231"/>
      <c r="D2" s="1231"/>
    </row>
    <row r="3" spans="1:4" ht="15.5">
      <c r="A3" s="1233" t="s">
        <v>777</v>
      </c>
      <c r="B3" s="1233"/>
      <c r="C3" s="1233"/>
      <c r="D3" s="1233"/>
    </row>
    <row r="4" spans="1:4" ht="13" thickBot="1"/>
    <row r="5" spans="1:4" s="42" customFormat="1" ht="34.5" customHeight="1" thickBot="1">
      <c r="A5" s="213" t="s">
        <v>275</v>
      </c>
      <c r="B5" s="213" t="s">
        <v>276</v>
      </c>
      <c r="C5" s="213" t="s">
        <v>277</v>
      </c>
      <c r="D5" s="213" t="s">
        <v>278</v>
      </c>
    </row>
    <row r="6" spans="1:4" s="41" customFormat="1" ht="13">
      <c r="A6" s="195" t="s">
        <v>23</v>
      </c>
      <c r="B6" s="53"/>
      <c r="C6" s="53"/>
      <c r="D6" s="196"/>
    </row>
    <row r="7" spans="1:4" s="41" customFormat="1" ht="13">
      <c r="A7" s="173" t="s">
        <v>90</v>
      </c>
      <c r="B7" s="650">
        <v>44562</v>
      </c>
      <c r="C7" s="91"/>
      <c r="D7" s="90" t="s">
        <v>279</v>
      </c>
    </row>
    <row r="8" spans="1:4" s="41" customFormat="1" ht="13">
      <c r="A8" s="173" t="s">
        <v>92</v>
      </c>
      <c r="B8" s="650">
        <v>44562</v>
      </c>
      <c r="C8" s="91"/>
      <c r="D8" s="90" t="s">
        <v>279</v>
      </c>
    </row>
    <row r="9" spans="1:4" s="41" customFormat="1" ht="13">
      <c r="A9" s="173"/>
      <c r="B9" s="91"/>
      <c r="C9" s="91"/>
      <c r="D9" s="90"/>
    </row>
    <row r="10" spans="1:4" s="41" customFormat="1" ht="13">
      <c r="A10" s="197" t="s">
        <v>26</v>
      </c>
      <c r="B10" s="104"/>
      <c r="C10" s="104"/>
      <c r="D10" s="198"/>
    </row>
    <row r="11" spans="1:4" s="41" customFormat="1" ht="13">
      <c r="A11" s="1004" t="s">
        <v>212</v>
      </c>
      <c r="B11" s="650">
        <v>44562</v>
      </c>
      <c r="C11" s="91"/>
      <c r="D11" s="90" t="s">
        <v>279</v>
      </c>
    </row>
    <row r="12" spans="1:4" s="41" customFormat="1" ht="13">
      <c r="A12" s="1005" t="s">
        <v>214</v>
      </c>
      <c r="B12" s="650">
        <v>44562</v>
      </c>
      <c r="C12" s="91"/>
      <c r="D12" s="90" t="s">
        <v>279</v>
      </c>
    </row>
    <row r="13" spans="1:4" s="41" customFormat="1" ht="13">
      <c r="A13" s="101" t="s">
        <v>215</v>
      </c>
      <c r="B13" s="650">
        <v>44562</v>
      </c>
      <c r="C13" s="91"/>
      <c r="D13" s="199" t="s">
        <v>279</v>
      </c>
    </row>
    <row r="14" spans="1:4" s="41" customFormat="1" ht="13">
      <c r="A14" s="101" t="s">
        <v>216</v>
      </c>
      <c r="B14" s="650">
        <v>44562</v>
      </c>
      <c r="C14" s="91"/>
      <c r="D14" s="199" t="s">
        <v>279</v>
      </c>
    </row>
    <row r="15" spans="1:4" s="41" customFormat="1" ht="13">
      <c r="A15" s="173" t="s">
        <v>102</v>
      </c>
      <c r="B15" s="650">
        <v>44562</v>
      </c>
      <c r="C15" s="91"/>
      <c r="D15" s="199" t="s">
        <v>279</v>
      </c>
    </row>
    <row r="16" spans="1:4" s="41" customFormat="1" ht="13">
      <c r="A16" s="173" t="s">
        <v>218</v>
      </c>
      <c r="B16" s="650">
        <v>44562</v>
      </c>
      <c r="C16" s="91"/>
      <c r="D16" s="90" t="s">
        <v>279</v>
      </c>
    </row>
    <row r="17" spans="1:4" s="41" customFormat="1" ht="13">
      <c r="A17" s="173" t="s">
        <v>219</v>
      </c>
      <c r="B17" s="650">
        <v>44562</v>
      </c>
      <c r="C17" s="91"/>
      <c r="D17" s="90" t="s">
        <v>279</v>
      </c>
    </row>
    <row r="18" spans="1:4" s="41" customFormat="1" ht="13">
      <c r="A18" s="173" t="s">
        <v>220</v>
      </c>
      <c r="B18" s="650">
        <v>44562</v>
      </c>
      <c r="C18" s="91"/>
      <c r="D18" s="90" t="s">
        <v>279</v>
      </c>
    </row>
    <row r="19" spans="1:4" s="41" customFormat="1" ht="13">
      <c r="A19" s="173"/>
      <c r="B19" s="91"/>
      <c r="C19" s="91"/>
      <c r="D19" s="90"/>
    </row>
    <row r="20" spans="1:4" s="41" customFormat="1" ht="13">
      <c r="A20" s="197" t="s">
        <v>221</v>
      </c>
      <c r="B20" s="104"/>
      <c r="C20" s="104"/>
      <c r="D20" s="198"/>
    </row>
    <row r="21" spans="1:4" s="41" customFormat="1" ht="13">
      <c r="A21" s="173" t="s">
        <v>109</v>
      </c>
      <c r="B21" s="650">
        <v>44562</v>
      </c>
      <c r="C21" s="91"/>
      <c r="D21" s="90" t="s">
        <v>279</v>
      </c>
    </row>
    <row r="22" spans="1:4" s="41" customFormat="1" ht="13">
      <c r="A22" s="173" t="s">
        <v>223</v>
      </c>
      <c r="B22" s="650">
        <v>44562</v>
      </c>
      <c r="C22" s="91"/>
      <c r="D22" s="90" t="s">
        <v>279</v>
      </c>
    </row>
    <row r="23" spans="1:4" s="41" customFormat="1" ht="13">
      <c r="A23" s="173" t="s">
        <v>224</v>
      </c>
      <c r="B23" s="650">
        <v>44562</v>
      </c>
      <c r="C23" s="91"/>
      <c r="D23" s="90" t="s">
        <v>279</v>
      </c>
    </row>
    <row r="24" spans="1:4" s="41" customFormat="1" ht="13">
      <c r="A24" s="173" t="s">
        <v>225</v>
      </c>
      <c r="B24" s="650">
        <v>44562</v>
      </c>
      <c r="C24" s="91"/>
      <c r="D24" s="90" t="s">
        <v>279</v>
      </c>
    </row>
    <row r="25" spans="1:4" s="41" customFormat="1" ht="13">
      <c r="A25" s="173"/>
      <c r="B25" s="91"/>
      <c r="C25" s="91"/>
      <c r="D25" s="90"/>
    </row>
    <row r="26" spans="1:4" s="41" customFormat="1" ht="13">
      <c r="A26" s="197" t="s">
        <v>28</v>
      </c>
      <c r="B26" s="104"/>
      <c r="C26" s="104"/>
      <c r="D26" s="198"/>
    </row>
    <row r="27" spans="1:4" s="41" customFormat="1" ht="13">
      <c r="A27" s="173" t="s">
        <v>226</v>
      </c>
      <c r="B27" s="650">
        <v>44562</v>
      </c>
      <c r="C27" s="91"/>
      <c r="D27" s="199" t="s">
        <v>280</v>
      </c>
    </row>
    <row r="28" spans="1:4" s="41" customFormat="1" ht="13">
      <c r="A28" s="92" t="s">
        <v>228</v>
      </c>
      <c r="B28" s="650">
        <v>44562</v>
      </c>
      <c r="C28" s="91"/>
      <c r="D28" s="199" t="s">
        <v>280</v>
      </c>
    </row>
    <row r="29" spans="1:4" s="41" customFormat="1" ht="14.5">
      <c r="A29" s="1155" t="s">
        <v>281</v>
      </c>
      <c r="B29" s="650">
        <v>44562</v>
      </c>
      <c r="C29" s="91"/>
      <c r="D29" s="199" t="s">
        <v>280</v>
      </c>
    </row>
    <row r="30" spans="1:4" s="41" customFormat="1" ht="13">
      <c r="A30" s="92" t="s">
        <v>230</v>
      </c>
      <c r="B30" s="650">
        <v>44562</v>
      </c>
      <c r="C30" s="91"/>
      <c r="D30" s="199" t="s">
        <v>280</v>
      </c>
    </row>
    <row r="31" spans="1:4" s="41" customFormat="1" ht="13">
      <c r="A31" s="92" t="s">
        <v>231</v>
      </c>
      <c r="B31" s="650">
        <v>44562</v>
      </c>
      <c r="C31" s="91"/>
      <c r="D31" s="199" t="s">
        <v>280</v>
      </c>
    </row>
    <row r="32" spans="1:4" s="41" customFormat="1" ht="13">
      <c r="A32" s="173" t="s">
        <v>232</v>
      </c>
      <c r="B32" s="650">
        <v>44562</v>
      </c>
      <c r="C32" s="91"/>
      <c r="D32" s="199" t="s">
        <v>279</v>
      </c>
    </row>
    <row r="33" spans="1:4" s="41" customFormat="1" ht="13">
      <c r="A33" s="173" t="s">
        <v>233</v>
      </c>
      <c r="B33" s="650">
        <v>44562</v>
      </c>
      <c r="C33" s="91"/>
      <c r="D33" s="199" t="s">
        <v>279</v>
      </c>
    </row>
    <row r="34" spans="1:4" s="41" customFormat="1" ht="13">
      <c r="A34" s="173" t="s">
        <v>123</v>
      </c>
      <c r="B34" s="650">
        <v>44562</v>
      </c>
      <c r="C34" s="91"/>
      <c r="D34" s="199" t="s">
        <v>279</v>
      </c>
    </row>
    <row r="35" spans="1:4" s="41" customFormat="1" ht="13">
      <c r="A35" s="173"/>
      <c r="B35" s="91"/>
      <c r="C35" s="91"/>
      <c r="D35" s="90"/>
    </row>
    <row r="36" spans="1:4" s="41" customFormat="1" ht="13">
      <c r="A36" s="197" t="s">
        <v>30</v>
      </c>
      <c r="B36" s="104"/>
      <c r="C36" s="104"/>
      <c r="D36" s="198"/>
    </row>
    <row r="37" spans="1:4" s="41" customFormat="1" ht="13">
      <c r="A37" s="173" t="s">
        <v>235</v>
      </c>
      <c r="B37" s="650">
        <v>44562</v>
      </c>
      <c r="C37" s="91"/>
      <c r="D37" s="199" t="s">
        <v>279</v>
      </c>
    </row>
    <row r="38" spans="1:4" s="41" customFormat="1" ht="13">
      <c r="A38" s="173" t="s">
        <v>236</v>
      </c>
      <c r="B38" s="650">
        <v>44562</v>
      </c>
      <c r="C38" s="91"/>
      <c r="D38" s="199" t="s">
        <v>279</v>
      </c>
    </row>
    <row r="39" spans="1:4" s="41" customFormat="1" ht="13">
      <c r="A39" s="101" t="s">
        <v>238</v>
      </c>
      <c r="B39" s="650">
        <v>44562</v>
      </c>
      <c r="C39" s="91"/>
      <c r="D39" s="199" t="s">
        <v>279</v>
      </c>
    </row>
    <row r="40" spans="1:4" s="41" customFormat="1" ht="14.5">
      <c r="A40" s="1155" t="s">
        <v>239</v>
      </c>
      <c r="B40" s="650">
        <v>44562</v>
      </c>
      <c r="C40" s="91"/>
      <c r="D40" s="199" t="s">
        <v>279</v>
      </c>
    </row>
    <row r="41" spans="1:4" s="41" customFormat="1" ht="14.5">
      <c r="A41" s="1156" t="s">
        <v>240</v>
      </c>
      <c r="B41" s="650">
        <v>44562</v>
      </c>
      <c r="C41" s="91"/>
      <c r="D41" s="199" t="s">
        <v>279</v>
      </c>
    </row>
    <row r="42" spans="1:4" s="41" customFormat="1" ht="13">
      <c r="A42" s="101" t="s">
        <v>241</v>
      </c>
      <c r="B42" s="650">
        <v>44562</v>
      </c>
      <c r="C42" s="91"/>
      <c r="D42" s="199" t="s">
        <v>279</v>
      </c>
    </row>
    <row r="43" spans="1:4" s="41" customFormat="1" ht="13">
      <c r="A43" s="101" t="s">
        <v>242</v>
      </c>
      <c r="B43" s="650">
        <v>44562</v>
      </c>
      <c r="C43" s="91"/>
      <c r="D43" s="199" t="s">
        <v>279</v>
      </c>
    </row>
    <row r="44" spans="1:4" s="41" customFormat="1" ht="13">
      <c r="A44" s="101" t="s">
        <v>243</v>
      </c>
      <c r="B44" s="650">
        <v>44562</v>
      </c>
      <c r="C44" s="91"/>
      <c r="D44" s="199" t="s">
        <v>279</v>
      </c>
    </row>
    <row r="45" spans="1:4" s="41" customFormat="1" ht="13">
      <c r="A45" s="1091" t="s">
        <v>244</v>
      </c>
      <c r="B45" s="650">
        <v>44562</v>
      </c>
      <c r="C45" s="91"/>
      <c r="D45" s="199" t="s">
        <v>279</v>
      </c>
    </row>
    <row r="46" spans="1:4" s="41" customFormat="1" ht="14.5">
      <c r="A46" s="1157" t="s">
        <v>245</v>
      </c>
      <c r="B46" s="1090">
        <v>44562</v>
      </c>
      <c r="C46" s="91"/>
      <c r="D46" s="199" t="s">
        <v>279</v>
      </c>
    </row>
    <row r="47" spans="1:4" s="41" customFormat="1" ht="13">
      <c r="A47" s="1092" t="s">
        <v>246</v>
      </c>
      <c r="B47" s="650">
        <v>44562</v>
      </c>
      <c r="C47" s="91"/>
      <c r="D47" s="199" t="s">
        <v>279</v>
      </c>
    </row>
    <row r="48" spans="1:4" s="41" customFormat="1" ht="13">
      <c r="A48" s="173" t="s">
        <v>247</v>
      </c>
      <c r="B48" s="650">
        <v>44562</v>
      </c>
      <c r="C48" s="91"/>
      <c r="D48" s="199" t="s">
        <v>279</v>
      </c>
    </row>
    <row r="49" spans="1:4" s="41" customFormat="1" ht="13">
      <c r="A49" s="173" t="s">
        <v>248</v>
      </c>
      <c r="B49" s="650">
        <v>44562</v>
      </c>
      <c r="C49" s="91"/>
      <c r="D49" s="199" t="s">
        <v>279</v>
      </c>
    </row>
    <row r="50" spans="1:4" s="41" customFormat="1" ht="13">
      <c r="A50" s="173" t="s">
        <v>249</v>
      </c>
      <c r="B50" s="650">
        <v>44562</v>
      </c>
      <c r="C50" s="91"/>
      <c r="D50" s="199" t="s">
        <v>279</v>
      </c>
    </row>
    <row r="51" spans="1:4" s="41" customFormat="1" ht="13">
      <c r="A51" s="173"/>
      <c r="B51" s="91"/>
      <c r="C51" s="91"/>
      <c r="D51" s="90"/>
    </row>
    <row r="52" spans="1:4" s="41" customFormat="1" ht="13">
      <c r="A52" s="197" t="s">
        <v>31</v>
      </c>
      <c r="B52" s="104"/>
      <c r="C52" s="104"/>
      <c r="D52" s="198"/>
    </row>
    <row r="53" spans="1:4" s="41" customFormat="1" ht="13">
      <c r="A53" s="173" t="s">
        <v>250</v>
      </c>
      <c r="B53" s="650">
        <v>44562</v>
      </c>
      <c r="C53" s="91"/>
      <c r="D53" s="199" t="s">
        <v>279</v>
      </c>
    </row>
    <row r="54" spans="1:4" s="41" customFormat="1" ht="13">
      <c r="A54" s="173" t="s">
        <v>251</v>
      </c>
      <c r="B54" s="650">
        <v>44562</v>
      </c>
      <c r="C54" s="91"/>
      <c r="D54" s="199" t="s">
        <v>279</v>
      </c>
    </row>
    <row r="55" spans="1:4" s="41" customFormat="1" ht="13.5" thickBot="1">
      <c r="A55" s="200"/>
      <c r="B55" s="11"/>
      <c r="C55" s="11"/>
      <c r="D55" s="201"/>
    </row>
    <row r="56" spans="1:4" s="41" customFormat="1" ht="13">
      <c r="A56"/>
      <c r="B56"/>
      <c r="C56"/>
      <c r="D56"/>
    </row>
    <row r="57" spans="1:4" s="41" customFormat="1" ht="14.25" customHeight="1">
      <c r="A57" t="s">
        <v>282</v>
      </c>
      <c r="B57"/>
      <c r="C57"/>
      <c r="D57"/>
    </row>
    <row r="58" spans="1:4" s="41" customFormat="1" ht="54" customHeight="1">
      <c r="A58" s="1287" t="s">
        <v>283</v>
      </c>
      <c r="B58" s="1287"/>
      <c r="C58" s="1287"/>
      <c r="D58" s="1287"/>
    </row>
    <row r="59" spans="1:4" s="41" customFormat="1" ht="12.75" customHeight="1">
      <c r="A59" s="1269" t="s">
        <v>284</v>
      </c>
      <c r="B59" s="1269"/>
      <c r="C59" s="1269"/>
      <c r="D59" s="1269"/>
    </row>
    <row r="60" spans="1:4" ht="26.25" customHeight="1">
      <c r="A60" s="1268" t="s">
        <v>285</v>
      </c>
      <c r="B60" s="1268"/>
      <c r="C60" s="1268"/>
      <c r="D60" s="1268"/>
    </row>
  </sheetData>
  <mergeCells count="6">
    <mergeCell ref="A1:D1"/>
    <mergeCell ref="A59:D59"/>
    <mergeCell ref="A60:D60"/>
    <mergeCell ref="A2:D2"/>
    <mergeCell ref="A3:D3"/>
    <mergeCell ref="A58:D58"/>
  </mergeCells>
  <printOptions horizontalCentered="1" verticalCentered="1"/>
  <pageMargins left="0.25" right="0.25" top="0.5" bottom="0.5" header="0.5" footer="0.5"/>
  <pageSetup scale="90"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dimension ref="A1:Q82"/>
  <sheetViews>
    <sheetView zoomScale="85" zoomScaleNormal="85" workbookViewId="0">
      <selection sqref="A1:Q1"/>
    </sheetView>
  </sheetViews>
  <sheetFormatPr defaultColWidth="8.54296875" defaultRowHeight="12.5"/>
  <cols>
    <col min="1" max="1" width="38.453125" bestFit="1" customWidth="1"/>
    <col min="2" max="2" width="6.54296875" customWidth="1"/>
    <col min="6" max="6" width="10" customWidth="1"/>
    <col min="7" max="7" width="9.54296875" customWidth="1"/>
    <col min="8" max="8" width="12.54296875" customWidth="1"/>
    <col min="9" max="9" width="8.1796875" customWidth="1"/>
    <col min="10" max="10" width="34.54296875" customWidth="1"/>
    <col min="11" max="11" width="11" customWidth="1"/>
    <col min="15" max="15" width="10.1796875" customWidth="1"/>
    <col min="16" max="16" width="12.54296875" customWidth="1"/>
    <col min="17" max="17" width="18.453125" customWidth="1"/>
  </cols>
  <sheetData>
    <row r="1" spans="1:17" ht="15.75" customHeight="1">
      <c r="A1" s="1264" t="s">
        <v>286</v>
      </c>
      <c r="B1" s="1264"/>
      <c r="C1" s="1264"/>
      <c r="D1" s="1264"/>
      <c r="E1" s="1264"/>
      <c r="F1" s="1264"/>
      <c r="G1" s="1264"/>
      <c r="H1" s="1264"/>
      <c r="I1" s="1264"/>
      <c r="J1" s="1264"/>
      <c r="K1" s="1264"/>
      <c r="L1" s="1264"/>
      <c r="M1" s="1264"/>
      <c r="N1" s="1264"/>
      <c r="O1" s="1264"/>
      <c r="P1" s="1264"/>
      <c r="Q1" s="1264"/>
    </row>
    <row r="2" spans="1:17" ht="15.75" customHeight="1">
      <c r="A2" s="1231" t="s">
        <v>1</v>
      </c>
      <c r="B2" s="1231"/>
      <c r="C2" s="1231"/>
      <c r="D2" s="1231"/>
      <c r="E2" s="1231"/>
      <c r="F2" s="1231"/>
      <c r="G2" s="1231"/>
      <c r="H2" s="1231"/>
      <c r="I2" s="1231"/>
      <c r="J2" s="1231"/>
      <c r="K2" s="1231"/>
      <c r="L2" s="1231"/>
      <c r="M2" s="1231"/>
      <c r="N2" s="1231"/>
      <c r="O2" s="1231"/>
      <c r="P2" s="1231"/>
      <c r="Q2" s="1231"/>
    </row>
    <row r="3" spans="1:17" ht="15.75" customHeight="1">
      <c r="A3" s="1233" t="s">
        <v>777</v>
      </c>
      <c r="B3" s="1233"/>
      <c r="C3" s="1233"/>
      <c r="D3" s="1233"/>
      <c r="E3" s="1233"/>
      <c r="F3" s="1233"/>
      <c r="G3" s="1233"/>
      <c r="H3" s="1233"/>
      <c r="I3" s="1233"/>
      <c r="J3" s="1233"/>
      <c r="K3" s="1233"/>
      <c r="L3" s="1233"/>
      <c r="M3" s="1233"/>
      <c r="N3" s="1233"/>
      <c r="O3" s="1233"/>
      <c r="P3" s="1233"/>
      <c r="Q3" s="1233"/>
    </row>
    <row r="4" spans="1:17" ht="28.5" customHeight="1" thickBot="1">
      <c r="A4" s="494"/>
      <c r="B4" s="494"/>
      <c r="C4" s="494"/>
      <c r="D4" s="494"/>
      <c r="E4" s="494"/>
      <c r="F4" s="494"/>
      <c r="G4" s="494"/>
      <c r="H4" s="494"/>
      <c r="I4" s="494"/>
      <c r="J4" s="494"/>
      <c r="K4" s="494"/>
      <c r="L4" s="494"/>
      <c r="M4" s="494"/>
      <c r="N4" s="494"/>
    </row>
    <row r="5" spans="1:17" ht="16" thickBot="1">
      <c r="A5" s="1291" t="s">
        <v>82</v>
      </c>
      <c r="B5" s="1294" t="s">
        <v>83</v>
      </c>
      <c r="C5" s="1298" t="s">
        <v>287</v>
      </c>
      <c r="D5" s="1299"/>
      <c r="E5" s="1299"/>
      <c r="F5" s="1299"/>
      <c r="G5" s="1299"/>
      <c r="H5" s="1300"/>
      <c r="I5" s="1288"/>
      <c r="J5" s="1291" t="s">
        <v>82</v>
      </c>
      <c r="K5" s="1294" t="s">
        <v>83</v>
      </c>
      <c r="L5" s="1308" t="s">
        <v>288</v>
      </c>
      <c r="M5" s="1309"/>
      <c r="N5" s="1309"/>
      <c r="O5" s="1309"/>
      <c r="P5" s="1309"/>
      <c r="Q5" s="1310"/>
    </row>
    <row r="6" spans="1:17" ht="13">
      <c r="A6" s="1292"/>
      <c r="B6" s="1295"/>
      <c r="C6" s="1301" t="s">
        <v>289</v>
      </c>
      <c r="D6" s="1302"/>
      <c r="E6" s="1302"/>
      <c r="F6" s="1302"/>
      <c r="G6" s="1302"/>
      <c r="H6" s="1303"/>
      <c r="I6" s="1289"/>
      <c r="J6" s="1292"/>
      <c r="K6" s="1295"/>
      <c r="L6" s="1311" t="s">
        <v>290</v>
      </c>
      <c r="M6" s="1312"/>
      <c r="N6" s="1312"/>
      <c r="O6" s="1312"/>
      <c r="P6" s="1312"/>
      <c r="Q6" s="1313"/>
    </row>
    <row r="7" spans="1:17" ht="26.5" thickBot="1">
      <c r="A7" s="1293" t="s">
        <v>82</v>
      </c>
      <c r="B7" s="1296" t="s">
        <v>83</v>
      </c>
      <c r="C7" s="495" t="s">
        <v>84</v>
      </c>
      <c r="D7" s="496" t="s">
        <v>291</v>
      </c>
      <c r="E7" s="496" t="s">
        <v>292</v>
      </c>
      <c r="F7" s="496" t="s">
        <v>293</v>
      </c>
      <c r="G7" s="496" t="s">
        <v>88</v>
      </c>
      <c r="H7" s="497" t="s">
        <v>89</v>
      </c>
      <c r="I7" s="1289"/>
      <c r="J7" s="1293"/>
      <c r="K7" s="1296"/>
      <c r="L7" s="498" t="s">
        <v>84</v>
      </c>
      <c r="M7" s="499" t="s">
        <v>291</v>
      </c>
      <c r="N7" s="499" t="s">
        <v>292</v>
      </c>
      <c r="O7" s="499" t="s">
        <v>293</v>
      </c>
      <c r="P7" s="499" t="s">
        <v>88</v>
      </c>
      <c r="Q7" s="500" t="s">
        <v>89</v>
      </c>
    </row>
    <row r="8" spans="1:17" ht="13">
      <c r="A8" s="64" t="s">
        <v>23</v>
      </c>
      <c r="B8" s="501"/>
      <c r="C8" s="502"/>
      <c r="D8" s="85"/>
      <c r="E8" s="85"/>
      <c r="F8" s="85"/>
      <c r="G8" s="85"/>
      <c r="H8" s="86"/>
      <c r="I8" s="1289"/>
      <c r="J8" s="64" t="s">
        <v>23</v>
      </c>
      <c r="K8" s="501"/>
      <c r="L8" s="503"/>
      <c r="M8" s="504"/>
      <c r="N8" s="504"/>
      <c r="O8" s="504"/>
      <c r="P8" s="504"/>
      <c r="Q8" s="505"/>
    </row>
    <row r="9" spans="1:17">
      <c r="A9" s="506"/>
      <c r="B9" s="506" t="s">
        <v>91</v>
      </c>
      <c r="C9" s="507">
        <v>0</v>
      </c>
      <c r="D9" s="87">
        <v>0</v>
      </c>
      <c r="E9" s="87">
        <v>0</v>
      </c>
      <c r="F9" s="87">
        <v>0</v>
      </c>
      <c r="G9" s="508">
        <v>0</v>
      </c>
      <c r="H9" s="77">
        <f>IF($G$44&lt;&gt;0,G9/$G$44,0)</f>
        <v>0</v>
      </c>
      <c r="I9" s="1289"/>
      <c r="J9" s="506"/>
      <c r="K9" s="506" t="s">
        <v>91</v>
      </c>
      <c r="L9" s="507">
        <v>0</v>
      </c>
      <c r="M9" s="87">
        <v>0</v>
      </c>
      <c r="N9" s="87">
        <v>0</v>
      </c>
      <c r="O9" s="87">
        <v>0</v>
      </c>
      <c r="P9" s="508">
        <v>0</v>
      </c>
      <c r="Q9" s="77">
        <f>IF($G$44&lt;&gt;0,P9/$G$44,0)</f>
        <v>0</v>
      </c>
    </row>
    <row r="10" spans="1:17">
      <c r="A10" s="506"/>
      <c r="B10" s="506" t="s">
        <v>91</v>
      </c>
      <c r="C10" s="507">
        <v>0</v>
      </c>
      <c r="D10" s="87">
        <v>0</v>
      </c>
      <c r="E10" s="87">
        <v>0</v>
      </c>
      <c r="F10" s="87">
        <v>0</v>
      </c>
      <c r="G10" s="508">
        <v>0</v>
      </c>
      <c r="H10" s="77">
        <f>IF($G$44&lt;&gt;0,G10/$G$44,0)</f>
        <v>0</v>
      </c>
      <c r="I10" s="1289"/>
      <c r="J10" s="506"/>
      <c r="K10" s="506" t="s">
        <v>91</v>
      </c>
      <c r="L10" s="507">
        <v>0</v>
      </c>
      <c r="M10" s="87">
        <v>0</v>
      </c>
      <c r="N10" s="87">
        <v>0</v>
      </c>
      <c r="O10" s="87">
        <v>0</v>
      </c>
      <c r="P10" s="508">
        <v>0</v>
      </c>
      <c r="Q10" s="77">
        <f>IF($G$44&lt;&gt;0,P10/$G$44,0)</f>
        <v>0</v>
      </c>
    </row>
    <row r="11" spans="1:17">
      <c r="A11" s="506"/>
      <c r="B11" s="506" t="s">
        <v>91</v>
      </c>
      <c r="C11" s="507">
        <v>0</v>
      </c>
      <c r="D11" s="87">
        <v>0</v>
      </c>
      <c r="E11" s="87">
        <v>0</v>
      </c>
      <c r="F11" s="87">
        <v>0</v>
      </c>
      <c r="G11" s="508">
        <v>0</v>
      </c>
      <c r="H11" s="77">
        <f>IF($G$44&lt;&gt;0,G11/$G$44,0)</f>
        <v>0</v>
      </c>
      <c r="I11" s="1289"/>
      <c r="J11" s="506"/>
      <c r="K11" s="506" t="s">
        <v>91</v>
      </c>
      <c r="L11" s="507">
        <v>0</v>
      </c>
      <c r="M11" s="87">
        <v>0</v>
      </c>
      <c r="N11" s="87">
        <v>0</v>
      </c>
      <c r="O11" s="87">
        <v>0</v>
      </c>
      <c r="P11" s="508">
        <v>0</v>
      </c>
      <c r="Q11" s="77">
        <f>IF($G$44&lt;&gt;0,P11/$G$44,0)</f>
        <v>0</v>
      </c>
    </row>
    <row r="12" spans="1:17" ht="13">
      <c r="A12" s="65" t="s">
        <v>26</v>
      </c>
      <c r="B12" s="509"/>
      <c r="C12" s="163"/>
      <c r="D12" s="78"/>
      <c r="E12" s="78"/>
      <c r="F12" s="78"/>
      <c r="G12" s="78"/>
      <c r="H12" s="86"/>
      <c r="I12" s="1289"/>
      <c r="J12" s="65" t="s">
        <v>26</v>
      </c>
      <c r="K12" s="509"/>
      <c r="L12" s="163"/>
      <c r="M12" s="78"/>
      <c r="N12" s="78"/>
      <c r="O12" s="78"/>
      <c r="P12" s="78"/>
      <c r="Q12" s="86"/>
    </row>
    <row r="13" spans="1:17">
      <c r="A13" s="506"/>
      <c r="B13" s="506" t="s">
        <v>98</v>
      </c>
      <c r="C13" s="507">
        <v>0</v>
      </c>
      <c r="D13" s="87">
        <v>0</v>
      </c>
      <c r="E13" s="87">
        <v>0</v>
      </c>
      <c r="F13" s="87">
        <v>0</v>
      </c>
      <c r="G13" s="508">
        <v>0</v>
      </c>
      <c r="H13" s="77">
        <f>IF($G$44&lt;&gt;0,G13/$G$44,0)</f>
        <v>0</v>
      </c>
      <c r="I13" s="1289"/>
      <c r="J13" s="506"/>
      <c r="K13" s="506" t="s">
        <v>98</v>
      </c>
      <c r="L13" s="507">
        <v>0</v>
      </c>
      <c r="M13" s="87">
        <v>0</v>
      </c>
      <c r="N13" s="87">
        <v>0</v>
      </c>
      <c r="O13" s="87">
        <v>0</v>
      </c>
      <c r="P13" s="508">
        <v>0</v>
      </c>
      <c r="Q13" s="77">
        <f>IF($G$44&lt;&gt;0,P13/$G$44,0)</f>
        <v>0</v>
      </c>
    </row>
    <row r="14" spans="1:17">
      <c r="A14" s="506"/>
      <c r="B14" s="506" t="s">
        <v>91</v>
      </c>
      <c r="C14" s="507">
        <v>0</v>
      </c>
      <c r="D14" s="87">
        <v>0</v>
      </c>
      <c r="E14" s="87">
        <v>0</v>
      </c>
      <c r="F14" s="87">
        <v>0</v>
      </c>
      <c r="G14" s="508">
        <v>0</v>
      </c>
      <c r="H14" s="77">
        <f>IF($G$44&lt;&gt;0,G14/$G$44,0)</f>
        <v>0</v>
      </c>
      <c r="I14" s="1289"/>
      <c r="J14" s="506"/>
      <c r="K14" s="506" t="s">
        <v>91</v>
      </c>
      <c r="L14" s="507">
        <v>0</v>
      </c>
      <c r="M14" s="87">
        <v>0</v>
      </c>
      <c r="N14" s="87">
        <v>0</v>
      </c>
      <c r="O14" s="87">
        <v>0</v>
      </c>
      <c r="P14" s="508">
        <v>0</v>
      </c>
      <c r="Q14" s="77">
        <f>IF($G$44&lt;&gt;0,P14/$G$44,0)</f>
        <v>0</v>
      </c>
    </row>
    <row r="15" spans="1:17">
      <c r="A15" s="506"/>
      <c r="B15" s="506" t="s">
        <v>91</v>
      </c>
      <c r="C15" s="507">
        <v>0</v>
      </c>
      <c r="D15" s="87">
        <v>0</v>
      </c>
      <c r="E15" s="87">
        <v>0</v>
      </c>
      <c r="F15" s="87">
        <v>0</v>
      </c>
      <c r="G15" s="508">
        <v>0</v>
      </c>
      <c r="H15" s="77">
        <f>IF($G$44&lt;&gt;0,G15/$G$44,0)</f>
        <v>0</v>
      </c>
      <c r="I15" s="1289"/>
      <c r="J15" s="506"/>
      <c r="K15" s="506" t="s">
        <v>91</v>
      </c>
      <c r="L15" s="507">
        <v>0</v>
      </c>
      <c r="M15" s="87">
        <v>0</v>
      </c>
      <c r="N15" s="87">
        <v>0</v>
      </c>
      <c r="O15" s="87">
        <v>0</v>
      </c>
      <c r="P15" s="508">
        <v>0</v>
      </c>
      <c r="Q15" s="77">
        <f>IF($G$44&lt;&gt;0,P15/$G$44,0)</f>
        <v>0</v>
      </c>
    </row>
    <row r="16" spans="1:17">
      <c r="A16" s="506"/>
      <c r="B16" s="506" t="s">
        <v>91</v>
      </c>
      <c r="C16" s="507">
        <v>0</v>
      </c>
      <c r="D16" s="87">
        <v>0</v>
      </c>
      <c r="E16" s="87">
        <v>0</v>
      </c>
      <c r="F16" s="87">
        <v>0</v>
      </c>
      <c r="G16" s="508">
        <v>0</v>
      </c>
      <c r="H16" s="77">
        <f>IF($G$44&lt;&gt;0,G16/$G$44,0)</f>
        <v>0</v>
      </c>
      <c r="I16" s="1289"/>
      <c r="J16" s="506"/>
      <c r="K16" s="506" t="s">
        <v>91</v>
      </c>
      <c r="L16" s="507">
        <v>0</v>
      </c>
      <c r="M16" s="87">
        <v>0</v>
      </c>
      <c r="N16" s="87">
        <v>0</v>
      </c>
      <c r="O16" s="87">
        <v>0</v>
      </c>
      <c r="P16" s="508">
        <v>0</v>
      </c>
      <c r="Q16" s="77">
        <f>IF($G$44&lt;&gt;0,P16/$G$44,0)</f>
        <v>0</v>
      </c>
    </row>
    <row r="17" spans="1:17" ht="13">
      <c r="A17" s="65" t="s">
        <v>294</v>
      </c>
      <c r="B17" s="509"/>
      <c r="C17" s="163"/>
      <c r="D17" s="78"/>
      <c r="E17" s="78"/>
      <c r="F17" s="78"/>
      <c r="G17" s="78"/>
      <c r="H17" s="86"/>
      <c r="I17" s="1289"/>
      <c r="J17" s="65" t="s">
        <v>294</v>
      </c>
      <c r="K17" s="509"/>
      <c r="L17" s="163"/>
      <c r="M17" s="78"/>
      <c r="N17" s="78"/>
      <c r="O17" s="78"/>
      <c r="P17" s="78"/>
      <c r="Q17" s="86"/>
    </row>
    <row r="18" spans="1:17">
      <c r="A18" s="506"/>
      <c r="B18" s="506" t="s">
        <v>98</v>
      </c>
      <c r="C18" s="507">
        <v>0</v>
      </c>
      <c r="D18" s="87">
        <v>0</v>
      </c>
      <c r="E18" s="87">
        <v>0</v>
      </c>
      <c r="F18" s="87">
        <v>0</v>
      </c>
      <c r="G18" s="508">
        <v>0</v>
      </c>
      <c r="H18" s="77">
        <f>IF($G$44&lt;&gt;0,G18/$G$44,0)</f>
        <v>0</v>
      </c>
      <c r="I18" s="1289"/>
      <c r="J18" s="506"/>
      <c r="K18" s="506" t="s">
        <v>98</v>
      </c>
      <c r="L18" s="507">
        <v>0</v>
      </c>
      <c r="M18" s="87">
        <v>0</v>
      </c>
      <c r="N18" s="87">
        <v>0</v>
      </c>
      <c r="O18" s="87">
        <v>0</v>
      </c>
      <c r="P18" s="508">
        <v>0</v>
      </c>
      <c r="Q18" s="77">
        <f>IF($G$44&lt;&gt;0,P18/$G$44,0)</f>
        <v>0</v>
      </c>
    </row>
    <row r="19" spans="1:17">
      <c r="A19" s="506"/>
      <c r="B19" s="506" t="s">
        <v>98</v>
      </c>
      <c r="C19" s="88">
        <v>0</v>
      </c>
      <c r="D19" s="89">
        <v>0</v>
      </c>
      <c r="E19" s="89">
        <v>0</v>
      </c>
      <c r="F19" s="89">
        <v>0</v>
      </c>
      <c r="G19" s="240">
        <v>0</v>
      </c>
      <c r="H19" s="77">
        <f>IF($G$44&lt;&gt;0,G19/$G$44,0)</f>
        <v>0</v>
      </c>
      <c r="I19" s="1289"/>
      <c r="J19" s="506"/>
      <c r="K19" s="506" t="s">
        <v>98</v>
      </c>
      <c r="L19" s="88">
        <v>0</v>
      </c>
      <c r="M19" s="89">
        <v>0</v>
      </c>
      <c r="N19" s="89">
        <v>0</v>
      </c>
      <c r="O19" s="89">
        <v>0</v>
      </c>
      <c r="P19" s="240">
        <v>0</v>
      </c>
      <c r="Q19" s="77">
        <f>IF($G$44&lt;&gt;0,P19/$G$44,0)</f>
        <v>0</v>
      </c>
    </row>
    <row r="20" spans="1:17">
      <c r="A20" s="510"/>
      <c r="B20" s="510" t="s">
        <v>98</v>
      </c>
      <c r="C20" s="507">
        <v>0</v>
      </c>
      <c r="D20" s="87">
        <v>0</v>
      </c>
      <c r="E20" s="87">
        <v>0</v>
      </c>
      <c r="F20" s="87">
        <v>0</v>
      </c>
      <c r="G20" s="508">
        <v>0</v>
      </c>
      <c r="H20" s="77">
        <f>IF($G$44&lt;&gt;0,G20/$G$44,0)</f>
        <v>0</v>
      </c>
      <c r="I20" s="1289"/>
      <c r="J20" s="510"/>
      <c r="K20" s="510" t="s">
        <v>98</v>
      </c>
      <c r="L20" s="507">
        <v>0</v>
      </c>
      <c r="M20" s="87">
        <v>0</v>
      </c>
      <c r="N20" s="87">
        <v>0</v>
      </c>
      <c r="O20" s="87">
        <v>0</v>
      </c>
      <c r="P20" s="508">
        <v>0</v>
      </c>
      <c r="Q20" s="77">
        <f>IF($G$44&lt;&gt;0,P20/$G$44,0)</f>
        <v>0</v>
      </c>
    </row>
    <row r="21" spans="1:17" ht="13">
      <c r="A21" s="65" t="s">
        <v>28</v>
      </c>
      <c r="B21" s="509"/>
      <c r="C21" s="163"/>
      <c r="D21" s="78"/>
      <c r="E21" s="78"/>
      <c r="F21" s="78"/>
      <c r="G21" s="78"/>
      <c r="H21" s="86"/>
      <c r="I21" s="1289"/>
      <c r="J21" s="65" t="s">
        <v>28</v>
      </c>
      <c r="K21" s="509"/>
      <c r="L21" s="163"/>
      <c r="M21" s="78"/>
      <c r="N21" s="78"/>
      <c r="O21" s="78"/>
      <c r="P21" s="78"/>
      <c r="Q21" s="86"/>
    </row>
    <row r="22" spans="1:17">
      <c r="A22" s="506"/>
      <c r="B22" s="506" t="s">
        <v>91</v>
      </c>
      <c r="C22" s="507">
        <v>0</v>
      </c>
      <c r="D22" s="87">
        <v>0</v>
      </c>
      <c r="E22" s="87">
        <v>0</v>
      </c>
      <c r="F22" s="87">
        <v>0</v>
      </c>
      <c r="G22" s="508">
        <v>0</v>
      </c>
      <c r="H22" s="77">
        <f>IF($G$44&lt;&gt;0,G22/$G$44,0)</f>
        <v>0</v>
      </c>
      <c r="I22" s="1289"/>
      <c r="J22" s="506"/>
      <c r="K22" s="506" t="s">
        <v>91</v>
      </c>
      <c r="L22" s="507">
        <v>0</v>
      </c>
      <c r="M22" s="87">
        <v>0</v>
      </c>
      <c r="N22" s="87">
        <v>0</v>
      </c>
      <c r="O22" s="87">
        <v>0</v>
      </c>
      <c r="P22" s="508">
        <v>0</v>
      </c>
      <c r="Q22" s="77">
        <f>IF($G$44&lt;&gt;0,P22/$G$44,0)</f>
        <v>0</v>
      </c>
    </row>
    <row r="23" spans="1:17">
      <c r="A23" s="506"/>
      <c r="B23" s="506" t="s">
        <v>91</v>
      </c>
      <c r="C23" s="507">
        <v>0</v>
      </c>
      <c r="D23" s="87">
        <v>0</v>
      </c>
      <c r="E23" s="87">
        <v>0</v>
      </c>
      <c r="F23" s="87">
        <v>0</v>
      </c>
      <c r="G23" s="508">
        <v>0</v>
      </c>
      <c r="H23" s="77">
        <f>IF($G$44&lt;&gt;0,G23/$G$44,0)</f>
        <v>0</v>
      </c>
      <c r="I23" s="1289"/>
      <c r="J23" s="506"/>
      <c r="K23" s="506" t="s">
        <v>91</v>
      </c>
      <c r="L23" s="507">
        <v>0</v>
      </c>
      <c r="M23" s="87">
        <v>0</v>
      </c>
      <c r="N23" s="87">
        <v>0</v>
      </c>
      <c r="O23" s="87">
        <v>0</v>
      </c>
      <c r="P23" s="508">
        <v>0</v>
      </c>
      <c r="Q23" s="77">
        <f>IF($G$44&lt;&gt;0,P23/$G$44,0)</f>
        <v>0</v>
      </c>
    </row>
    <row r="24" spans="1:17">
      <c r="A24" s="506"/>
      <c r="B24" s="506" t="s">
        <v>98</v>
      </c>
      <c r="C24" s="507">
        <v>0</v>
      </c>
      <c r="D24" s="87">
        <v>0</v>
      </c>
      <c r="E24" s="87">
        <v>0</v>
      </c>
      <c r="F24" s="87">
        <v>0</v>
      </c>
      <c r="G24" s="508">
        <v>0</v>
      </c>
      <c r="H24" s="77">
        <f>IF($G$44&lt;&gt;0,G24/$G$44,0)</f>
        <v>0</v>
      </c>
      <c r="I24" s="1289"/>
      <c r="J24" s="506"/>
      <c r="K24" s="506" t="s">
        <v>98</v>
      </c>
      <c r="L24" s="507">
        <v>0</v>
      </c>
      <c r="M24" s="87">
        <v>0</v>
      </c>
      <c r="N24" s="87">
        <v>0</v>
      </c>
      <c r="O24" s="87">
        <v>0</v>
      </c>
      <c r="P24" s="508">
        <v>0</v>
      </c>
      <c r="Q24" s="77">
        <f>IF($G$44&lt;&gt;0,P24/$G$44,0)</f>
        <v>0</v>
      </c>
    </row>
    <row r="25" spans="1:17">
      <c r="A25" s="506"/>
      <c r="B25" s="506" t="s">
        <v>98</v>
      </c>
      <c r="C25" s="507">
        <v>0</v>
      </c>
      <c r="D25" s="87">
        <v>0</v>
      </c>
      <c r="E25" s="87">
        <v>0</v>
      </c>
      <c r="F25" s="87">
        <v>0</v>
      </c>
      <c r="G25" s="508">
        <v>0</v>
      </c>
      <c r="H25" s="77">
        <f>IF($G$44&lt;&gt;0,G25/$G$44,0)</f>
        <v>0</v>
      </c>
      <c r="I25" s="1289"/>
      <c r="J25" s="506"/>
      <c r="K25" s="506" t="s">
        <v>98</v>
      </c>
      <c r="L25" s="507">
        <v>0</v>
      </c>
      <c r="M25" s="87">
        <v>0</v>
      </c>
      <c r="N25" s="87">
        <v>0</v>
      </c>
      <c r="O25" s="87">
        <v>0</v>
      </c>
      <c r="P25" s="508">
        <v>0</v>
      </c>
      <c r="Q25" s="77">
        <f>IF($G$44&lt;&gt;0,P25/$G$44,0)</f>
        <v>0</v>
      </c>
    </row>
    <row r="26" spans="1:17">
      <c r="A26" s="506"/>
      <c r="B26" s="506" t="s">
        <v>98</v>
      </c>
      <c r="C26" s="507">
        <v>0</v>
      </c>
      <c r="D26" s="87">
        <v>0</v>
      </c>
      <c r="E26" s="87">
        <v>0</v>
      </c>
      <c r="F26" s="87">
        <v>0</v>
      </c>
      <c r="G26" s="508">
        <v>0</v>
      </c>
      <c r="H26" s="77">
        <f>IF($G$44&lt;&gt;0,G26/$G$44,0)</f>
        <v>0</v>
      </c>
      <c r="I26" s="1289"/>
      <c r="J26" s="506"/>
      <c r="K26" s="506" t="s">
        <v>98</v>
      </c>
      <c r="L26" s="507">
        <v>0</v>
      </c>
      <c r="M26" s="87">
        <v>0</v>
      </c>
      <c r="N26" s="87">
        <v>0</v>
      </c>
      <c r="O26" s="87">
        <v>0</v>
      </c>
      <c r="P26" s="508">
        <v>0</v>
      </c>
      <c r="Q26" s="77">
        <f>IF($G$44&lt;&gt;0,P26/$G$44,0)</f>
        <v>0</v>
      </c>
    </row>
    <row r="27" spans="1:17" ht="13">
      <c r="A27" s="65" t="s">
        <v>29</v>
      </c>
      <c r="B27" s="509"/>
      <c r="C27" s="163"/>
      <c r="D27" s="78"/>
      <c r="E27" s="78"/>
      <c r="F27" s="78"/>
      <c r="G27" s="80"/>
      <c r="H27" s="86"/>
      <c r="I27" s="1289"/>
      <c r="J27" s="65" t="s">
        <v>29</v>
      </c>
      <c r="K27" s="509"/>
      <c r="L27" s="163"/>
      <c r="M27" s="78"/>
      <c r="N27" s="78"/>
      <c r="O27" s="78"/>
      <c r="P27" s="80"/>
      <c r="Q27" s="86"/>
    </row>
    <row r="28" spans="1:17">
      <c r="A28" s="506"/>
      <c r="B28" s="506" t="s">
        <v>98</v>
      </c>
      <c r="C28" s="507">
        <v>0</v>
      </c>
      <c r="D28" s="87">
        <v>0</v>
      </c>
      <c r="E28" s="87">
        <v>0</v>
      </c>
      <c r="F28" s="87">
        <v>0</v>
      </c>
      <c r="G28" s="508">
        <v>0</v>
      </c>
      <c r="H28" s="77">
        <f>IF($G$44&lt;&gt;0,G28/$G$44,0)</f>
        <v>0</v>
      </c>
      <c r="I28" s="1289"/>
      <c r="J28" s="506"/>
      <c r="K28" s="506" t="s">
        <v>98</v>
      </c>
      <c r="L28" s="507">
        <v>0</v>
      </c>
      <c r="M28" s="87">
        <v>0</v>
      </c>
      <c r="N28" s="87">
        <v>0</v>
      </c>
      <c r="O28" s="87">
        <v>0</v>
      </c>
      <c r="P28" s="508">
        <v>0</v>
      </c>
      <c r="Q28" s="77">
        <f>IF($G$44&lt;&gt;0,P28/$G$44,0)</f>
        <v>0</v>
      </c>
    </row>
    <row r="29" spans="1:17">
      <c r="A29" s="506"/>
      <c r="B29" s="506" t="s">
        <v>98</v>
      </c>
      <c r="C29" s="507">
        <v>0</v>
      </c>
      <c r="D29" s="87">
        <v>0</v>
      </c>
      <c r="E29" s="87">
        <v>0</v>
      </c>
      <c r="F29" s="87">
        <v>0</v>
      </c>
      <c r="G29" s="508">
        <v>0</v>
      </c>
      <c r="H29" s="77">
        <f>IF($G$44&lt;&gt;0,G29/$G$44,0)</f>
        <v>0</v>
      </c>
      <c r="I29" s="1289"/>
      <c r="J29" s="506"/>
      <c r="K29" s="506" t="s">
        <v>98</v>
      </c>
      <c r="L29" s="507">
        <v>0</v>
      </c>
      <c r="M29" s="87">
        <v>0</v>
      </c>
      <c r="N29" s="87">
        <v>0</v>
      </c>
      <c r="O29" s="87">
        <v>0</v>
      </c>
      <c r="P29" s="508">
        <v>0</v>
      </c>
      <c r="Q29" s="77">
        <f>IF($G$44&lt;&gt;0,P29/$G$44,0)</f>
        <v>0</v>
      </c>
    </row>
    <row r="30" spans="1:17" ht="13">
      <c r="A30" s="65" t="s">
        <v>130</v>
      </c>
      <c r="B30" s="509"/>
      <c r="C30" s="163"/>
      <c r="D30" s="78"/>
      <c r="E30" s="78"/>
      <c r="F30" s="78"/>
      <c r="G30" s="78"/>
      <c r="H30" s="86"/>
      <c r="I30" s="1289"/>
      <c r="J30" s="65" t="s">
        <v>130</v>
      </c>
      <c r="K30" s="509"/>
      <c r="L30" s="163"/>
      <c r="M30" s="78"/>
      <c r="N30" s="78"/>
      <c r="O30" s="78"/>
      <c r="P30" s="78"/>
      <c r="Q30" s="86"/>
    </row>
    <row r="31" spans="1:17">
      <c r="A31" s="506"/>
      <c r="B31" s="506" t="s">
        <v>91</v>
      </c>
      <c r="C31" s="507"/>
      <c r="D31" s="87"/>
      <c r="E31" s="87"/>
      <c r="F31" s="87"/>
      <c r="G31" s="508">
        <v>0</v>
      </c>
      <c r="H31" s="77">
        <f t="shared" ref="H31:H36" si="0">IF($G$44&lt;&gt;0,G31/$G$44,0)</f>
        <v>0</v>
      </c>
      <c r="I31" s="1289"/>
      <c r="J31" s="506"/>
      <c r="K31" s="506" t="s">
        <v>91</v>
      </c>
      <c r="L31" s="507"/>
      <c r="M31" s="87"/>
      <c r="N31" s="87"/>
      <c r="O31" s="87"/>
      <c r="P31" s="508">
        <v>0</v>
      </c>
      <c r="Q31" s="77">
        <f t="shared" ref="Q31:Q36" si="1">IF($G$44&lt;&gt;0,P31/$G$44,0)</f>
        <v>0</v>
      </c>
    </row>
    <row r="32" spans="1:17">
      <c r="A32" s="506"/>
      <c r="B32" s="506" t="s">
        <v>91</v>
      </c>
      <c r="C32" s="507"/>
      <c r="D32" s="87"/>
      <c r="E32" s="87"/>
      <c r="F32" s="87"/>
      <c r="G32" s="508">
        <v>0</v>
      </c>
      <c r="H32" s="77">
        <f t="shared" si="0"/>
        <v>0</v>
      </c>
      <c r="I32" s="1289"/>
      <c r="J32" s="506"/>
      <c r="K32" s="506" t="s">
        <v>91</v>
      </c>
      <c r="L32" s="507"/>
      <c r="M32" s="87"/>
      <c r="N32" s="87"/>
      <c r="O32" s="87"/>
      <c r="P32" s="508">
        <v>0</v>
      </c>
      <c r="Q32" s="77">
        <f t="shared" si="1"/>
        <v>0</v>
      </c>
    </row>
    <row r="33" spans="1:17">
      <c r="A33" s="506"/>
      <c r="B33" s="506" t="s">
        <v>91</v>
      </c>
      <c r="C33" s="507">
        <v>0</v>
      </c>
      <c r="D33" s="87">
        <v>0</v>
      </c>
      <c r="E33" s="87">
        <v>0</v>
      </c>
      <c r="F33" s="87">
        <v>0</v>
      </c>
      <c r="G33" s="508">
        <v>0</v>
      </c>
      <c r="H33" s="77">
        <f t="shared" si="0"/>
        <v>0</v>
      </c>
      <c r="I33" s="1289"/>
      <c r="J33" s="506"/>
      <c r="K33" s="506" t="s">
        <v>91</v>
      </c>
      <c r="L33" s="507">
        <v>0</v>
      </c>
      <c r="M33" s="87">
        <v>0</v>
      </c>
      <c r="N33" s="87">
        <v>0</v>
      </c>
      <c r="O33" s="87">
        <v>0</v>
      </c>
      <c r="P33" s="508">
        <v>0</v>
      </c>
      <c r="Q33" s="77">
        <f t="shared" si="1"/>
        <v>0</v>
      </c>
    </row>
    <row r="34" spans="1:17">
      <c r="A34" s="506"/>
      <c r="B34" s="506" t="s">
        <v>91</v>
      </c>
      <c r="C34" s="507">
        <v>0</v>
      </c>
      <c r="D34" s="87">
        <v>0</v>
      </c>
      <c r="E34" s="87">
        <v>0</v>
      </c>
      <c r="F34" s="87">
        <v>0</v>
      </c>
      <c r="G34" s="508">
        <v>0</v>
      </c>
      <c r="H34" s="77">
        <f t="shared" si="0"/>
        <v>0</v>
      </c>
      <c r="I34" s="1289"/>
      <c r="J34" s="506"/>
      <c r="K34" s="506" t="s">
        <v>91</v>
      </c>
      <c r="L34" s="507">
        <v>0</v>
      </c>
      <c r="M34" s="87">
        <v>0</v>
      </c>
      <c r="N34" s="87">
        <v>0</v>
      </c>
      <c r="O34" s="87">
        <v>0</v>
      </c>
      <c r="P34" s="508">
        <v>0</v>
      </c>
      <c r="Q34" s="77">
        <f t="shared" si="1"/>
        <v>0</v>
      </c>
    </row>
    <row r="35" spans="1:17">
      <c r="A35" s="506"/>
      <c r="B35" s="506" t="s">
        <v>91</v>
      </c>
      <c r="C35" s="507">
        <v>0</v>
      </c>
      <c r="D35" s="87">
        <v>0</v>
      </c>
      <c r="E35" s="87">
        <v>0</v>
      </c>
      <c r="F35" s="87">
        <v>0</v>
      </c>
      <c r="G35" s="508">
        <v>0</v>
      </c>
      <c r="H35" s="77">
        <f t="shared" si="0"/>
        <v>0</v>
      </c>
      <c r="I35" s="1289"/>
      <c r="J35" s="506"/>
      <c r="K35" s="506" t="s">
        <v>91</v>
      </c>
      <c r="L35" s="507">
        <v>0</v>
      </c>
      <c r="M35" s="87">
        <v>0</v>
      </c>
      <c r="N35" s="87">
        <v>0</v>
      </c>
      <c r="O35" s="87">
        <v>0</v>
      </c>
      <c r="P35" s="508">
        <v>0</v>
      </c>
      <c r="Q35" s="77">
        <f t="shared" si="1"/>
        <v>0</v>
      </c>
    </row>
    <row r="36" spans="1:17">
      <c r="A36" s="506"/>
      <c r="B36" s="506" t="s">
        <v>91</v>
      </c>
      <c r="C36" s="507">
        <v>0</v>
      </c>
      <c r="D36" s="87">
        <v>0</v>
      </c>
      <c r="E36" s="87">
        <v>0</v>
      </c>
      <c r="F36" s="87">
        <v>0</v>
      </c>
      <c r="G36" s="508">
        <v>0</v>
      </c>
      <c r="H36" s="77">
        <f t="shared" si="0"/>
        <v>0</v>
      </c>
      <c r="I36" s="1289"/>
      <c r="J36" s="506"/>
      <c r="K36" s="506" t="s">
        <v>91</v>
      </c>
      <c r="L36" s="507">
        <v>0</v>
      </c>
      <c r="M36" s="87">
        <v>0</v>
      </c>
      <c r="N36" s="87">
        <v>0</v>
      </c>
      <c r="O36" s="87">
        <v>0</v>
      </c>
      <c r="P36" s="508">
        <v>0</v>
      </c>
      <c r="Q36" s="77">
        <f t="shared" si="1"/>
        <v>0</v>
      </c>
    </row>
    <row r="37" spans="1:17" ht="13">
      <c r="A37" s="65" t="s">
        <v>31</v>
      </c>
      <c r="B37" s="509"/>
      <c r="C37" s="163"/>
      <c r="D37" s="78"/>
      <c r="E37" s="78"/>
      <c r="F37" s="78"/>
      <c r="G37" s="78"/>
      <c r="H37" s="86"/>
      <c r="I37" s="1289"/>
      <c r="J37" s="65" t="s">
        <v>31</v>
      </c>
      <c r="K37" s="509"/>
      <c r="L37" s="163"/>
      <c r="M37" s="78"/>
      <c r="N37" s="78"/>
      <c r="O37" s="78"/>
      <c r="P37" s="78"/>
      <c r="Q37" s="86"/>
    </row>
    <row r="38" spans="1:17">
      <c r="A38" s="506"/>
      <c r="B38" s="506" t="s">
        <v>91</v>
      </c>
      <c r="C38" s="507">
        <v>0</v>
      </c>
      <c r="D38" s="87">
        <v>0</v>
      </c>
      <c r="E38" s="87">
        <v>0</v>
      </c>
      <c r="F38" s="87">
        <v>0</v>
      </c>
      <c r="G38" s="508">
        <v>0</v>
      </c>
      <c r="H38" s="77">
        <f>IF($G$44&lt;&gt;0,G38/$G$44,0)</f>
        <v>0</v>
      </c>
      <c r="I38" s="1289"/>
      <c r="J38" s="506"/>
      <c r="K38" s="506" t="s">
        <v>91</v>
      </c>
      <c r="L38" s="507">
        <v>0</v>
      </c>
      <c r="M38" s="87">
        <v>0</v>
      </c>
      <c r="N38" s="87">
        <v>0</v>
      </c>
      <c r="O38" s="87">
        <v>0</v>
      </c>
      <c r="P38" s="508">
        <v>0</v>
      </c>
      <c r="Q38" s="77">
        <f>IF($G$44&lt;&gt;0,P38/$G$44,0)</f>
        <v>0</v>
      </c>
    </row>
    <row r="39" spans="1:17">
      <c r="A39" s="506"/>
      <c r="B39" s="506" t="s">
        <v>91</v>
      </c>
      <c r="C39" s="507">
        <v>0</v>
      </c>
      <c r="D39" s="87">
        <v>0</v>
      </c>
      <c r="E39" s="87">
        <v>0</v>
      </c>
      <c r="F39" s="87">
        <v>0</v>
      </c>
      <c r="G39" s="508">
        <v>0</v>
      </c>
      <c r="H39" s="77">
        <f>IF($G$44&lt;&gt;0,G39/$G$44,0)</f>
        <v>0</v>
      </c>
      <c r="I39" s="1289"/>
      <c r="J39" s="506"/>
      <c r="K39" s="506" t="s">
        <v>91</v>
      </c>
      <c r="L39" s="507">
        <v>0</v>
      </c>
      <c r="M39" s="87">
        <v>0</v>
      </c>
      <c r="N39" s="87">
        <v>0</v>
      </c>
      <c r="O39" s="87">
        <v>0</v>
      </c>
      <c r="P39" s="508">
        <v>0</v>
      </c>
      <c r="Q39" s="77">
        <f>IF($G$44&lt;&gt;0,P39/$G$44,0)</f>
        <v>0</v>
      </c>
    </row>
    <row r="40" spans="1:17" ht="13">
      <c r="A40" s="65" t="s">
        <v>32</v>
      </c>
      <c r="B40" s="509"/>
      <c r="C40" s="163"/>
      <c r="D40" s="78"/>
      <c r="E40" s="78"/>
      <c r="F40" s="78"/>
      <c r="G40" s="78"/>
      <c r="H40" s="86"/>
      <c r="I40" s="1289"/>
      <c r="J40" s="65" t="s">
        <v>32</v>
      </c>
      <c r="K40" s="509"/>
      <c r="L40" s="163"/>
      <c r="M40" s="78"/>
      <c r="N40" s="78"/>
      <c r="O40" s="78"/>
      <c r="P40" s="78"/>
      <c r="Q40" s="86"/>
    </row>
    <row r="41" spans="1:17">
      <c r="A41" s="69" t="s">
        <v>145</v>
      </c>
      <c r="B41" s="506" t="s">
        <v>98</v>
      </c>
      <c r="C41" s="507">
        <v>0</v>
      </c>
      <c r="D41" s="78"/>
      <c r="E41" s="78"/>
      <c r="F41" s="78"/>
      <c r="G41" s="508">
        <v>0</v>
      </c>
      <c r="H41" s="77">
        <f t="shared" ref="H41:H42" si="2">IF($G$44&lt;&gt;0,G41/$G$44,0)</f>
        <v>0</v>
      </c>
      <c r="I41" s="1289"/>
      <c r="J41" s="69" t="s">
        <v>145</v>
      </c>
      <c r="K41" s="506" t="s">
        <v>98</v>
      </c>
      <c r="L41" s="507">
        <v>0</v>
      </c>
      <c r="M41" s="78"/>
      <c r="N41" s="78"/>
      <c r="O41" s="78"/>
      <c r="P41" s="508">
        <v>0</v>
      </c>
      <c r="Q41" s="77">
        <f t="shared" ref="Q41:Q42" si="3">IF($G$44&lt;&gt;0,P41/$G$44,0)</f>
        <v>0</v>
      </c>
    </row>
    <row r="42" spans="1:17">
      <c r="A42" s="69" t="s">
        <v>146</v>
      </c>
      <c r="B42" s="506" t="s">
        <v>98</v>
      </c>
      <c r="C42" s="507">
        <v>0</v>
      </c>
      <c r="D42" s="78"/>
      <c r="E42" s="78"/>
      <c r="F42" s="78"/>
      <c r="G42" s="508">
        <v>0</v>
      </c>
      <c r="H42" s="77">
        <f t="shared" si="2"/>
        <v>0</v>
      </c>
      <c r="I42" s="1289"/>
      <c r="J42" s="69" t="s">
        <v>146</v>
      </c>
      <c r="K42" s="506" t="s">
        <v>98</v>
      </c>
      <c r="L42" s="507">
        <v>0</v>
      </c>
      <c r="M42" s="78"/>
      <c r="N42" s="78"/>
      <c r="O42" s="78"/>
      <c r="P42" s="508">
        <v>0</v>
      </c>
      <c r="Q42" s="77">
        <f t="shared" si="3"/>
        <v>0</v>
      </c>
    </row>
    <row r="43" spans="1:17">
      <c r="A43" s="509"/>
      <c r="B43" s="509"/>
      <c r="C43" s="85"/>
      <c r="D43" s="85"/>
      <c r="E43" s="78"/>
      <c r="F43" s="85"/>
      <c r="G43" s="85"/>
      <c r="H43" s="86"/>
      <c r="I43" s="1289"/>
      <c r="J43" s="509"/>
      <c r="K43" s="509"/>
      <c r="L43" s="85"/>
      <c r="M43" s="85"/>
      <c r="N43" s="78"/>
      <c r="O43" s="85"/>
      <c r="P43" s="85"/>
      <c r="Q43" s="86"/>
    </row>
    <row r="44" spans="1:17" ht="13">
      <c r="A44" s="66" t="s">
        <v>147</v>
      </c>
      <c r="B44" s="506"/>
      <c r="C44" s="91"/>
      <c r="D44" s="79">
        <f>SUM(D9:D43)</f>
        <v>0</v>
      </c>
      <c r="E44" s="79">
        <f>SUM(E9:E43)</f>
        <v>0</v>
      </c>
      <c r="F44" s="79">
        <f>SUM(F9:F43)</f>
        <v>0</v>
      </c>
      <c r="G44" s="81">
        <f>SUM(G9:G43)</f>
        <v>0</v>
      </c>
      <c r="H44" s="77">
        <f>IF($G$44&lt;&gt;0,G44/$G$44,0)</f>
        <v>0</v>
      </c>
      <c r="I44" s="1289"/>
      <c r="J44" s="66" t="s">
        <v>147</v>
      </c>
      <c r="K44" s="506"/>
      <c r="L44" s="91"/>
      <c r="M44" s="79">
        <f>SUM(M9:M43)</f>
        <v>0</v>
      </c>
      <c r="N44" s="79">
        <f t="shared" ref="N44:P44" si="4">SUM(N9:N43)</f>
        <v>0</v>
      </c>
      <c r="O44" s="79">
        <f t="shared" si="4"/>
        <v>0</v>
      </c>
      <c r="P44" s="81">
        <f t="shared" si="4"/>
        <v>0</v>
      </c>
      <c r="Q44" s="77">
        <f>IF($G$44&lt;&gt;0,P44/$G$44,0)</f>
        <v>0</v>
      </c>
    </row>
    <row r="45" spans="1:17" ht="13" thickBot="1">
      <c r="A45" s="511"/>
      <c r="B45" s="506"/>
      <c r="C45" s="87"/>
      <c r="D45" s="91"/>
      <c r="E45" s="91"/>
      <c r="F45" s="91"/>
      <c r="G45" s="91"/>
      <c r="H45" s="90"/>
      <c r="I45" s="1289"/>
      <c r="J45" s="511"/>
      <c r="K45" s="506"/>
      <c r="L45" s="87"/>
      <c r="M45" s="91"/>
      <c r="N45" s="91"/>
      <c r="O45" s="91"/>
      <c r="P45" s="91"/>
      <c r="Q45" s="90"/>
    </row>
    <row r="46" spans="1:17" ht="13" thickBot="1">
      <c r="A46" s="209"/>
      <c r="B46" s="512"/>
      <c r="C46" s="34"/>
      <c r="D46" s="34"/>
      <c r="E46" s="35"/>
      <c r="F46" s="35"/>
      <c r="G46" s="34"/>
      <c r="H46" s="36"/>
      <c r="I46" s="1290"/>
      <c r="J46" s="209"/>
      <c r="K46" s="512"/>
      <c r="L46" s="34"/>
      <c r="M46" s="34"/>
      <c r="N46" s="35"/>
      <c r="O46" s="35"/>
      <c r="P46" s="34"/>
      <c r="Q46" s="36"/>
    </row>
    <row r="47" spans="1:17" ht="13">
      <c r="A47" s="167" t="s">
        <v>149</v>
      </c>
      <c r="B47" s="439"/>
      <c r="C47" s="440" t="s">
        <v>9</v>
      </c>
      <c r="E47" s="8"/>
      <c r="F47" s="8"/>
      <c r="G47" s="14"/>
      <c r="H47" s="14"/>
      <c r="I47" s="1288"/>
      <c r="J47" s="167" t="s">
        <v>149</v>
      </c>
      <c r="K47" s="439"/>
      <c r="L47" s="440" t="s">
        <v>9</v>
      </c>
      <c r="N47" s="8"/>
      <c r="O47" s="8"/>
      <c r="P47" s="14"/>
      <c r="Q47" s="14"/>
    </row>
    <row r="48" spans="1:17" ht="13">
      <c r="A48" s="168" t="s">
        <v>151</v>
      </c>
      <c r="B48" s="506" t="s">
        <v>98</v>
      </c>
      <c r="C48" s="9"/>
      <c r="E48" s="8"/>
      <c r="F48" s="8"/>
      <c r="G48" s="14"/>
      <c r="H48" s="14"/>
      <c r="I48" s="1289"/>
      <c r="J48" s="168" t="s">
        <v>151</v>
      </c>
      <c r="K48" s="506" t="s">
        <v>98</v>
      </c>
      <c r="L48" s="9"/>
      <c r="N48" s="8"/>
      <c r="O48" s="8"/>
      <c r="P48" s="14"/>
      <c r="Q48" s="14"/>
    </row>
    <row r="49" spans="1:17" ht="13">
      <c r="A49" s="168" t="s">
        <v>153</v>
      </c>
      <c r="B49" s="506" t="s">
        <v>98</v>
      </c>
      <c r="C49" s="9"/>
      <c r="E49" s="8"/>
      <c r="F49" s="8"/>
      <c r="G49" s="14"/>
      <c r="H49" s="14"/>
      <c r="I49" s="1289"/>
      <c r="J49" s="168" t="s">
        <v>153</v>
      </c>
      <c r="K49" s="506" t="s">
        <v>98</v>
      </c>
      <c r="L49" s="9"/>
      <c r="N49" s="8"/>
      <c r="O49" s="8"/>
      <c r="P49" s="14"/>
      <c r="Q49" s="14"/>
    </row>
    <row r="50" spans="1:17" ht="13">
      <c r="A50" s="169" t="s">
        <v>154</v>
      </c>
      <c r="B50" s="506" t="s">
        <v>98</v>
      </c>
      <c r="C50" s="87"/>
      <c r="E50" s="5"/>
      <c r="F50" s="14"/>
      <c r="G50" s="14"/>
      <c r="H50" s="14"/>
      <c r="I50" s="1289"/>
      <c r="J50" s="169" t="s">
        <v>154</v>
      </c>
      <c r="K50" s="506" t="s">
        <v>98</v>
      </c>
      <c r="L50" s="87"/>
      <c r="N50" s="5"/>
      <c r="O50" s="14"/>
      <c r="P50" s="14"/>
      <c r="Q50" s="14"/>
    </row>
    <row r="51" spans="1:17" ht="13" thickBot="1">
      <c r="A51" s="93"/>
      <c r="B51" s="37"/>
      <c r="C51" s="37"/>
      <c r="E51" s="15"/>
      <c r="F51" s="14"/>
      <c r="G51" s="14"/>
      <c r="H51" s="14"/>
      <c r="I51" s="1297"/>
      <c r="J51" s="93"/>
      <c r="K51" s="37"/>
      <c r="L51" s="37"/>
      <c r="N51" s="15"/>
      <c r="O51" s="14"/>
      <c r="P51" s="14"/>
      <c r="Q51" s="14"/>
    </row>
    <row r="52" spans="1:17">
      <c r="A52" s="1230"/>
      <c r="B52" s="1230"/>
      <c r="C52" s="1230"/>
      <c r="D52" s="1230"/>
      <c r="E52" s="1230"/>
      <c r="F52" s="1230"/>
      <c r="G52" s="1230"/>
      <c r="H52" s="1230"/>
      <c r="J52" s="1230"/>
      <c r="K52" s="1230"/>
      <c r="L52" s="1230"/>
      <c r="M52" s="1230"/>
      <c r="N52" s="1230"/>
      <c r="O52" s="1230"/>
      <c r="P52" s="1230"/>
      <c r="Q52" s="1230"/>
    </row>
    <row r="53" spans="1:17">
      <c r="A53" s="365" t="s">
        <v>778</v>
      </c>
      <c r="B53" s="358"/>
      <c r="C53" s="358"/>
      <c r="D53" s="358"/>
      <c r="E53" s="358"/>
      <c r="F53" s="358"/>
      <c r="G53" s="358"/>
      <c r="H53" s="358"/>
      <c r="J53" s="358"/>
      <c r="K53" s="358"/>
      <c r="L53" s="358"/>
      <c r="M53" s="358"/>
      <c r="N53" s="358"/>
      <c r="O53" s="358"/>
      <c r="P53" s="358"/>
      <c r="Q53" s="358"/>
    </row>
    <row r="54" spans="1:17">
      <c r="A54" s="365" t="s">
        <v>779</v>
      </c>
      <c r="B54" s="358"/>
      <c r="C54" s="358"/>
      <c r="D54" s="358"/>
      <c r="E54" s="358"/>
      <c r="F54" s="358"/>
      <c r="G54" s="358"/>
      <c r="H54" s="358"/>
      <c r="J54" s="358"/>
      <c r="K54" s="358"/>
      <c r="L54" s="358"/>
      <c r="M54" s="358"/>
      <c r="N54" s="358"/>
      <c r="O54" s="358"/>
      <c r="P54" s="358"/>
      <c r="Q54" s="358"/>
    </row>
    <row r="55" spans="1:17" ht="15.75" customHeight="1">
      <c r="A55" s="1230" t="s">
        <v>161</v>
      </c>
      <c r="B55" s="1230"/>
      <c r="C55" s="1230"/>
      <c r="D55" s="1230"/>
      <c r="E55" s="1230"/>
      <c r="F55" s="1230"/>
      <c r="G55" s="1230"/>
      <c r="H55" s="1230"/>
      <c r="I55" s="1230"/>
      <c r="J55" s="1230"/>
    </row>
    <row r="56" spans="1:17" ht="25.5" customHeight="1">
      <c r="A56" s="1306"/>
      <c r="B56" s="1306"/>
      <c r="C56" s="1306"/>
      <c r="D56" s="1306"/>
      <c r="E56" s="1306"/>
      <c r="F56" s="1306"/>
      <c r="G56" s="1306"/>
      <c r="H56" s="1306"/>
    </row>
    <row r="57" spans="1:17">
      <c r="A57" s="1307"/>
      <c r="B57" s="1307"/>
      <c r="C57" s="1307"/>
      <c r="D57" s="1307"/>
      <c r="E57" s="1307"/>
      <c r="F57" s="1307"/>
      <c r="G57" s="1307"/>
      <c r="H57" s="1307"/>
    </row>
    <row r="58" spans="1:17">
      <c r="A58" s="1269"/>
      <c r="B58" s="1269"/>
      <c r="C58" s="1269"/>
      <c r="D58" s="1269"/>
      <c r="E58" s="1269"/>
      <c r="F58" s="1269"/>
      <c r="G58" s="1269"/>
      <c r="H58" s="1269"/>
      <c r="I58" s="1269"/>
      <c r="J58" s="1269"/>
      <c r="K58" s="1269"/>
      <c r="L58" s="1269"/>
      <c r="M58" s="1269"/>
    </row>
    <row r="59" spans="1:17">
      <c r="A59" s="1268"/>
      <c r="B59" s="1268"/>
      <c r="C59" s="1268"/>
      <c r="D59" s="1268"/>
      <c r="E59" s="1268"/>
      <c r="F59" s="1268"/>
      <c r="G59" s="1268"/>
      <c r="H59" s="1268"/>
    </row>
    <row r="60" spans="1:17" ht="12.75" customHeight="1"/>
    <row r="61" spans="1:17" ht="35.25" customHeight="1"/>
    <row r="62" spans="1:17">
      <c r="A62" s="1230"/>
      <c r="B62" s="1230"/>
      <c r="C62" s="1230"/>
      <c r="D62" s="1230"/>
      <c r="E62" s="1230"/>
      <c r="F62" s="1230"/>
      <c r="G62" s="1230"/>
      <c r="J62" s="26"/>
    </row>
    <row r="64" spans="1:17">
      <c r="A64" s="1230"/>
      <c r="B64" s="1230"/>
      <c r="C64" s="1230"/>
      <c r="D64" s="1230"/>
      <c r="E64" s="1230"/>
      <c r="F64" s="1230"/>
      <c r="G64" s="1230"/>
      <c r="H64" s="1230"/>
      <c r="I64" s="1230"/>
      <c r="J64" s="1230"/>
      <c r="K64" s="1230"/>
      <c r="L64" s="1230"/>
    </row>
    <row r="65" spans="1:12">
      <c r="A65" s="1304"/>
      <c r="B65" s="1304"/>
      <c r="C65" s="1304"/>
      <c r="D65" s="1304"/>
      <c r="E65" s="1304"/>
      <c r="F65" s="1304"/>
      <c r="G65" s="1304"/>
      <c r="H65" s="1304"/>
      <c r="I65" s="1304"/>
      <c r="J65" s="1304"/>
      <c r="K65" s="1304"/>
      <c r="L65" s="1304"/>
    </row>
    <row r="66" spans="1:12">
      <c r="A66" s="1304"/>
      <c r="B66" s="1304"/>
      <c r="C66" s="1304"/>
      <c r="D66" s="1304"/>
      <c r="E66" s="1304"/>
      <c r="F66" s="1304"/>
      <c r="G66" s="1304"/>
      <c r="H66" s="1304"/>
      <c r="I66" s="1304"/>
      <c r="J66" s="1304"/>
      <c r="K66" s="1304"/>
      <c r="L66" s="1304"/>
    </row>
    <row r="67" spans="1:12">
      <c r="A67" s="1305"/>
      <c r="B67" s="1269"/>
      <c r="C67" s="1269"/>
      <c r="D67" s="1269"/>
      <c r="E67" s="1269"/>
      <c r="F67" s="1269"/>
      <c r="G67" s="1269"/>
      <c r="H67" s="1269"/>
      <c r="I67" s="1269"/>
      <c r="J67" s="356"/>
      <c r="K67" s="356"/>
      <c r="L67" s="356"/>
    </row>
    <row r="68" spans="1:12">
      <c r="A68" s="1268"/>
      <c r="B68" s="1268"/>
      <c r="C68" s="1268"/>
      <c r="D68" s="1268"/>
      <c r="E68" s="363"/>
      <c r="F68" s="363"/>
      <c r="G68" s="363"/>
      <c r="H68" s="363"/>
      <c r="I68" s="363"/>
      <c r="J68" s="363"/>
      <c r="K68" s="363"/>
      <c r="L68" s="363"/>
    </row>
    <row r="73" spans="1:12">
      <c r="D73" s="25"/>
    </row>
    <row r="82" spans="1:4">
      <c r="A82" s="358"/>
      <c r="B82" s="358"/>
      <c r="D82" s="26"/>
    </row>
  </sheetData>
  <mergeCells count="25">
    <mergeCell ref="A1:Q1"/>
    <mergeCell ref="A2:Q2"/>
    <mergeCell ref="A3:Q3"/>
    <mergeCell ref="L5:Q5"/>
    <mergeCell ref="L6:Q6"/>
    <mergeCell ref="A65:L66"/>
    <mergeCell ref="A67:I67"/>
    <mergeCell ref="A68:D68"/>
    <mergeCell ref="A56:H56"/>
    <mergeCell ref="A57:H57"/>
    <mergeCell ref="A58:M58"/>
    <mergeCell ref="A59:H59"/>
    <mergeCell ref="A62:G62"/>
    <mergeCell ref="J52:Q52"/>
    <mergeCell ref="I5:I46"/>
    <mergeCell ref="A64:L64"/>
    <mergeCell ref="A52:H52"/>
    <mergeCell ref="J5:J7"/>
    <mergeCell ref="K5:K7"/>
    <mergeCell ref="I47:I51"/>
    <mergeCell ref="C5:H5"/>
    <mergeCell ref="C6:H6"/>
    <mergeCell ref="A5:A7"/>
    <mergeCell ref="B5:B7"/>
    <mergeCell ref="A55:J55"/>
  </mergeCells>
  <pageMargins left="0.7" right="0.7" top="0.75" bottom="0.75" header="0.3" footer="0.3"/>
  <pageSetup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dimension ref="A1:Q81"/>
  <sheetViews>
    <sheetView zoomScale="85" zoomScaleNormal="85" workbookViewId="0">
      <selection sqref="A1:Q1"/>
    </sheetView>
  </sheetViews>
  <sheetFormatPr defaultColWidth="8.54296875" defaultRowHeight="12.5"/>
  <cols>
    <col min="1" max="1" width="38.453125" bestFit="1" customWidth="1"/>
    <col min="2" max="2" width="6.54296875" customWidth="1"/>
    <col min="5" max="5" width="8.54296875" customWidth="1"/>
    <col min="6" max="6" width="10" customWidth="1"/>
    <col min="7" max="7" width="9.54296875" customWidth="1"/>
    <col min="8" max="8" width="12.54296875" customWidth="1"/>
    <col min="9" max="9" width="11" customWidth="1"/>
    <col min="10" max="10" width="34.453125" customWidth="1"/>
    <col min="11" max="11" width="11" customWidth="1"/>
    <col min="15" max="15" width="10.1796875" customWidth="1"/>
    <col min="16" max="16" width="12.54296875" customWidth="1"/>
    <col min="17" max="17" width="18.453125" customWidth="1"/>
  </cols>
  <sheetData>
    <row r="1" spans="1:17" ht="15.75" customHeight="1">
      <c r="A1" s="1264" t="s">
        <v>295</v>
      </c>
      <c r="B1" s="1264"/>
      <c r="C1" s="1264"/>
      <c r="D1" s="1264"/>
      <c r="E1" s="1264"/>
      <c r="F1" s="1264"/>
      <c r="G1" s="1264"/>
      <c r="H1" s="1264"/>
      <c r="I1" s="1264"/>
      <c r="J1" s="1264"/>
      <c r="K1" s="1264"/>
      <c r="L1" s="1264"/>
      <c r="M1" s="1264"/>
      <c r="N1" s="1264"/>
      <c r="O1" s="1264"/>
      <c r="P1" s="1264"/>
      <c r="Q1" s="1264"/>
    </row>
    <row r="2" spans="1:17" ht="15.75" customHeight="1">
      <c r="A2" s="1231" t="s">
        <v>1</v>
      </c>
      <c r="B2" s="1231"/>
      <c r="C2" s="1231"/>
      <c r="D2" s="1231"/>
      <c r="E2" s="1231"/>
      <c r="F2" s="1231"/>
      <c r="G2" s="1231"/>
      <c r="H2" s="1231"/>
      <c r="I2" s="1231"/>
      <c r="J2" s="1231"/>
      <c r="K2" s="1231"/>
      <c r="L2" s="1231"/>
      <c r="M2" s="1231"/>
      <c r="N2" s="1231"/>
      <c r="O2" s="1231"/>
      <c r="P2" s="1231"/>
      <c r="Q2" s="1231"/>
    </row>
    <row r="3" spans="1:17" ht="15.75" customHeight="1">
      <c r="A3" s="1233" t="s">
        <v>777</v>
      </c>
      <c r="B3" s="1233"/>
      <c r="C3" s="1233"/>
      <c r="D3" s="1233"/>
      <c r="E3" s="1233"/>
      <c r="F3" s="1233"/>
      <c r="G3" s="1233"/>
      <c r="H3" s="1233"/>
      <c r="I3" s="1233"/>
      <c r="J3" s="1233"/>
      <c r="K3" s="1233"/>
      <c r="L3" s="1233"/>
      <c r="M3" s="1233"/>
      <c r="N3" s="1233"/>
      <c r="O3" s="1233"/>
      <c r="P3" s="1233"/>
      <c r="Q3" s="1233"/>
    </row>
    <row r="4" spans="1:17" ht="28.5" customHeight="1" thickBot="1">
      <c r="A4" s="494"/>
      <c r="B4" s="494"/>
      <c r="C4" s="494"/>
      <c r="D4" s="494"/>
      <c r="E4" s="494"/>
      <c r="F4" s="494"/>
      <c r="G4" s="494"/>
      <c r="H4" s="494"/>
      <c r="I4" s="494"/>
      <c r="J4" s="494"/>
      <c r="K4" s="494"/>
      <c r="L4" s="494"/>
      <c r="M4" s="494"/>
      <c r="N4" s="494"/>
    </row>
    <row r="5" spans="1:17" ht="16" thickBot="1">
      <c r="A5" s="1291" t="s">
        <v>82</v>
      </c>
      <c r="B5" s="1294" t="s">
        <v>83</v>
      </c>
      <c r="C5" s="1298" t="s">
        <v>296</v>
      </c>
      <c r="D5" s="1299"/>
      <c r="E5" s="1299"/>
      <c r="F5" s="1299"/>
      <c r="G5" s="1299"/>
      <c r="H5" s="1300"/>
      <c r="I5" s="1288"/>
      <c r="J5" s="1291" t="s">
        <v>82</v>
      </c>
      <c r="K5" s="1294" t="s">
        <v>83</v>
      </c>
      <c r="L5" s="1308" t="s">
        <v>297</v>
      </c>
      <c r="M5" s="1309"/>
      <c r="N5" s="1309"/>
      <c r="O5" s="1309"/>
      <c r="P5" s="1309"/>
      <c r="Q5" s="1310"/>
    </row>
    <row r="6" spans="1:17" ht="13">
      <c r="A6" s="1292"/>
      <c r="B6" s="1295"/>
      <c r="C6" s="1301" t="s">
        <v>81</v>
      </c>
      <c r="D6" s="1302"/>
      <c r="E6" s="1302"/>
      <c r="F6" s="1302"/>
      <c r="G6" s="1302"/>
      <c r="H6" s="1303"/>
      <c r="I6" s="1289"/>
      <c r="J6" s="1292"/>
      <c r="K6" s="1295"/>
      <c r="L6" s="1311" t="s">
        <v>81</v>
      </c>
      <c r="M6" s="1312"/>
      <c r="N6" s="1312"/>
      <c r="O6" s="1312"/>
      <c r="P6" s="1312"/>
      <c r="Q6" s="1313"/>
    </row>
    <row r="7" spans="1:17" ht="26.5" thickBot="1">
      <c r="A7" s="1293" t="s">
        <v>82</v>
      </c>
      <c r="B7" s="1296" t="s">
        <v>83</v>
      </c>
      <c r="C7" s="495" t="s">
        <v>84</v>
      </c>
      <c r="D7" s="496" t="s">
        <v>165</v>
      </c>
      <c r="E7" s="496" t="s">
        <v>292</v>
      </c>
      <c r="F7" s="496" t="s">
        <v>293</v>
      </c>
      <c r="G7" s="496" t="s">
        <v>88</v>
      </c>
      <c r="H7" s="497" t="s">
        <v>89</v>
      </c>
      <c r="I7" s="1289"/>
      <c r="J7" s="1293"/>
      <c r="K7" s="1296"/>
      <c r="L7" s="498" t="s">
        <v>84</v>
      </c>
      <c r="M7" s="499" t="s">
        <v>291</v>
      </c>
      <c r="N7" s="499" t="s">
        <v>292</v>
      </c>
      <c r="O7" s="499" t="s">
        <v>293</v>
      </c>
      <c r="P7" s="499" t="s">
        <v>88</v>
      </c>
      <c r="Q7" s="500" t="s">
        <v>89</v>
      </c>
    </row>
    <row r="8" spans="1:17" ht="13">
      <c r="A8" s="64" t="s">
        <v>23</v>
      </c>
      <c r="B8" s="501"/>
      <c r="C8" s="502"/>
      <c r="D8" s="85"/>
      <c r="E8" s="85"/>
      <c r="F8" s="85"/>
      <c r="G8" s="85"/>
      <c r="H8" s="86"/>
      <c r="I8" s="1289"/>
      <c r="J8" s="64" t="s">
        <v>23</v>
      </c>
      <c r="K8" s="501"/>
      <c r="L8" s="502"/>
      <c r="M8" s="85"/>
      <c r="N8" s="85"/>
      <c r="O8" s="85"/>
      <c r="P8" s="85"/>
      <c r="Q8" s="86"/>
    </row>
    <row r="9" spans="1:17">
      <c r="A9" s="506"/>
      <c r="B9" s="506" t="s">
        <v>91</v>
      </c>
      <c r="C9" s="507">
        <v>0</v>
      </c>
      <c r="D9" s="87">
        <v>0</v>
      </c>
      <c r="E9" s="87">
        <v>0</v>
      </c>
      <c r="F9" s="87">
        <v>0</v>
      </c>
      <c r="G9" s="508">
        <v>0</v>
      </c>
      <c r="H9" s="77">
        <f>IF($G$44&lt;&gt;0,G9/$G$44,0)</f>
        <v>0</v>
      </c>
      <c r="I9" s="1289"/>
      <c r="J9" s="506"/>
      <c r="K9" s="506" t="s">
        <v>91</v>
      </c>
      <c r="L9" s="507">
        <v>0</v>
      </c>
      <c r="M9" s="87">
        <v>0</v>
      </c>
      <c r="N9" s="87">
        <v>0</v>
      </c>
      <c r="O9" s="87">
        <v>0</v>
      </c>
      <c r="P9" s="508">
        <v>0</v>
      </c>
      <c r="Q9" s="77">
        <f>IF($G$44&lt;&gt;0,P9/$G$44,0)</f>
        <v>0</v>
      </c>
    </row>
    <row r="10" spans="1:17">
      <c r="A10" s="506"/>
      <c r="B10" s="506" t="s">
        <v>91</v>
      </c>
      <c r="C10" s="507">
        <v>0</v>
      </c>
      <c r="D10" s="87">
        <v>0</v>
      </c>
      <c r="E10" s="87">
        <v>0</v>
      </c>
      <c r="F10" s="87">
        <v>0</v>
      </c>
      <c r="G10" s="508">
        <v>0</v>
      </c>
      <c r="H10" s="77">
        <f>IF($G$44&lt;&gt;0,G10/$G$44,0)</f>
        <v>0</v>
      </c>
      <c r="I10" s="1289"/>
      <c r="J10" s="506"/>
      <c r="K10" s="506" t="s">
        <v>91</v>
      </c>
      <c r="L10" s="507">
        <v>0</v>
      </c>
      <c r="M10" s="87">
        <v>0</v>
      </c>
      <c r="N10" s="87">
        <v>0</v>
      </c>
      <c r="O10" s="87">
        <v>0</v>
      </c>
      <c r="P10" s="508">
        <v>0</v>
      </c>
      <c r="Q10" s="77">
        <f>IF($G$44&lt;&gt;0,P10/$G$44,0)</f>
        <v>0</v>
      </c>
    </row>
    <row r="11" spans="1:17">
      <c r="A11" s="506"/>
      <c r="B11" s="506" t="s">
        <v>91</v>
      </c>
      <c r="C11" s="507">
        <v>0</v>
      </c>
      <c r="D11" s="87">
        <v>0</v>
      </c>
      <c r="E11" s="87">
        <v>0</v>
      </c>
      <c r="F11" s="87">
        <v>0</v>
      </c>
      <c r="G11" s="508">
        <v>0</v>
      </c>
      <c r="H11" s="77">
        <f>IF($G$44&lt;&gt;0,G11/$G$44,0)</f>
        <v>0</v>
      </c>
      <c r="I11" s="1289"/>
      <c r="J11" s="506"/>
      <c r="K11" s="506" t="s">
        <v>91</v>
      </c>
      <c r="L11" s="507">
        <v>0</v>
      </c>
      <c r="M11" s="87">
        <v>0</v>
      </c>
      <c r="N11" s="87">
        <v>0</v>
      </c>
      <c r="O11" s="87">
        <v>0</v>
      </c>
      <c r="P11" s="508">
        <v>0</v>
      </c>
      <c r="Q11" s="77">
        <f>IF($G$44&lt;&gt;0,P11/$G$44,0)</f>
        <v>0</v>
      </c>
    </row>
    <row r="12" spans="1:17" ht="13">
      <c r="A12" s="65" t="s">
        <v>26</v>
      </c>
      <c r="B12" s="509"/>
      <c r="C12" s="163"/>
      <c r="D12" s="78"/>
      <c r="E12" s="78"/>
      <c r="F12" s="78"/>
      <c r="G12" s="78"/>
      <c r="H12" s="86"/>
      <c r="I12" s="1289"/>
      <c r="J12" s="65" t="s">
        <v>26</v>
      </c>
      <c r="K12" s="509"/>
      <c r="L12" s="163"/>
      <c r="M12" s="78"/>
      <c r="N12" s="78"/>
      <c r="O12" s="78"/>
      <c r="P12" s="78"/>
      <c r="Q12" s="86"/>
    </row>
    <row r="13" spans="1:17">
      <c r="A13" s="506"/>
      <c r="B13" s="506" t="s">
        <v>98</v>
      </c>
      <c r="C13" s="507">
        <v>0</v>
      </c>
      <c r="D13" s="87">
        <v>0</v>
      </c>
      <c r="E13" s="87">
        <v>0</v>
      </c>
      <c r="F13" s="87">
        <v>0</v>
      </c>
      <c r="G13" s="508">
        <v>0</v>
      </c>
      <c r="H13" s="77">
        <f>IF($G$44&lt;&gt;0,G13/$G$44,0)</f>
        <v>0</v>
      </c>
      <c r="I13" s="1289"/>
      <c r="J13" s="506"/>
      <c r="K13" s="506" t="s">
        <v>98</v>
      </c>
      <c r="L13" s="507">
        <v>0</v>
      </c>
      <c r="M13" s="87">
        <v>0</v>
      </c>
      <c r="N13" s="87">
        <v>0</v>
      </c>
      <c r="O13" s="87">
        <v>0</v>
      </c>
      <c r="P13" s="508">
        <v>0</v>
      </c>
      <c r="Q13" s="77">
        <f>IF($G$44&lt;&gt;0,P13/$G$44,0)</f>
        <v>0</v>
      </c>
    </row>
    <row r="14" spans="1:17">
      <c r="A14" s="506"/>
      <c r="B14" s="506" t="s">
        <v>91</v>
      </c>
      <c r="C14" s="507">
        <v>0</v>
      </c>
      <c r="D14" s="87">
        <v>0</v>
      </c>
      <c r="E14" s="87">
        <v>0</v>
      </c>
      <c r="F14" s="87">
        <v>0</v>
      </c>
      <c r="G14" s="508">
        <v>0</v>
      </c>
      <c r="H14" s="77">
        <f>IF($G$44&lt;&gt;0,G14/$G$44,0)</f>
        <v>0</v>
      </c>
      <c r="I14" s="1289"/>
      <c r="J14" s="506"/>
      <c r="K14" s="506" t="s">
        <v>91</v>
      </c>
      <c r="L14" s="507">
        <v>0</v>
      </c>
      <c r="M14" s="87">
        <v>0</v>
      </c>
      <c r="N14" s="87">
        <v>0</v>
      </c>
      <c r="O14" s="87">
        <v>0</v>
      </c>
      <c r="P14" s="508">
        <v>0</v>
      </c>
      <c r="Q14" s="77">
        <f>IF($G$44&lt;&gt;0,P14/$G$44,0)</f>
        <v>0</v>
      </c>
    </row>
    <row r="15" spans="1:17">
      <c r="A15" s="506"/>
      <c r="B15" s="506" t="s">
        <v>91</v>
      </c>
      <c r="C15" s="507">
        <v>0</v>
      </c>
      <c r="D15" s="87">
        <v>0</v>
      </c>
      <c r="E15" s="87">
        <v>0</v>
      </c>
      <c r="F15" s="87">
        <v>0</v>
      </c>
      <c r="G15" s="508">
        <v>0</v>
      </c>
      <c r="H15" s="77">
        <f>IF($G$44&lt;&gt;0,G15/$G$44,0)</f>
        <v>0</v>
      </c>
      <c r="I15" s="1289"/>
      <c r="J15" s="506"/>
      <c r="K15" s="506" t="s">
        <v>91</v>
      </c>
      <c r="L15" s="507">
        <v>0</v>
      </c>
      <c r="M15" s="87">
        <v>0</v>
      </c>
      <c r="N15" s="87">
        <v>0</v>
      </c>
      <c r="O15" s="87">
        <v>0</v>
      </c>
      <c r="P15" s="508">
        <v>0</v>
      </c>
      <c r="Q15" s="77">
        <f>IF($G$44&lt;&gt;0,P15/$G$44,0)</f>
        <v>0</v>
      </c>
    </row>
    <row r="16" spans="1:17">
      <c r="A16" s="506"/>
      <c r="B16" s="506" t="s">
        <v>91</v>
      </c>
      <c r="C16" s="507">
        <v>0</v>
      </c>
      <c r="D16" s="87">
        <v>0</v>
      </c>
      <c r="E16" s="87">
        <v>0</v>
      </c>
      <c r="F16" s="87">
        <v>0</v>
      </c>
      <c r="G16" s="508">
        <v>0</v>
      </c>
      <c r="H16" s="77">
        <f>IF($G$44&lt;&gt;0,G16/$G$44,0)</f>
        <v>0</v>
      </c>
      <c r="I16" s="1289"/>
      <c r="J16" s="506"/>
      <c r="K16" s="506" t="s">
        <v>91</v>
      </c>
      <c r="L16" s="507">
        <v>0</v>
      </c>
      <c r="M16" s="87">
        <v>0</v>
      </c>
      <c r="N16" s="87">
        <v>0</v>
      </c>
      <c r="O16" s="87">
        <v>0</v>
      </c>
      <c r="P16" s="508">
        <v>0</v>
      </c>
      <c r="Q16" s="77">
        <f>IF($G$44&lt;&gt;0,P16/$G$44,0)</f>
        <v>0</v>
      </c>
    </row>
    <row r="17" spans="1:17" ht="13">
      <c r="A17" s="65" t="s">
        <v>294</v>
      </c>
      <c r="B17" s="509"/>
      <c r="C17" s="163"/>
      <c r="D17" s="78"/>
      <c r="E17" s="78"/>
      <c r="F17" s="78"/>
      <c r="G17" s="78"/>
      <c r="H17" s="86"/>
      <c r="I17" s="1289"/>
      <c r="J17" s="65" t="s">
        <v>294</v>
      </c>
      <c r="K17" s="509"/>
      <c r="L17" s="163"/>
      <c r="M17" s="78"/>
      <c r="N17" s="78"/>
      <c r="O17" s="78"/>
      <c r="P17" s="78"/>
      <c r="Q17" s="86"/>
    </row>
    <row r="18" spans="1:17">
      <c r="A18" s="506"/>
      <c r="B18" s="506" t="s">
        <v>98</v>
      </c>
      <c r="C18" s="507">
        <v>0</v>
      </c>
      <c r="D18" s="87">
        <v>0</v>
      </c>
      <c r="E18" s="87">
        <v>0</v>
      </c>
      <c r="F18" s="87">
        <v>0</v>
      </c>
      <c r="G18" s="508">
        <v>0</v>
      </c>
      <c r="H18" s="77">
        <f>IF($G$44&lt;&gt;0,G18/$G$44,0)</f>
        <v>0</v>
      </c>
      <c r="I18" s="1289"/>
      <c r="J18" s="506"/>
      <c r="K18" s="506" t="s">
        <v>98</v>
      </c>
      <c r="L18" s="507">
        <v>0</v>
      </c>
      <c r="M18" s="87">
        <v>0</v>
      </c>
      <c r="N18" s="87">
        <v>0</v>
      </c>
      <c r="O18" s="87">
        <v>0</v>
      </c>
      <c r="P18" s="508">
        <v>0</v>
      </c>
      <c r="Q18" s="77">
        <f>IF($G$44&lt;&gt;0,P18/$G$44,0)</f>
        <v>0</v>
      </c>
    </row>
    <row r="19" spans="1:17">
      <c r="A19" s="506"/>
      <c r="B19" s="506" t="s">
        <v>98</v>
      </c>
      <c r="C19" s="88">
        <v>0</v>
      </c>
      <c r="D19" s="89">
        <v>0</v>
      </c>
      <c r="E19" s="89">
        <v>0</v>
      </c>
      <c r="F19" s="89">
        <v>0</v>
      </c>
      <c r="G19" s="240">
        <v>0</v>
      </c>
      <c r="H19" s="77">
        <f>IF($G$44&lt;&gt;0,G19/$G$44,0)</f>
        <v>0</v>
      </c>
      <c r="I19" s="1289"/>
      <c r="J19" s="506"/>
      <c r="K19" s="506" t="s">
        <v>98</v>
      </c>
      <c r="L19" s="88">
        <v>0</v>
      </c>
      <c r="M19" s="89">
        <v>0</v>
      </c>
      <c r="N19" s="89">
        <v>0</v>
      </c>
      <c r="O19" s="89">
        <v>0</v>
      </c>
      <c r="P19" s="240">
        <v>0</v>
      </c>
      <c r="Q19" s="77">
        <f>IF($G$44&lt;&gt;0,P19/$G$44,0)</f>
        <v>0</v>
      </c>
    </row>
    <row r="20" spans="1:17">
      <c r="A20" s="510"/>
      <c r="B20" s="510" t="s">
        <v>98</v>
      </c>
      <c r="C20" s="507">
        <v>0</v>
      </c>
      <c r="D20" s="87">
        <v>0</v>
      </c>
      <c r="E20" s="87">
        <v>0</v>
      </c>
      <c r="F20" s="87">
        <v>0</v>
      </c>
      <c r="G20" s="508">
        <v>0</v>
      </c>
      <c r="H20" s="77">
        <f>IF($G$44&lt;&gt;0,G20/$G$44,0)</f>
        <v>0</v>
      </c>
      <c r="I20" s="1289"/>
      <c r="J20" s="510"/>
      <c r="K20" s="510" t="s">
        <v>98</v>
      </c>
      <c r="L20" s="507">
        <v>0</v>
      </c>
      <c r="M20" s="87">
        <v>0</v>
      </c>
      <c r="N20" s="87">
        <v>0</v>
      </c>
      <c r="O20" s="87">
        <v>0</v>
      </c>
      <c r="P20" s="508">
        <v>0</v>
      </c>
      <c r="Q20" s="77">
        <f>IF($G$44&lt;&gt;0,P20/$G$44,0)</f>
        <v>0</v>
      </c>
    </row>
    <row r="21" spans="1:17" ht="13">
      <c r="A21" s="65" t="s">
        <v>28</v>
      </c>
      <c r="B21" s="509"/>
      <c r="C21" s="163"/>
      <c r="D21" s="78"/>
      <c r="E21" s="78"/>
      <c r="F21" s="78"/>
      <c r="G21" s="78"/>
      <c r="H21" s="86"/>
      <c r="I21" s="1289"/>
      <c r="J21" s="65" t="s">
        <v>28</v>
      </c>
      <c r="K21" s="509"/>
      <c r="L21" s="163"/>
      <c r="M21" s="78"/>
      <c r="N21" s="78"/>
      <c r="O21" s="78"/>
      <c r="P21" s="78"/>
      <c r="Q21" s="86"/>
    </row>
    <row r="22" spans="1:17">
      <c r="A22" s="506"/>
      <c r="B22" s="506" t="s">
        <v>91</v>
      </c>
      <c r="C22" s="507">
        <v>0</v>
      </c>
      <c r="D22" s="87">
        <v>0</v>
      </c>
      <c r="E22" s="87">
        <v>0</v>
      </c>
      <c r="F22" s="87">
        <v>0</v>
      </c>
      <c r="G22" s="508">
        <v>0</v>
      </c>
      <c r="H22" s="77">
        <f>IF($G$44&lt;&gt;0,G22/$G$44,0)</f>
        <v>0</v>
      </c>
      <c r="I22" s="1289"/>
      <c r="J22" s="506"/>
      <c r="K22" s="506" t="s">
        <v>91</v>
      </c>
      <c r="L22" s="507">
        <v>0</v>
      </c>
      <c r="M22" s="87">
        <v>0</v>
      </c>
      <c r="N22" s="87">
        <v>0</v>
      </c>
      <c r="O22" s="87">
        <v>0</v>
      </c>
      <c r="P22" s="508">
        <v>0</v>
      </c>
      <c r="Q22" s="77">
        <f>IF($G$44&lt;&gt;0,P22/$G$44,0)</f>
        <v>0</v>
      </c>
    </row>
    <row r="23" spans="1:17">
      <c r="A23" s="506"/>
      <c r="B23" s="506" t="s">
        <v>91</v>
      </c>
      <c r="C23" s="507">
        <v>0</v>
      </c>
      <c r="D23" s="87">
        <v>0</v>
      </c>
      <c r="E23" s="87">
        <v>0</v>
      </c>
      <c r="F23" s="87">
        <v>0</v>
      </c>
      <c r="G23" s="508">
        <v>0</v>
      </c>
      <c r="H23" s="77">
        <f>IF($G$44&lt;&gt;0,G23/$G$44,0)</f>
        <v>0</v>
      </c>
      <c r="I23" s="1289"/>
      <c r="J23" s="506"/>
      <c r="K23" s="506" t="s">
        <v>91</v>
      </c>
      <c r="L23" s="507">
        <v>0</v>
      </c>
      <c r="M23" s="87">
        <v>0</v>
      </c>
      <c r="N23" s="87">
        <v>0</v>
      </c>
      <c r="O23" s="87">
        <v>0</v>
      </c>
      <c r="P23" s="508">
        <v>0</v>
      </c>
      <c r="Q23" s="77">
        <f>IF($G$44&lt;&gt;0,P23/$G$44,0)</f>
        <v>0</v>
      </c>
    </row>
    <row r="24" spans="1:17">
      <c r="A24" s="506"/>
      <c r="B24" s="506" t="s">
        <v>98</v>
      </c>
      <c r="C24" s="507">
        <v>0</v>
      </c>
      <c r="D24" s="87">
        <v>0</v>
      </c>
      <c r="E24" s="87">
        <v>0</v>
      </c>
      <c r="F24" s="87">
        <v>0</v>
      </c>
      <c r="G24" s="508">
        <v>0</v>
      </c>
      <c r="H24" s="77">
        <f>IF($G$44&lt;&gt;0,G24/$G$44,0)</f>
        <v>0</v>
      </c>
      <c r="I24" s="1289"/>
      <c r="J24" s="506"/>
      <c r="K24" s="506" t="s">
        <v>98</v>
      </c>
      <c r="L24" s="507">
        <v>0</v>
      </c>
      <c r="M24" s="87">
        <v>0</v>
      </c>
      <c r="N24" s="87">
        <v>0</v>
      </c>
      <c r="O24" s="87">
        <v>0</v>
      </c>
      <c r="P24" s="508">
        <v>0</v>
      </c>
      <c r="Q24" s="77">
        <f>IF($G$44&lt;&gt;0,P24/$G$44,0)</f>
        <v>0</v>
      </c>
    </row>
    <row r="25" spans="1:17">
      <c r="A25" s="506"/>
      <c r="B25" s="506" t="s">
        <v>98</v>
      </c>
      <c r="C25" s="507">
        <v>0</v>
      </c>
      <c r="D25" s="87">
        <v>0</v>
      </c>
      <c r="E25" s="87">
        <v>0</v>
      </c>
      <c r="F25" s="87">
        <v>0</v>
      </c>
      <c r="G25" s="508">
        <v>0</v>
      </c>
      <c r="H25" s="77">
        <f>IF($G$44&lt;&gt;0,G25/$G$44,0)</f>
        <v>0</v>
      </c>
      <c r="I25" s="1289"/>
      <c r="J25" s="506"/>
      <c r="K25" s="506" t="s">
        <v>98</v>
      </c>
      <c r="L25" s="507">
        <v>0</v>
      </c>
      <c r="M25" s="87">
        <v>0</v>
      </c>
      <c r="N25" s="87">
        <v>0</v>
      </c>
      <c r="O25" s="87">
        <v>0</v>
      </c>
      <c r="P25" s="508">
        <v>0</v>
      </c>
      <c r="Q25" s="77">
        <f>IF($G$44&lt;&gt;0,P25/$G$44,0)</f>
        <v>0</v>
      </c>
    </row>
    <row r="26" spans="1:17">
      <c r="A26" s="506"/>
      <c r="B26" s="506" t="s">
        <v>98</v>
      </c>
      <c r="C26" s="507">
        <v>0</v>
      </c>
      <c r="D26" s="87">
        <v>0</v>
      </c>
      <c r="E26" s="87">
        <v>0</v>
      </c>
      <c r="F26" s="87">
        <v>0</v>
      </c>
      <c r="G26" s="508">
        <v>0</v>
      </c>
      <c r="H26" s="77">
        <f>IF($G$44&lt;&gt;0,G26/$G$44,0)</f>
        <v>0</v>
      </c>
      <c r="I26" s="1289"/>
      <c r="J26" s="506"/>
      <c r="K26" s="506" t="s">
        <v>98</v>
      </c>
      <c r="L26" s="507">
        <v>0</v>
      </c>
      <c r="M26" s="87">
        <v>0</v>
      </c>
      <c r="N26" s="87">
        <v>0</v>
      </c>
      <c r="O26" s="87">
        <v>0</v>
      </c>
      <c r="P26" s="508">
        <v>0</v>
      </c>
      <c r="Q26" s="77">
        <f>IF($G$44&lt;&gt;0,P26/$G$44,0)</f>
        <v>0</v>
      </c>
    </row>
    <row r="27" spans="1:17" ht="13">
      <c r="A27" s="65" t="s">
        <v>29</v>
      </c>
      <c r="B27" s="509"/>
      <c r="C27" s="163"/>
      <c r="D27" s="78"/>
      <c r="E27" s="78"/>
      <c r="F27" s="78"/>
      <c r="G27" s="80"/>
      <c r="H27" s="86"/>
      <c r="I27" s="1289"/>
      <c r="J27" s="65" t="s">
        <v>29</v>
      </c>
      <c r="K27" s="509"/>
      <c r="L27" s="163"/>
      <c r="M27" s="78"/>
      <c r="N27" s="78"/>
      <c r="O27" s="78"/>
      <c r="P27" s="80"/>
      <c r="Q27" s="86"/>
    </row>
    <row r="28" spans="1:17">
      <c r="A28" s="506"/>
      <c r="B28" s="506" t="s">
        <v>98</v>
      </c>
      <c r="C28" s="507">
        <v>0</v>
      </c>
      <c r="D28" s="87">
        <v>0</v>
      </c>
      <c r="E28" s="87">
        <v>0</v>
      </c>
      <c r="F28" s="87">
        <v>0</v>
      </c>
      <c r="G28" s="508">
        <v>0</v>
      </c>
      <c r="H28" s="77">
        <f>IF($G$44&lt;&gt;0,G28/$G$44,0)</f>
        <v>0</v>
      </c>
      <c r="I28" s="1289"/>
      <c r="J28" s="506"/>
      <c r="K28" s="506" t="s">
        <v>98</v>
      </c>
      <c r="L28" s="507">
        <v>0</v>
      </c>
      <c r="M28" s="87">
        <v>0</v>
      </c>
      <c r="N28" s="87">
        <v>0</v>
      </c>
      <c r="O28" s="87">
        <v>0</v>
      </c>
      <c r="P28" s="508">
        <v>0</v>
      </c>
      <c r="Q28" s="77">
        <f>IF($G$44&lt;&gt;0,P28/$G$44,0)</f>
        <v>0</v>
      </c>
    </row>
    <row r="29" spans="1:17">
      <c r="A29" s="506"/>
      <c r="B29" s="506" t="s">
        <v>98</v>
      </c>
      <c r="C29" s="507">
        <v>0</v>
      </c>
      <c r="D29" s="87">
        <v>0</v>
      </c>
      <c r="E29" s="87">
        <v>0</v>
      </c>
      <c r="F29" s="87">
        <v>0</v>
      </c>
      <c r="G29" s="508">
        <v>0</v>
      </c>
      <c r="H29" s="77">
        <f>IF($G$44&lt;&gt;0,G29/$G$44,0)</f>
        <v>0</v>
      </c>
      <c r="I29" s="1289"/>
      <c r="J29" s="506"/>
      <c r="K29" s="506" t="s">
        <v>98</v>
      </c>
      <c r="L29" s="507">
        <v>0</v>
      </c>
      <c r="M29" s="87">
        <v>0</v>
      </c>
      <c r="N29" s="87">
        <v>0</v>
      </c>
      <c r="O29" s="87">
        <v>0</v>
      </c>
      <c r="P29" s="508">
        <v>0</v>
      </c>
      <c r="Q29" s="77">
        <f>IF($G$44&lt;&gt;0,P29/$G$44,0)</f>
        <v>0</v>
      </c>
    </row>
    <row r="30" spans="1:17" ht="13">
      <c r="A30" s="65" t="s">
        <v>130</v>
      </c>
      <c r="B30" s="509"/>
      <c r="C30" s="163"/>
      <c r="D30" s="78"/>
      <c r="E30" s="78"/>
      <c r="F30" s="78"/>
      <c r="G30" s="78"/>
      <c r="H30" s="86"/>
      <c r="I30" s="1289"/>
      <c r="J30" s="65" t="s">
        <v>130</v>
      </c>
      <c r="K30" s="509"/>
      <c r="L30" s="163"/>
      <c r="M30" s="78"/>
      <c r="N30" s="78"/>
      <c r="O30" s="78"/>
      <c r="P30" s="78"/>
      <c r="Q30" s="86"/>
    </row>
    <row r="31" spans="1:17">
      <c r="A31" s="506"/>
      <c r="B31" s="506" t="s">
        <v>91</v>
      </c>
      <c r="C31" s="507"/>
      <c r="D31" s="87"/>
      <c r="E31" s="87"/>
      <c r="F31" s="87"/>
      <c r="G31" s="508">
        <v>0</v>
      </c>
      <c r="H31" s="77">
        <f t="shared" ref="H31:H36" si="0">IF($G$44&lt;&gt;0,G31/$G$44,0)</f>
        <v>0</v>
      </c>
      <c r="I31" s="1289"/>
      <c r="J31" s="506"/>
      <c r="K31" s="506" t="s">
        <v>91</v>
      </c>
      <c r="L31" s="507"/>
      <c r="M31" s="87"/>
      <c r="N31" s="87"/>
      <c r="O31" s="87"/>
      <c r="P31" s="508">
        <v>0</v>
      </c>
      <c r="Q31" s="77">
        <f t="shared" ref="Q31:Q36" si="1">IF($G$44&lt;&gt;0,P31/$G$44,0)</f>
        <v>0</v>
      </c>
    </row>
    <row r="32" spans="1:17">
      <c r="A32" s="506"/>
      <c r="B32" s="506" t="s">
        <v>91</v>
      </c>
      <c r="C32" s="507"/>
      <c r="D32" s="87"/>
      <c r="E32" s="87"/>
      <c r="F32" s="87"/>
      <c r="G32" s="508">
        <v>0</v>
      </c>
      <c r="H32" s="77">
        <f t="shared" si="0"/>
        <v>0</v>
      </c>
      <c r="I32" s="1289"/>
      <c r="J32" s="506"/>
      <c r="K32" s="506" t="s">
        <v>91</v>
      </c>
      <c r="L32" s="507"/>
      <c r="M32" s="87"/>
      <c r="N32" s="87"/>
      <c r="O32" s="87"/>
      <c r="P32" s="508">
        <v>0</v>
      </c>
      <c r="Q32" s="77">
        <f t="shared" si="1"/>
        <v>0</v>
      </c>
    </row>
    <row r="33" spans="1:17">
      <c r="A33" s="506"/>
      <c r="B33" s="506" t="s">
        <v>91</v>
      </c>
      <c r="C33" s="507">
        <v>0</v>
      </c>
      <c r="D33" s="87">
        <v>0</v>
      </c>
      <c r="E33" s="87">
        <v>0</v>
      </c>
      <c r="F33" s="87">
        <v>0</v>
      </c>
      <c r="G33" s="508">
        <v>0</v>
      </c>
      <c r="H33" s="77">
        <f t="shared" si="0"/>
        <v>0</v>
      </c>
      <c r="I33" s="1289"/>
      <c r="J33" s="506"/>
      <c r="K33" s="506" t="s">
        <v>91</v>
      </c>
      <c r="L33" s="507">
        <v>0</v>
      </c>
      <c r="M33" s="87">
        <v>0</v>
      </c>
      <c r="N33" s="87">
        <v>0</v>
      </c>
      <c r="O33" s="87">
        <v>0</v>
      </c>
      <c r="P33" s="508">
        <v>0</v>
      </c>
      <c r="Q33" s="77">
        <f t="shared" si="1"/>
        <v>0</v>
      </c>
    </row>
    <row r="34" spans="1:17">
      <c r="A34" s="506"/>
      <c r="B34" s="506" t="s">
        <v>91</v>
      </c>
      <c r="C34" s="507">
        <v>0</v>
      </c>
      <c r="D34" s="87">
        <v>0</v>
      </c>
      <c r="E34" s="87">
        <v>0</v>
      </c>
      <c r="F34" s="87">
        <v>0</v>
      </c>
      <c r="G34" s="508">
        <v>0</v>
      </c>
      <c r="H34" s="77">
        <f t="shared" si="0"/>
        <v>0</v>
      </c>
      <c r="I34" s="1289"/>
      <c r="J34" s="506"/>
      <c r="K34" s="506" t="s">
        <v>91</v>
      </c>
      <c r="L34" s="507">
        <v>0</v>
      </c>
      <c r="M34" s="87">
        <v>0</v>
      </c>
      <c r="N34" s="87">
        <v>0</v>
      </c>
      <c r="O34" s="87">
        <v>0</v>
      </c>
      <c r="P34" s="508">
        <v>0</v>
      </c>
      <c r="Q34" s="77">
        <f t="shared" si="1"/>
        <v>0</v>
      </c>
    </row>
    <row r="35" spans="1:17">
      <c r="A35" s="506"/>
      <c r="B35" s="506" t="s">
        <v>91</v>
      </c>
      <c r="C35" s="507">
        <v>0</v>
      </c>
      <c r="D35" s="87">
        <v>0</v>
      </c>
      <c r="E35" s="87">
        <v>0</v>
      </c>
      <c r="F35" s="87">
        <v>0</v>
      </c>
      <c r="G35" s="508">
        <v>0</v>
      </c>
      <c r="H35" s="77">
        <f t="shared" si="0"/>
        <v>0</v>
      </c>
      <c r="I35" s="1289"/>
      <c r="J35" s="506"/>
      <c r="K35" s="506" t="s">
        <v>91</v>
      </c>
      <c r="L35" s="507">
        <v>0</v>
      </c>
      <c r="M35" s="87">
        <v>0</v>
      </c>
      <c r="N35" s="87">
        <v>0</v>
      </c>
      <c r="O35" s="87">
        <v>0</v>
      </c>
      <c r="P35" s="508">
        <v>0</v>
      </c>
      <c r="Q35" s="77">
        <f t="shared" si="1"/>
        <v>0</v>
      </c>
    </row>
    <row r="36" spans="1:17">
      <c r="A36" s="506"/>
      <c r="B36" s="506" t="s">
        <v>91</v>
      </c>
      <c r="C36" s="507">
        <v>0</v>
      </c>
      <c r="D36" s="87">
        <v>0</v>
      </c>
      <c r="E36" s="87">
        <v>0</v>
      </c>
      <c r="F36" s="87">
        <v>0</v>
      </c>
      <c r="G36" s="508">
        <v>0</v>
      </c>
      <c r="H36" s="77">
        <f t="shared" si="0"/>
        <v>0</v>
      </c>
      <c r="I36" s="1289"/>
      <c r="J36" s="506"/>
      <c r="K36" s="506" t="s">
        <v>91</v>
      </c>
      <c r="L36" s="507">
        <v>0</v>
      </c>
      <c r="M36" s="87">
        <v>0</v>
      </c>
      <c r="N36" s="87">
        <v>0</v>
      </c>
      <c r="O36" s="87">
        <v>0</v>
      </c>
      <c r="P36" s="508">
        <v>0</v>
      </c>
      <c r="Q36" s="77">
        <f t="shared" si="1"/>
        <v>0</v>
      </c>
    </row>
    <row r="37" spans="1:17" ht="13">
      <c r="A37" s="65" t="s">
        <v>31</v>
      </c>
      <c r="B37" s="509"/>
      <c r="C37" s="163"/>
      <c r="D37" s="78"/>
      <c r="E37" s="78"/>
      <c r="F37" s="78"/>
      <c r="G37" s="78"/>
      <c r="H37" s="86"/>
      <c r="I37" s="1289"/>
      <c r="J37" s="65" t="s">
        <v>31</v>
      </c>
      <c r="K37" s="509"/>
      <c r="L37" s="163"/>
      <c r="M37" s="78"/>
      <c r="N37" s="78"/>
      <c r="O37" s="78"/>
      <c r="P37" s="78"/>
      <c r="Q37" s="86"/>
    </row>
    <row r="38" spans="1:17">
      <c r="A38" s="506"/>
      <c r="B38" s="506" t="s">
        <v>91</v>
      </c>
      <c r="C38" s="507">
        <v>0</v>
      </c>
      <c r="D38" s="87">
        <v>0</v>
      </c>
      <c r="E38" s="87">
        <v>0</v>
      </c>
      <c r="F38" s="87">
        <v>0</v>
      </c>
      <c r="G38" s="508">
        <v>0</v>
      </c>
      <c r="H38" s="77">
        <f>IF($G$44&lt;&gt;0,G38/$G$44,0)</f>
        <v>0</v>
      </c>
      <c r="I38" s="1289"/>
      <c r="J38" s="506"/>
      <c r="K38" s="506" t="s">
        <v>91</v>
      </c>
      <c r="L38" s="507">
        <v>0</v>
      </c>
      <c r="M38" s="87">
        <v>0</v>
      </c>
      <c r="N38" s="87">
        <v>0</v>
      </c>
      <c r="O38" s="87">
        <v>0</v>
      </c>
      <c r="P38" s="508">
        <v>0</v>
      </c>
      <c r="Q38" s="77">
        <f>IF($G$44&lt;&gt;0,P38/$G$44,0)</f>
        <v>0</v>
      </c>
    </row>
    <row r="39" spans="1:17">
      <c r="A39" s="506"/>
      <c r="B39" s="506" t="s">
        <v>91</v>
      </c>
      <c r="C39" s="507">
        <v>0</v>
      </c>
      <c r="D39" s="87">
        <v>0</v>
      </c>
      <c r="E39" s="87">
        <v>0</v>
      </c>
      <c r="F39" s="87">
        <v>0</v>
      </c>
      <c r="G39" s="508">
        <v>0</v>
      </c>
      <c r="H39" s="77">
        <f>IF($G$44&lt;&gt;0,G39/$G$44,0)</f>
        <v>0</v>
      </c>
      <c r="I39" s="1289"/>
      <c r="J39" s="506"/>
      <c r="K39" s="506" t="s">
        <v>91</v>
      </c>
      <c r="L39" s="507">
        <v>0</v>
      </c>
      <c r="M39" s="87">
        <v>0</v>
      </c>
      <c r="N39" s="87">
        <v>0</v>
      </c>
      <c r="O39" s="87">
        <v>0</v>
      </c>
      <c r="P39" s="508">
        <v>0</v>
      </c>
      <c r="Q39" s="77">
        <f>IF($G$44&lt;&gt;0,P39/$G$44,0)</f>
        <v>0</v>
      </c>
    </row>
    <row r="40" spans="1:17" ht="13">
      <c r="A40" s="65" t="s">
        <v>32</v>
      </c>
      <c r="B40" s="509"/>
      <c r="C40" s="163"/>
      <c r="D40" s="78"/>
      <c r="E40" s="78"/>
      <c r="F40" s="78"/>
      <c r="G40" s="78"/>
      <c r="H40" s="86"/>
      <c r="I40" s="1289"/>
      <c r="J40" s="65" t="s">
        <v>32</v>
      </c>
      <c r="K40" s="509"/>
      <c r="L40" s="163"/>
      <c r="M40" s="78"/>
      <c r="N40" s="78"/>
      <c r="O40" s="78"/>
      <c r="P40" s="78"/>
      <c r="Q40" s="86"/>
    </row>
    <row r="41" spans="1:17">
      <c r="A41" s="69" t="s">
        <v>145</v>
      </c>
      <c r="B41" s="506" t="s">
        <v>98</v>
      </c>
      <c r="C41" s="507">
        <v>0</v>
      </c>
      <c r="D41" s="78"/>
      <c r="E41" s="78"/>
      <c r="F41" s="78"/>
      <c r="G41" s="508">
        <v>0</v>
      </c>
      <c r="H41" s="77">
        <f t="shared" ref="H41:H42" si="2">IF($G$44&lt;&gt;0,G41/$G$44,0)</f>
        <v>0</v>
      </c>
      <c r="I41" s="1289"/>
      <c r="J41" s="69" t="s">
        <v>145</v>
      </c>
      <c r="K41" s="506" t="s">
        <v>98</v>
      </c>
      <c r="L41" s="507">
        <v>0</v>
      </c>
      <c r="M41" s="78"/>
      <c r="N41" s="78"/>
      <c r="O41" s="78"/>
      <c r="P41" s="508">
        <v>0</v>
      </c>
      <c r="Q41" s="77">
        <f t="shared" ref="Q41:Q42" si="3">IF($G$44&lt;&gt;0,P41/$G$44,0)</f>
        <v>0</v>
      </c>
    </row>
    <row r="42" spans="1:17">
      <c r="A42" s="69" t="s">
        <v>146</v>
      </c>
      <c r="B42" s="506" t="s">
        <v>98</v>
      </c>
      <c r="C42" s="507">
        <v>0</v>
      </c>
      <c r="D42" s="78"/>
      <c r="E42" s="78"/>
      <c r="F42" s="78"/>
      <c r="G42" s="508">
        <v>0</v>
      </c>
      <c r="H42" s="77">
        <f t="shared" si="2"/>
        <v>0</v>
      </c>
      <c r="I42" s="1289"/>
      <c r="J42" s="69" t="s">
        <v>146</v>
      </c>
      <c r="K42" s="506" t="s">
        <v>98</v>
      </c>
      <c r="L42" s="507">
        <v>0</v>
      </c>
      <c r="M42" s="78"/>
      <c r="N42" s="78"/>
      <c r="O42" s="78"/>
      <c r="P42" s="508">
        <v>0</v>
      </c>
      <c r="Q42" s="77">
        <f t="shared" si="3"/>
        <v>0</v>
      </c>
    </row>
    <row r="43" spans="1:17">
      <c r="A43" s="509"/>
      <c r="B43" s="509"/>
      <c r="C43" s="85"/>
      <c r="D43" s="85"/>
      <c r="E43" s="78"/>
      <c r="F43" s="85"/>
      <c r="G43" s="85"/>
      <c r="H43" s="86"/>
      <c r="I43" s="1289"/>
      <c r="J43" s="509"/>
      <c r="K43" s="509"/>
      <c r="L43" s="85"/>
      <c r="M43" s="85"/>
      <c r="N43" s="78"/>
      <c r="O43" s="85"/>
      <c r="P43" s="85"/>
      <c r="Q43" s="86"/>
    </row>
    <row r="44" spans="1:17" ht="13">
      <c r="A44" s="66" t="s">
        <v>147</v>
      </c>
      <c r="B44" s="506"/>
      <c r="C44" s="91"/>
      <c r="D44" s="79">
        <f>SUM(D9:D43)</f>
        <v>0</v>
      </c>
      <c r="E44" s="79">
        <f>SUM(E9:E43)</f>
        <v>0</v>
      </c>
      <c r="F44" s="79">
        <f>SUM(F9:F43)</f>
        <v>0</v>
      </c>
      <c r="G44" s="81">
        <f>SUM(G9:G43)</f>
        <v>0</v>
      </c>
      <c r="H44" s="77">
        <f>IF($G$44&lt;&gt;0,G44/$G$44,0)</f>
        <v>0</v>
      </c>
      <c r="I44" s="1289"/>
      <c r="J44" s="66" t="s">
        <v>147</v>
      </c>
      <c r="K44" s="506"/>
      <c r="L44" s="91"/>
      <c r="M44" s="79">
        <f>SUM(M9:M43)</f>
        <v>0</v>
      </c>
      <c r="N44" s="79">
        <f>SUM(N9:N43)</f>
        <v>0</v>
      </c>
      <c r="O44" s="79">
        <f>SUM(O9:O43)</f>
        <v>0</v>
      </c>
      <c r="P44" s="81">
        <f>SUM(P9:P43)</f>
        <v>0</v>
      </c>
      <c r="Q44" s="77">
        <f>IF($G$44&lt;&gt;0,P44/$G$44,0)</f>
        <v>0</v>
      </c>
    </row>
    <row r="45" spans="1:17" ht="13" thickBot="1">
      <c r="A45" s="511"/>
      <c r="B45" s="506"/>
      <c r="C45" s="87"/>
      <c r="D45" s="91"/>
      <c r="E45" s="91"/>
      <c r="F45" s="91"/>
      <c r="G45" s="91"/>
      <c r="H45" s="90"/>
      <c r="I45" s="1289"/>
      <c r="J45" s="511"/>
      <c r="K45" s="506"/>
      <c r="L45" s="87"/>
      <c r="M45" s="91"/>
      <c r="N45" s="91"/>
      <c r="O45" s="91"/>
      <c r="P45" s="91"/>
      <c r="Q45" s="90"/>
    </row>
    <row r="46" spans="1:17" ht="13" thickBot="1">
      <c r="A46" s="209"/>
      <c r="B46" s="512"/>
      <c r="C46" s="34"/>
      <c r="D46" s="34"/>
      <c r="E46" s="35"/>
      <c r="F46" s="35"/>
      <c r="G46" s="34"/>
      <c r="H46" s="36"/>
      <c r="I46" s="1289"/>
      <c r="J46" s="209"/>
      <c r="K46" s="512"/>
      <c r="L46" s="34"/>
      <c r="M46" s="34"/>
      <c r="N46" s="35"/>
      <c r="O46" s="35"/>
      <c r="P46" s="34"/>
      <c r="Q46" s="36"/>
    </row>
    <row r="47" spans="1:17" ht="13">
      <c r="A47" s="167" t="s">
        <v>149</v>
      </c>
      <c r="B47" s="439"/>
      <c r="C47" s="440" t="s">
        <v>9</v>
      </c>
      <c r="E47" s="8"/>
      <c r="F47" s="8"/>
      <c r="G47" s="14"/>
      <c r="H47" s="14"/>
      <c r="I47" s="1289"/>
      <c r="J47" s="167" t="s">
        <v>149</v>
      </c>
      <c r="K47" s="439"/>
      <c r="L47" s="440" t="s">
        <v>9</v>
      </c>
      <c r="N47" s="8"/>
      <c r="O47" s="8"/>
      <c r="P47" s="14"/>
      <c r="Q47" s="14"/>
    </row>
    <row r="48" spans="1:17" ht="13">
      <c r="A48" s="168" t="s">
        <v>151</v>
      </c>
      <c r="B48" s="506" t="s">
        <v>98</v>
      </c>
      <c r="C48" s="9"/>
      <c r="E48" s="8"/>
      <c r="F48" s="8"/>
      <c r="G48" s="14"/>
      <c r="H48" s="14"/>
      <c r="I48" s="1289"/>
      <c r="J48" s="168" t="s">
        <v>151</v>
      </c>
      <c r="K48" s="506" t="s">
        <v>98</v>
      </c>
      <c r="L48" s="9"/>
      <c r="N48" s="8"/>
      <c r="O48" s="8"/>
      <c r="P48" s="14"/>
      <c r="Q48" s="14"/>
    </row>
    <row r="49" spans="1:17" ht="13">
      <c r="A49" s="168" t="s">
        <v>153</v>
      </c>
      <c r="B49" s="506" t="s">
        <v>98</v>
      </c>
      <c r="C49" s="9"/>
      <c r="E49" s="8"/>
      <c r="F49" s="8"/>
      <c r="G49" s="14"/>
      <c r="H49" s="14"/>
      <c r="I49" s="1289"/>
      <c r="J49" s="168" t="s">
        <v>153</v>
      </c>
      <c r="K49" s="506" t="s">
        <v>98</v>
      </c>
      <c r="L49" s="9"/>
      <c r="N49" s="8"/>
      <c r="O49" s="8"/>
      <c r="P49" s="14"/>
      <c r="Q49" s="14"/>
    </row>
    <row r="50" spans="1:17" ht="13">
      <c r="A50" s="169" t="s">
        <v>154</v>
      </c>
      <c r="B50" s="506" t="s">
        <v>98</v>
      </c>
      <c r="C50" s="87"/>
      <c r="E50" s="5"/>
      <c r="F50" s="14"/>
      <c r="G50" s="14"/>
      <c r="H50" s="14"/>
      <c r="I50" s="1289"/>
      <c r="J50" s="169" t="s">
        <v>154</v>
      </c>
      <c r="K50" s="506" t="s">
        <v>98</v>
      </c>
      <c r="L50" s="87"/>
      <c r="N50" s="5"/>
      <c r="O50" s="14"/>
      <c r="P50" s="14"/>
      <c r="Q50" s="14"/>
    </row>
    <row r="51" spans="1:17" ht="13" thickBot="1">
      <c r="A51" s="93"/>
      <c r="B51" s="37"/>
      <c r="C51" s="37"/>
      <c r="E51" s="15"/>
      <c r="F51" s="14"/>
      <c r="G51" s="14"/>
      <c r="H51" s="14"/>
      <c r="I51" s="1289"/>
      <c r="J51" s="93"/>
      <c r="K51" s="37"/>
      <c r="L51" s="37"/>
      <c r="N51" s="15"/>
      <c r="O51" s="14"/>
      <c r="P51" s="14"/>
      <c r="Q51" s="14"/>
    </row>
    <row r="52" spans="1:17">
      <c r="A52" s="1230"/>
      <c r="B52" s="1230"/>
      <c r="C52" s="1230"/>
      <c r="D52" s="1230"/>
      <c r="E52" s="1230"/>
      <c r="F52" s="1230"/>
      <c r="G52" s="1230"/>
      <c r="H52" s="1230"/>
      <c r="I52" s="1289"/>
      <c r="J52" s="1230"/>
      <c r="K52" s="1230"/>
      <c r="L52" s="1230"/>
      <c r="M52" s="1230"/>
      <c r="N52" s="1230"/>
      <c r="O52" s="1230"/>
      <c r="P52" s="1230"/>
      <c r="Q52" s="1230"/>
    </row>
    <row r="53" spans="1:17" ht="24" customHeight="1">
      <c r="A53" s="1314"/>
      <c r="B53" s="1314"/>
      <c r="C53" s="1314"/>
      <c r="D53" s="1314"/>
      <c r="E53" s="1314"/>
      <c r="F53" s="1314"/>
      <c r="G53" s="1314"/>
      <c r="H53" s="1314"/>
      <c r="J53" s="1314"/>
      <c r="K53" s="1314"/>
      <c r="L53" s="1314"/>
      <c r="M53" s="1314"/>
      <c r="N53" s="1314"/>
      <c r="O53" s="1314"/>
      <c r="P53" s="1314"/>
      <c r="Q53" s="1314"/>
    </row>
    <row r="54" spans="1:17" ht="16.5" customHeight="1">
      <c r="A54" s="1230" t="s">
        <v>298</v>
      </c>
      <c r="B54" s="1230"/>
      <c r="C54" s="1230"/>
      <c r="D54" s="1230"/>
      <c r="E54" s="1230"/>
      <c r="F54" s="1230"/>
      <c r="G54" s="1230"/>
      <c r="H54" s="1230"/>
      <c r="I54" s="1230"/>
      <c r="J54" s="1230"/>
      <c r="K54" s="1230"/>
      <c r="L54" s="1230"/>
      <c r="M54" s="1230"/>
      <c r="N54" s="1230"/>
      <c r="O54" s="1230"/>
    </row>
    <row r="55" spans="1:17" ht="15.75" customHeight="1">
      <c r="A55" s="1230" t="s">
        <v>161</v>
      </c>
      <c r="B55" s="1230"/>
      <c r="C55" s="1230"/>
      <c r="D55" s="1230"/>
      <c r="E55" s="1230"/>
      <c r="F55" s="1230"/>
      <c r="G55" s="1230"/>
      <c r="H55" s="1230"/>
      <c r="I55" s="1230"/>
      <c r="J55" s="1230"/>
      <c r="K55" s="1230"/>
      <c r="L55" s="1230"/>
      <c r="M55" s="1230"/>
      <c r="N55" s="1230"/>
      <c r="O55" s="1230"/>
    </row>
    <row r="56" spans="1:17">
      <c r="A56" s="1307"/>
      <c r="B56" s="1307"/>
      <c r="C56" s="1307"/>
      <c r="D56" s="1307"/>
      <c r="E56" s="1307"/>
      <c r="F56" s="1307"/>
      <c r="G56" s="1307"/>
      <c r="H56" s="1307"/>
    </row>
    <row r="57" spans="1:17">
      <c r="A57" s="1269"/>
      <c r="B57" s="1269"/>
      <c r="C57" s="1269"/>
      <c r="D57" s="1269"/>
      <c r="E57" s="1269"/>
      <c r="F57" s="1269"/>
      <c r="G57" s="1269"/>
      <c r="H57" s="1269"/>
      <c r="I57" s="1269"/>
      <c r="J57" s="1269"/>
      <c r="K57" s="1269"/>
      <c r="L57" s="1269"/>
      <c r="M57" s="1269"/>
    </row>
    <row r="58" spans="1:17">
      <c r="A58" s="1268"/>
      <c r="B58" s="1268"/>
      <c r="C58" s="1268"/>
      <c r="D58" s="1268"/>
      <c r="E58" s="1268"/>
      <c r="F58" s="1268"/>
      <c r="G58" s="1268"/>
      <c r="H58" s="1268"/>
    </row>
    <row r="59" spans="1:17" ht="12.75" customHeight="1"/>
    <row r="60" spans="1:17" ht="35.25" customHeight="1"/>
    <row r="61" spans="1:17">
      <c r="A61" s="1230"/>
      <c r="B61" s="1230"/>
      <c r="C61" s="1230"/>
      <c r="D61" s="1230"/>
      <c r="E61" s="1230"/>
      <c r="F61" s="1230"/>
      <c r="G61" s="1230"/>
      <c r="J61" s="26"/>
    </row>
    <row r="63" spans="1:17">
      <c r="A63" s="1230"/>
      <c r="B63" s="1230"/>
      <c r="C63" s="1230"/>
      <c r="D63" s="1230"/>
      <c r="E63" s="1230"/>
      <c r="F63" s="1230"/>
      <c r="G63" s="1230"/>
      <c r="H63" s="1230"/>
      <c r="I63" s="1230"/>
      <c r="J63" s="1230"/>
      <c r="K63" s="1230"/>
      <c r="L63" s="1230"/>
    </row>
    <row r="64" spans="1:17">
      <c r="A64" s="1304"/>
      <c r="B64" s="1304"/>
      <c r="C64" s="1304"/>
      <c r="D64" s="1304"/>
      <c r="E64" s="1304"/>
      <c r="F64" s="1304"/>
      <c r="G64" s="1304"/>
      <c r="H64" s="1304"/>
      <c r="I64" s="1304"/>
      <c r="J64" s="1304"/>
      <c r="K64" s="1304"/>
      <c r="L64" s="1304"/>
    </row>
    <row r="65" spans="1:12">
      <c r="A65" s="1304"/>
      <c r="B65" s="1304"/>
      <c r="C65" s="1304"/>
      <c r="D65" s="1304"/>
      <c r="E65" s="1304"/>
      <c r="F65" s="1304"/>
      <c r="G65" s="1304"/>
      <c r="H65" s="1304"/>
      <c r="I65" s="1304"/>
      <c r="J65" s="1304"/>
      <c r="K65" s="1304"/>
      <c r="L65" s="1304"/>
    </row>
    <row r="66" spans="1:12">
      <c r="A66" s="1305"/>
      <c r="B66" s="1269"/>
      <c r="C66" s="1269"/>
      <c r="D66" s="1269"/>
      <c r="E66" s="1269"/>
      <c r="F66" s="1269"/>
      <c r="G66" s="1269"/>
      <c r="H66" s="1269"/>
      <c r="I66" s="1269"/>
      <c r="J66" s="356"/>
      <c r="K66" s="356"/>
      <c r="L66" s="356"/>
    </row>
    <row r="67" spans="1:12">
      <c r="A67" s="1268"/>
      <c r="B67" s="1268"/>
      <c r="C67" s="1268"/>
      <c r="D67" s="1268"/>
      <c r="E67" s="363"/>
      <c r="F67" s="363"/>
      <c r="G67" s="363"/>
      <c r="H67" s="363"/>
      <c r="I67" s="363"/>
      <c r="J67" s="363"/>
      <c r="K67" s="363"/>
      <c r="L67" s="363"/>
    </row>
    <row r="72" spans="1:12">
      <c r="D72" s="25"/>
    </row>
    <row r="81" spans="1:4">
      <c r="A81" s="358"/>
      <c r="B81" s="358"/>
      <c r="D81" s="26"/>
    </row>
  </sheetData>
  <mergeCells count="26">
    <mergeCell ref="A5:A7"/>
    <mergeCell ref="B5:B7"/>
    <mergeCell ref="C5:H5"/>
    <mergeCell ref="A1:Q1"/>
    <mergeCell ref="A2:Q2"/>
    <mergeCell ref="A3:Q3"/>
    <mergeCell ref="I5:I52"/>
    <mergeCell ref="J5:J7"/>
    <mergeCell ref="K5:K7"/>
    <mergeCell ref="L5:Q5"/>
    <mergeCell ref="C6:H6"/>
    <mergeCell ref="L6:Q6"/>
    <mergeCell ref="A52:H52"/>
    <mergeCell ref="J52:Q52"/>
    <mergeCell ref="A67:D67"/>
    <mergeCell ref="A53:H53"/>
    <mergeCell ref="J53:Q53"/>
    <mergeCell ref="A56:H56"/>
    <mergeCell ref="A57:M57"/>
    <mergeCell ref="A58:H58"/>
    <mergeCell ref="A61:G61"/>
    <mergeCell ref="A63:L63"/>
    <mergeCell ref="A64:L65"/>
    <mergeCell ref="A66:I66"/>
    <mergeCell ref="A54:O54"/>
    <mergeCell ref="A55:O55"/>
  </mergeCells>
  <pageMargins left="0.7" right="0.7" top="0.75" bottom="0.75" header="0.3" footer="0.3"/>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4ADE3642ED8C45BC4960F99B2D0B5B" ma:contentTypeVersion="20" ma:contentTypeDescription="Create a new document." ma:contentTypeScope="" ma:versionID="9572cbd2702cf6e5b9cf808470622854">
  <xsd:schema xmlns:xsd="http://www.w3.org/2001/XMLSchema" xmlns:xs="http://www.w3.org/2001/XMLSchema" xmlns:p="http://schemas.microsoft.com/office/2006/metadata/properties" xmlns:ns2="97e57212-3e02-407f-8b2d-05f7d7f19b15" xmlns:ns3="d14d3c56-9ae9-4a7b-96bb-d773f7895411" xmlns:ns4="e88bc686-2a5a-4a8c-98ae-cb9429efaf58" targetNamespace="http://schemas.microsoft.com/office/2006/metadata/properties" ma:root="true" ma:fieldsID="cf59203450170b417945c66e4b35583f" ns2:_="" ns3:_="" ns4:_="">
    <xsd:import namespace="97e57212-3e02-407f-8b2d-05f7d7f19b15"/>
    <xsd:import namespace="d14d3c56-9ae9-4a7b-96bb-d773f7895411"/>
    <xsd:import namespace="e88bc686-2a5a-4a8c-98ae-cb9429efaf5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MediaServiceDateTaken" minOccurs="0"/>
                <xsd:element ref="ns3:MediaLengthInSeconds" minOccurs="0"/>
                <xsd:element ref="ns3:MediaServiceAutoKeyPoints" minOccurs="0"/>
                <xsd:element ref="ns3:MediaServiceKeyPoint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14d3c56-9ae9-4a7b-96bb-d773f789541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d14d3c56-9ae9-4a7b-96bb-d773f7895411">
      <Terms xmlns="http://schemas.microsoft.com/office/infopath/2007/PartnerControls"/>
    </lcf76f155ced4ddcb4097134ff3c332f>
  </documentManagement>
</p:properties>
</file>

<file path=customXml/item3.xml><?xml version="1.0" encoding="utf-8"?>
<?mso-contentType ?>
<SharedContentType xmlns="Microsoft.SharePoint.Taxonomy.ContentTypeSync" SourceId="b06c99b3-cd83-43e5-b4c1-d62f316c1e37" ContentTypeId="0x0101" PreviousValue="false" LastSyncTimeStamp="2020-01-27T23:41:31.003Z"/>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A97BEE-BA7F-4919-950F-7E0713766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d14d3c56-9ae9-4a7b-96bb-d773f7895411"/>
    <ds:schemaRef ds:uri="e88bc686-2a5a-4a8c-98ae-cb9429efa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540C34-B68F-4BD1-AD6F-E521573F6D81}">
  <ds:schemaRefs>
    <ds:schemaRef ds:uri="97e57212-3e02-407f-8b2d-05f7d7f19b15"/>
    <ds:schemaRef ds:uri="e88bc686-2a5a-4a8c-98ae-cb9429efaf5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14d3c56-9ae9-4a7b-96bb-d773f7895411"/>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CE1A167-D918-4419-AB94-BC6439DAE17F}">
  <ds:schemaRefs>
    <ds:schemaRef ds:uri="Microsoft.SharePoint.Taxonomy.ContentTypeSync"/>
  </ds:schemaRefs>
</ds:datastoreItem>
</file>

<file path=customXml/itemProps4.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ESA Summary</vt:lpstr>
      <vt:lpstr>ESA Table 1</vt:lpstr>
      <vt:lpstr>ESA Table 1A</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FERA Table 1</vt:lpstr>
      <vt:lpstr>FERA Table 2</vt:lpstr>
      <vt:lpstr>FERA Table 3A _3B</vt:lpstr>
      <vt:lpstr>FERA Table 4</vt:lpstr>
      <vt:lpstr>FERA Table 5</vt:lpstr>
      <vt:lpstr>FERA Table 6</vt:lpstr>
      <vt:lpstr>'ESA Table 7'!_Hlk103191443</vt:lpstr>
      <vt:lpstr>'CARE Table 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8A'!Print_Area</vt:lpstr>
      <vt:lpstr>'ESA Summary'!Print_Area</vt:lpstr>
      <vt:lpstr>'ESA Table 1'!Print_Area</vt:lpstr>
      <vt:lpstr>'ESA Table 1A'!Print_Area</vt:lpstr>
      <vt:lpstr>'ESA Table 2'!Print_Area</vt:lpstr>
      <vt:lpstr>'ESA Table 2A'!Print_Area</vt:lpstr>
      <vt:lpstr>'ESA Table 2B'!Print_Area</vt:lpstr>
      <vt:lpstr>'ESA Table 2B-1'!Print_Area</vt:lpstr>
      <vt:lpstr>'ESA Table 2C'!Print_Area</vt:lpstr>
      <vt:lpstr>'ESA Table 2D'!Print_Area</vt:lpstr>
      <vt:lpstr>'ESA Table 3A_3F'!Print_Area</vt:lpstr>
      <vt:lpstr>'ESA Table 4A-D'!Print_Area</vt:lpstr>
      <vt:lpstr>'ESA Table 5A_5D'!Print_Area</vt:lpstr>
      <vt:lpstr>'ESA Table 6'!Print_Area</vt:lpstr>
      <vt:lpstr>'ESA Table 7'!Print_Area</vt:lpstr>
      <vt:lpstr>'ESA Table 8'!Print_Area</vt:lpstr>
      <vt:lpstr>'ESA Table 9'!Print_Area</vt:lpstr>
      <vt:lpstr>'FERA Table 1'!Print_Area</vt:lpstr>
      <vt:lpstr>'FERA Table 2'!Print_Area</vt:lpstr>
      <vt:lpstr>'FERA Table 3A _3B'!Print_Area</vt:lpstr>
      <vt:lpstr>'FERA Table 4'!Print_Area</vt:lpstr>
      <vt:lpstr>'FERA Table 5'!Print_Area</vt:lpstr>
      <vt:lpstr>'FERA 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Martinez, Rebecca</cp:lastModifiedBy>
  <cp:revision/>
  <cp:lastPrinted>2022-05-23T15:50:02Z</cp:lastPrinted>
  <dcterms:created xsi:type="dcterms:W3CDTF">2021-01-04T18:24:22Z</dcterms:created>
  <dcterms:modified xsi:type="dcterms:W3CDTF">2022-06-21T18:05:27Z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0x010100B54ADE3642ED8C45BC4960F99B2D0B5B</vt:lpwstr>
  </property>
  <property fmtid="{D5CDD505-2E9C-101B-9397-08002B2CF9AE}" pid="3" name="_dlc_DocIdItemGuid">
    <vt:lpwstr>cb7bc7da-28d7-4027-8ee0-0955d0bb5f1f</vt:lpwstr>
  </property>
  <property fmtid="{D5CDD505-2E9C-101B-9397-08002B2CF9AE}" pid="4" name="CofWorkbookId">
    <vt:lpwstr>22caf698-c046-46e1-8b3c-14493a64db1c</vt:lpwstr>
  </property>
  <property fmtid="{D5CDD505-2E9C-101B-9397-08002B2CF9AE}" pid="5" name="SV_QUERY_LIST_4F35BF76-6C0D-4D9B-82B2-816C12CF3733">
    <vt:lpwstr>empty_477D106A-C0D6-4607-AEBD-E2C9D60EA279</vt:lpwstr>
  </property>
  <property fmtid="{D5CDD505-2E9C-101B-9397-08002B2CF9AE}" pid="6" name="Order">
    <vt:r8>1863000</vt:r8>
  </property>
  <property fmtid="{D5CDD505-2E9C-101B-9397-08002B2CF9AE}" pid="7" name="pgeRecordCategory">
    <vt:lpwstr/>
  </property>
  <property fmtid="{D5CDD505-2E9C-101B-9397-08002B2CF9AE}" pid="8" name="MediaServiceImageTags">
    <vt:lpwstr/>
  </property>
</Properties>
</file>