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codeName="ThisWorkbook" defaultThemeVersion="124226"/>
  <mc:AlternateContent xmlns:mc="http://schemas.openxmlformats.org/markup-compatibility/2006">
    <mc:Choice Requires="x15">
      <x15ac:absPath xmlns:x15ac="http://schemas.microsoft.com/office/spreadsheetml/2010/11/ac" url="https://sempra-my.sharepoint.com/personal/jnorin_semprautilities_com/Documents/User Folders/Desktop/"/>
    </mc:Choice>
  </mc:AlternateContent>
  <xr:revisionPtr revIDLastSave="1" documentId="8_{DAD66963-4094-4FB8-8780-67379354F851}" xr6:coauthVersionLast="47" xr6:coauthVersionMax="47" xr10:uidLastSave="{CA243351-E4B4-453B-9646-927BCF4463A1}"/>
  <bookViews>
    <workbookView xWindow="-120" yWindow="-120" windowWidth="29040" windowHeight="15840" tabRatio="733" activeTab="4" xr2:uid="{00000000-000D-0000-FFFF-FFFF00000000}"/>
  </bookViews>
  <sheets>
    <sheet name="ESA Table 1" sheetId="53" r:id="rId1"/>
    <sheet name="ESA Table 1A" sheetId="54"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ESA Table 8" sheetId="55" r:id="rId13"/>
    <sheet name="CARE Table 1" sheetId="70" r:id="rId14"/>
    <sheet name="CARE Table 2" sheetId="71" r:id="rId15"/>
    <sheet name="CARE Table 3A _3B" sheetId="72" r:id="rId16"/>
    <sheet name="CARE Table 4" sheetId="73" r:id="rId17"/>
    <sheet name="CARE Table 5" sheetId="74" r:id="rId18"/>
    <sheet name="CARE Table 6" sheetId="75" r:id="rId19"/>
    <sheet name="CARE Table 7" sheetId="76" r:id="rId20"/>
    <sheet name="CARE Table 8" sheetId="77" r:id="rId21"/>
    <sheet name="CARE Table 9" sheetId="67" r:id="rId22"/>
    <sheet name="CARE Table 10" sheetId="50" r:id="rId23"/>
    <sheet name="CARE Table 11" sheetId="5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P" localSheetId="13">#REF!</definedName>
    <definedName name="\P" localSheetId="14">#REF!</definedName>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3">#REF!</definedName>
    <definedName name="\s" localSheetId="14">#REF!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3" hidden="1">{"2002Frcst","05Month",FALSE,"Frcst Format 2002"}</definedName>
    <definedName name="_____May2007" localSheetId="14" hidden="1">{"2002Frcst","05Month",FALSE,"Frcst Format 2002"}</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hidden="1">{"2002Frcst","05Month",FALSE,"Frcst Format 2002"}</definedName>
    <definedName name="____May2007" localSheetId="13" hidden="1">{"2002Frcst","05Month",FALSE,"Frcst Format 2002"}</definedName>
    <definedName name="____May2007" localSheetId="14"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hidden="1">{"2002Frcst","05Month",FALSE,"Frcst Format 2002"}</definedName>
    <definedName name="___Dec05" localSheetId="13"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3" hidden="1">{"2002Frcst","05Month",FALSE,"Frcst Format 2002"}</definedName>
    <definedName name="___May2007" localSheetId="14" hidden="1">{"2002Frcst","05Month",FALSE,"Frcst Format 2002"}</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hidden="1">{"2002Frcst","05Month",FALSE,"Frcst Format 2002"}</definedName>
    <definedName name="__123Graph_A" hidden="1">#REF!</definedName>
    <definedName name="__123Graph_AGraph2" localSheetId="13" hidden="1">#REF!</definedName>
    <definedName name="__123Graph_AGraph2" localSheetId="14"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3" hidden="1">#REF!</definedName>
    <definedName name="__123Graph_AGraph4" localSheetId="14"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3"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3" hidden="1">#REF!</definedName>
    <definedName name="__123Graph_CCHART1" localSheetId="14"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3" hidden="1">#REF!</definedName>
    <definedName name="__123Graph_CCHART2" localSheetId="14"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3" hidden="1">#REF!</definedName>
    <definedName name="__123Graph_CCHART3" localSheetId="14"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3" hidden="1">#REF!</definedName>
    <definedName name="__123Graph_CCHART4" localSheetId="14"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3" hidden="1">#REF!</definedName>
    <definedName name="__123Graph_CCHART5" localSheetId="1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3" hidden="1">#REF!</definedName>
    <definedName name="__123Graph_D" localSheetId="14"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3" hidden="1">#REF!</definedName>
    <definedName name="__123Graph_DCHART1" localSheetId="14"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3" hidden="1">#REF!</definedName>
    <definedName name="__123Graph_DCHART2" localSheetId="14"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3" hidden="1">#REF!</definedName>
    <definedName name="__123Graph_DCHART3" localSheetId="14"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3" hidden="1">#REF!</definedName>
    <definedName name="__123Graph_DCHART4" localSheetId="14"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3" hidden="1">#REF!</definedName>
    <definedName name="__123Graph_DCHART5" localSheetId="1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3" hidden="1">#REF!</definedName>
    <definedName name="__123Graph_E" localSheetId="14"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3" hidden="1">#REF!</definedName>
    <definedName name="__123Graph_F" localSheetId="14"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3" hidden="1">#REF!</definedName>
    <definedName name="__123Graph_FCHART4" localSheetId="14"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3" hidden="1">#REF!</definedName>
    <definedName name="__123Graph_FCHART5" localSheetId="1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3" hidden="1">#REF!</definedName>
    <definedName name="__123Graph_X" localSheetId="14"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3"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3">#REF!</definedName>
    <definedName name="__ExistingDescription" localSheetId="14">#REF!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3"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3" hidden="1">{"2002Frcst","05Month",FALSE,"Frcst Format 2002"}</definedName>
    <definedName name="__May2007" localSheetId="14" hidden="1">{"2002Frcst","05Month",FALSE,"Frcst Format 2002"}</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hidden="1">{"2002Frcst","05Month",FALSE,"Frcst Format 2002"}</definedName>
    <definedName name="__retro_description">#REF!</definedName>
    <definedName name="_1234Graph_B" localSheetId="13" hidden="1">#REF!</definedName>
    <definedName name="_1234Graph_B" localSheetId="14" hidden="1">#REF!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3" hidden="1">#REF!</definedName>
    <definedName name="_123Graph_CHART3" localSheetId="14"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3">#REF!</definedName>
    <definedName name="_1807" localSheetId="14">#REF!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3">#REF!</definedName>
    <definedName name="_1808" localSheetId="14">#REF!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3">#REF!</definedName>
    <definedName name="_1809" localSheetId="14">#REF!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3">#REF!</definedName>
    <definedName name="_1810" localSheetId="14">#REF!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3">#REF!</definedName>
    <definedName name="_1812" localSheetId="14">#REF!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3">#REF!</definedName>
    <definedName name="_1818" localSheetId="14">#REF!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3">#REF!</definedName>
    <definedName name="_1820" localSheetId="14">#REF!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3">#REF!</definedName>
    <definedName name="_1st_Year_PSA_Replacement_Cost_in_2000" localSheetId="14">#REF!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3">#REF!</definedName>
    <definedName name="_9000" localSheetId="14">#REF!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3">#REF!</definedName>
    <definedName name="_9310" localSheetId="14">#REF!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3">#REF!</definedName>
    <definedName name="_9325" localSheetId="14">#REF!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3">#REF!</definedName>
    <definedName name="_9330" localSheetId="14">#REF!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3">#REF!</definedName>
    <definedName name="_DAT2" localSheetId="14">#REF!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3">#REF!</definedName>
    <definedName name="_DAT3" localSheetId="14">#REF!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3">#REF!</definedName>
    <definedName name="_DAT4" localSheetId="14">#REF!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3">#REF!</definedName>
    <definedName name="_DAT5" localSheetId="1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3">#REF!</definedName>
    <definedName name="_DAT6" localSheetId="14">#REF!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3">#REF!</definedName>
    <definedName name="_DAT7" localSheetId="14">#REF!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3">#REF!</definedName>
    <definedName name="_DAT8" localSheetId="14">#REF!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3">#REF!</definedName>
    <definedName name="_DAT9" localSheetId="14">#REF!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3"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3"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3" hidden="1">#REF!</definedName>
    <definedName name="_MatInverse_In" localSheetId="14"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3" hidden="1">#REF!</definedName>
    <definedName name="_MatMult_A" localSheetId="14"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3" hidden="1">#REF!</definedName>
    <definedName name="_MatMult_AxB" localSheetId="14"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3" hidden="1">#REF!</definedName>
    <definedName name="_MatMult_B" localSheetId="14"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3" hidden="1">{"2002Frcst","05Month",FALSE,"Frcst Format 2002"}</definedName>
    <definedName name="_May2007" localSheetId="14" hidden="1">{"2002Frcst","05Month",FALSE,"Frcst Format 2002"}</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hidden="1">{"2002Frcst","05Month",FALSE,"Frcst Format 2002"}</definedName>
    <definedName name="_Order1" hidden="1">255</definedName>
    <definedName name="_Order2" hidden="1">255</definedName>
    <definedName name="_Parse_In" localSheetId="13" hidden="1">#REF!</definedName>
    <definedName name="_Parse_In" localSheetId="14" hidden="1">#REF!</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3">#REF!</definedName>
    <definedName name="_PG1" localSheetId="14">#REF!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3">#REF!</definedName>
    <definedName name="_REC90" localSheetId="14">#REF!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3">#REF!</definedName>
    <definedName name="_REC92" localSheetId="14">#REF!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3" hidden="1">#REF!</definedName>
    <definedName name="_Table1_In1" localSheetId="14"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3" hidden="1">#REF!</definedName>
    <definedName name="_Table1_Out" localSheetId="14"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3" hidden="1">#REF!</definedName>
    <definedName name="_Table2_Out" localSheetId="14"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3" hidden="1">{"SourcesUses",#N/A,TRUE,"CFMODEL";"TransOverview",#N/A,TRUE,"CFMODEL"}</definedName>
    <definedName name="_w2" localSheetId="14" hidden="1">{"SourcesUses",#N/A,TRUE,"CFMODEL";"TransOverview",#N/A,TRUE,"CFMODEL"}</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hidden="1">{"SourcesUses",#N/A,TRUE,"CFMODEL";"TransOverview",#N/A,TRUE,"CFMODEL"}</definedName>
    <definedName name="a" localSheetId="13"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3" hidden="1">{"Income Statement",#N/A,FALSE,"CFMODEL";"Balance Sheet",#N/A,FALSE,"CFMODEL"}</definedName>
    <definedName name="aaa" localSheetId="14" hidden="1">{"Income Statement",#N/A,FALSE,"CFMODEL";"Balance Sheet",#N/A,FALSE,"CFMODEL"}</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hidden="1">{"Income Statement",#N/A,FALSE,"CFMODEL";"Balance Sheet",#N/A,FALSE,"CFMODEL"}</definedName>
    <definedName name="aaaa" localSheetId="13" hidden="1">{"SourcesUses",#N/A,TRUE,"FundsFlow";"TransOverview",#N/A,TRUE,"FundsFlow"}</definedName>
    <definedName name="aaaa" localSheetId="14" hidden="1">{"SourcesUses",#N/A,TRUE,"FundsFlow";"TransOverview",#N/A,TRUE,"FundsFlow"}</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hidden="1">{"SourcesUses",#N/A,TRUE,"FundsFlow";"TransOverview",#N/A,TRUE,"FundsFlow"}</definedName>
    <definedName name="aaaaaaaaaaaaa" localSheetId="13" hidden="1">{"SourcesUses",#N/A,TRUE,"CFMODEL";"TransOverview",#N/A,TRUE,"CFMODEL"}</definedName>
    <definedName name="aaaaaaaaaaaaa" localSheetId="14" hidden="1">{"SourcesUses",#N/A,TRUE,"CFMODEL";"TransOverview",#N/A,TRUE,"CFMODEL"}</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hidden="1">{"SourcesUses",#N/A,TRUE,"CFMODEL";"TransOverview",#N/A,TRUE,"CFMODEL"}</definedName>
    <definedName name="abc" hidden="1">"3Q12KMQDU0T4XKGIPPUR4OEMV"</definedName>
    <definedName name="Account" localSheetId="13">#REF!</definedName>
    <definedName name="Account" localSheetId="14">#REF!</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3">#REF!</definedName>
    <definedName name="ACCRUAL" localSheetId="14">#REF!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3" hidden="1">{"var_page",#N/A,FALSE,"template"}</definedName>
    <definedName name="ad" localSheetId="14" hidden="1">{"var_page",#N/A,FALSE,"template"}</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hidden="1">{"var_page",#N/A,FALSE,"template"}</definedName>
    <definedName name="adafdadf" localSheetId="13" hidden="1">{"Var_page",#N/A,FALSE,"template"}</definedName>
    <definedName name="adafdadf" localSheetId="14"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hidden="1">{"Var_page",#N/A,FALSE,"template"}</definedName>
    <definedName name="adsadasdasdadasd" localSheetId="13"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3"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3"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3">#REF!</definedName>
    <definedName name="ANALYSIS89" localSheetId="14">#REF!</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3">#REF!</definedName>
    <definedName name="Annual_Equity_Investment" localSheetId="14">#REF!</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3">#REF!</definedName>
    <definedName name="Appropriate_IPP_Debt_Ratio" localSheetId="14">#REF!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3" hidden="1">#REF!</definedName>
    <definedName name="April" localSheetId="14" hidden="1">#REF!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3">#REF!</definedName>
    <definedName name="AREA1" localSheetId="14">#REF!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3" hidden="1">#REF!</definedName>
    <definedName name="AS2StaticLS" localSheetId="14" hidden="1">#REF!</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3" hidden="1">#REF!</definedName>
    <definedName name="AS2TickmarkLS" localSheetId="14" hidden="1">#REF!</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3">#REF!</definedName>
    <definedName name="asian_meanreversion" localSheetId="14">#REF!</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3">#REF!</definedName>
    <definedName name="asian_model" localSheetId="14">#REF!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3">#REF!</definedName>
    <definedName name="asian_volatility" localSheetId="14">#REF!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3">#REF!</definedName>
    <definedName name="Athens_Minimum_PILOT_Payment" localSheetId="14">#REF!</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3">#REF!</definedName>
    <definedName name="Athens_Percentage_of_PILOT_Payments" localSheetId="14">#REF!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3">#REF!</definedName>
    <definedName name="Athens_PILOT_Shortfall_Benchmark_Payment" localSheetId="14">#REF!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3"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3">#REF!</definedName>
    <definedName name="barriercap_model" localSheetId="14">#REF!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3">#REF!</definedName>
    <definedName name="barriercap_volatility" localSheetId="14">#REF!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3">#REF!</definedName>
    <definedName name="barrieropt_volatility" localSheetId="14">#REF!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3">#REF!</definedName>
    <definedName name="bestof_meanreversion2" localSheetId="14">#REF!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3">#REF!</definedName>
    <definedName name="bestof_meanreversion3" localSheetId="14">#REF!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3">#REF!</definedName>
    <definedName name="bestof_meshpoints" localSheetId="14">#REF!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3">#REF!</definedName>
    <definedName name="bestof_model" localSheetId="14">#REF!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3">#REF!</definedName>
    <definedName name="bestof_volatility" localSheetId="14">#REF!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3">#REF!</definedName>
    <definedName name="bestof_volatility2" localSheetId="14">#REF!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3">#REF!</definedName>
    <definedName name="bestof_volatility3" localSheetId="14">#REF!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3">#REF!</definedName>
    <definedName name="bond_meanreversion" localSheetId="14">#REF!</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3">#REF!</definedName>
    <definedName name="bond_model" localSheetId="14">#REF!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3">#REF!</definedName>
    <definedName name="bond_volatility" localSheetId="14">#REF!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3">#REF!</definedName>
    <definedName name="bondforward_meanreversion" localSheetId="14">#REF!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3">#REF!</definedName>
    <definedName name="bondforward_model" localSheetId="14">#REF!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3">#REF!</definedName>
    <definedName name="bondforward_volatility" localSheetId="14">#REF!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3">#REF!</definedName>
    <definedName name="bondfutopt_meanreversion" localSheetId="14">#REF!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3">#REF!</definedName>
    <definedName name="bondfutopt_model" localSheetId="14">#REF!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3">#REF!</definedName>
    <definedName name="bondfutopt_volatility" localSheetId="14">#REF!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3">#REF!</definedName>
    <definedName name="bondfuture_meanreversion" localSheetId="14">#REF!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3">#REF!</definedName>
    <definedName name="bondfuture_model" localSheetId="14">#REF!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3">#REF!</definedName>
    <definedName name="bondfuture_volatility" localSheetId="14">#REF!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3">#REF!</definedName>
    <definedName name="bondoption_meanreversion" localSheetId="14">#REF!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3">#REF!</definedName>
    <definedName name="bondoption_model" localSheetId="14">#REF!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3">#REF!</definedName>
    <definedName name="bondoption_volatility" localSheetId="14">#REF!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3">#REF!</definedName>
    <definedName name="BROKER" localSheetId="14">#REF!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3">#REF!</definedName>
    <definedName name="BSAcct" localSheetId="14">#REF!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3">#REF!</definedName>
    <definedName name="BSBal" localSheetId="14">#REF!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3">#REF!</definedName>
    <definedName name="BSDesc" localSheetId="14">#REF!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3">#REF!</definedName>
    <definedName name="bsentity" localSheetId="14">#REF!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3">#REF!</definedName>
    <definedName name="Bsheet" localSheetId="14">#REF!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3">#REF!</definedName>
    <definedName name="calspread_meanreversion" localSheetId="14">#REF!</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3">#REF!</definedName>
    <definedName name="calspread_meshpoints" localSheetId="14">#REF!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3">#REF!</definedName>
    <definedName name="calspread_model" localSheetId="14">#REF!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3">#REF!</definedName>
    <definedName name="calspread_volatility" localSheetId="14">#REF!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3">#REF!</definedName>
    <definedName name="calspread_volatility2" localSheetId="14">#REF!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3">#REF!</definedName>
    <definedName name="capexentity" localSheetId="14">#REF!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3">#REF!</definedName>
    <definedName name="capfloor_meanreversion" localSheetId="14">#REF!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3">#REF!</definedName>
    <definedName name="capfloor_model" localSheetId="14">#REF!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3">#REF!</definedName>
    <definedName name="capfloor_volatility" localSheetId="14">#REF!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3">#REF!</definedName>
    <definedName name="Cash_Sweep_Switch" localSheetId="14">#REF!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3">#REF!</definedName>
    <definedName name="category" localSheetId="14">#REF!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3" hidden="1">{"variance_page",#N/A,FALSE,"template"}</definedName>
    <definedName name="cccc" localSheetId="14" hidden="1">{"variance_page",#N/A,FALSE,"template"}</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hidden="1">{"variance_page",#N/A,FALSE,"template"}</definedName>
    <definedName name="ccccccc" localSheetId="13" hidden="1">{"SourcesUses",#N/A,TRUE,#N/A;"TransOverview",#N/A,TRUE,"CFMODEL"}</definedName>
    <definedName name="ccccccc" localSheetId="14" hidden="1">{"SourcesUses",#N/A,TRUE,#N/A;"TransOverview",#N/A,TRUE,"CFMODEL"}</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hidden="1">{"SourcesUses",#N/A,TRUE,#N/A;"TransOverview",#N/A,TRUE,"CFMODEL"}</definedName>
    <definedName name="ccccccccccccccc" localSheetId="13" hidden="1">{"SourcesUses",#N/A,TRUE,"FundsFlow";"TransOverview",#N/A,TRUE,"FundsFlow"}</definedName>
    <definedName name="ccccccccccccccc" localSheetId="14" hidden="1">{"SourcesUses",#N/A,TRUE,"FundsFlow";"TransOverview",#N/A,TRUE,"FundsFlow"}</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hidden="1">{"SourcesUses",#N/A,TRUE,"FundsFlow";"TransOverview",#N/A,TRUE,"FundsFlow"}</definedName>
    <definedName name="CCPlan">#REF!</definedName>
    <definedName name="ccyswapopt_meanreversion" localSheetId="13">#REF!</definedName>
    <definedName name="ccyswapopt_meanreversion" localSheetId="14">#REF!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3">#REF!</definedName>
    <definedName name="ccyswapopt_model" localSheetId="14">#REF!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3">#REF!</definedName>
    <definedName name="ccyswapopt_volatility" localSheetId="14">#REF!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3">#REF!</definedName>
    <definedName name="ccyswapopt_volatility2" localSheetId="14">#REF!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3">#REF!</definedName>
    <definedName name="cfentity" localSheetId="14">#REF!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3">'[8]ADR Table'!$B$5:$J$5</definedName>
    <definedName name="Class_Life_ADR" localSheetId="14">'[8]ADR Table'!$B$5:$J$5</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3">'[8]MARCS Table'!$B$5:$I$5</definedName>
    <definedName name="Class_Life_MACRS" localSheetId="14">'[8]MARCS Table'!$B$5:$I$5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[9]Inputs!$B$197</definedName>
    <definedName name="Commercial_Rev_Growth">[10]Assumptions!$C$11</definedName>
    <definedName name="confidence">[5]Inputs!$B$12</definedName>
    <definedName name="ConsolidatedRange" localSheetId="13">#REF!</definedName>
    <definedName name="ConsolidatedRange" localSheetId="14">#REF!</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3">#REF!</definedName>
    <definedName name="ConsolidationRange" localSheetId="14">#REF!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3">#REF!</definedName>
    <definedName name="Construction_Facility_Balance_End_of_Month" localSheetId="14">#REF!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3">#REF!</definedName>
    <definedName name="convertible_treesteps" localSheetId="14">#REF!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3">#REF!</definedName>
    <definedName name="convertible_volatility" localSheetId="14">#REF!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3">#REF!</definedName>
    <definedName name="Corporate_Guarantee_Switch" localSheetId="14">#REF!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3">#REF!</definedName>
    <definedName name="Cost_of_Corporate_Guarantee" localSheetId="14">#REF!</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3">#REF!</definedName>
    <definedName name="County___Town_Tax_Billing_Month" localSheetId="14">#REF!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3">#REF!</definedName>
    <definedName name="crack_meanreversion" localSheetId="14">#REF!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3">#REF!</definedName>
    <definedName name="crack_meanreversion2" localSheetId="14">#REF!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3">#REF!</definedName>
    <definedName name="crack_meanreversion3" localSheetId="14">#REF!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3">#REF!</definedName>
    <definedName name="crack_meshpoints" localSheetId="14">#REF!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3">#REF!</definedName>
    <definedName name="crack_model" localSheetId="14">#REF!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3">#REF!</definedName>
    <definedName name="crack_volatility" localSheetId="14">#REF!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3">#REF!</definedName>
    <definedName name="crack_volatility2" localSheetId="14">#REF!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3">#REF!</definedName>
    <definedName name="crack_volatility3" localSheetId="14">#REF!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3" hidden="1">#REF!</definedName>
    <definedName name="CreditStats" localSheetId="14" hidden="1">#REF!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3">'[11]CAP ADJ'!#REF!</definedName>
    <definedName name="_xlnm.Criteria" localSheetId="14">'[11]CAP ADJ'!#REF!</definedName>
    <definedName name="_xlnm.Criteria" localSheetId="15">'[11]CAP ADJ'!#REF!</definedName>
    <definedName name="_xlnm.Criteria" localSheetId="16">'[11]CAP ADJ'!#REF!</definedName>
    <definedName name="_xlnm.Criteria" localSheetId="17">'[11]CAP ADJ'!#REF!</definedName>
    <definedName name="_xlnm.Criteria" localSheetId="18">'[11]CAP ADJ'!#REF!</definedName>
    <definedName name="_xlnm.Criteria" localSheetId="19">'[11]CAP ADJ'!#REF!</definedName>
    <definedName name="_xlnm.Criteria" localSheetId="20">'[11]CAP ADJ'!#REF!</definedName>
    <definedName name="_xlnm.Criteria">'[11]CAP ADJ'!#REF!</definedName>
    <definedName name="Criteria_MI" localSheetId="13">#REF!</definedName>
    <definedName name="Criteria_MI" localSheetId="14">#REF!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3">#REF!</definedName>
    <definedName name="CTHRS" localSheetId="14">#REF!</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'[12]cum CPI'!$A$7:$B$43</definedName>
    <definedName name="Cumulative_Cash_Flow" localSheetId="13">#REF!</definedName>
    <definedName name="Cumulative_Cash_Flow" localSheetId="14">#REF!</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3">#REF!</definedName>
    <definedName name="CURRENT" localSheetId="14">#REF!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'[13]Setup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3">#REF!</definedName>
    <definedName name="Customers" localSheetId="14">#REF!</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3" hidden="1">{"SourcesUses",#N/A,TRUE,#N/A;"TransOverview",#N/A,TRUE,"CFMODEL"}</definedName>
    <definedName name="d" localSheetId="14" hidden="1">{"SourcesUses",#N/A,TRUE,#N/A;"TransOverview",#N/A,TRUE,"CFMODEL"}</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hidden="1">{"SourcesUses",#N/A,TRUE,#N/A;"TransOverview",#N/A,TRUE,"CFMODEL"}</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'[14]FS Dnld SAVE THIS'!$A$5:$D$1596</definedName>
    <definedName name="DATA1" localSheetId="13">#REF!</definedName>
    <definedName name="DATA1" localSheetId="14">#REF!</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3">#REF!</definedName>
    <definedName name="DATA11" localSheetId="14">#REF!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3">#REF!</definedName>
    <definedName name="DATA13" localSheetId="14">#REF!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3">#REF!</definedName>
    <definedName name="DATA14" localSheetId="14">#REF!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3">#REF!</definedName>
    <definedName name="DATA15" localSheetId="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3">#REF!</definedName>
    <definedName name="DATA16" localSheetId="14">#REF!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3">#REF!</definedName>
    <definedName name="DATA17" localSheetId="14">#REF!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3">#REF!</definedName>
    <definedName name="DATA2" localSheetId="14">#REF!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3">#REF!</definedName>
    <definedName name="DATA3" localSheetId="14">#REF!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3">#REF!</definedName>
    <definedName name="DATA4" localSheetId="14">#REF!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3">#REF!</definedName>
    <definedName name="DATA5" localSheetId="1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3">#REF!</definedName>
    <definedName name="DATA6" localSheetId="14">#REF!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3">#REF!</definedName>
    <definedName name="DATA7" localSheetId="14">#REF!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3">#REF!</definedName>
    <definedName name="DATA8" localSheetId="14">#REF!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3">#REF!</definedName>
    <definedName name="DATA9" localSheetId="14">#REF!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[15]Input!$T$4:$AA$27</definedName>
    <definedName name="dateorder" localSheetId="13">#REF!</definedName>
    <definedName name="dateorder" localSheetId="14">#REF!</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3" hidden="1">#REF!</definedName>
    <definedName name="DCHART4" localSheetId="14" hidden="1">#REF!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3" hidden="1">{"Income Statement",#N/A,FALSE,"CFMODEL";"Balance Sheet",#N/A,FALSE,"CFMODEL"}</definedName>
    <definedName name="dd" localSheetId="14" hidden="1">{"Income Statement",#N/A,FALSE,"CFMODEL";"Balance Sheet",#N/A,FALSE,"CFMODEL"}</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hidden="1">{"Income Statement",#N/A,FALSE,"CFMODEL";"Balance Sheet",#N/A,FALSE,"CFMODEL"}</definedName>
    <definedName name="ddd" localSheetId="13" hidden="1">{"SourcesUses",#N/A,TRUE,#N/A;"TransOverview",#N/A,TRUE,"CFMODEL"}</definedName>
    <definedName name="ddd" localSheetId="14" hidden="1">{"SourcesUses",#N/A,TRUE,#N/A;"TransOverview",#N/A,TRUE,"CFMODEL"}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hidden="1">{"SourcesUses",#N/A,TRUE,#N/A;"TransOverview",#N/A,TRUE,"CFMODEL"}</definedName>
    <definedName name="dddd" localSheetId="13" hidden="1">{"SourcesUses",#N/A,TRUE,"CFMODEL";"TransOverview",#N/A,TRUE,"CFMODEL"}</definedName>
    <definedName name="dddd" localSheetId="14" hidden="1">{"SourcesUses",#N/A,TRUE,"CFMODEL";"TransOverview",#N/A,TRUE,"CFMODEL"}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hidden="1">{"SourcesUses",#N/A,TRUE,"CFMODEL";"TransOverview",#N/A,TRUE,"CFMODEL"}</definedName>
    <definedName name="dddddddd" localSheetId="13" hidden="1">{"Income Statement",#N/A,FALSE,"CFMODEL";"Balance Sheet",#N/A,FALSE,"CFMODEL"}</definedName>
    <definedName name="dddddddd" localSheetId="14" hidden="1">{"Income Statement",#N/A,FALSE,"CFMODEL";"Balance Sheet",#N/A,FALSE,"CFMODEL"}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hidden="1">{"Income Statement",#N/A,FALSE,"CFMODEL";"Balance Sheet",#N/A,FALSE,"CFMODEL"}</definedName>
    <definedName name="ddddddddddddddd" localSheetId="13" hidden="1">{"SourcesUses",#N/A,TRUE,"CFMODEL";"TransOverview",#N/A,TRUE,"CFMODEL"}</definedName>
    <definedName name="ddddddddddddddd" localSheetId="14" hidden="1">{"SourcesUses",#N/A,TRUE,"CFMODEL";"TransOverview",#N/A,TRUE,"CFMODEL"}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hidden="1">{"SourcesUses",#N/A,TRUE,"CFMODEL";"TransOverview",#N/A,TRUE,"CFMODEL"}</definedName>
    <definedName name="dddddddddddddddddd" localSheetId="13" hidden="1">{"SourcesUses",#N/A,TRUE,#N/A;"TransOverview",#N/A,TRUE,"CFMODEL"}</definedName>
    <definedName name="dddddddddddddddddd" localSheetId="14" hidden="1">{"SourcesUses",#N/A,TRUE,#N/A;"TransOverview",#N/A,TRUE,"CFMODEL"}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hidden="1">{"SourcesUses",#N/A,TRUE,#N/A;"TransOverview",#N/A,TRUE,"CFMODEL"}</definedName>
    <definedName name="ddddddddddddddddddddd" localSheetId="13" hidden="1">{"SourcesUses",#N/A,TRUE,"FundsFlow";"TransOverview",#N/A,TRUE,"FundsFlow"}</definedName>
    <definedName name="ddddddddddddddddddddd" localSheetId="14" hidden="1">{"SourcesUses",#N/A,TRUE,"FundsFlow";"TransOverview",#N/A,TRUE,"FundsFlow"}</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hidden="1">{"SourcesUses",#N/A,TRUE,"FundsFlow";"TransOverview",#N/A,TRUE,"FundsFlow"}</definedName>
    <definedName name="ddddddddddddddddddddddd" localSheetId="13" hidden="1">{"SourcesUses",#N/A,TRUE,#N/A;"TransOverview",#N/A,TRUE,"CFMODEL"}</definedName>
    <definedName name="ddddddddddddddddddddddd" localSheetId="14" hidden="1">{"SourcesUses",#N/A,TRUE,#N/A;"TransOverview",#N/A,TRUE,"CFMODEL"}</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hidden="1">{"SourcesUses",#N/A,TRUE,#N/A;"TransOverview",#N/A,TRUE,"CFMODEL"}</definedName>
    <definedName name="ddf" localSheetId="13" hidden="1">{"2002Frcst","06Month",FALSE,"Frcst Format 2002"}</definedName>
    <definedName name="ddf" localSheetId="14" hidden="1">{"2002Frcst","06Month",FALSE,"Frcst Format 2002"}</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hidden="1">{"2002Frcst","06Month",FALSE,"Frcst Format 2002"}</definedName>
    <definedName name="Debt_Service_Reserve_Drawn_Spread_year_1_to_5" localSheetId="13">#REF!</definedName>
    <definedName name="Debt_Service_Reserve_Drawn_Spread_year_1_to_5" localSheetId="14">#REF!</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3">#REF!</definedName>
    <definedName name="Debt_Service_Reserve_Drawn_Spread_year_6_plus" localSheetId="14">#REF!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3">#REF!</definedName>
    <definedName name="Debt_Service_Reserve_Fund" localSheetId="14">#REF!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3">#REF!</definedName>
    <definedName name="Debt_Service_Reserve_Fund_Change" localSheetId="14">#REF!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3">#REF!</definedName>
    <definedName name="Debt_Service_Reserve_Fund_Initial_Capitalization" localSheetId="14">#REF!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3">#REF!</definedName>
    <definedName name="Debt_Service_Reserve_Fund_Initital_Capitalization" localSheetId="14">#REF!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3">#REF!</definedName>
    <definedName name="Debt_Service_Reserve_Fund_Interest" localSheetId="14">#REF!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3">#REF!</definedName>
    <definedName name="Debt_Service_Reserve_LOC_Fee_Rate_year_1_to_5" localSheetId="14">#REF!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3">#REF!</definedName>
    <definedName name="Debt_Service_Reserve_LOC_Fee_Rate_year_6_plus" localSheetId="14">#REF!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3">#REF!</definedName>
    <definedName name="Debt_Service_Reserve_LOC_Loan_Spread" localSheetId="14">#REF!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3">#REF!</definedName>
    <definedName name="Debt_Service_Reserve_LOC_Spread" localSheetId="14">#REF!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3">#REF!</definedName>
    <definedName name="Debt_Service_Reserve_Switch" localSheetId="14">#REF!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3">#REF!</definedName>
    <definedName name="decimalsep" localSheetId="14">#REF!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3">#REF!</definedName>
    <definedName name="DEFTO65FACTOR" localSheetId="14">#REF!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3">#REF!</definedName>
    <definedName name="DELICIAS_operating_exp" localSheetId="14">#REF!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3">#REF!</definedName>
    <definedName name="DELTA" localSheetId="14">#REF!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[16]Assumptions!$C$22</definedName>
    <definedName name="Desktop" localSheetId="13">#REF!</definedName>
    <definedName name="Desktop" localSheetId="14">#REF!</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3"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[17]Input!$B$3</definedName>
    <definedName name="disc_month" localSheetId="13">#REF!</definedName>
    <definedName name="disc_month" localSheetId="14">#REF!</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[17]Input!$C$3</definedName>
    <definedName name="Discount_Year">[4]Inputs!$B$84</definedName>
    <definedName name="distribution_portanl">[5]Inputs!$B$24</definedName>
    <definedName name="DP1287TB1" localSheetId="13">#REF!</definedName>
    <definedName name="DP1287TB1" localSheetId="14">#REF!</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3">#REF!+#REF!</definedName>
    <definedName name="DR" localSheetId="14">#REF!+#REF!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3">#REF!</definedName>
    <definedName name="dual_treesteps" localSheetId="14">#REF!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3">#REF!</definedName>
    <definedName name="dual_volatility" localSheetId="14">#REF!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3">#REF!</definedName>
    <definedName name="dual_volatility2" localSheetId="14">#REF!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3" hidden="1">#REF!</definedName>
    <definedName name="DZ.IndSpec_Left" localSheetId="14" hidden="1">#REF!</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3" hidden="1">#REF!</definedName>
    <definedName name="DZ.IndSpec_Right" localSheetId="14"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3" hidden="1">{"SourcesUses",#N/A,TRUE,#N/A;"TransOverview",#N/A,TRUE,"CFMODEL"}</definedName>
    <definedName name="eeeeeeeeeee" localSheetId="14" hidden="1">{"SourcesUses",#N/A,TRUE,#N/A;"TransOverview",#N/A,TRUE,"CFMODEL"}</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hidden="1">{"SourcesUses",#N/A,TRUE,#N/A;"TransOverview",#N/A,TRUE,"CFMODEL"}</definedName>
    <definedName name="eeeeeeeeeeeeeeeeee" localSheetId="13" hidden="1">{"SourcesUses",#N/A,TRUE,"FundsFlow";"TransOverview",#N/A,TRUE,"FundsFlow"}</definedName>
    <definedName name="eeeeeeeeeeeeeeeeee" localSheetId="14" hidden="1">{"SourcesUses",#N/A,TRUE,"FundsFlow";"TransOverview",#N/A,TRUE,"FundsFlow"}</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hidden="1">{"SourcesUses",#N/A,TRUE,"FundsFlow";"TransOverview",#N/A,TRUE,"FundsFlow"}</definedName>
    <definedName name="effective_date">[5]Inputs!$B$14</definedName>
    <definedName name="eighty_seven" localSheetId="13">#REF!</definedName>
    <definedName name="eighty_seven" localSheetId="14">#REF!</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3">#REF!</definedName>
    <definedName name="electric" localSheetId="14">#REF!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[10]Assumptions!$C$13</definedName>
    <definedName name="Enterprise" localSheetId="13">#REF!</definedName>
    <definedName name="Enterprise" localSheetId="14">#REF!</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3">#REF!</definedName>
    <definedName name="entity" localSheetId="14">#REF!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3">#REF!</definedName>
    <definedName name="entity1" localSheetId="14">#REF!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3">#REF!</definedName>
    <definedName name="Equity_Bridge_Loan_Interest_Expense_Lease" localSheetId="14">#REF!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3">#REF!</definedName>
    <definedName name="equityapo_volatility" localSheetId="14">#REF!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3">#REF!</definedName>
    <definedName name="equityoption_treesteps" localSheetId="14">#REF!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3">#REF!</definedName>
    <definedName name="equityoption_volatility" localSheetId="14">#REF!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3">#REF!</definedName>
    <definedName name="eurofutopt_meanreversion" localSheetId="14">#REF!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3">#REF!</definedName>
    <definedName name="eurofutopt_model" localSheetId="14">#REF!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3">#REF!</definedName>
    <definedName name="eurofutopt_volatility" localSheetId="14">#REF!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3">#REF!</definedName>
    <definedName name="Excess_Dividend_Tax_Amount_Unlevered" localSheetId="14">#REF!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3">#REF!</definedName>
    <definedName name="Excess_Dividends_Tax_Amount" localSheetId="14">#REF!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3">#REF!</definedName>
    <definedName name="existing" localSheetId="14">#REF!</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3">#REF!</definedName>
    <definedName name="existing_table" localSheetId="14">#REF!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3"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3">#REF!</definedName>
    <definedName name="fdasdfdsadf" localSheetId="14">#REF!</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3">#REF!</definedName>
    <definedName name="fdfdfdfd" localSheetId="14">#REF!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3">#REF!</definedName>
    <definedName name="fdfdfdfdfd" localSheetId="14">#REF!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3">#REF!</definedName>
    <definedName name="FEDELEC" localSheetId="14">#REF!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3">#REF!</definedName>
    <definedName name="Federal_Income_Tax_Amount" localSheetId="14">#REF!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3">#REF!</definedName>
    <definedName name="Federal_Income_Tax_Amount_Unlevered" localSheetId="14">#REF!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3">#REF!</definedName>
    <definedName name="FEDGAS" localSheetId="14">#REF!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3">#REF!</definedName>
    <definedName name="fedopt_volatility" localSheetId="14">#REF!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3">#REF!</definedName>
    <definedName name="fielddelim" localSheetId="14">#REF!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3">#REF!</definedName>
    <definedName name="Fin_Plan_1293" localSheetId="14">#REF!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3">#REF!</definedName>
    <definedName name="Fire_District_Payment_Base_Year" localSheetId="14">#REF!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3">#REF!</definedName>
    <definedName name="Fire_District_Payment_Input" localSheetId="14">#REF!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3">#REF!</definedName>
    <definedName name="FirstOne" localSheetId="14">#REF!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3"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hidden="1">{#N/A,#N/A,FALSE,"Aging Summary";#N/A,#N/A,FALSE,"Ratio Analysis";#N/A,#N/A,FALSE,"Test 120 Day Accts";#N/A,#N/A,FALSE,"Tickmarks"}</definedName>
    <definedName name="Fringe_Rate_1995">'[18]FED G&amp;A Assumption Rates'!$B$4</definedName>
    <definedName name="Fringe_Rate_1996">'[18]FED G&amp;A Assumption Rates'!$C$4</definedName>
    <definedName name="Fringe_Rate_1997">'[18]FED G&amp;A Assumption Rates'!$D$4</definedName>
    <definedName name="Fringe_Rate_1998">'[18]FED G&amp;A Assumption Rates'!$E$4</definedName>
    <definedName name="Fringe_Rate_1999">'[18]FED G&amp;A Assumption Rates'!$F$4</definedName>
    <definedName name="Fringe_Rate_2000">'[18]FED G&amp;A Assumption Rates'!$G$4</definedName>
    <definedName name="FUN" localSheetId="13">#REF!</definedName>
    <definedName name="FUN" localSheetId="14">#REF!</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[19]Futures!$J$1:$BT$2</definedName>
    <definedName name="FutMTM">[19]Futures!$B$34:$BT$50</definedName>
    <definedName name="FutVol">[19]Futures!$B$7:$BT$25</definedName>
    <definedName name="fwdopt_meanreversion" localSheetId="13">#REF!</definedName>
    <definedName name="fwdopt_meanreversion" localSheetId="14">#REF!</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3">#REF!</definedName>
    <definedName name="fwdopt_meshpoints" localSheetId="14">#REF!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3">#REF!</definedName>
    <definedName name="fwdopt_model" localSheetId="14">#REF!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[20]Input1!$B$6</definedName>
    <definedName name="g" localSheetId="13" hidden="1">{"SourcesUses",#N/A,TRUE,#N/A;"TransOverview",#N/A,TRUE,"CFMODEL"}</definedName>
    <definedName name="g" localSheetId="14" hidden="1">{"SourcesUses",#N/A,TRUE,#N/A;"TransOverview",#N/A,TRUE,"CFMODEL"}</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hidden="1">{"SourcesUses",#N/A,TRUE,#N/A;"TransOverview",#N/A,TRUE,"CFMODEL"}</definedName>
    <definedName name="gas" localSheetId="13">#REF!</definedName>
    <definedName name="gas" localSheetId="14">#REF!</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[19]GasServices!$L$1:$BU$2</definedName>
    <definedName name="GasServicesMTM">[19]GasServices!$B$62:$BU$105</definedName>
    <definedName name="GasServicesVol">[19]GasServices!$B$7:$BU$50</definedName>
    <definedName name="Gastos_a_prorratear" localSheetId="13">#REF!</definedName>
    <definedName name="Gastos_a_prorratear" localSheetId="14">#REF!</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[21]Parameters!$D$16</definedName>
    <definedName name="gfdg" localSheetId="13"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3">#REF!</definedName>
    <definedName name="gfgfgf" localSheetId="14">#REF!</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3" hidden="1">{"SourcesUses",#N/A,TRUE,#N/A;"TransOverview",#N/A,TRUE,"CFMODEL"}</definedName>
    <definedName name="gggg" localSheetId="14" hidden="1">{"SourcesUses",#N/A,TRUE,#N/A;"TransOverview",#N/A,TRUE,"CFMODEL"}</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hidden="1">{"SourcesUses",#N/A,TRUE,#N/A;"TransOverview",#N/A,TRUE,"CFMODEL"}</definedName>
    <definedName name="Gross_Earnings_Tax_Amount" localSheetId="13">#REF!</definedName>
    <definedName name="Gross_Earnings_Tax_Amount" localSheetId="14">#REF!</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3" hidden="1">{"SourcesUses",#N/A,TRUE,#N/A;"TransOverview",#N/A,TRUE,"CFMODEL"}</definedName>
    <definedName name="hhhh" localSheetId="14" hidden="1">{"SourcesUses",#N/A,TRUE,#N/A;"TransOverview",#N/A,TRUE,"CFMODEL"}</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hidden="1">{"SourcesUses",#N/A,TRUE,#N/A;"TransOverview",#N/A,TRUE,"CFMODEL"}</definedName>
    <definedName name="hkjhkhkjhkh">#REF!</definedName>
    <definedName name="hn._I006" localSheetId="13" hidden="1">#REF!</definedName>
    <definedName name="hn._I006" localSheetId="14" hidden="1">#REF!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3" hidden="1">#REF!</definedName>
    <definedName name="hn._I018" localSheetId="14"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3" hidden="1">#REF!</definedName>
    <definedName name="hn._I024" localSheetId="14"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3" hidden="1">#REF!</definedName>
    <definedName name="hn._I028" localSheetId="1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3" hidden="1">#REF!</definedName>
    <definedName name="hn._I029" localSheetId="14"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3" hidden="1">#REF!</definedName>
    <definedName name="hn._I030" localSheetId="14"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3" hidden="1">#REF!</definedName>
    <definedName name="hn._I031" localSheetId="14"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3" hidden="1">#REF!</definedName>
    <definedName name="hn._I044" localSheetId="14"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3" hidden="1">#REF!</definedName>
    <definedName name="hn._I051" localSheetId="1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3" hidden="1">#REF!</definedName>
    <definedName name="hn._I059" localSheetId="14"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3" hidden="1">#REF!</definedName>
    <definedName name="hn._I062" localSheetId="14"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3" hidden="1">#REF!</definedName>
    <definedName name="hn._I070" localSheetId="14"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3" hidden="1">#REF!</definedName>
    <definedName name="hn._I071" localSheetId="14"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3" hidden="1">#REF!</definedName>
    <definedName name="hn._I075" localSheetId="14"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3" hidden="1">#REF!</definedName>
    <definedName name="hn._I077" localSheetId="14"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3" hidden="1">#REF!</definedName>
    <definedName name="hn._I083" localSheetId="14"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3" hidden="1">#REF!</definedName>
    <definedName name="hn._I085" localSheetId="14"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3" hidden="1">#REF!</definedName>
    <definedName name="hn._P001" localSheetId="14"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3" hidden="1">#REF!</definedName>
    <definedName name="hn._P002" localSheetId="14"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3" hidden="1">#REF!</definedName>
    <definedName name="hn._P004" localSheetId="14"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3" hidden="1">#REF!</definedName>
    <definedName name="hn._P014" localSheetId="1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3" hidden="1">#REF!</definedName>
    <definedName name="hn._P016" localSheetId="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3" hidden="1">#REF!</definedName>
    <definedName name="hn._P017" localSheetId="14"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3" hidden="1">#REF!</definedName>
    <definedName name="hn._P017g" localSheetId="14"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3" hidden="1">#REF!</definedName>
    <definedName name="hn._P021" localSheetId="14"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3" hidden="1">#REF!</definedName>
    <definedName name="hn._P024" localSheetId="14"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3" hidden="1">#REF!</definedName>
    <definedName name="hn.Add015" localSheetId="1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[22]LTM!$G$461:$J$461,[22]LTM!$G$463:$J$464,[22]LTM!$G$468:$J$469,[22]LTM!$G$473:$J$475,[22]LTM!$G$480:$J$480,[22]LTM!$G$484:$J$485,[22]LTM!$G$490:$J$490,[22]LTM!$G$514:$J$518,[22]LTM!$G$525:$J$526,[22]LTM!$G$532:$J$537</definedName>
    <definedName name="hn.ConvertZero2" hidden="1">[22]LTM!$G$560:$J$560,[22]LTM!$H$590:$J$591,[22]LTM!$H$614:$J$614,[22]LTM!$H$635:$J$636,[22]LTM!$G$676:$J$680,[22]LTM!$G$686:$J$686,[22]LTM!$G$688:$J$694,[22]LTM!$G$681:$J$682</definedName>
    <definedName name="hn.ConvertZero3" hidden="1">[22]LTM!$G$699:$J$706,[22]LTM!$G$710:$J$714,[22]LTM!$G$717:$J$734,[22]LTM!$G$738:$J$738,[22]LTM!$G$745:$J$751</definedName>
    <definedName name="hn.ConvertZero4" hidden="1">[22]LTM!$G$840:$J$840,[22]LTM!$H$1266:$J$1266,[22]LTM!$G$1267:$J$1267,[22]LTM!$G$1454:$J$1461,[22]LTM!$J$1462,[22]LTM!$J$1463,[22]LTM!$G$1468:$J$1469,[22]LTM!$L$1469:$N$1469</definedName>
    <definedName name="hn.ConvertZeroUnhide1" hidden="1">[22]LTM!$G$1469:$J$1469,[22]LTM!$L$1469:$N$1469,[22]LTM!$H$1266:$J$1266</definedName>
    <definedName name="hn.Delete015" localSheetId="13" hidden="1">#REF!,#REF!,#REF!,#REF!</definedName>
    <definedName name="hn.Delete015" localSheetId="14" hidden="1">#REF!,#REF!,#REF!,#REF!</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3" hidden="1">#REF!</definedName>
    <definedName name="hn.domestic" localSheetId="14" hidden="1">#REF!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[22]DropZone!$B$2:$I$118,[22]DropZone!$B$120:$I$132,[22]DropZone!$B$134:$I$136,[22]DropZone!$B$138:$I$146</definedName>
    <definedName name="hn.ExtDb" hidden="1">FALSE</definedName>
    <definedName name="hn.Global" localSheetId="13" hidden="1">#REF!</definedName>
    <definedName name="hn.Global" localSheetId="14" hidden="1">#REF!</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[22]LTM!$G$461:$N$477,[22]LTM!$G$480:$N$539,[22]LTM!$G$548:$N$667,[22]LTM!$G$676:$N$1266,[22]LTM!$G$1454:$N$1461,[22]LTM!$G$1463:$N$1465,[22]LTM!$G$1468:$N$1469</definedName>
    <definedName name="hn.ModelType" hidden="1">"DEAL"</definedName>
    <definedName name="hn.ModelVersion" hidden="1">1</definedName>
    <definedName name="hn.MultbyFXRates" hidden="1">[22]LTM!$G$461:$N$477,[22]LTM!$G$480:$N$539,[22]LTM!$G$548:$N$667,[22]LTM!$G$676:$N$1266,[22]LTM!$G$1454:$N$1461,[22]LTM!$G$1463:$N$1465,[22]LTM!$G$1468:$N$1469</definedName>
    <definedName name="hn.MultByFXRates1" hidden="1">[22]LTM!$G$461:$G$477,[22]LTM!$G$480:$G$539,[22]LTM!$G$548:$G$562,[22]LTM!$G$676:$G$840,[22]LTM!$G$1454:$G$1469</definedName>
    <definedName name="hn.MultByFXRates2" hidden="1">[22]LTM!$H$461:$H$477,[22]LTM!$H$480:$H$539,[22]LTM!$H$548:$H$667,[22]LTM!$H$676:$H$1266,[22]LTM!$H$1454:$H$1469</definedName>
    <definedName name="hn.MultByFXRates3" hidden="1">[22]LTM!$I$461:$I$477,[22]LTM!$I$480:$I$539,[22]LTM!$I$548:$I$667,[22]LTM!$I$676:$I$1266,[22]LTM!$I$1454:$I$1469</definedName>
    <definedName name="hn.MultbyFxrates4" hidden="1">[22]LTM!$J$461:$J$477,[22]LTM!$J$480:$J$539,[22]LTM!$J$548:$J$668,[22]LTM!$J$676:$J$1266,[22]LTM!$J$1454:$J$1461,[22]LTM!$J$1463:$J$1465,[22]LTM!$J$1468</definedName>
    <definedName name="hn.multbyfxrates5" hidden="1">[22]LTM!$L$461:$L$477,[22]LTM!$L$480:$L$539,[22]LTM!$L$548:$L$562,[22]LTM!$L$676:$L$840,[22]LTM!$L$1454:$L$1469</definedName>
    <definedName name="hn.multbyfxrates6" hidden="1">[22]LTM!$M$461:$M$477,[22]LTM!$M$480:$M$539,[22]LTM!$M$548:$M$668,[22]LTM!$M$676:$M$1266,[22]LTM!$M$1454:$M$1469</definedName>
    <definedName name="hn.multbyfxrates7" hidden="1">[22]LTM!$N$461:$N$477,[22]LTM!$N$480:$N$539,[22]LTM!$N$548:$N$667,[22]LTM!$N$676:$N$1266,[22]LTM!$N$1454:$N$1469</definedName>
    <definedName name="hn.MultByFXRatesBot1" hidden="1">[22]LTM!$G$676:$G$682,[22]LTM!$G$686,[22]LTM!$G$688:$G$694,[22]LTM!$G$699:$G$706,[22]LTM!$G$710:$G$714,[22]LTM!$G$717:$G$734,[22]LTM!$G$738,[22]LTM!$G$738,[22]LTM!$G$745:$G$751,[22]LTM!$G$840,[22]LTM!$G$1454:$G$1461,[22]LTM!$G$1468:$G$1469</definedName>
    <definedName name="hn.MultByFXRatesBot2" hidden="1">[22]LTM!$H$676:$H$682,[22]LTM!$H$686,[22]LTM!$H$688:$H$694,[22]LTM!$H$699:$H$706,[22]LTM!$H$710:$H$714,[22]LTM!$H$717:$H$734,[22]LTM!$H$738,[22]LTM!$H$745:$H$751,[22]LTM!$H$840,[22]LTM!$H$1266,[22]LTM!$H$1454:$H$1461,[22]LTM!$H$1468:$H$1469</definedName>
    <definedName name="hn.MultByFXRatesBot3" hidden="1">[22]LTM!$I$676:$I$682,[22]LTM!$I$686,[22]LTM!$I$688:$I$694,[22]LTM!$I$699:$I$706,[22]LTM!$I$710:$I$714,[22]LTM!$I$717:$I$734,[22]LTM!$I$738,[22]LTM!$I$745:$I$751,[22]LTM!$I$840,[22]LTM!$I$1266,[22]LTM!$I$1454:$I$1461,[22]LTM!$I$1468:$I$1469</definedName>
    <definedName name="hn.MultByFXRatesBot4" hidden="1">[22]LTM!$J$676:$J$682,[22]LTM!$J$686,[22]LTM!$J$688:$J$694,[22]LTM!$J$699:$J$706,[22]LTM!$J$710:$J$714,[22]LTM!$J$717:$J$734,[22]LTM!$J$738,[22]LTM!$J$745:$J$751,[22]LTM!$J$840,[22]LTM!$J$1266,[22]LTM!$J$1454:$J$1461,[22]LTM!$J$1463:$J$1465,[22]LTM!$J$1468</definedName>
    <definedName name="hn.MultByFXRatesBot5" hidden="1">[22]LTM!$L$676:$L$682,[22]LTM!$L$686,[22]LTM!$L$688:$L$694,[22]LTM!$L$699:$L$706,[22]LTM!$L$710:$L$714,[22]LTM!$L$717:$L$734,[22]LTM!$L$738,[22]LTM!$L$745:$L$751,[22]LTM!$L$837:$L$838,[22]LTM!$L$1454:$L$1458,[22]LTM!$L$1468:$L$1469</definedName>
    <definedName name="hn.MultByFXRatesBot6" hidden="1">[22]LTM!$M$676:$M$682,[22]LTM!$M$686,[22]LTM!$M$688:$M$694,[22]LTM!$M$699:$M$706,[22]LTM!$M$710:$M$714,[22]LTM!$M$717:$M$734,[22]LTM!$M$738,[22]LTM!$M$745:$M$751,[22]LTM!$M$837:$M$838,[22]LTM!$M$1454:$M$1458,[22]LTM!$M$1468:$M$1469</definedName>
    <definedName name="hn.MultByFXRatesBot7" hidden="1">[22]LTM!$N$676:$N$682,[22]LTM!$N$686,[22]LTM!$N$688:$N$694,[22]LTM!$N$699:$N$706,[22]LTM!$N$710:$N$714,[22]LTM!$N$717:$N$734,[22]LTM!$N$738,[22]LTM!$N$745:$N$751,[22]LTM!$N$837:$N$838,[22]LTM!$N$1454:$N$1458,[22]LTM!$N$1468:$N$1469</definedName>
    <definedName name="hn.MultByFXRatesTop1" hidden="1">[22]LTM!$G$461,[22]LTM!$G$463:$G$464,[22]LTM!$G$468:$G$469,[22]LTM!$G$473:$G$475,[22]LTM!$G$480,[22]LTM!$G$484:$G$485,[22]LTM!$G$490:$G$509,[22]LTM!$G$512,[22]LTM!$G$514:$G$518,[22]LTM!$G$525:$G$526,[22]LTM!$G$532:$G$537,[22]LTM!$G$560</definedName>
    <definedName name="hn.MultByFXRatesTop2" hidden="1">[22]LTM!$H$461,[22]LTM!$H$463:$H$464,[22]LTM!$H$468:$H$469,[22]LTM!$H$473:$H$475,[22]LTM!$H$480,[22]LTM!$H$484:$H$485,[22]LTM!$H$490:$H$509,[22]LTM!$H$512,[22]LTM!$H$514:$H$518,[22]LTM!$H$525:$H$526,[22]LTM!$H$532:$H$537,[22]LTM!$H$560,[22]LTM!$H$590:$H$591,[22]LTM!$H$614:$H$631,[22]LTM!$H$635:$H$636</definedName>
    <definedName name="hn.MultByFXRatesTop3" hidden="1">[22]LTM!$I$461,[22]LTM!$I$463:$I$464,[22]LTM!$I$468:$I$469,[22]LTM!$I$473:$I$475,[22]LTM!$I$480,[22]LTM!$I$484:$I$485,[22]LTM!$I$490:$I$509,[22]LTM!$I$512,[22]LTM!$I$514:$I$518,[22]LTM!$I$525:$I$526,[22]LTM!$I$532:$I$537,[22]LTM!$I$560,[22]LTM!$I$590:$I$591,[22]LTM!$I$614:$I$631,[22]LTM!$I$635:$I$636</definedName>
    <definedName name="hn.MultByFXRatesTop4" hidden="1">[22]LTM!$J$461,[22]LTM!$J$463:$J$464,[22]LTM!$J$468:$J$469,[22]LTM!$J$473:$J$475,[22]LTM!$J$480,[22]LTM!$J$484:$J$485,[22]LTM!$J$490:$J$509,[22]LTM!$J$512,[22]LTM!$J$514:$J$518,[22]LTM!$J$525:$J$526,[22]LTM!$J$532:$J$537,[22]LTM!$J$560,[22]LTM!$J$590:$J$591,[22]LTM!$J$614:$J$631,[22]LTM!$J$635:$J$636</definedName>
    <definedName name="hn.MultByFXRatesTop5" hidden="1">[22]LTM!$L$461,[22]LTM!$L$463:$L$464,[22]LTM!$L$468:$L$469,[22]LTM!$L$473:$L$475,[22]LTM!$L$480,[22]LTM!$L$484:$L$485,[22]LTM!$L$490:$L$509,[22]LTM!$L$512,[22]LTM!$L$514:$L$518,[22]LTM!$L$525:$L$526,[22]LTM!$L$532:$L$537,[22]LTM!$L$560</definedName>
    <definedName name="hn.MultByFXRatesTop6" hidden="1">[22]LTM!$M$461,[22]LTM!$M$463:$M$464,[22]LTM!$M$468:$M$469,[22]LTM!$M$473:$M$475,[22]LTM!$M$480,[22]LTM!$M$484:$M$485,[22]LTM!$M$490:$M$509,[22]LTM!$M$512,[22]LTM!$M$514:$M$518,[22]LTM!$M$525:$M$526,[22]LTM!$M$532:$M$537,[22]LTM!$M$560,[22]LTM!$M$590:$M$591,[22]LTM!$M$614:$M$631,[22]LTM!$M$635:$M$636</definedName>
    <definedName name="hn.MultByFXRatesTop7" hidden="1">[22]LTM!$N$461,[22]LTM!$N$463:$N$464,[22]LTM!$N$468:$N$469,[22]LTM!$N$473:$N$475,[22]LTM!$N$480,[22]LTM!$N$484:$N$485,[22]LTM!$N$490:$N$509,[22]LTM!$N$512,[22]LTM!$N$514:$N$518,[22]LTM!$N$525:$N$526,[22]LTM!$N$532:$N$537,[22]LTM!$N$560,[22]LTM!$N$590:$N$591,[22]LTM!$N$614:$N$631,[22]LTM!$N$635:$N$636</definedName>
    <definedName name="hn.NoUpload" hidden="1">0</definedName>
    <definedName name="hn.Version">"Version 2.14"</definedName>
    <definedName name="hn.YearLabel" localSheetId="13" hidden="1">#REF!</definedName>
    <definedName name="hn.YearLabel" localSheetId="14" hidden="1">#REF!</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3" hidden="1">{"'Attachment'!$A$1:$L$49"}</definedName>
    <definedName name="HTML_Control" localSheetId="14" hidden="1">{"'Attachment'!$A$1:$L$49"}</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hidden="1">{"'Attachment'!$A$1:$L$49"}</definedName>
    <definedName name="HTML_Control1" localSheetId="13" hidden="1">{"'Attachment'!$A$1:$L$49"}</definedName>
    <definedName name="HTML_Control1" localSheetId="14"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hidden="1">{"'Attachment'!$A$1:$L$49"}</definedName>
    <definedName name="HTML_Control2" localSheetId="13" hidden="1">{"'Attachment'!$A$1:$L$49"}</definedName>
    <definedName name="HTML_Control2" localSheetId="14"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hidden="1">{"'Attachment'!$A$1:$L$49"}</definedName>
    <definedName name="HTML_Control3" localSheetId="13" hidden="1">{"'Attachment'!$A$1:$L$49"}</definedName>
    <definedName name="HTML_Control3" localSheetId="14"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3"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3" hidden="1">{#N/A,#N/A,FALSE,"RECAP";#N/A,#N/A,FALSE,"MATBYCLS";#N/A,#N/A,FALSE,"STATUS";#N/A,#N/A,FALSE,"OP-ACT";#N/A,#N/A,FALSE,"W_O"}</definedName>
    <definedName name="IMPAC2004" localSheetId="14" hidden="1">{#N/A,#N/A,FALSE,"RECAP";#N/A,#N/A,FALSE,"MATBYCLS";#N/A,#N/A,FALSE,"STATUS";#N/A,#N/A,FALSE,"OP-ACT";#N/A,#N/A,FALSE,"W_O"}</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3">#REF!</definedName>
    <definedName name="Inc" localSheetId="14">#REF!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3">#REF!</definedName>
    <definedName name="IncAcct" localSheetId="14">#REF!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3">#REF!</definedName>
    <definedName name="IncDesc" localSheetId="14">#REF!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3">#REF!</definedName>
    <definedName name="index" localSheetId="14">#REF!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[10]Assumptions!$C$12</definedName>
    <definedName name="Infl2002">[23]Assumptions!$B$6</definedName>
    <definedName name="Infl2003">[23]Assumptions!$B$7</definedName>
    <definedName name="Infl2004">[23]Assumptions!$B$8</definedName>
    <definedName name="Infl2005">[23]Assumptions!$B$9</definedName>
    <definedName name="Infl2006">[23]Assumptions!$B$10</definedName>
    <definedName name="Inflation_1996">'[18]FED G&amp;A Assumption Rates'!$B$6</definedName>
    <definedName name="Inflation_1997">'[18]FED G&amp;A Assumption Rates'!$C$6</definedName>
    <definedName name="Inflation_1998">'[18]FED G&amp;A Assumption Rates'!$D$6</definedName>
    <definedName name="Inflation_1999">'[18]FED G&amp;A Assumption Rates'!$E$6</definedName>
    <definedName name="Inflation_2000">'[18]FED G&amp;A Assumption Rates'!$F$6</definedName>
    <definedName name="initexp" localSheetId="13">#REF!</definedName>
    <definedName name="initexp" localSheetId="14">#REF!</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3">#REF!</definedName>
    <definedName name="Initial_Cash_Flow_Quarter" localSheetId="14">#REF!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3">#REF!</definedName>
    <definedName name="Initial_Operating_Period_Working_Capital_Percentage" localSheetId="14">#REF!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3">#REF!</definedName>
    <definedName name="Initial_Working_Capital_Calculation" localSheetId="14">#REF!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3">#REF!</definedName>
    <definedName name="Insurance_Cost_in_1999" localSheetId="14">#REF!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3">#REF!</definedName>
    <definedName name="INT" localSheetId="14">#REF!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[23]Assumptions!$B$12</definedName>
    <definedName name="Interco2002">[23]Assumptions!$B$13</definedName>
    <definedName name="Interco2003">[23]Assumptions!$B$14</definedName>
    <definedName name="Interco2004">[23]Assumptions!$B$15</definedName>
    <definedName name="Interco2005">[23]Assumptions!$B$16</definedName>
    <definedName name="Interco2006">[23]Assumptions!$B$17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3">#REF!</definedName>
    <definedName name="ISO_Fees_Base_Year" localSheetId="14">#REF!</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3">#REF!</definedName>
    <definedName name="ISO_Fees_Input" localSheetId="14">#REF!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3">#REF!</definedName>
    <definedName name="istat" localSheetId="14">#REF!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3">#REF!</definedName>
    <definedName name="JANBS" localSheetId="14">#REF!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3">#REF!</definedName>
    <definedName name="JE" localSheetId="14">#REF!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3"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3" hidden="1">{"2002Frcst","06Month",FALSE,"Frcst Format 2002"}</definedName>
    <definedName name="July2007" localSheetId="14" hidden="1">{"2002Frcst","06Month",FALSE,"Frcst Format 2002"}</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hidden="1">{"2002Frcst","06Month",FALSE,"Frcst Format 2002"}</definedName>
    <definedName name="June" localSheetId="13"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3" hidden="1">#REF!</definedName>
    <definedName name="jutf" localSheetId="14" hidden="1">#REF!</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3" hidden="1">#REF!</definedName>
    <definedName name="JWSActualDiscBonus2006" localSheetId="14"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3" hidden="1">#REF!</definedName>
    <definedName name="JWSBase2005" localSheetId="14"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3" hidden="1">#REF!</definedName>
    <definedName name="JWSBase2006" localSheetId="14"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3" hidden="1">#REF!</definedName>
    <definedName name="JWSBase2007" localSheetId="14"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3" hidden="1">#REF!</definedName>
    <definedName name="JWSBonusPool" localSheetId="14"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3" hidden="1">#REF!</definedName>
    <definedName name="JWSBonusReceived2006" localSheetId="14"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3" hidden="1">#REF!</definedName>
    <definedName name="JWSBonusSacr2006" localSheetId="14"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3" hidden="1">#REF!</definedName>
    <definedName name="JWSBusinessArea" localSheetId="14"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3" hidden="1">#REF!</definedName>
    <definedName name="JWSCostCentre" localSheetId="14"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3" hidden="1">#REF!</definedName>
    <definedName name="JWSCountry" localSheetId="14"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3" hidden="1">#REF!</definedName>
    <definedName name="JWSCurrency" localSheetId="14"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3" hidden="1">#REF!</definedName>
    <definedName name="JWSDataArea" localSheetId="14"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3" hidden="1">#REF!</definedName>
    <definedName name="JWSDepartment" localSheetId="14"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3" hidden="1">#REF!</definedName>
    <definedName name="JWSDiscBonus2006" localSheetId="14"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3" hidden="1">#REF!</definedName>
    <definedName name="JWSEmpID" localSheetId="14"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3" hidden="1">#REF!</definedName>
    <definedName name="JWSEmpName" localSheetId="14"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3" hidden="1">#REF!</definedName>
    <definedName name="JWSFTE" localSheetId="14"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3" hidden="1">#REF!</definedName>
    <definedName name="JWSG1_Base_M" localSheetId="14"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3" hidden="1">#REF!</definedName>
    <definedName name="JWSG1_Base_UQ" localSheetId="14"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3" hidden="1">#REF!</definedName>
    <definedName name="JWSG1_JobCode" localSheetId="14"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3" hidden="1">#REF!</definedName>
    <definedName name="JWSG1_MarketDesc" localSheetId="14"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3" hidden="1">#REF!</definedName>
    <definedName name="JWSG1_SurveyCode" localSheetId="14"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3" hidden="1">#REF!</definedName>
    <definedName name="JWSG1_TotalComp_M" localSheetId="14"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3" hidden="1">#REF!</definedName>
    <definedName name="JWSG1_TotalComp_UQ" localSheetId="14"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3" hidden="1">#REF!</definedName>
    <definedName name="JWSG2_Base_M" localSheetId="14"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3" hidden="1">#REF!</definedName>
    <definedName name="JWSG2_Base_UQ" localSheetId="14"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3" hidden="1">#REF!</definedName>
    <definedName name="JWSG2_JobCode" localSheetId="14"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3" hidden="1">#REF!</definedName>
    <definedName name="JWSG2_MarketDesc" localSheetId="14"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3" hidden="1">#REF!</definedName>
    <definedName name="JWSG2_SurveyCode" localSheetId="14"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3" hidden="1">#REF!</definedName>
    <definedName name="JWSG2_TotalComp_M" localSheetId="14"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3" hidden="1">#REF!</definedName>
    <definedName name="JWSG2_TotalComp_UQ" localSheetId="14"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3" hidden="1">#REF!</definedName>
    <definedName name="JWSGender" localSheetId="14"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3" hidden="1">#REF!</definedName>
    <definedName name="JWSGuarBonus2006" localSheetId="14"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3" hidden="1">#REF!</definedName>
    <definedName name="JWSHireDate" localSheetId="14"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3" hidden="1">#REF!</definedName>
    <definedName name="JWSIntAssign" localSheetId="14"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3" hidden="1">#REF!</definedName>
    <definedName name="JWSJobTitle" localSheetId="14"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3" hidden="1">#REF!</definedName>
    <definedName name="JWSManagerLevel" localSheetId="14"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3" hidden="1">#REF!</definedName>
    <definedName name="JWSOffshorePen2006" localSheetId="14"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3" hidden="1">#REF!</definedName>
    <definedName name="JWSPerChangeSalary" localSheetId="14"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3" hidden="1">#REF!</definedName>
    <definedName name="JWSPerChangeTotalComp" localSheetId="14"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3" hidden="1">#REF!</definedName>
    <definedName name="JWSPerformGuar2006" localSheetId="14"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3" hidden="1">#REF!</definedName>
    <definedName name="JWSProductLine" localSheetId="14"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3" hidden="1">#REF!</definedName>
    <definedName name="JWSProfitSharing2006" localSheetId="14"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3" hidden="1">#REF!</definedName>
    <definedName name="JWSPromotionFlag" localSheetId="14"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3" hidden="1">#REF!</definedName>
    <definedName name="JWSPropJobTitle" localSheetId="14"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3" hidden="1">#REF!</definedName>
    <definedName name="JWSPropManagerLevel" localSheetId="14"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3" hidden="1">#REF!</definedName>
    <definedName name="JWSRating2004" localSheetId="14"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3" hidden="1">#REF!</definedName>
    <definedName name="JWSRating2005" localSheetId="1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3" hidden="1">#REF!</definedName>
    <definedName name="JWSRating2006" localSheetId="14"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3" hidden="1">#REF!</definedName>
    <definedName name="JWSRational" localSheetId="14"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3" hidden="1">#REF!</definedName>
    <definedName name="JWSRegion" localSheetId="14"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3" hidden="1">#REF!</definedName>
    <definedName name="JWSSalesCommQ42006" localSheetId="14"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3" hidden="1">#REF!</definedName>
    <definedName name="JWSTotalBonus2005" localSheetId="14"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3" hidden="1">#REF!</definedName>
    <definedName name="JWSTotalBonus2006" localSheetId="14"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3" hidden="1">#REF!</definedName>
    <definedName name="JWSTotalComp2004" localSheetId="14"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3" hidden="1">#REF!</definedName>
    <definedName name="JWSTotalComp2005" localSheetId="1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3" hidden="1">#REF!</definedName>
    <definedName name="JWSTotalComp2006" localSheetId="14"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3" hidden="1">#REF!</definedName>
    <definedName name="JWSValueAccount2006" localSheetId="14"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3" hidden="1">#REF!</definedName>
    <definedName name="JWSValueAccount2007" localSheetId="14"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3" hidden="1">#REF!</definedName>
    <definedName name="JWSVAMarker" localSheetId="14"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3" hidden="1">#REF!</definedName>
    <definedName name="k" localSheetId="14"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3"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3">#REF!</definedName>
    <definedName name="kjkj" localSheetId="14">#REF!</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3" hidden="1">{"Sch.L_MaterialIssue",#N/A,FALSE,"Sch.L"}</definedName>
    <definedName name="ksjfjJJJJ" localSheetId="14" hidden="1">{"Sch.L_MaterialIssue",#N/A,FALSE,"Sch.L"}</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hidden="1">{"Sch.L_MaterialIssue",#N/A,FALSE,"Sch.L"}</definedName>
    <definedName name="LAHRS" localSheetId="13">#REF!</definedName>
    <definedName name="LAHRS" localSheetId="14">#REF!</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3">#REF!</definedName>
    <definedName name="Land_Purchase_Option_Pmts" localSheetId="14">#REF!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3">#REF!</definedName>
    <definedName name="Land_Trust_Funding_Input" localSheetId="14">#REF!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3">#REF!</definedName>
    <definedName name="Land_Trust_Funding_Period" localSheetId="14">#REF!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3">#REF!</definedName>
    <definedName name="LARR" localSheetId="14">#REF!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3">IF('CARE Table 1'!Values_Entered,HEADER_ROW+'CARE Table 1'!Number_of_Payments,HEADER_ROW)</definedName>
    <definedName name="Last_Row" localSheetId="23">IF('CARE Table 11'!Values_Entered,HEADER_ROW+'CARE Table 11'!Number_of_Payments,HEADER_ROW)</definedName>
    <definedName name="Last_Row" localSheetId="14">IF('CARE Table 2'!Values_Entered,HEADER_ROW+'CARE Table 2'!Number_of_Payments,HEADER_ROW)</definedName>
    <definedName name="Last_Row" localSheetId="15">IF('CARE Table 3A _3B'!Values_Entered,HEADER_ROW+'CARE Table 3A _3B'!Number_of_Payments,HEADER_ROW)</definedName>
    <definedName name="Last_Row" localSheetId="16">IF('CARE Table 4'!Values_Entered,HEADER_ROW+'CARE Table 4'!Number_of_Payments,HEADER_ROW)</definedName>
    <definedName name="Last_Row" localSheetId="17">IF('CARE Table 5'!Values_Entered,HEADER_ROW+'CARE Table 5'!Number_of_Payments,HEADER_ROW)</definedName>
    <definedName name="Last_Row" localSheetId="18">IF('CARE Table 6'!Values_Entered,HEADER_ROW+'CARE Table 6'!Number_of_Payments,HEADER_ROW)</definedName>
    <definedName name="Last_Row" localSheetId="19">IF('CARE Table 7'!Values_Entered,HEADER_ROW+'CARE Table 7'!Number_of_Payments,HEADER_ROW)</definedName>
    <definedName name="Last_Row" localSheetId="20">IF('CARE Table 8'!Values_Entered,HEADER_ROW+'CARE Table 8'!Number_of_Payments,HEADER_ROW)</definedName>
    <definedName name="Last_Row" localSheetId="21">IF('CARE Table 9'!Values_Entered,HEADER_ROW+'CARE Table 9'!Number_of_Payments,HEADER_ROW)</definedName>
    <definedName name="Last_Row">IF(Values_Entered,HEADER_ROW+Number_of_Payments,HEADER_ROW)</definedName>
    <definedName name="Last_Row_Pref" localSheetId="13">IF('CARE Table 1'!Values_Entered_Pref,HEADER_ROW_PREF+'CARE Table 1'!No_of_Pamts_Pref,HEADER_ROW_PREF)</definedName>
    <definedName name="Last_Row_Pref" localSheetId="23">IF('CARE Table 11'!Values_Entered_Pref,HEADER_ROW_PREF+'CARE Table 11'!No_of_Pamts_Pref,HEADER_ROW_PREF)</definedName>
    <definedName name="Last_Row_Pref" localSheetId="14">IF('CARE Table 2'!Values_Entered_Pref,HEADER_ROW_PREF+'CARE Table 2'!No_of_Pamts_Pref,HEADER_ROW_PREF)</definedName>
    <definedName name="Last_Row_Pref" localSheetId="15">IF('CARE Table 3A _3B'!Values_Entered_Pref,HEADER_ROW_PREF+'CARE Table 3A _3B'!No_of_Pamts_Pref,HEADER_ROW_PREF)</definedName>
    <definedName name="Last_Row_Pref" localSheetId="16">IF('CARE Table 4'!Values_Entered_Pref,HEADER_ROW_PREF+'CARE Table 4'!No_of_Pamts_Pref,HEADER_ROW_PREF)</definedName>
    <definedName name="Last_Row_Pref" localSheetId="17">IF('CARE Table 5'!Values_Entered_Pref,HEADER_ROW_PREF+'CARE Table 5'!No_of_Pamts_Pref,HEADER_ROW_PREF)</definedName>
    <definedName name="Last_Row_Pref" localSheetId="18">IF('CARE Table 6'!Values_Entered_Pref,HEADER_ROW_PREF+'CARE Table 6'!No_of_Pamts_Pref,HEADER_ROW_PREF)</definedName>
    <definedName name="Last_Row_Pref" localSheetId="19">IF('CARE Table 7'!Values_Entered_Pref,HEADER_ROW_PREF+'CARE Table 7'!No_of_Pamts_Pref,HEADER_ROW_PREF)</definedName>
    <definedName name="Last_Row_Pref" localSheetId="20">IF('CARE Table 8'!Values_Entered_Pref,HEADER_ROW_PREF+'CARE Table 8'!No_of_Pamts_Pref,HEADER_ROW_PREF)</definedName>
    <definedName name="Last_Row_Pref" localSheetId="21">IF('CARE Table 9'!Values_Entered_Pref,HEADER_ROW_PREF+'CARE Table 9'!No_of_Pamts_Pref,HEADER_ROW_PREF)</definedName>
    <definedName name="Last_Row_Pref">IF(Values_Entered_Pref,HEADER_ROW_PREF+No_of_Pamts_Pref,HEADER_ROW_PREF)</definedName>
    <definedName name="LC_Arrangement_Fee_Rate" localSheetId="13">#REF!</definedName>
    <definedName name="LC_Arrangement_Fee_Rate" localSheetId="14">#REF!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3">#REF!</definedName>
    <definedName name="LC_Commitment_Fee_Rate" localSheetId="14">#REF!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3">#REF!</definedName>
    <definedName name="LCM" localSheetId="14">#REF!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3">#REF!</definedName>
    <definedName name="LDs_EPC_Contractor" localSheetId="14">#REF!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3">#REF!</definedName>
    <definedName name="LDs_Turbine_Supplier" localSheetId="14">#REF!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3">#REF!</definedName>
    <definedName name="Leveraged_Results_Print_Range" localSheetId="14">#REF!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3">#REF!</definedName>
    <definedName name="LiabDate" localSheetId="14">#REF!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3">#REF!</definedName>
    <definedName name="LIBOR_12_year_Fwd_Swap_Tranche_B" localSheetId="14">#REF!</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3">#REF!</definedName>
    <definedName name="LIBOR_2_year_Swap" localSheetId="14">#REF!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3">#REF!</definedName>
    <definedName name="LIBOR_2_year_Swap__Tranche_A_B_C" localSheetId="14">#REF!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3">#REF!</definedName>
    <definedName name="LIBOR_3_year_Fwd_Swap__Tranche_A" localSheetId="14">#REF!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3">#REF!</definedName>
    <definedName name="LIBOR_3_year_Fwd_Swap_Tranche_B_C" localSheetId="14">#REF!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3">#REF!</definedName>
    <definedName name="LLC_Debt_Service_Coverage_Ratio_List" localSheetId="14">#REF!</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3">#REF!</definedName>
    <definedName name="Loan_Balance_End_of_Month" localSheetId="14">#REF!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3">#REF!</definedName>
    <definedName name="Loan_Facility_Amount" localSheetId="14">#REF!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3">#REF!</definedName>
    <definedName name="LOCTTLHRS" localSheetId="14">#REF!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3">#REF!</definedName>
    <definedName name="ls5per" localSheetId="14">#REF!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3">#REF!</definedName>
    <definedName name="lssdge" localSheetId="14">#REF!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3">#REF!</definedName>
    <definedName name="LUNCH" localSheetId="14">#REF!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3">#REF!</definedName>
    <definedName name="Major_Maintenance_BOP_Base_Year" localSheetId="14">#REF!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3">#REF!</definedName>
    <definedName name="Major_Maintenance_BOP_Book" localSheetId="14">#REF!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3">#REF!</definedName>
    <definedName name="Major_Maintenance_BOP_Cash" localSheetId="14">#REF!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3">#REF!</definedName>
    <definedName name="Major_Maintenance_BOP_Escalation_Factor" localSheetId="14">#REF!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3">#REF!</definedName>
    <definedName name="Major_Maintenance_Smoothing_Threshold" localSheetId="14">#REF!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3">#REF!</definedName>
    <definedName name="Major_Maintenance_Table" localSheetId="14">#REF!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3"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3">#REF!</definedName>
    <definedName name="McKittrick_School_District_Donation_Input" localSheetId="14">#REF!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3">#REF!</definedName>
    <definedName name="Merch_Cum_Escalation_Factor" localSheetId="14">#REF!</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3">#REF!</definedName>
    <definedName name="Merch_Fuel_Doll_KW" localSheetId="14">#REF!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3">#REF!</definedName>
    <definedName name="Merch_margin_Doll_KW" localSheetId="14">#REF!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3">#REF!</definedName>
    <definedName name="Merch_Months_partial_Year_Factor" localSheetId="14">#REF!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3">#REF!</definedName>
    <definedName name="Michelle" localSheetId="14">#REF!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3">#REF!</definedName>
    <definedName name="Minimum_Debt_Service_Coverage" localSheetId="14">#REF!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3">#REF!</definedName>
    <definedName name="Mobilization_Months" localSheetId="14">#REF!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3">#REF!</definedName>
    <definedName name="MODEL" localSheetId="14">#REF!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3">#REF!</definedName>
    <definedName name="Month1" localSheetId="14">#REF!</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3">#REF!</definedName>
    <definedName name="Month2" localSheetId="14">#REF!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3">#REF!</definedName>
    <definedName name="Month3" localSheetId="14">#REF!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3">#REF!</definedName>
    <definedName name="MONTHLYREC" localSheetId="14">#REF!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3">'[8]misc tables'!$B$2:$B$13</definedName>
    <definedName name="Months" localSheetId="14">'[8]misc tables'!$B$2:$B$13</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3">#REF!</definedName>
    <definedName name="Months_of_Debt_Service_Reserve" localSheetId="14">#REF!</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3">#REF!</definedName>
    <definedName name="Months_Per_Year" localSheetId="14">#REF!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3">#REF!</definedName>
    <definedName name="MSA_Fee" localSheetId="14">#REF!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3">#REF!</definedName>
    <definedName name="MSA_Fee_Base_Year" localSheetId="14">#REF!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3">#REF!</definedName>
    <definedName name="MSA_Fee_Input_per_Year" localSheetId="14">#REF!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3">#REF!</definedName>
    <definedName name="MthAvg" localSheetId="14">#REF!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3">#REF!</definedName>
    <definedName name="N_A" localSheetId="14">#REF!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3">#REF!</definedName>
    <definedName name="Net_Cash_Flow" localSheetId="14">#REF!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3">#REF!</definedName>
    <definedName name="Net_Fixed_Assets" localSheetId="14">#REF!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3">#REF!</definedName>
    <definedName name="Net_Gain_on_Sale_of_Assets" localSheetId="14">#REF!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3">#REF!</definedName>
    <definedName name="Net_Payments_on_Fire_Truck_during_Construction_Input" localSheetId="14">#REF!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3">#REF!</definedName>
    <definedName name="Net_Start_Up_Revenues" localSheetId="14">#REF!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3"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3" hidden="1">{#N/A,#N/A,TRUE,"SDGE";#N/A,#N/A,TRUE,"GBU";#N/A,#N/A,TRUE,"TBU";#N/A,#N/A,TRUE,"EDBU";#N/A,#N/A,TRUE,"ExclCC"}</definedName>
    <definedName name="newwrev" localSheetId="14" hidden="1">{#N/A,#N/A,TRUE,"SDGE";#N/A,#N/A,TRUE,"GBU";#N/A,#N/A,TRUE,"TBU";#N/A,#N/A,TRUE,"EDBU";#N/A,#N/A,TRUE,"ExclCC"}</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hidden="1">{#N/A,#N/A,TRUE,"SDGE";#N/A,#N/A,TRUE,"GBU";#N/A,#N/A,TRUE,"TBU";#N/A,#N/A,TRUE,"EDBU";#N/A,#N/A,TRUE,"ExclCC"}</definedName>
    <definedName name="nine" localSheetId="13">#REF!</definedName>
    <definedName name="nine" localSheetId="14">#REF!</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3">MATCH(0.01,END_BAL_PREF,-1)+1</definedName>
    <definedName name="No_of_Pamts_Pref" localSheetId="23">MATCH(0.01,END_BAL_PREF,-1)+1</definedName>
    <definedName name="No_of_Pamts_Pref" localSheetId="14">MATCH(0.01,END_BAL_PREF,-1)+1</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MATCH(0.01,END_BAL_PREF,-1)+1</definedName>
    <definedName name="Non_Recourse_CP_Conduit_LIBOR_Spread" localSheetId="13">#REF!</definedName>
    <definedName name="Non_Recourse_CP_Conduit_LIBOR_Spread" localSheetId="14">#REF!</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3">#REF!</definedName>
    <definedName name="Non_Recourse_Facility_CP_adder" localSheetId="14">#REF!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3" hidden="1">#REF!</definedName>
    <definedName name="none" localSheetId="14" hidden="1">#REF!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3" hidden="1">#REF!</definedName>
    <definedName name="none2" localSheetId="14"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3">#REF!</definedName>
    <definedName name="nopremort" localSheetId="14">#REF!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3">#REF!</definedName>
    <definedName name="NOx_Allowances__Nominal___ton" localSheetId="14">#REF!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3">#REF!</definedName>
    <definedName name="Nox_Allowances_in_1999" localSheetId="14">#REF!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3">#REF!</definedName>
    <definedName name="NOx_Emissions_Rate__lb_hr" localSheetId="14">#REF!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3">#REF!</definedName>
    <definedName name="NOx_Offsets" localSheetId="14">#REF!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3">#REF!</definedName>
    <definedName name="NOx_Offsets_Calculation_Factor__lb_MMBtu" localSheetId="14">#REF!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3">#REF!</definedName>
    <definedName name="NOx_Offsets_Construction" localSheetId="14">#REF!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3">#REF!</definedName>
    <definedName name="NPV_20_Year_12_Percent_Quarterly" localSheetId="14">#REF!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3">#REF!</definedName>
    <definedName name="NPV_20_Year_13_Percent_Quarterly" localSheetId="14">#REF!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3">#REF!</definedName>
    <definedName name="NPV_20_Year_14_Percent_Quarterly" localSheetId="14">#REF!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3">#REF!</definedName>
    <definedName name="NQInd" localSheetId="14">#REF!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3">MATCH(0.01,END_BAL,-1)+1</definedName>
    <definedName name="Number_of_Payments" localSheetId="23">MATCH(0.01,END_BAL,-1)+1</definedName>
    <definedName name="Number_of_Payments" localSheetId="14">MATCH(0.01,END_BAL,-1)+1</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MATCH(0.01,END_BAL,-1)+1</definedName>
    <definedName name="Number_of_Units" localSheetId="13">#REF!</definedName>
    <definedName name="Number_of_Units" localSheetId="14">#REF!</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3">#REF!</definedName>
    <definedName name="Number_of_Years_to_Payback" localSheetId="14">#REF!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3">#REF!</definedName>
    <definedName name="NY_State_Dividend_Allowance_Rate" localSheetId="14">#REF!</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3">#REF!</definedName>
    <definedName name="NY_State_Excess_Dividends_Tax" localSheetId="14">#REF!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3">#REF!</definedName>
    <definedName name="NY_State_Gross_Earnings_Tax" localSheetId="14">#REF!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3">#REF!</definedName>
    <definedName name="NY_State_Gross_Receipts_Tax" localSheetId="14">#REF!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3">#REF!</definedName>
    <definedName name="NY_State_Income_Tax_Switch" localSheetId="14">#REF!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3">#REF!</definedName>
    <definedName name="O_M_Mobilization" localSheetId="14">#REF!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3">#REF!</definedName>
    <definedName name="O_M_Mobilization___Labor" localSheetId="14">#REF!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3">#REF!</definedName>
    <definedName name="Off_Peak_Hours" localSheetId="14">#REF!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3">#REF!</definedName>
    <definedName name="Off_Peak_Percent" localSheetId="14">#REF!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3">#REF!</definedName>
    <definedName name="Offsite_Work_Road_Paving" localSheetId="14">#REF!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3"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3">#REF!</definedName>
    <definedName name="On_Peak_Hours" localSheetId="14">#REF!</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3">#REF!</definedName>
    <definedName name="On_Peak_Percent" localSheetId="14">#REF!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[24]!Open_Click</definedName>
    <definedName name="Operator_Fee_during_Mobilization" localSheetId="13">#REF!</definedName>
    <definedName name="Operator_Fee_during_Mobilization" localSheetId="14">#REF!</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3">#REF!</definedName>
    <definedName name="Opt_Discrate" localSheetId="14">#REF!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3">#REF!</definedName>
    <definedName name="Opt_DR" localSheetId="14">#REF!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3">#REF!</definedName>
    <definedName name="optindexswap_meanreversion" localSheetId="14">#REF!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3">#REF!</definedName>
    <definedName name="optindexswap_model" localSheetId="14">#REF!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3">#REF!</definedName>
    <definedName name="optindexswap_treesteps" localSheetId="14">#REF!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3">#REF!</definedName>
    <definedName name="optindexswap_volatility" localSheetId="14">#REF!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3">#REF!</definedName>
    <definedName name="option_treesteps" localSheetId="14">#REF!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3">#REF!</definedName>
    <definedName name="option_volatility" localSheetId="14">#REF!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3">#REF!</definedName>
    <definedName name="Other_EPC_Scope_Items_Non_Bechtel" localSheetId="14">#REF!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3">#REF!</definedName>
    <definedName name="OTHERHRS" localSheetId="14">#REF!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3" hidden="1">{#N/A,#N/A,TRUE,"SDGE";#N/A,#N/A,TRUE,"GBU";#N/A,#N/A,TRUE,"TBU";#N/A,#N/A,TRUE,"EDBU";#N/A,#N/A,TRUE,"ExclCC"}</definedName>
    <definedName name="otherrev" localSheetId="14" hidden="1">{#N/A,#N/A,TRUE,"SDGE";#N/A,#N/A,TRUE,"GBU";#N/A,#N/A,TRUE,"TBU";#N/A,#N/A,TRUE,"EDBU";#N/A,#N/A,TRUE,"ExclCC"}</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hidden="1">{#N/A,#N/A,TRUE,"SDGE";#N/A,#N/A,TRUE,"GBU";#N/A,#N/A,TRUE,"TBU";#N/A,#N/A,TRUE,"EDBU";#N/A,#N/A,TRUE,"ExclCC"}</definedName>
    <definedName name="Ozone_Season_Factor" localSheetId="13">#REF!</definedName>
    <definedName name="Ozone_Season_Factor" localSheetId="14">#REF!</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3" hidden="1">#REF!</definedName>
    <definedName name="p.Covenants" localSheetId="14" hidden="1">#REF!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3" hidden="1">#REF!</definedName>
    <definedName name="p.Covenants_Titles" localSheetId="14"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3" hidden="1">#REF!</definedName>
    <definedName name="p.CreditStats" localSheetId="14"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3" hidden="1">#REF!</definedName>
    <definedName name="p.DCF" localSheetId="14"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3" hidden="1">#REF!</definedName>
    <definedName name="p.DCF_Titles" localSheetId="14"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3" hidden="1">#REF!</definedName>
    <definedName name="p.IRR" localSheetId="14"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3" hidden="1">#REF!</definedName>
    <definedName name="p.IRR_Titles" localSheetId="14"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3" hidden="1">#REF!</definedName>
    <definedName name="p.SP" localSheetId="14"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3" hidden="1">#REF!</definedName>
    <definedName name="p.Summary" localSheetId="14"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3" hidden="1">#REF!</definedName>
    <definedName name="p.Summary_Titles" localSheetId="14"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3">#REF!</definedName>
    <definedName name="PAGE1" localSheetId="14">#REF!</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3">#REF!</definedName>
    <definedName name="page1997" localSheetId="14">#REF!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3">#REF!</definedName>
    <definedName name="PAGE2" localSheetId="14">#REF!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3">#REF!</definedName>
    <definedName name="Partial_Year_Factor_Synthetic_Lease" localSheetId="14">#REF!</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3">#REF!</definedName>
    <definedName name="period" localSheetId="14">#REF!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3">#REF!</definedName>
    <definedName name="Period_1_Coverage_Threshold" localSheetId="14">#REF!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3">#REF!</definedName>
    <definedName name="Period_1_Distributable_Cash" localSheetId="14">#REF!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3">#REF!</definedName>
    <definedName name="Period_2_Adjusted_Distributable_Cash" localSheetId="14">#REF!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[20]Input1!$B$7</definedName>
    <definedName name="PHILIPS" localSheetId="13" hidden="1">{#N/A,#N/A,FALSE,"RECAP";#N/A,#N/A,FALSE,"MATBYCLS";#N/A,#N/A,FALSE,"STATUS";#N/A,#N/A,FALSE,"OP-ACT";#N/A,#N/A,FALSE,"W_O"}</definedName>
    <definedName name="PHILIPS" localSheetId="14" hidden="1">{#N/A,#N/A,FALSE,"RECAP";#N/A,#N/A,FALSE,"MATBYCLS";#N/A,#N/A,FALSE,"STATUS";#N/A,#N/A,FALSE,"OP-ACT";#N/A,#N/A,FALSE,"W_O"}</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hidden="1">{#N/A,#N/A,FALSE,"RECAP";#N/A,#N/A,FALSE,"MATBYCLS";#N/A,#N/A,FALSE,"STATUS";#N/A,#N/A,FALSE,"OP-ACT";#N/A,#N/A,FALSE,"W_O"}</definedName>
    <definedName name="PhyGasTermDates">[19]PhyGasTerm!$L$1:$BU$2</definedName>
    <definedName name="PhyGasTermMTM">[19]PhyGasTerm!$B$62:$BU$105</definedName>
    <definedName name="PhyGasTermVol">[19]PhyGasTerm!$B$7:$BU$50</definedName>
    <definedName name="Physical">[25]PhysicalFreeze!$A$5:$BS$152</definedName>
    <definedName name="PILOT_Escalation_Ceiling" localSheetId="13">#REF!</definedName>
    <definedName name="PILOT_Escalation_Ceiling" localSheetId="14">#REF!</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3">#REF!</definedName>
    <definedName name="PILOT_Escalation_Floor" localSheetId="14">#REF!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3">#REF!</definedName>
    <definedName name="PILOT_Portion_to_County" localSheetId="14">#REF!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3">#REF!</definedName>
    <definedName name="Plant_Capacity" localSheetId="14">#REF!</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3">#REF!</definedName>
    <definedName name="pmcat" localSheetId="14">#REF!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3">#REF!</definedName>
    <definedName name="pmper" localSheetId="14">#REF!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3">#REF!</definedName>
    <definedName name="Post_Commercial_Operations_Construction_G_A_Total__2002" localSheetId="14">#REF!</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3">#REF!</definedName>
    <definedName name="Post_Lease_Term_Loan_Amortization_Partial_Year_Factor" localSheetId="14">#REF!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3">#REF!</definedName>
    <definedName name="Post_Lease_Term_Loan_Term" localSheetId="14">#REF!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'[26]Debt Service - SL'!$B$656</definedName>
    <definedName name="POVM_Fuel_Partial_Year_Factor" localSheetId="13">#REF!</definedName>
    <definedName name="POVM_Fuel_Partial_Year_Factor" localSheetId="14">#REF!</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3">#REF!</definedName>
    <definedName name="POVM_Margin_Partial_Year_Factor" localSheetId="14">#REF!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3">#REF!</definedName>
    <definedName name="Power_Island_Extended_Warranty" localSheetId="14">#REF!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3">#REF!</definedName>
    <definedName name="Power_Pool_Fees_Input" localSheetId="14">#REF!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3">#REF!</definedName>
    <definedName name="Power_Pool_Fees_Input_Base_Year" localSheetId="14">#REF!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3">#REF!</definedName>
    <definedName name="Pre_Engineering_Payments" localSheetId="14">#REF!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3">#REF!</definedName>
    <definedName name="Pre_Tax_Income__Toolling_Book" localSheetId="14">#REF!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'[13]Setup -&gt;'!$G$27</definedName>
    <definedName name="Print" localSheetId="13">#REF!</definedName>
    <definedName name="Print" localSheetId="14">#REF!</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3">'CARE Table 1'!$A$1:$M$44</definedName>
    <definedName name="_xlnm.Print_Area" localSheetId="22">'CARE Table 10'!$A$1:$B$72</definedName>
    <definedName name="_xlnm.Print_Area" localSheetId="23">'CARE Table 11'!$A$1:$G$22</definedName>
    <definedName name="_xlnm.Print_Area" localSheetId="14">'CARE Table 2'!$A$1:$Y$26</definedName>
    <definedName name="_xlnm.Print_Area" localSheetId="15">'CARE Table 3A _3B'!$A$1:$I$50</definedName>
    <definedName name="_xlnm.Print_Area" localSheetId="16">'CARE Table 4'!$A$1:$G$11</definedName>
    <definedName name="_xlnm.Print_Area" localSheetId="17">'CARE Table 5'!$A$1:$K$15</definedName>
    <definedName name="_xlnm.Print_Area" localSheetId="18">'CARE Table 6'!$A$1:$I$26</definedName>
    <definedName name="_xlnm.Print_Area" localSheetId="19">'CARE Table 7'!$A$1:$G$32</definedName>
    <definedName name="_xlnm.Print_Area" localSheetId="20">'CARE Table 8'!$A$1:$I$24</definedName>
    <definedName name="_xlnm.Print_Area" localSheetId="21">'CARE Table 9'!$A$1:$G$17</definedName>
    <definedName name="_xlnm.Print_Area" localSheetId="0">'ESA Table 1'!$A$1:$M$48</definedName>
    <definedName name="_xlnm.Print_Area" localSheetId="1">'ESA Table 1A'!$A$1:$M$25</definedName>
    <definedName name="_xlnm.Print_Area" localSheetId="2">'ESA Table 2'!$A$1:$AF$81</definedName>
    <definedName name="_xlnm.Print_Area" localSheetId="3">'ESA Table 2A'!$A$1:$N$77</definedName>
    <definedName name="_xlnm.Print_Area" localSheetId="4">'ESA Table 2B'!$A$1:$I$58</definedName>
    <definedName name="_xlnm.Print_Area" localSheetId="5">'ESA Table 2B-1'!$A$1:$D$54</definedName>
    <definedName name="_xlnm.Print_Area" localSheetId="6">'ESA Table 3A_3B'!$A$1:$B$48</definedName>
    <definedName name="_xlnm.Print_Area" localSheetId="7">'ESA Table 4A-1_4B_4C'!$A$1:$G$31</definedName>
    <definedName name="_xlnm.Print_Area" localSheetId="8">'ESA Table 4A-2'!$A$1:$H$12</definedName>
    <definedName name="_xlnm.Print_Area" localSheetId="9">'ESA Table 5A_5B_5C'!$A$1:$S$68</definedName>
    <definedName name="_xlnm.Print_Area" localSheetId="10">'ESA Table 6'!$A$1:$M$28</definedName>
    <definedName name="_xlnm.Print_Area" localSheetId="11">'ESA Table 7'!$A$1:$D$18</definedName>
    <definedName name="_xlnm.Print_Area" localSheetId="12">'ESA Table 8'!$A$1:$J$46</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3">#REF!</definedName>
    <definedName name="Print_Table" localSheetId="14">#REF!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3" hidden="1">{#N/A,#N/A,FALSE,"trates"}</definedName>
    <definedName name="problem" localSheetId="14" hidden="1">{#N/A,#N/A,FALSE,"trates"}</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hidden="1">{#N/A,#N/A,FALSE,"trates"}</definedName>
    <definedName name="Product_2">#REF!</definedName>
    <definedName name="Product_5" localSheetId="13">#REF!</definedName>
    <definedName name="Product_5" localSheetId="14">#REF!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3">#REF!</definedName>
    <definedName name="Product_6" localSheetId="14">#REF!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3">#REF!</definedName>
    <definedName name="Product_7a" localSheetId="14">#REF!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3">#REF!</definedName>
    <definedName name="Product_7b" localSheetId="14">#REF!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[27]CASE!$B$3:$B$12</definedName>
    <definedName name="Project_Starts_Operations_in_Quarter" localSheetId="13">#REF!</definedName>
    <definedName name="Project_Starts_Operations_in_Quarter" localSheetId="14">#REF!</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3">#REF!</definedName>
    <definedName name="Property__Plant___Equipment" localSheetId="14">#REF!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3">#REF!</definedName>
    <definedName name="Property_Tax_Assessment_Value_for_Jan1_Start" localSheetId="14">#REF!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3">#REF!</definedName>
    <definedName name="Property_Tax_Base_Year" localSheetId="14">#REF!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3">#REF!</definedName>
    <definedName name="Property_Tax_Dec_2000" localSheetId="14">#REF!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3">#REF!</definedName>
    <definedName name="Property_Tax_Input_Delayed_One_Year" localSheetId="14">#REF!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3">#REF!</definedName>
    <definedName name="Property_Taxes___Book" localSheetId="14">#REF!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3">#REF!</definedName>
    <definedName name="Property_Taxes__Cash" localSheetId="14">#REF!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3">#REF!</definedName>
    <definedName name="PSA_Line_Loss_Factor" localSheetId="14">#REF!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3">#REF!</definedName>
    <definedName name="PSA_Off_Peak_Delivered_MWh" localSheetId="14">#REF!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3">#REF!</definedName>
    <definedName name="PSA_On_Peak_Delivered_MWh" localSheetId="14">#REF!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3">#REF!</definedName>
    <definedName name="PSA_Replacement_MWh_Cost" localSheetId="14">#REF!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3">#REF!</definedName>
    <definedName name="PST" localSheetId="14">#REF!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3">#REF!</definedName>
    <definedName name="PSTAIR" localSheetId="14">#REF!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3">#REF!</definedName>
    <definedName name="PV_of_1st_Quarter_Cash_Flows" localSheetId="14">#REF!</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3">#REF!</definedName>
    <definedName name="PV_of_2nd_Quarter_Cash_Flows" localSheetId="14">#REF!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3">#REF!</definedName>
    <definedName name="PV_of_3rd_Quarter_Cash_Flows" localSheetId="14">#REF!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3">#REF!</definedName>
    <definedName name="PV_of_4th_Quarter_Cash_Flows" localSheetId="14">#REF!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3">#REF!</definedName>
    <definedName name="PV_Project_Cash_Flows" localSheetId="14">#REF!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3">#REF!</definedName>
    <definedName name="pyeper" localSheetId="14">#REF!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3" hidden="1">{"SourcesUses",#N/A,TRUE,"CFMODEL";"TransOverview",#N/A,TRUE,"CFMODEL"}</definedName>
    <definedName name="qqqqqqq" localSheetId="14" hidden="1">{"SourcesUses",#N/A,TRUE,"CFMODEL";"TransOverview",#N/A,TRUE,"CFMODEL"}</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hidden="1">{"SourcesUses",#N/A,TRUE,"CFMODEL";"TransOverview",#N/A,TRUE,"CFMODEL"}</definedName>
    <definedName name="qqqqqqqqqqqqqqqqqq" localSheetId="13" hidden="1">{"Income Statement",#N/A,FALSE,"CFMODEL";"Balance Sheet",#N/A,FALSE,"CFMODEL"}</definedName>
    <definedName name="qqqqqqqqqqqqqqqqqq" localSheetId="14" hidden="1">{"Income Statement",#N/A,FALSE,"CFMODEL";"Balance Sheet",#N/A,FALSE,"CFMODEL"}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hidden="1">{"Income Statement",#N/A,FALSE,"CFMODEL";"Balance Sheet",#N/A,FALSE,"CFMODEL"}</definedName>
    <definedName name="r.CashFlow" localSheetId="13" hidden="1">#REF!</definedName>
    <definedName name="r.CashFlow" localSheetId="14" hidden="1">#REF!</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3" hidden="1">#REF!</definedName>
    <definedName name="r.Leverage" localSheetId="14"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3" hidden="1">#REF!</definedName>
    <definedName name="r.Liquidity" localSheetId="14"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3" hidden="1">#REF!</definedName>
    <definedName name="r.Market" localSheetId="14"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3" hidden="1">#REF!</definedName>
    <definedName name="r.Profitability" localSheetId="14"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3" hidden="1">#REF!</definedName>
    <definedName name="r.Summary" localSheetId="14"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3">#REF!</definedName>
    <definedName name="ra" localSheetId="14">#REF!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3">#REF!</definedName>
    <definedName name="RateCase" localSheetId="14">#REF!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3">#REF!</definedName>
    <definedName name="Re_Fi_Term_Loan_Maturity_Year" localSheetId="14">#REF!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3">#REF!</definedName>
    <definedName name="REC" localSheetId="14">#REF!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3" hidden="1">{"SourcesUses",#N/A,TRUE,"CFMODEL";"TransOverview",#N/A,TRUE,"CFMODEL"}</definedName>
    <definedName name="reference3" localSheetId="14" hidden="1">{"SourcesUses",#N/A,TRUE,"CFMODEL";"TransOverview",#N/A,TRUE,"CFMODEL"}</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hidden="1">{"SourcesUses",#N/A,TRUE,"CFMODEL";"TransOverview",#N/A,TRUE,"CFMODEL"}</definedName>
    <definedName name="reference32" localSheetId="13" hidden="1">{"SourcesUses",#N/A,TRUE,"CFMODEL";"TransOverview",#N/A,TRUE,"CFMODEL"}</definedName>
    <definedName name="reference32" localSheetId="14"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hidden="1">{"SourcesUses",#N/A,TRUE,"CFMODEL";"TransOverview",#N/A,TRUE,"CFMODEL"}</definedName>
    <definedName name="Refi_Debt_Service_Coverage_Ratio_List" localSheetId="13">#REF!</definedName>
    <definedName name="Refi_Debt_Service_Coverage_Ratio_List" localSheetId="14">#REF!</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3">#REF!</definedName>
    <definedName name="Refi_DSCR_Criteria" localSheetId="14">#REF!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3">#REF!</definedName>
    <definedName name="Refinancing_Amortization_Schedule" localSheetId="14">#REF!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3">#REF!</definedName>
    <definedName name="Reggie" localSheetId="14">#REF!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3">#REF!</definedName>
    <definedName name="Reggie1" localSheetId="14">#REF!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3">#REF!</definedName>
    <definedName name="Repairs_Discount_Factor" localSheetId="14">#REF!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3">#REF!</definedName>
    <definedName name="repo_meanreversion" localSheetId="14">#REF!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3">#REF!</definedName>
    <definedName name="repo_model" localSheetId="14">#REF!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3">#REF!</definedName>
    <definedName name="repo_volatility" localSheetId="14">#REF!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3" hidden="1">{"'Attachment'!$A$1:$L$49"}</definedName>
    <definedName name="rert" localSheetId="14" hidden="1">{"'Attachment'!$A$1:$L$49"}</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hidden="1">{"'Attachment'!$A$1:$L$49"}</definedName>
    <definedName name="RES_MTR">1.8</definedName>
    <definedName name="Residual_Credit_Enhancement_LOC_Amount" localSheetId="13">#REF!</definedName>
    <definedName name="Residual_Credit_Enhancement_LOC_Amount" localSheetId="14">#REF!</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3">#REF!</definedName>
    <definedName name="Residual_Credit_Enhancement_LOC_Arrangement_Fee" localSheetId="14">#REF!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3">#REF!</definedName>
    <definedName name="Residual_Credit_Enhancement_LOC_Arrangement_Fee_Rate" localSheetId="14">#REF!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3">#REF!</definedName>
    <definedName name="Residual_Credit_Enhancement_LOC_Commitment_Fee_Rate" localSheetId="14">#REF!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3">#REF!</definedName>
    <definedName name="Residual_Credit_Enhancement_LOC_Fee" localSheetId="14">#REF!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3">#REF!</definedName>
    <definedName name="Residual_Credit_Enhancement_LOC_Fee_Operation" localSheetId="14">#REF!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3">#REF!</definedName>
    <definedName name="Residual_Credit_Enhancement_LOC_Fee_Rate" localSheetId="14">#REF!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3">#REF!</definedName>
    <definedName name="Residual_Credit_Enhancement_LOC_Percentage" localSheetId="14">#REF!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3">#REF!</definedName>
    <definedName name="Residual_Credit_Enhancement_LOC_Upfront_Fee" localSheetId="14">#REF!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3">#REF!</definedName>
    <definedName name="Residual_Credit_Enhancement_LOC_Upfront_Fee_Rate" localSheetId="14">#REF!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3">#REF!</definedName>
    <definedName name="Restricted_Construction_Contingency_Amount" localSheetId="14">#REF!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3">#REF!</definedName>
    <definedName name="RETADD" localSheetId="14">#REF!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3">#REF!</definedName>
    <definedName name="retro_table" localSheetId="14">#REF!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3">#REF!</definedName>
    <definedName name="Revolver_Related_Costs___Closing" localSheetId="14">#REF!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3">#REF!</definedName>
    <definedName name="Right_of_Way_Base_Year" localSheetId="14">#REF!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3">#REF!</definedName>
    <definedName name="Right_of_Way_Escalation_Factor" localSheetId="14">#REF!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3">#REF!</definedName>
    <definedName name="Right_of_Way_Inputs_per_Year" localSheetId="14">#REF!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3">#REF!</definedName>
    <definedName name="Right_of_Way_Payments" localSheetId="14">#REF!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3">#REF!</definedName>
    <definedName name="Right_of_Way_Payments_in_1999" localSheetId="14">#REF!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3">#REF!</definedName>
    <definedName name="ROE_Quarterly_Calculation_15_Years" localSheetId="14">#REF!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3">#REF!</definedName>
    <definedName name="ROE_Quarterly_Calculation_20_Years" localSheetId="14">#REF!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3">IF('CARE Table 1'!Values_Entered,HEADER_ROW+'CARE Table 1'!Number_of_Payments,HEADER_ROW)</definedName>
    <definedName name="rough" localSheetId="23">IF('CARE Table 11'!Values_Entered,HEADER_ROW+'CARE Table 11'!Number_of_Payments,HEADER_ROW)</definedName>
    <definedName name="rough" localSheetId="14">IF('CARE Table 2'!Values_Entered,HEADER_ROW+'CARE Table 2'!Number_of_Payments,HEADER_ROW)</definedName>
    <definedName name="rough" localSheetId="15">IF('CARE Table 3A _3B'!Values_Entered,HEADER_ROW+'CARE Table 3A _3B'!Number_of_Payments,HEADER_ROW)</definedName>
    <definedName name="rough" localSheetId="16">IF('CARE Table 4'!Values_Entered,HEADER_ROW+'CARE Table 4'!Number_of_Payments,HEADER_ROW)</definedName>
    <definedName name="rough" localSheetId="17">IF('CARE Table 5'!Values_Entered,HEADER_ROW+'CARE Table 5'!Number_of_Payments,HEADER_ROW)</definedName>
    <definedName name="rough" localSheetId="18">IF('CARE Table 6'!Values_Entered,HEADER_ROW+'CARE Table 6'!Number_of_Payments,HEADER_ROW)</definedName>
    <definedName name="rough" localSheetId="19">IF('CARE Table 7'!Values_Entered,HEADER_ROW+'CARE Table 7'!Number_of_Payments,HEADER_ROW)</definedName>
    <definedName name="rough" localSheetId="20">IF('CARE Table 8'!Values_Entered,HEADER_ROW+'CARE Table 8'!Number_of_Payments,HEADER_ROW)</definedName>
    <definedName name="rough" localSheetId="21">IF('CARE Table 9'!Values_Entered,HEADER_ROW+'CARE Table 9'!Number_of_Payments,HEADER_ROW)</definedName>
    <definedName name="rough">IF(Values_Entered,HEADER_ROW+Number_of_Payments,HEADER_ROW)</definedName>
    <definedName name="rrrrr" localSheetId="13" hidden="1">{"SourcesUses",#N/A,TRUE,#N/A;"TransOverview",#N/A,TRUE,"CFMODEL"}</definedName>
    <definedName name="rrrrr" localSheetId="14" hidden="1">{"SourcesUses",#N/A,TRUE,#N/A;"TransOverview",#N/A,TRUE,"CFMODEL"}</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hidden="1">{"SourcesUses",#N/A,TRUE,#N/A;"TransOverview",#N/A,TRUE,"CFMODEL"}</definedName>
    <definedName name="rrrrrr" localSheetId="13" hidden="1">{"SourcesUses",#N/A,TRUE,"FundsFlow";"TransOverview",#N/A,TRUE,"FundsFlow"}</definedName>
    <definedName name="rrrrrr" localSheetId="14" hidden="1">{"SourcesUses",#N/A,TRUE,"FundsFlow";"TransOverview",#N/A,TRUE,"FundsFlow"}</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hidden="1">{"SourcesUses",#N/A,TRUE,"FundsFlow";"TransOverview",#N/A,TRUE,"FundsFlow"}</definedName>
    <definedName name="rrrrrr2" localSheetId="13" hidden="1">{"SourcesUses",#N/A,TRUE,"FundsFlow";"TransOverview",#N/A,TRUE,"FundsFlow"}</definedName>
    <definedName name="rrrrrr2" localSheetId="14"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hidden="1">{"SourcesUses",#N/A,TRUE,"FundsFlow";"TransOverview",#N/A,TRUE,"FundsFlow"}</definedName>
    <definedName name="Run_Mkt_Shares">'[10]Mkt Share Calculator'!$K$6:$N$13</definedName>
    <definedName name="Run_Year">'[10]Mkt Share Calculator'!$B$6</definedName>
    <definedName name="Salary_Escalation_1996">'[18]FED G&amp;A Assumption Rates'!$B$8</definedName>
    <definedName name="Salary_Escalation_1997">'[18]FED G&amp;A Assumption Rates'!$C$8</definedName>
    <definedName name="Salary_Escalation_1998">'[18]FED G&amp;A Assumption Rates'!$D$8</definedName>
    <definedName name="Salary_Escalation_1999">'[18]FED G&amp;A Assumption Rates'!$E$8</definedName>
    <definedName name="Salary_Escalation_2000">'[18]FED G&amp;A Assumption Rates'!$F$8</definedName>
    <definedName name="Sale_of_Assets_Year" localSheetId="13">#REF!</definedName>
    <definedName name="Sale_of_Assets_Year" localSheetId="14">#REF!</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3">#REF!</definedName>
    <definedName name="Sale_Price_of_Assets_Input" localSheetId="14">#REF!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'[10]Mkt Share Calculator'!$C$3</definedName>
    <definedName name="scgbs" localSheetId="13">#REF!</definedName>
    <definedName name="scgbs" localSheetId="14">#REF!</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3">#REF!</definedName>
    <definedName name="scgpl" localSheetId="14">#REF!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3"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hidden="1">{#N/A,#N/A,FALSE,"Aging Summary";#N/A,#N/A,FALSE,"Ratio Analysis";#N/A,#N/A,FALSE,"Test 120 Day Accts";#N/A,#N/A,FALSE,"Tickmarks"}</definedName>
    <definedName name="sdf">[28]lookup!$C$4:$F$29</definedName>
    <definedName name="sdge" hidden="1">12</definedName>
    <definedName name="SDHRS" localSheetId="13">#REF!</definedName>
    <definedName name="SDHRS" localSheetId="14">#REF!</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3">#REF!</definedName>
    <definedName name="Sempra" localSheetId="14">#REF!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3">#REF!</definedName>
    <definedName name="Sensitivity_Switch" localSheetId="14">#REF!</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3">#REF!</definedName>
    <definedName name="Sensor" localSheetId="14">#REF!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3">#REF!</definedName>
    <definedName name="Servicios_DGN_prorrateo" localSheetId="14">#REF!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3" hidden="1">#REF!</definedName>
    <definedName name="skfskfksk" localSheetId="14" hidden="1">#REF!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3">#REF!</definedName>
    <definedName name="SL_Conversion_Date" localSheetId="14">#REF!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3">#REF!</definedName>
    <definedName name="SL_Conversion_Month" localSheetId="14">#REF!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3">#REF!</definedName>
    <definedName name="SL_Conversion_Year" localSheetId="14">#REF!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3">#REF!</definedName>
    <definedName name="SL_Maturity_Date" localSheetId="14">#REF!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3">#REF!</definedName>
    <definedName name="SL_Maturity_Year" localSheetId="14">#REF!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3">#REF!</definedName>
    <definedName name="SL_Tranche_A_Interest_Expense_Construction" localSheetId="14">#REF!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3">#REF!</definedName>
    <definedName name="SL_Tranche_A_Notes_Interest_Expense" localSheetId="14">#REF!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3">#REF!</definedName>
    <definedName name="SL_Tranche_A_Notes_Principal_Payments" localSheetId="14">#REF!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3">#REF!</definedName>
    <definedName name="SL_Tranche_C_Certificates_Principal_Payments" localSheetId="14">#REF!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3">#REF!</definedName>
    <definedName name="Sleepy_Hollow_Payment" localSheetId="14">#REF!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'[19]Spot&amp;Imbalance'!$L$1:$BU$2</definedName>
    <definedName name="SpotMTM">'[19]Spot&amp;Imbalance'!$B$62:$BU$105</definedName>
    <definedName name="SpotVol">'[19]Spot&amp;Imbalance'!$B$7:$BU$50</definedName>
    <definedName name="Spread" localSheetId="13">#REF!</definedName>
    <definedName name="Spread" localSheetId="14">#REF!</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3">#REF!</definedName>
    <definedName name="spread_meanreversion" localSheetId="14">#REF!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3">#REF!</definedName>
    <definedName name="spread_meanreversion2" localSheetId="14">#REF!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3">#REF!</definedName>
    <definedName name="spread_meshpoints" localSheetId="14">#REF!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3">#REF!</definedName>
    <definedName name="spread_model" localSheetId="14">#REF!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3">#REF!</definedName>
    <definedName name="spread_volatility" localSheetId="14">#REF!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3">#REF!</definedName>
    <definedName name="spread_volatility2" localSheetId="14">#REF!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3" hidden="1">{"SourcesUses",#N/A,TRUE,#N/A;"TransOverview",#N/A,TRUE,"CFMODEL"}</definedName>
    <definedName name="sss" localSheetId="14" hidden="1">{"SourcesUses",#N/A,TRUE,#N/A;"TransOverview",#N/A,TRUE,"CFMODEL"}</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hidden="1">{"SourcesUses",#N/A,TRUE,#N/A;"TransOverview",#N/A,TRUE,"CFMODEL"}</definedName>
    <definedName name="sssssssssssssssss" localSheetId="13" hidden="1">{"Income Statement",#N/A,FALSE,"CFMODEL";"Balance Sheet",#N/A,FALSE,"CFMODEL"}</definedName>
    <definedName name="sssssssssssssssss" localSheetId="14" hidden="1">{"Income Statement",#N/A,FALSE,"CFMODEL";"Balance Sheet",#N/A,FALSE,"CFMODEL"}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hidden="1">{"Income Statement",#N/A,FALSE,"CFMODEL";"Balance Sheet",#N/A,FALSE,"CFMODEL"}</definedName>
    <definedName name="sssssssssssssssssss" localSheetId="13" hidden="1">{"Income Statement",#N/A,FALSE,"CFMODEL";"Balance Sheet",#N/A,FALSE,"CFMODEL"}</definedName>
    <definedName name="sssssssssssssssssss" localSheetId="14"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hidden="1">{"Income Statement",#N/A,FALSE,"CFMODEL";"Balance Sheet",#N/A,FALSE,"CFMODEL"}</definedName>
    <definedName name="Staged_Online_Incremental_Net_Cash_Flow_in_Year_1" localSheetId="13">#REF!</definedName>
    <definedName name="Staged_Online_Incremental_Net_Cash_Flow_in_Year_1" localSheetId="14">#REF!</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3">#REF!</definedName>
    <definedName name="STATEGAS" localSheetId="14">#REF!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3">#REF!</definedName>
    <definedName name="STATELEC" localSheetId="14">#REF!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3">#REF!</definedName>
    <definedName name="swap_meanreversion" localSheetId="14">#REF!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3">#REF!</definedName>
    <definedName name="swap_model" localSheetId="14">#REF!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3">#REF!</definedName>
    <definedName name="swap_volatility" localSheetId="14">#REF!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[19]BasisSwap!$J$1:$BT$2</definedName>
    <definedName name="SwapBasisMTM">[19]BasisSwap!$B$34:$BT$50</definedName>
    <definedName name="SwapBasisVol">[19]BasisSwap!$B$7:$BT$25</definedName>
    <definedName name="SwapFFDates">[19]FFSwap!$J$1:$BT$2</definedName>
    <definedName name="SwapFFMTM">[19]FFSwap!$B$34:$BT$50</definedName>
    <definedName name="SwapFFVol">[19]FFSwap!$B$7:$BT$25</definedName>
    <definedName name="swaption_meanreversion" localSheetId="13">#REF!</definedName>
    <definedName name="swaption_meanreversion" localSheetId="14">#REF!</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3">#REF!</definedName>
    <definedName name="swaption_model" localSheetId="14">#REF!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3">#REF!</definedName>
    <definedName name="swaption_volatility" localSheetId="14">#REF!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3">#REF!</definedName>
    <definedName name="Synthetic_Lease_Financial_Partial_Year_Factor" localSheetId="14">#REF!</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3">#REF!</definedName>
    <definedName name="Synthetic_Lease_Tranche_A_Interest_Expense" localSheetId="14">#REF!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3">#REF!</definedName>
    <definedName name="Synthetic_Lease_Tranche_C_Interest_Expense" localSheetId="14">#REF!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3">#REF!</definedName>
    <definedName name="Table1" localSheetId="14">#REF!</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3">#REF!</definedName>
    <definedName name="Table1_list" localSheetId="14">#REF!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[10]Assumptions!$C$20</definedName>
    <definedName name="TaxReturn1992" localSheetId="13">#REF!</definedName>
    <definedName name="TaxReturn1992" localSheetId="14">#REF!</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3">#REF!</definedName>
    <definedName name="TaxReturn1993" localSheetId="14">#REF!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3">#REF!</definedName>
    <definedName name="TBal" localSheetId="14">#REF!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3">#REF!</definedName>
    <definedName name="tblChgCodes" localSheetId="14">#REF!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3">#REF!</definedName>
    <definedName name="TblConsTypes" localSheetId="14">#REF!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3">#REF!</definedName>
    <definedName name="tblRates" localSheetId="14">#REF!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3">#REF!</definedName>
    <definedName name="tblrptrate" localSheetId="14">#REF!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3" hidden="1">{#N/A,#N/A,FALSE,"Aging Summary";#N/A,#N/A,FALSE,"Ratio Analysis";#N/A,#N/A,FALSE,"Test 120 Day Accts";#N/A,#N/A,FALSE,"Tickmarks"}</definedName>
    <definedName name="TDM" localSheetId="14"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3"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3"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3" hidden="1">{"Control_DataContact",#N/A,FALSE,"Control"}</definedName>
    <definedName name="test_1" localSheetId="14" hidden="1">{"Control_DataContact",#N/A,FALSE,"Control"}</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hidden="1">{"Control_DataContact",#N/A,FALSE,"Control"}</definedName>
    <definedName name="TEST0">#REF!</definedName>
    <definedName name="TEST1" localSheetId="13">#REF!</definedName>
    <definedName name="TEST1" localSheetId="14">#REF!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3" hidden="1">{"Sch.D_P_1Gas",#N/A,FALSE,"Sch.D";"Sch.D_P_2Elec",#N/A,FALSE,"Sch.D"}</definedName>
    <definedName name="test1_1" localSheetId="14" hidden="1">{"Sch.D_P_1Gas",#N/A,FALSE,"Sch.D";"Sch.D_P_2Elec",#N/A,FALSE,"Sch.D"}</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hidden="1">{"Sch.D_P_1Gas",#N/A,FALSE,"Sch.D";"Sch.D_P_2Elec",#N/A,FALSE,"Sch.D"}</definedName>
    <definedName name="TEST2">#REF!</definedName>
    <definedName name="test2006" localSheetId="13" hidden="1">{"SourcesUses",#N/A,TRUE,#N/A;"TransOverview",#N/A,TRUE,"CFMODEL"}</definedName>
    <definedName name="test2006" localSheetId="14" hidden="1">{"SourcesUses",#N/A,TRUE,#N/A;"TransOverview",#N/A,TRUE,"CFMODEL"}</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hidden="1">{"SourcesUses",#N/A,TRUE,#N/A;"TransOverview",#N/A,TRUE,"CFMODEL"}</definedName>
    <definedName name="TEST3">#REF!</definedName>
    <definedName name="test3_1" localSheetId="13"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3">#REF!</definedName>
    <definedName name="TESTHKEY" localSheetId="1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3">#REF!</definedName>
    <definedName name="TESTKEYS" localSheetId="14">#REF!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3">#REF!</definedName>
    <definedName name="TESTVKEY" localSheetId="14">#REF!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3">#REF!</definedName>
    <definedName name="Total_Annual_Capacity_Revenues" localSheetId="14">#REF!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3">#REF!</definedName>
    <definedName name="Total_Base_Plant_Delivered_MWh" localSheetId="14">#REF!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3">#REF!</definedName>
    <definedName name="Total_Draws" localSheetId="14">#REF!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3">#REF!</definedName>
    <definedName name="Total_Gas_Cost" localSheetId="14">#REF!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3">#REF!</definedName>
    <definedName name="Total_Market_Delivered_MWh" localSheetId="14">#REF!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3">#REF!</definedName>
    <definedName name="Total_Project_Cost" localSheetId="14">#REF!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3">#REF!</definedName>
    <definedName name="Total_PSA_Delivered_MWh" localSheetId="14">#REF!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3">#REF!</definedName>
    <definedName name="Total_Variable_Energy_Revenues" localSheetId="14">#REF!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3">#REF!</definedName>
    <definedName name="TownCode" localSheetId="14">#REF!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[29]Inputs!$B$450</definedName>
    <definedName name="Tranche_B_Notes_Pct_Construction">[29]Inputs!$B$451</definedName>
    <definedName name="TUCU" localSheetId="13" hidden="1">#REF!</definedName>
    <definedName name="TUCU" localSheetId="14" hidden="1">#REF!</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3">#REF!</definedName>
    <definedName name="turnover" localSheetId="14">#REF!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3">#REF!</definedName>
    <definedName name="tytyt" localSheetId="14">#REF!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3">#REF!</definedName>
    <definedName name="Unlevered_Monthly_Cash_Flows" localSheetId="14">#REF!</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3">#REF!</definedName>
    <definedName name="Unused_Commitment" localSheetId="14">#REF!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3">#REF!</definedName>
    <definedName name="USGenLLC_Taxes" localSheetId="14">#REF!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3">'[8]misc tables'!$B$16:$B$17</definedName>
    <definedName name="Utility" localSheetId="14">'[8]misc tables'!$B$16:$B$17</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3">#REF!</definedName>
    <definedName name="Validation" localSheetId="14">#REF!</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3">IF(LOAN_AMOUNT*INTEREST_RATE*LOAN_YEARS*LOAN_START&gt;0,1,0)</definedName>
    <definedName name="Values_Entered" localSheetId="23">IF(LOAN_AMOUNT*INTEREST_RATE*LOAN_YEARS*LOAN_START&gt;0,1,0)</definedName>
    <definedName name="Values_Entered" localSheetId="14">IF(LOAN_AMOUNT*INTEREST_RATE*LOAN_YEARS*LOAN_START&gt;0,1,0)</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IF(LOAN_AMOUNT*INTEREST_RATE*LOAN_YEARS*LOAN_START&gt;0,1,0)</definedName>
    <definedName name="Values_Entered_Pref" localSheetId="13">IF(LOAN_AMOUNT_PREF*INTEREST_RATE_PREF*LOAN_YEARS_PREF*LOAN_START_PREF&gt;0,1,0)</definedName>
    <definedName name="Values_Entered_Pref" localSheetId="23">IF(LOAN_AMOUNT_PREF*INTEREST_RATE_PREF*LOAN_YEARS_PREF*LOAN_START_PREF&gt;0,1,0)</definedName>
    <definedName name="Values_Entered_Pref" localSheetId="14">IF(LOAN_AMOUNT_PREF*INTEREST_RATE_PREF*LOAN_YEARS_PREF*LOAN_START_PREF&gt;0,1,0)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IF(LOAN_AMOUNT_PREF*INTEREST_RATE_PREF*LOAN_YEARS_PREF*LOAN_START_PREF&gt;0,1,0)</definedName>
    <definedName name="vol_data">[5]Inputs!$H$3</definedName>
    <definedName name="w" localSheetId="13" hidden="1">{"SourcesUses",#N/A,TRUE,"CFMODEL";"TransOverview",#N/A,TRUE,"CFMODEL"}</definedName>
    <definedName name="w" localSheetId="14" hidden="1">{"SourcesUses",#N/A,TRUE,"CFMODEL";"TransOverview",#N/A,TRUE,"CFMODEL"}</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hidden="1">{"SourcesUses",#N/A,TRUE,"CFMODEL";"TransOverview",#N/A,TRUE,"CFMODEL"}</definedName>
    <definedName name="W_NWC_NCashAP">#REF!</definedName>
    <definedName name="W_NWC_NCashAR" localSheetId="13">#REF!</definedName>
    <definedName name="W_NWC_NCashAR" localSheetId="14">#REF!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3">#REF!</definedName>
    <definedName name="W_NWC_NCashComNPurch" localSheetId="14">#REF!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3">#REF!</definedName>
    <definedName name="W_NWC_NCashCustDep" localSheetId="14">#REF!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3">#REF!</definedName>
    <definedName name="W_NWC_NCashDivPay" localSheetId="14">#REF!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3">#REF!</definedName>
    <definedName name="W_NWC_NCashEnergyAssets" localSheetId="14">#REF!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3">#REF!</definedName>
    <definedName name="W_NWC_NCashEnergyLiabilities" localSheetId="14">#REF!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3">#REF!</definedName>
    <definedName name="W_NWC_NCashIntPay" localSheetId="14">#REF!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3">#REF!</definedName>
    <definedName name="W_NWC_NCashInventory" localSheetId="14">#REF!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3">#REF!</definedName>
    <definedName name="W_NWC_NCashNP" localSheetId="14">#REF!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3">#REF!</definedName>
    <definedName name="W_NWC_NCashNR" localSheetId="14">#REF!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3">#REF!</definedName>
    <definedName name="W_NWC_NCashOthAssets" localSheetId="14">#REF!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3">#REF!</definedName>
    <definedName name="W_NWC_NCashOthLiabilities" localSheetId="14">#REF!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3">#REF!</definedName>
    <definedName name="W_NWC_NCashRegAssets" localSheetId="14">#REF!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3">#REF!</definedName>
    <definedName name="W_NWC_NCashRegLiabilities" localSheetId="14">#REF!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3">#REF!</definedName>
    <definedName name="W_NWC_NCashRepurchaseObligations" localSheetId="14">#REF!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3">#REF!</definedName>
    <definedName name="W_NWC_NCashResaleAgreements" localSheetId="14">#REF!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3">#REF!</definedName>
    <definedName name="W_NWC_NCashTAX" localSheetId="14">#REF!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[10]Assumptions!$C$22</definedName>
    <definedName name="what?" localSheetId="13" hidden="1">{"phase 1 ecm table",#N/A,FALSE,"ECM Matrix";"total ecm table",#N/A,FALSE,"ECM Matrix"}</definedName>
    <definedName name="what?" localSheetId="14" hidden="1">{"phase 1 ecm table",#N/A,FALSE,"ECM Matrix";"total ecm table",#N/A,FALSE,"ECM Matrix"}</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hidden="1">{"phase 1 ecm table",#N/A,FALSE,"ECM Matrix";"total ecm table",#N/A,FALSE,"ECM Matrix"}</definedName>
    <definedName name="what??" localSheetId="13"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3"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3" hidden="1">{"phase 1 ecm table",#N/A,FALSE,"ECM Matrix";"total ecm table",#N/A,FALSE,"ECM Matrix"}</definedName>
    <definedName name="what1" localSheetId="14" hidden="1">{"phase 1 ecm table",#N/A,FALSE,"ECM Matrix";"total ecm table",#N/A,FALSE,"ECM Matrix"}</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hidden="1">{"phase 1 ecm table",#N/A,FALSE,"ECM Matrix";"total ecm table",#N/A,FALSE,"ECM Matrix"}</definedName>
    <definedName name="whatth" localSheetId="13"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3" hidden="1">{"phase 1 ecm table",#N/A,FALSE,"ECM Matrix";"total ecm table",#N/A,FALSE,"ECM Matrix"}</definedName>
    <definedName name="who" localSheetId="14" hidden="1">{"phase 1 ecm table",#N/A,FALSE,"ECM Matrix";"total ecm table",#N/A,FALSE,"ECM Matrix"}</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hidden="1">{"phase 1 ecm table",#N/A,FALSE,"ECM Matrix";"total ecm table",#N/A,FALSE,"ECM Matrix"}</definedName>
    <definedName name="whoa" localSheetId="13"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3">#REF!</definedName>
    <definedName name="Working_Capital_Facility_Commitment_Fee_Rate_year_6_plus" localSheetId="14">#REF!</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3">#REF!</definedName>
    <definedName name="Working_Capital_Facility_Spread_year_6_plus" localSheetId="14">#REF!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3"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3" hidden="1">{#N/A,#N/A,FALSE,"trates"}</definedName>
    <definedName name="wrn.BL." localSheetId="14" hidden="1">{#N/A,#N/A,FALSE,"trates"}</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hidden="1">{#N/A,#N/A,FALSE,"trates"}</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3" hidden="1">{#N/A,#N/A,TRUE,"SDGE";#N/A,#N/A,TRUE,"GBU";#N/A,#N/A,TRUE,"TBU";#N/A,#N/A,TRUE,"EDBU";#N/A,#N/A,TRUE,"ExclCC"}</definedName>
    <definedName name="wrn.busum." localSheetId="14" hidden="1">{#N/A,#N/A,TRUE,"SDGE";#N/A,#N/A,TRUE,"GBU";#N/A,#N/A,TRUE,"TBU";#N/A,#N/A,TRUE,"EDBU";#N/A,#N/A,TRUE,"ExclCC"}</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hidden="1">{#N/A,#N/A,TRUE,"SDGE";#N/A,#N/A,TRUE,"GBU";#N/A,#N/A,TRUE,"TBU";#N/A,#N/A,TRUE,"EDBU";#N/A,#N/A,TRUE,"ExclCC"}</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3"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3" hidden="1">{#N/A,#N/A,FALSE,"RECAP";#N/A,#N/A,FALSE,"MATBYCLS";#N/A,#N/A,FALSE,"STATUS";#N/A,#N/A,FALSE,"OP-ACT";#N/A,#N/A,FALSE,"W_O"}</definedName>
    <definedName name="wrn.COSTOS." localSheetId="14" hidden="1">{#N/A,#N/A,FALSE,"RECAP";#N/A,#N/A,FALSE,"MATBYCLS";#N/A,#N/A,FALSE,"STATUS";#N/A,#N/A,FALSE,"OP-ACT";#N/A,#N/A,FALSE,"W_O"}</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hidden="1">{#N/A,#N/A,FALSE,"RECAP";#N/A,#N/A,FALSE,"MATBYCLS";#N/A,#N/A,FALSE,"STATUS";#N/A,#N/A,FALSE,"OP-ACT";#N/A,#N/A,FALSE,"W_O"}</definedName>
    <definedName name="wrn.Data." localSheetId="13" hidden="1">{#N/A,#N/A,FALSE,"3 Year Plan"}</definedName>
    <definedName name="wrn.Data." localSheetId="14" hidden="1">{#N/A,#N/A,FALSE,"3 Year Plan"}</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hidden="1">{#N/A,#N/A,FALSE,"3 Year Plan"}</definedName>
    <definedName name="wrn.Data_Contact." localSheetId="13" hidden="1">{"Control_DataContact",#N/A,FALSE,"Control"}</definedName>
    <definedName name="wrn.Data_Contact." localSheetId="14" hidden="1">{"Control_DataContact",#N/A,FALSE,"Control"}</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hidden="1">{"Control_DataContact",#N/A,FALSE,"Control"}</definedName>
    <definedName name="wrn.Data_Contact._1" localSheetId="13" hidden="1">{"Control_DataContact",#N/A,FALSE,"Control"}</definedName>
    <definedName name="wrn.Data_Contact._1" localSheetId="14"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hidden="1">{"Control_DataContact",#N/A,FALSE,"Control"}</definedName>
    <definedName name="wrn.Est_2003." localSheetId="13"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3" hidden="1">{"b1",#N/A,TRUE,"B-1";"b2",#N/A,TRUE,"B-2";"b3",#N/A,TRUE,"B-3";"b4",#N/A,TRUE,"B-4";"b5",#N/A,TRUE,"B-5"}</definedName>
    <definedName name="wrn.fermie." localSheetId="14" hidden="1">{"b1",#N/A,TRUE,"B-1";"b2",#N/A,TRUE,"B-2";"b3",#N/A,TRUE,"B-3";"b4",#N/A,TRUE,"B-4";"b5",#N/A,TRUE,"B-5"}</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hidden="1">{"b1",#N/A,TRUE,"B-1";"b2",#N/A,TRUE,"B-2";"b3",#N/A,TRUE,"B-3";"b4",#N/A,TRUE,"B-4";"b5",#N/A,TRUE,"B-5"}</definedName>
    <definedName name="wrn.FTEs." localSheetId="13" hidden="1">{#N/A,#N/A,FALSE,"94 FTE";#N/A,#N/A,FALSE,"95 FTE";#N/A,#N/A,FALSE,"96 FTE"}</definedName>
    <definedName name="wrn.FTEs." localSheetId="14" hidden="1">{#N/A,#N/A,FALSE,"94 FTE";#N/A,#N/A,FALSE,"95 FTE";#N/A,#N/A,FALSE,"96 FTE"}</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hidden="1">{#N/A,#N/A,FALSE,"94 FTE";#N/A,#N/A,FALSE,"95 FTE";#N/A,#N/A,FALSE,"96 FTE"}</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3" hidden="1">{#N/A,#N/A,FALSE,"A"}</definedName>
    <definedName name="wrn.input." localSheetId="14" hidden="1">{#N/A,#N/A,FALSE,"A"}</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hidden="1">{#N/A,#N/A,FALSE,"A"}</definedName>
    <definedName name="wrn.Inputs." localSheetId="13" hidden="1">{"[Cost of Service] COS Inputs Sch 1",#N/A,FALSE,"Cost of Service Model"}</definedName>
    <definedName name="wrn.Inputs." localSheetId="14" hidden="1">{"[Cost of Service] COS Inputs Sch 1",#N/A,FALSE,"Cost of Service Model"}</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hidden="1">{"[Cost of Service] COS Inputs Sch 1",#N/A,FALSE,"Cost of Service Model"}</definedName>
    <definedName name="wrn.June2002." localSheetId="13" hidden="1">{"2002Frcst","06Month",FALSE,"Frcst Format 2002"}</definedName>
    <definedName name="wrn.June2002." localSheetId="14" hidden="1">{"2002Frcst","06Month",FALSE,"Frcst Format 2002"}</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hidden="1">{"2002Frcst","06Month",FALSE,"Frcst Format 2002"}</definedName>
    <definedName name="wrn.JVREPORT." localSheetId="13" hidden="1">{#N/A,#N/A,FALSE,"202";#N/A,#N/A,FALSE,"203";#N/A,#N/A,FALSE,"204";#N/A,#N/A,FALSE,"205";#N/A,#N/A,FALSE,"205A"}</definedName>
    <definedName name="wrn.JVREPORT." localSheetId="14" hidden="1">{#N/A,#N/A,FALSE,"202";#N/A,#N/A,FALSE,"203";#N/A,#N/A,FALSE,"204";#N/A,#N/A,FALSE,"205";#N/A,#N/A,FALSE,"205A"}</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hidden="1">{#N/A,#N/A,FALSE,"202";#N/A,#N/A,FALSE,"203";#N/A,#N/A,FALSE,"204";#N/A,#N/A,FALSE,"205";#N/A,#N/A,FALSE,"205A"}</definedName>
    <definedName name="wrn.May2002." localSheetId="13" hidden="1">{"2002Frcst","05Month",FALSE,"Frcst Format 2002"}</definedName>
    <definedName name="wrn.May2002." localSheetId="14" hidden="1">{"2002Frcst","05Month",FALSE,"Frcst Format 2002"}</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hidden="1">{"2002Frcst","05Month",FALSE,"Frcst Format 2002"}</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3" hidden="1">{"Equipment",#N/A,FALSE,"A";"Summary",#N/A,FALSE,"B"}</definedName>
    <definedName name="wrn.My._.estimate._.report." localSheetId="14" hidden="1">{"Equipment",#N/A,FALSE,"A";"Summary",#N/A,FALSE,"B"}</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hidden="1">{"Equipment",#N/A,FALSE,"A";"Summary",#N/A,FALSE,"B"}</definedName>
    <definedName name="wrn.MyTestReport." localSheetId="13" hidden="1">{"Alberta",#N/A,FALSE,"Pivot Data";#N/A,#N/A,FALSE,"Pivot Data";"HiddenColumns",#N/A,FALSE,"Pivot Data"}</definedName>
    <definedName name="wrn.MyTestReport." localSheetId="14" hidden="1">{"Alberta",#N/A,FALSE,"Pivot Data";#N/A,#N/A,FALSE,"Pivot Data";"HiddenColumns",#N/A,FALSE,"Pivot Data"}</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hidden="1">{"Alberta",#N/A,FALSE,"Pivot Data";#N/A,#N/A,FALSE,"Pivot Data";"HiddenColumns",#N/A,FALSE,"Pivot Data"}</definedName>
    <definedName name="wrn.Overhauls." localSheetId="13" hidden="1">{"Overhauls Calculations",#N/A,FALSE,"PROFORMA"}</definedName>
    <definedName name="wrn.Overhauls." localSheetId="14" hidden="1">{"Overhauls Calculations",#N/A,FALSE,"PROFORMA"}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hidden="1">{"Overhauls Calculations",#N/A,FALSE,"PROFORMA"}</definedName>
    <definedName name="wrn.Overhaulsb." localSheetId="13" hidden="1">{"Overhauls Calculations",#N/A,FALSE,"PROFORMA"}</definedName>
    <definedName name="wrn.Overhaulsb." localSheetId="14"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hidden="1">{"Overhauls Calculations",#N/A,FALSE,"PROFORMA"}</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3" hidden="1">{"Var_page",#N/A,FALSE,"template"}</definedName>
    <definedName name="wrn.Print_Var_Page." localSheetId="14" hidden="1">{"Var_page",#N/A,FALSE,"template"}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hidden="1">{"Var_page",#N/A,FALSE,"template"}</definedName>
    <definedName name="wrn.Print_Variance." localSheetId="13" hidden="1">{"month_variance",#N/A,FALSE,"template"}</definedName>
    <definedName name="wrn.Print_Variance." localSheetId="14" hidden="1">{"month_variance",#N/A,FALSE,"template"}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hidden="1">{"month_variance",#N/A,FALSE,"template"}</definedName>
    <definedName name="wrn.Print_Variance_Page." localSheetId="13" hidden="1">{"variance_page",#N/A,FALSE,"template"}</definedName>
    <definedName name="wrn.Print_Variance_Page." localSheetId="14" hidden="1">{"variance_page",#N/A,FALSE,"template"}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hidden="1">{"variance_page",#N/A,FALSE,"template"}</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3"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3"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3" hidden="1">{#N/A,#N/A,FALSE,"3 Year Plan";#N/A,#N/A,FALSE,"3 Year Plan"}</definedName>
    <definedName name="wrn.Revenue." localSheetId="14" hidden="1">{#N/A,#N/A,FALSE,"3 Year Plan";#N/A,#N/A,FALSE,"3 Year Plan"}</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hidden="1">{#N/A,#N/A,FALSE,"3 Year Plan";#N/A,#N/A,FALSE,"3 Year Plan"}</definedName>
    <definedName name="wrn.ROTable." localSheetId="13"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3" hidden="1">{"RPT1",#N/A,FALSE,"OIC650A"}</definedName>
    <definedName name="wrn.RPT1." localSheetId="14" hidden="1">{"RPT1",#N/A,FALSE,"OIC650A"}</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hidden="1">{"RPT1",#N/A,FALSE,"OIC650A"}</definedName>
    <definedName name="wrn.RPT610." localSheetId="13" hidden="1">{"RPT610",#N/A,FALSE,"Sheet1"}</definedName>
    <definedName name="wrn.RPT610." localSheetId="14" hidden="1">{"RPT610",#N/A,FALSE,"Sheet1"}</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hidden="1">{"RPT610",#N/A,FALSE,"Sheet1"}</definedName>
    <definedName name="wrn.rwc." localSheetId="13"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3" hidden="1">{"Sch.A_CWC_Summary",#N/A,FALSE,"Sch.A,B";"Sch.B_LLSummary",#N/A,FALSE,"Sch.A,B"}</definedName>
    <definedName name="wrn.Sch.A._.B." localSheetId="14" hidden="1">{"Sch.A_CWC_Summary",#N/A,FALSE,"Sch.A,B";"Sch.B_LLSummary",#N/A,FALSE,"Sch.A,B"}</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hidden="1">{"Sch.A_CWC_Summary",#N/A,FALSE,"Sch.A,B";"Sch.B_LLSummary",#N/A,FALSE,"Sch.A,B"}</definedName>
    <definedName name="wrn.Sch.A._.B._1" localSheetId="13" hidden="1">{"Sch.A_CWC_Summary",#N/A,FALSE,"Sch.A,B";"Sch.B_LLSummary",#N/A,FALSE,"Sch.A,B"}</definedName>
    <definedName name="wrn.Sch.A._.B._1" localSheetId="14"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hidden="1">{"Sch.A_CWC_Summary",#N/A,FALSE,"Sch.A,B";"Sch.B_LLSummary",#N/A,FALSE,"Sch.A,B"}</definedName>
    <definedName name="wrn.Sch.C." localSheetId="13" hidden="1">{"Sch.C_Rev_lag",#N/A,FALSE,"Sch.C"}</definedName>
    <definedName name="wrn.Sch.C." localSheetId="14" hidden="1">{"Sch.C_Rev_lag",#N/A,FALSE,"Sch.C"}</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hidden="1">{"Sch.C_Rev_lag",#N/A,FALSE,"Sch.C"}</definedName>
    <definedName name="wrn.Sch.C._1" localSheetId="13" hidden="1">{"Sch.C_Rev_lag",#N/A,FALSE,"Sch.C"}</definedName>
    <definedName name="wrn.Sch.C._1" localSheetId="14"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hidden="1">{"Sch.C_Rev_lag",#N/A,FALSE,"Sch.C"}</definedName>
    <definedName name="wrn.Sch.D." localSheetId="13" hidden="1">{"Sch.D1_GasPurch",#N/A,FALSE,"Sch.D";"Sch.D2_ElecPurch",#N/A,FALSE,"Sch.D"}</definedName>
    <definedName name="wrn.Sch.D." localSheetId="14" hidden="1">{"Sch.D1_GasPurch",#N/A,FALSE,"Sch.D";"Sch.D2_ElecPurch",#N/A,FALSE,"Sch.D"}</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hidden="1">{"Sch.D1_GasPurch",#N/A,FALSE,"Sch.D";"Sch.D2_ElecPurch",#N/A,FALSE,"Sch.D"}</definedName>
    <definedName name="wrn.Sch.D._1" localSheetId="13" hidden="1">{"Sch.D1_GasPurch",#N/A,FALSE,"Sch.D";"Sch.D2_ElecPurch",#N/A,FALSE,"Sch.D"}</definedName>
    <definedName name="wrn.Sch.D._1" localSheetId="14"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hidden="1">{"Sch.D1_GasPurch",#N/A,FALSE,"Sch.D";"Sch.D2_ElecPurch",#N/A,FALSE,"Sch.D"}</definedName>
    <definedName name="wrn.Sch.E._.F." localSheetId="13" hidden="1">{"Sch.E_PayrollExp",#N/A,TRUE,"Sch.E,F";"Sch.F_FICA",#N/A,TRUE,"Sch.E,F"}</definedName>
    <definedName name="wrn.Sch.E._.F." localSheetId="14" hidden="1">{"Sch.E_PayrollExp",#N/A,TRUE,"Sch.E,F";"Sch.F_FICA",#N/A,TRUE,"Sch.E,F"}</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hidden="1">{"Sch.E_PayrollExp",#N/A,TRUE,"Sch.E,F";"Sch.F_FICA",#N/A,TRUE,"Sch.E,F"}</definedName>
    <definedName name="wrn.Sch.E._.F._1" localSheetId="13" hidden="1">{"Sch.E_PayrollExp",#N/A,TRUE,"Sch.E,F";"Sch.F_FICA",#N/A,TRUE,"Sch.E,F"}</definedName>
    <definedName name="wrn.Sch.E._.F._1" localSheetId="14"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hidden="1">{"Sch.E_PayrollExp",#N/A,TRUE,"Sch.E,F";"Sch.F_FICA",#N/A,TRUE,"Sch.E,F"}</definedName>
    <definedName name="wrn.Sch.G." localSheetId="13" hidden="1">{"Sch.G_ICP",#N/A,FALSE,"Sch.G"}</definedName>
    <definedName name="wrn.Sch.G." localSheetId="14" hidden="1">{"Sch.G_ICP",#N/A,FALSE,"Sch.G"}</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hidden="1">{"Sch.G_ICP",#N/A,FALSE,"Sch.G"}</definedName>
    <definedName name="wrn.Sch.G._1" localSheetId="13" hidden="1">{"Sch.G_ICP",#N/A,FALSE,"Sch.G"}</definedName>
    <definedName name="wrn.Sch.G._1" localSheetId="14"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hidden="1">{"Sch.G_ICP",#N/A,FALSE,"Sch.G"}</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3" hidden="1">{"Sch.I_Goods&amp;Svcs",#N/A,FALSE,"Sch.I"}</definedName>
    <definedName name="wrn.Sch.I." localSheetId="14" hidden="1">{"Sch.I_Goods&amp;Svcs",#N/A,FALSE,"Sch.I"}</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hidden="1">{"Sch.I_Goods&amp;Svcs",#N/A,FALSE,"Sch.I"}</definedName>
    <definedName name="wrn.Sch.I._1" localSheetId="13" hidden="1">{"Sch.I_Goods&amp;Svcs",#N/A,FALSE,"Sch.I"}</definedName>
    <definedName name="wrn.Sch.I._1" localSheetId="14"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hidden="1">{"Sch.I_Goods&amp;Svcs",#N/A,FALSE,"Sch.I"}</definedName>
    <definedName name="wrn.Sch.J." localSheetId="13" hidden="1">{"Sch.J_CorpChgs",#N/A,FALSE,"Sch.J"}</definedName>
    <definedName name="wrn.Sch.J." localSheetId="14" hidden="1">{"Sch.J_CorpChgs",#N/A,FALSE,"Sch.J"}</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hidden="1">{"Sch.J_CorpChgs",#N/A,FALSE,"Sch.J"}</definedName>
    <definedName name="wrn.Sch.J._1" localSheetId="13" hidden="1">{"Sch.J_CorpChgs",#N/A,FALSE,"Sch.J"}</definedName>
    <definedName name="wrn.Sch.J._1" localSheetId="14"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hidden="1">{"Sch.J_CorpChgs",#N/A,FALSE,"Sch.J"}</definedName>
    <definedName name="wrn.Sch.K." localSheetId="13" hidden="1">{"Sch.K_P1_PropLease",#N/A,FALSE,"Sch.K";"Sch.K_P2_PropLease",#N/A,FALSE,"Sch.K"}</definedName>
    <definedName name="wrn.Sch.K." localSheetId="14" hidden="1">{"Sch.K_P1_PropLease",#N/A,FALSE,"Sch.K";"Sch.K_P2_PropLease",#N/A,FALSE,"Sch.K"}</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hidden="1">{"Sch.K_P1_PropLease",#N/A,FALSE,"Sch.K";"Sch.K_P2_PropLease",#N/A,FALSE,"Sch.K"}</definedName>
    <definedName name="wrn.Sch.K._1" localSheetId="13" hidden="1">{"Sch.K_P1_PropLease",#N/A,FALSE,"Sch.K";"Sch.K_P2_PropLease",#N/A,FALSE,"Sch.K"}</definedName>
    <definedName name="wrn.Sch.K._1" localSheetId="14"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hidden="1">{"Sch.K_P1_PropLease",#N/A,FALSE,"Sch.K";"Sch.K_P2_PropLease",#N/A,FALSE,"Sch.K"}</definedName>
    <definedName name="wrn.Sch.L." localSheetId="13" hidden="1">{"Sch.L_MaterialIssue",#N/A,FALSE,"Sch.L"}</definedName>
    <definedName name="wrn.Sch.L." localSheetId="14" hidden="1">{"Sch.L_MaterialIssue",#N/A,FALSE,"Sch.L"}</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hidden="1">{"Sch.L_MaterialIssue",#N/A,FALSE,"Sch.L"}</definedName>
    <definedName name="wrn.Sch.L._1" localSheetId="13" hidden="1">{"Sch.L_MaterialIssue",#N/A,FALSE,"Sch.L"}</definedName>
    <definedName name="wrn.Sch.L._1" localSheetId="14"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hidden="1">{"Sch.L_MaterialIssue",#N/A,FALSE,"Sch.L"}</definedName>
    <definedName name="wrn.Sch.M." localSheetId="13" hidden="1">{"Sch.M_Prop&amp;FFTaxes",#N/A,FALSE,"Sch.M"}</definedName>
    <definedName name="wrn.Sch.M." localSheetId="14" hidden="1">{"Sch.M_Prop&amp;FFTaxes",#N/A,FALSE,"Sch.M"}</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hidden="1">{"Sch.M_Prop&amp;FFTaxes",#N/A,FALSE,"Sch.M"}</definedName>
    <definedName name="wrn.Sch.M._1" localSheetId="13" hidden="1">{"Sch.M_Prop&amp;FFTaxes",#N/A,FALSE,"Sch.M"}</definedName>
    <definedName name="wrn.Sch.M._1" localSheetId="14"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hidden="1">{"Sch.M_Prop&amp;FFTaxes",#N/A,FALSE,"Sch.M"}</definedName>
    <definedName name="wrn.Sch.N." localSheetId="13" hidden="1">{"Sch.N_IncTaxes",#N/A,FALSE,"Sch. N, O"}</definedName>
    <definedName name="wrn.Sch.N." localSheetId="14" hidden="1">{"Sch.N_IncTaxes",#N/A,FALSE,"Sch. N, O"}</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hidden="1">{"Sch.N_IncTaxes",#N/A,FALSE,"Sch. N, O"}</definedName>
    <definedName name="wrn.Sch.N._1" localSheetId="13" hidden="1">{"Sch.N_IncTaxes",#N/A,FALSE,"Sch. N, O"}</definedName>
    <definedName name="wrn.Sch.N._1" localSheetId="14"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hidden="1">{"Sch.N_IncTaxes",#N/A,FALSE,"Sch. N, O"}</definedName>
    <definedName name="wrn.Sch.O." localSheetId="13"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3" hidden="1">{"Sch.P_BS_Bal",#N/A,FALSE,"WP-BS Elem"}</definedName>
    <definedName name="wrn.Sch.P." localSheetId="14" hidden="1">{"Sch.P_BS_Bal",#N/A,FALSE,"WP-BS Elem"}</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hidden="1">{"Sch.P_BS_Bal",#N/A,FALSE,"WP-BS Elem"}</definedName>
    <definedName name="wrn.Sch.P._.Accts." localSheetId="13" hidden="1">{"Sch.P_BS_Accts",#N/A,FALSE,"WP-BS Elem"}</definedName>
    <definedName name="wrn.Sch.P._.Accts." localSheetId="14" hidden="1">{"Sch.P_BS_Accts",#N/A,FALSE,"WP-BS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hidden="1">{"Sch.P_BS_Accts",#N/A,FALSE,"WP-BS Elem"}</definedName>
    <definedName name="wrn.Sch.P._.Accts._1" localSheetId="13" hidden="1">{"Sch.P_BS_Accts",#N/A,FALSE,"WP-BS Elem"}</definedName>
    <definedName name="wrn.Sch.P._.Accts._1" localSheetId="14"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hidden="1">{"Sch.P_BS_Accts",#N/A,FALSE,"WP-BS Elem"}</definedName>
    <definedName name="wrn.Sch.P._1" localSheetId="13" hidden="1">{"Sch.P_BS_Bal",#N/A,FALSE,"WP-BS Elem"}</definedName>
    <definedName name="wrn.Sch.P._1" localSheetId="14" hidden="1">{"Sch.P_BS_Bal",#N/A,FALSE,"WP-BS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hidden="1">{"Sch.P_BS_Bal",#N/A,FALSE,"WP-BS Elem"}</definedName>
    <definedName name="wrn.Statement._.AD." localSheetId="13" hidden="1">{#N/A,#N/A,FALSE,"AD PG 1 OF 2";#N/A,#N/A,FALSE,"AD PG 2 OF 2"}</definedName>
    <definedName name="wrn.Statement._.AD." localSheetId="14" hidden="1">{#N/A,#N/A,FALSE,"AD PG 1 OF 2";#N/A,#N/A,FALSE,"AD PG 2 OF 2"}</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hidden="1">{#N/A,#N/A,FALSE,"AD PG 1 OF 2";#N/A,#N/A,FALSE,"AD PG 2 OF 2"}</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3" hidden="1">{"page1",#N/A,TRUE,"2";"page2",#N/A,TRUE,"2"}</definedName>
    <definedName name="wrn.test." localSheetId="14" hidden="1">{"page1",#N/A,TRUE,"2";"page2",#N/A,TRUE,"2"}</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hidden="1">{"page1",#N/A,TRUE,"2";"page2",#N/A,TRUE,"2"}</definedName>
    <definedName name="wrn.test.1" localSheetId="13" hidden="1">{"page1",#N/A,TRUE,"2";"page2",#N/A,TRUE,"2"}</definedName>
    <definedName name="wrn.test.1" localSheetId="14"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hidden="1">{"page1",#N/A,TRUE,"2";"page2",#N/A,TRUE,"2"}</definedName>
    <definedName name="wrn.test1." localSheetId="13" hidden="1">{"Income Statement",#N/A,FALSE,"CFMODEL";"Balance Sheet",#N/A,FALSE,"CFMODEL"}</definedName>
    <definedName name="wrn.test1." localSheetId="14" hidden="1">{"Income Statement",#N/A,FALSE,"CFMODEL";"Balance Sheet",#N/A,FALSE,"CFMODEL"}</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hidden="1">{"Income Statement",#N/A,FALSE,"CFMODEL";"Balance Sheet",#N/A,FALSE,"CFMODEL"}</definedName>
    <definedName name="wrn.test2." localSheetId="13" hidden="1">{"SourcesUses",#N/A,TRUE,"CFMODEL";"TransOverview",#N/A,TRUE,"CFMODEL"}</definedName>
    <definedName name="wrn.test2." localSheetId="14" hidden="1">{"SourcesUses",#N/A,TRUE,"CFMODEL";"TransOverview",#N/A,TRUE,"CFMODEL"}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hidden="1">{"SourcesUses",#N/A,TRUE,"CFMODEL";"TransOverview",#N/A,TRUE,"CFMODEL"}</definedName>
    <definedName name="wrn.test3." localSheetId="13" hidden="1">{"SourcesUses",#N/A,TRUE,#N/A;"TransOverview",#N/A,TRUE,"CFMODEL"}</definedName>
    <definedName name="wrn.test3." localSheetId="14" hidden="1">{"SourcesUses",#N/A,TRUE,#N/A;"TransOverview",#N/A,TRUE,"CFMODEL"}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hidden="1">{"SourcesUses",#N/A,TRUE,#N/A;"TransOverview",#N/A,TRUE,"CFMODEL"}</definedName>
    <definedName name="wrn.test3.2" localSheetId="13" hidden="1">{"SourcesUses",#N/A,TRUE,#N/A;"TransOverview",#N/A,TRUE,"CFMODEL"}</definedName>
    <definedName name="wrn.test3.2" localSheetId="14"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hidden="1">{"SourcesUses",#N/A,TRUE,#N/A;"TransOverview",#N/A,TRUE,"CFMODEL"}</definedName>
    <definedName name="wrn.test4." localSheetId="13" hidden="1">{"SourcesUses",#N/A,TRUE,"FundsFlow";"TransOverview",#N/A,TRUE,"FundsFlow"}</definedName>
    <definedName name="wrn.test4." localSheetId="14" hidden="1">{"SourcesUses",#N/A,TRUE,"FundsFlow";"TransOverview",#N/A,TRUE,"FundsFlow"}</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hidden="1">{"SourcesUses",#N/A,TRUE,"FundsFlow";"TransOverview",#N/A,TRUE,"FundsFlow"}</definedName>
    <definedName name="wrn.test42." localSheetId="13" hidden="1">{"SourcesUses",#N/A,TRUE,"FundsFlow";"TransOverview",#N/A,TRUE,"FundsFlow"}</definedName>
    <definedName name="wrn.test42." localSheetId="1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hidden="1">{"SourcesUses",#N/A,TRUE,"FundsFlow";"TransOverview",#N/A,TRUE,"FundsFlow"}</definedName>
    <definedName name="wrn.TEST610." localSheetId="13" hidden="1">{"TEST610",#N/A,FALSE,"Sheet1"}</definedName>
    <definedName name="wrn.TEST610." localSheetId="14" hidden="1">{"TEST610",#N/A,FALSE,"Sheet1"}</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hidden="1">{"TEST610",#N/A,FALSE,"Sheet1"}</definedName>
    <definedName name="wrn.TEST611." localSheetId="13" hidden="1">{"TEST611",#N/A,FALSE,"Sheet1"}</definedName>
    <definedName name="wrn.TEST611." localSheetId="14" hidden="1">{"TEST611",#N/A,FALSE,"Sheet1"}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hidden="1">{"TEST611",#N/A,FALSE,"Sheet1"}</definedName>
    <definedName name="wrn.Total." localSheetId="13" hidden="1">{"schedh3a",#N/A,TRUE,"H-3";"schedh3b",#N/A,TRUE,"H-3"}</definedName>
    <definedName name="wrn.Total." localSheetId="14" hidden="1">{"schedh3a",#N/A,TRUE,"H-3";"schedh3b",#N/A,TRUE,"H-3"}</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hidden="1">{"schedh3a",#N/A,TRUE,"H-3";"schedh3b",#N/A,TRUE,"H-3"}</definedName>
    <definedName name="wrn.XX." localSheetId="13" hidden="1">{#N/A,#N/A,FALSE,"337"}</definedName>
    <definedName name="wrn.XX." localSheetId="14" hidden="1">{#N/A,#N/A,FALSE,"337"}</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hidden="1">{#N/A,#N/A,FALSE,"337"}</definedName>
    <definedName name="wtf" localSheetId="13" hidden="1">#REF!</definedName>
    <definedName name="wtf" localSheetId="14" hidden="1">#REF!</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3" hidden="1">{"2002Frcst","05Month",FALSE,"Frcst Format 2002"}</definedName>
    <definedName name="wwwwwwww" localSheetId="14" hidden="1">{"2002Frcst","05Month",FALSE,"Frcst Format 2002"}</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hidden="1">{"2002Frcst","05Month",FALSE,"Frcst Format 2002"}</definedName>
    <definedName name="x" localSheetId="13"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3">#REF!,#REF!,#REF!,#REF!,#REF!,#REF!</definedName>
    <definedName name="X_Amortization" localSheetId="14">#REF!,#REF!,#REF!,#REF!,#REF!,#REF!</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3">#REF!</definedName>
    <definedName name="X_Vld_Amort" localSheetId="14">#REF!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3">#REF!</definedName>
    <definedName name="X_Vld_APIC" localSheetId="14">#REF!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'[13]CF Report'!$C$65</definedName>
    <definedName name="X_Vld_CStk" localSheetId="13">#REF!</definedName>
    <definedName name="X_Vld_CStk" localSheetId="14">#REF!</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3">#REF!</definedName>
    <definedName name="X_Vld_DefCr" localSheetId="14">#REF!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3">#REF!</definedName>
    <definedName name="X_Vld_Depr" localSheetId="14">#REF!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3">#REF!</definedName>
    <definedName name="X_Vld_ESOP" localSheetId="14">#REF!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3">#REF!</definedName>
    <definedName name="X_Vld_GdWl" localSheetId="14">#REF!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3">#REF!</definedName>
    <definedName name="X_Vld_Inv" localSheetId="14">#REF!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3">#REF!</definedName>
    <definedName name="X_Vld_LTAst" localSheetId="14">#REF!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3">#REF!</definedName>
    <definedName name="X_Vld_LTDebt" localSheetId="14">#REF!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3">#REF!</definedName>
    <definedName name="X_Vld_MinInt" localSheetId="14">#REF!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3">#REF!</definedName>
    <definedName name="X_Vld_NetWrkCap" localSheetId="14">#REF!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3">#REF!</definedName>
    <definedName name="X_Vld_NucTrst" localSheetId="14">#REF!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3">#REF!</definedName>
    <definedName name="X_Vld_OthInc" localSheetId="14">#REF!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3">#REF!</definedName>
    <definedName name="X_Vld_PfStk" localSheetId="14">#REF!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3">#REF!</definedName>
    <definedName name="X_Vld_PPE" localSheetId="14">#REF!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3">#REF!</definedName>
    <definedName name="X_Vld_RE" localSheetId="14">#REF!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3">#REF!</definedName>
    <definedName name="X_Vld_RegAst" localSheetId="14">#REF!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3">#REF!</definedName>
    <definedName name="X_Vld_Tax" localSheetId="14">#REF!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3">#REF!</definedName>
    <definedName name="X_Vld_TrstPfSec" localSheetId="14">#REF!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3">OFFSET(YAXIS,0,-1)</definedName>
    <definedName name="xa" localSheetId="23">OFFSET(YAXIS,0,-1)</definedName>
    <definedName name="xa" localSheetId="14">OFFSET(YAXIS,0,-1)</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OFFSET(YAXIS,0,-1)</definedName>
    <definedName name="xaxIS" localSheetId="13">OFFSET(YAXIS,0,-1)</definedName>
    <definedName name="xaxIS" localSheetId="23">OFFSET(YAXIS,0,-1)</definedName>
    <definedName name="xaxIS" localSheetId="14">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OFFSET(YAXIS,0,-1)</definedName>
    <definedName name="xes" localSheetId="13" hidden="1">{#N/A,#N/A,FALSE,"Aging Summary";#N/A,#N/A,FALSE,"Ratio Analysis";#N/A,#N/A,FALSE,"Test 120 Day Accts";#N/A,#N/A,FALSE,"Tickmarks"}</definedName>
    <definedName name="xes" localSheetId="14"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3">#REF!</definedName>
    <definedName name="XmnRefRange" localSheetId="14">#REF!</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3" hidden="1">#REF!</definedName>
    <definedName name="XREF_COLUMN_1" localSheetId="14" hidden="1">#REF!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3" hidden="1">#REF!</definedName>
    <definedName name="XREF_COLUMN_10" localSheetId="14"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3" hidden="1">#REF!</definedName>
    <definedName name="XREF_COLUMN_2" localSheetId="14"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3" hidden="1">#REF!</definedName>
    <definedName name="XREF_COLUMN_3" localSheetId="14"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3" hidden="1">#REF!</definedName>
    <definedName name="XREF_COLUMN_4" localSheetId="14"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3" hidden="1">#REF!</definedName>
    <definedName name="XREF_COLUMN_5" localSheetId="1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3" hidden="1">#REF!</definedName>
    <definedName name="XREF_COLUMN_6" localSheetId="14"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3" hidden="1">#REF!</definedName>
    <definedName name="XREF_COLUMN_7" localSheetId="14"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3" hidden="1">#REF!</definedName>
    <definedName name="XREF_COLUMN_8" localSheetId="14"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3" hidden="1">#REF!</definedName>
    <definedName name="XREF_COLUMN_9" localSheetId="14"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3" hidden="1">#REF!</definedName>
    <definedName name="XRefActiveRow" localSheetId="14"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3" hidden="1">#REF!</definedName>
    <definedName name="XRefCopy1" localSheetId="14" hidden="1">#REF!</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3" hidden="1">#REF!</definedName>
    <definedName name="XRefCopy10" localSheetId="14"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3" hidden="1">#REF!</definedName>
    <definedName name="XRefCopy10Row" localSheetId="14"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3" hidden="1">#REF!</definedName>
    <definedName name="XRefCopy11" localSheetId="14"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3" hidden="1">#REF!</definedName>
    <definedName name="XRefCopy11Row" localSheetId="14"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3" hidden="1">#REF!</definedName>
    <definedName name="XRefCopy12" localSheetId="14"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3" hidden="1">#REF!</definedName>
    <definedName name="XRefCopy12Row" localSheetId="14"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3" hidden="1">#REF!</definedName>
    <definedName name="XRefCopy13" localSheetId="14"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3" hidden="1">#REF!</definedName>
    <definedName name="XRefCopy13Row" localSheetId="14"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3" hidden="1">#REF!</definedName>
    <definedName name="XRefCopy14" localSheetId="14"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3" hidden="1">#REF!</definedName>
    <definedName name="XRefCopy14Row" localSheetId="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3" hidden="1">#REF!</definedName>
    <definedName name="XRefCopy15" localSheetId="14"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3" hidden="1">#REF!</definedName>
    <definedName name="XRefCopy15Row" localSheetId="14"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3" hidden="1">#REF!</definedName>
    <definedName name="XRefCopy16" localSheetId="14"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3" hidden="1">#REF!</definedName>
    <definedName name="XRefCopy16Row" localSheetId="14"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3" hidden="1">#REF!</definedName>
    <definedName name="XRefCopy17" localSheetId="14"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3" hidden="1">#REF!</definedName>
    <definedName name="XRefCopy17Row" localSheetId="14"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3" hidden="1">#REF!</definedName>
    <definedName name="XRefCopy18" localSheetId="14"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3" hidden="1">#REF!</definedName>
    <definedName name="XRefCopy18Row" localSheetId="14"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3" hidden="1">#REF!</definedName>
    <definedName name="XRefCopy19" localSheetId="14"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3" hidden="1">#REF!</definedName>
    <definedName name="XRefCopy19Row" localSheetId="14"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3" hidden="1">#REF!</definedName>
    <definedName name="XRefCopy1Row" localSheetId="14"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3" hidden="1">#REF!</definedName>
    <definedName name="XRefCopy2" localSheetId="14"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3" hidden="1">#REF!</definedName>
    <definedName name="XRefCopy20" localSheetId="14"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3" hidden="1">#REF!</definedName>
    <definedName name="XRefCopy20Row" localSheetId="14"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3" hidden="1">#REF!</definedName>
    <definedName name="XRefCopy21" localSheetId="14"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3" hidden="1">#REF!</definedName>
    <definedName name="XRefCopy21Row" localSheetId="14"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3" hidden="1">#REF!</definedName>
    <definedName name="XRefCopy22" localSheetId="14"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3" hidden="1">#REF!</definedName>
    <definedName name="XRefCopy22Row" localSheetId="14"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3" hidden="1">#REF!</definedName>
    <definedName name="XRefCopy2Row" localSheetId="14"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3" hidden="1">#REF!</definedName>
    <definedName name="XRefCopy3" localSheetId="14"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3" hidden="1">#REF!</definedName>
    <definedName name="XRefCopy3Row" localSheetId="14"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3" hidden="1">#REF!</definedName>
    <definedName name="XRefCopy4" localSheetId="14"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3" hidden="1">#REF!</definedName>
    <definedName name="XRefCopy4Row" localSheetId="1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3" hidden="1">#REF!</definedName>
    <definedName name="XRefCopy5" localSheetId="14"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3" hidden="1">#REF!</definedName>
    <definedName name="XRefCopy5Row" localSheetId="14"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3" hidden="1">#REF!</definedName>
    <definedName name="XRefCopy6" localSheetId="14"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3" hidden="1">#REF!</definedName>
    <definedName name="XRefCopy6Row" localSheetId="14"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3" hidden="1">#REF!</definedName>
    <definedName name="XRefCopy7" localSheetId="14"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3" hidden="1">#REF!</definedName>
    <definedName name="XRefCopy7Row" localSheetId="14"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3" hidden="1">#REF!</definedName>
    <definedName name="XRefCopy8" localSheetId="14"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3" hidden="1">#REF!</definedName>
    <definedName name="XRefCopy8Row" localSheetId="14"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3" hidden="1">#REF!</definedName>
    <definedName name="XRefCopy9" localSheetId="14"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3" hidden="1">#REF!</definedName>
    <definedName name="XRefCopy9Row" localSheetId="14"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3" hidden="1">#REF!</definedName>
    <definedName name="XRefPaste1" localSheetId="14" hidden="1">#REF!</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3" hidden="1">#REF!</definedName>
    <definedName name="XRefPaste1Row" localSheetId="14"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3" hidden="1">#REF!</definedName>
    <definedName name="XRefPaste2" localSheetId="14"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3" hidden="1">#REF!</definedName>
    <definedName name="XRefPaste2Row" localSheetId="14"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3" hidden="1">#REF!</definedName>
    <definedName name="XRefPaste3" localSheetId="14"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3" hidden="1">#REF!</definedName>
    <definedName name="XRefPaste3Row" localSheetId="14"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3" hidden="1">#REF!</definedName>
    <definedName name="XRefPaste4" localSheetId="14"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3" hidden="1">#REF!</definedName>
    <definedName name="XRefPaste4Row" localSheetId="1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3" hidden="1">#REF!</definedName>
    <definedName name="XRefPaste5Row" localSheetId="14"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3" hidden="1">#REF!</definedName>
    <definedName name="XRefPaste6" localSheetId="14"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3" hidden="1">#REF!</definedName>
    <definedName name="XRefPaste6Row" localSheetId="14"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3">#REF!</definedName>
    <definedName name="YEClose1992" localSheetId="14">#REF!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3">#REF!</definedName>
    <definedName name="yeperiod" localSheetId="14">#REF!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3">'[8]misc tables'!$B$20:$B$21</definedName>
    <definedName name="Yes_No" localSheetId="14">'[8]misc tables'!$B$20:$B$21</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3">#REF!</definedName>
    <definedName name="YrAvg" localSheetId="14">#REF!</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3">#REF!</definedName>
    <definedName name="YTDInc" localSheetId="14">#REF!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3">#REF!</definedName>
    <definedName name="ytytyt" localSheetId="14">#REF!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[30]Inputs!$A$6:$IV$7,[30]Inputs!$A$9:$IV$15,[30]Inputs!$A$22:$IV$23</definedName>
    <definedName name="Z_BA465841_5925_11D2_BE45_080009FCDD9A_.wvu.PrintTitles" hidden="1">[31]Buyout!$A$1:$A$65536,[31]Buyout!$A$2:$IV$2</definedName>
    <definedName name="Z_BA465842_5925_11D2_BE45_080009FCDD9A_.wvu.PrintTitles" hidden="1">'[31]CES Inputs'!$K$1:$K$65536,'[31]CES Inputs'!$A$19:$IV$25</definedName>
    <definedName name="Z_BA465843_5925_11D2_BE45_080009FCDD9A_.wvu.PrintTitles" hidden="1">'[31]CES Inputs'!$K$1:$K$65536,'[31]CES Inputs'!$A$19:$IV$25</definedName>
    <definedName name="Z_BA465844_5925_11D2_BE45_080009FCDD9A_.wvu.PrintTitles" hidden="1">'[31]CES Inputs'!$K$1:$K$65536,'[31]CES Inputs'!$A$19:$IV$25</definedName>
    <definedName name="Z_BA465845_5925_11D2_BE45_080009FCDD9A_.wvu.PrintTitles" hidden="1">'[31]CES Inputs'!$K$1:$K$65536,'[31]CES Inputs'!$A$19:$IV$25</definedName>
    <definedName name="Z_BA465846_5925_11D2_BE45_080009FCDD9A_.wvu.PrintTitles" hidden="1">'[31]CES Inputs'!$K$1:$K$65536,'[31]CES Inputs'!$A$19:$IV$25</definedName>
    <definedName name="Z_D5124360_59F1_11D2_BE45_080009FCDD9A_.wvu.PrintTitles" hidden="1">[31]Buyout!$A$1:$A$65536,[31]Buyout!$A$2:$IV$2</definedName>
    <definedName name="Z_D5124361_59F1_11D2_BE45_080009FCDD9A_.wvu.PrintTitles" hidden="1">'[31]CES Inputs'!$K$1:$K$65536,'[31]CES Inputs'!$A$19:$IV$25</definedName>
    <definedName name="Z_D5124362_59F1_11D2_BE45_080009FCDD9A_.wvu.PrintTitles" hidden="1">'[31]CES Inputs'!$K$1:$K$65536,'[31]CES Inputs'!$A$19:$IV$25</definedName>
    <definedName name="Z_D5124363_59F1_11D2_BE45_080009FCDD9A_.wvu.PrintTitles" hidden="1">'[31]CES Inputs'!$K$1:$K$65536,'[31]CES Inputs'!$A$19:$IV$25</definedName>
    <definedName name="Z_D5124364_59F1_11D2_BE45_080009FCDD9A_.wvu.PrintTitles" hidden="1">'[31]CES Inputs'!$K$1:$K$65536,'[31]CES Inputs'!$A$19:$IV$25</definedName>
    <definedName name="Z_D5124365_59F1_11D2_BE45_080009FCDD9A_.wvu.PrintTitles" hidden="1">'[31]CES Inputs'!$K$1:$K$65536,'[31]CES Inputs'!$A$19:$IV$25</definedName>
    <definedName name="Z_D57DC6C0_593E_11D2_BE45_080009FCDD9A_.wvu.PrintTitles" hidden="1">[31]Buyout!$A$1:$A$65536,[31]Buyout!$A$2:$IV$2</definedName>
    <definedName name="Z_D57DC6C1_593E_11D2_BE45_080009FCDD9A_.wvu.PrintTitles" hidden="1">'[31]CES Inputs'!$K$1:$K$65536,'[31]CES Inputs'!$A$19:$IV$25</definedName>
    <definedName name="Z_D57DC6C2_593E_11D2_BE45_080009FCDD9A_.wvu.PrintTitles" hidden="1">'[31]CES Inputs'!$K$1:$K$65536,'[31]CES Inputs'!$A$19:$IV$25</definedName>
    <definedName name="Z_D57DC6C3_593E_11D2_BE45_080009FCDD9A_.wvu.PrintTitles" hidden="1">'[31]CES Inputs'!$K$1:$K$65536,'[31]CES Inputs'!$A$19:$IV$25</definedName>
    <definedName name="Z_D57DC6C4_593E_11D2_BE45_080009FCDD9A_.wvu.PrintTitles" hidden="1">'[31]CES Inputs'!$K$1:$K$65536,'[31]CES Inputs'!$A$19:$IV$25</definedName>
    <definedName name="Z_D57DC6C5_593E_11D2_BE45_080009FCDD9A_.wvu.PrintTitles" hidden="1">'[31]CES Inputs'!$K$1:$K$65536,'[31]CES Inputs'!$A$19:$IV$25</definedName>
    <definedName name="Z_NWC_CashAP" localSheetId="13">#REF!</definedName>
    <definedName name="Z_NWC_CashAP" localSheetId="14">#REF!</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3">#REF!</definedName>
    <definedName name="Z_NWC_CashAR" localSheetId="14">#REF!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3">#REF!</definedName>
    <definedName name="Z_NWC_CashComNPurch" localSheetId="14">#REF!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3">#REF!</definedName>
    <definedName name="Z_NWC_CashCustDep" localSheetId="14">#REF!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3">#REF!</definedName>
    <definedName name="Z_NWC_CashDivPay" localSheetId="14">#REF!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3">#REF!</definedName>
    <definedName name="Z_NWC_CashEnergyLiabilities" localSheetId="14">#REF!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3">#REF!</definedName>
    <definedName name="Z_NWC_CashEnergyTradingAssets" localSheetId="14">#REF!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3">#REF!</definedName>
    <definedName name="Z_NWC_CashIntPay" localSheetId="14">#REF!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3">#REF!</definedName>
    <definedName name="Z_NWC_CashInventory" localSheetId="14">#REF!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3">#REF!</definedName>
    <definedName name="Z_NWC_CashNP" localSheetId="14">#REF!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3">#REF!</definedName>
    <definedName name="Z_NWC_CashNR" localSheetId="14">#REF!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3">#REF!</definedName>
    <definedName name="Z_NWC_CashOthAssets" localSheetId="14">#REF!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3">#REF!</definedName>
    <definedName name="Z_NWC_CashOthLiabilities" localSheetId="14">#REF!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3">#REF!</definedName>
    <definedName name="Z_NWC_CashRegAssets" localSheetId="14">#REF!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3">#REF!</definedName>
    <definedName name="Z_NWC_CashRegLiabilities" localSheetId="14">#REF!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3">#REF!</definedName>
    <definedName name="Z_NWC_CashRepurchaseObligations" localSheetId="14">#REF!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3">#REF!</definedName>
    <definedName name="Z_NWC_CashResaleAgreements" localSheetId="14">#REF!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3">#REF!</definedName>
    <definedName name="Z_NWC_CashTAX" localSheetId="14">#REF!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3" hidden="1">{"SourcesUses",#N/A,TRUE,"CFMODEL";"TransOverview",#N/A,TRUE,"CFMODEL"}</definedName>
    <definedName name="zzzzzzzzzz" localSheetId="14" hidden="1">{"SourcesUses",#N/A,TRUE,"CFMODEL";"TransOverview",#N/A,TRUE,"CFMODEL"}</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hidden="1">{"SourcesUses",#N/A,TRUE,"CFMODEL";"TransOverview",#N/A,TRUE,"CFMODEL"}</definedName>
    <definedName name="zzzzzzzzzzzzzzzzz" localSheetId="13" hidden="1">{"SourcesUses",#N/A,TRUE,"CFMODEL";"TransOverview",#N/A,TRUE,"CFMODEL"}</definedName>
    <definedName name="zzzzzzzzzzzzzzzzz" localSheetId="14"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hidden="1">{"SourcesUses",#N/A,TRUE,"CFMODEL";"TransOverview",#N/A,TRUE,"CFMODEL"}</definedName>
    <definedName name="zzzzzzzzzzzzzzzzzzzzzzzzz" localSheetId="13" hidden="1">{"Income Statement",#N/A,FALSE,"CFMODEL";"Balance Sheet",#N/A,FALSE,"CFMODEL"}</definedName>
    <definedName name="zzzzzzzzzzzzzzzzzzzzzzzzz" localSheetId="14" hidden="1">{"Income Statement",#N/A,FALSE,"CFMODEL";"Balance Sheet",#N/A,FALSE,"CFMODEL"}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hidden="1">{"Income Statement",#N/A,FALSE,"CFMODEL";"Balance Sheet",#N/A,FALSE,"CFMODEL"}</definedName>
    <definedName name="zzzzzzzzzzzzzzzzzzzzzzzzzzz" localSheetId="13" hidden="1">{"SourcesUses",#N/A,TRUE,"FundsFlow";"TransOverview",#N/A,TRUE,"FundsFlow"}</definedName>
    <definedName name="zzzzzzzzzzzzzzzzzzzzzzzzzzz" localSheetId="14" hidden="1">{"SourcesUses",#N/A,TRUE,"FundsFlow";"TransOverview",#N/A,TRUE,"FundsFlow"}</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hidden="1">{"SourcesUses",#N/A,TRUE,"FundsFlow";"TransOverview",#N/A,TRUE,"FundsFlow"}</definedName>
    <definedName name="zzzzzzzzzzzzzzzzzzzzzzzzzzzzz" localSheetId="13" hidden="1">{"SourcesUses",#N/A,TRUE,"CFMODEL";"TransOverview",#N/A,TRUE,"CFMODEL"}</definedName>
    <definedName name="zzzzzzzzzzzzzzzzzzzzzzzzzzzzz" localSheetId="14" hidden="1">{"SourcesUses",#N/A,TRUE,"CFMODEL";"TransOverview",#N/A,TRUE,"CFMODEL"}</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73" l="1"/>
  <c r="F6" i="73"/>
  <c r="E6" i="73"/>
  <c r="D6" i="73"/>
  <c r="C6" i="73"/>
  <c r="M7" i="54"/>
  <c r="L31" i="53" l="1"/>
  <c r="K31" i="53"/>
  <c r="L30" i="53"/>
  <c r="K30" i="53"/>
  <c r="L29" i="53"/>
  <c r="K29" i="53"/>
  <c r="L28" i="53"/>
  <c r="K28" i="53"/>
  <c r="L27" i="53"/>
  <c r="K27" i="53"/>
  <c r="L25" i="53"/>
  <c r="K25" i="53"/>
  <c r="L24" i="53"/>
  <c r="K24" i="53"/>
  <c r="G23" i="53" l="1"/>
  <c r="C61" i="40"/>
  <c r="L13" i="70" l="1"/>
  <c r="K13" i="70"/>
  <c r="G7" i="74" l="1"/>
  <c r="G6" i="74"/>
  <c r="B17" i="75"/>
  <c r="B61" i="50"/>
  <c r="J7" i="54"/>
  <c r="G12" i="70"/>
  <c r="Q14" i="7"/>
  <c r="H39" i="42"/>
  <c r="F26" i="76"/>
  <c r="J14" i="70"/>
  <c r="B17" i="72" l="1"/>
  <c r="W19" i="71"/>
  <c r="S67" i="40"/>
  <c r="H25" i="55"/>
  <c r="G32" i="55"/>
  <c r="H32" i="55"/>
  <c r="J32" i="53"/>
  <c r="J31" i="53"/>
  <c r="M31" i="53" s="1"/>
  <c r="J30" i="53"/>
  <c r="M30" i="53" s="1"/>
  <c r="J29" i="53"/>
  <c r="M29" i="53" s="1"/>
  <c r="J28" i="53"/>
  <c r="M28" i="53" s="1"/>
  <c r="J27" i="53"/>
  <c r="M27" i="53" s="1"/>
  <c r="J26" i="53"/>
  <c r="J25" i="53"/>
  <c r="M25" i="53" s="1"/>
  <c r="J24" i="53"/>
  <c r="M24" i="53" s="1"/>
  <c r="J23" i="53"/>
  <c r="J22" i="53"/>
  <c r="J18" i="53"/>
  <c r="J19" i="53"/>
  <c r="G18" i="53"/>
  <c r="G19" i="53"/>
  <c r="D18" i="53"/>
  <c r="D19" i="53"/>
  <c r="D6" i="70"/>
  <c r="D7" i="70"/>
  <c r="D8" i="70"/>
  <c r="D9" i="70"/>
  <c r="G26" i="76"/>
  <c r="C17" i="77"/>
  <c r="D8" i="74"/>
  <c r="C8" i="74"/>
  <c r="B8" i="74"/>
  <c r="D7" i="74"/>
  <c r="D6" i="74"/>
  <c r="X19" i="71"/>
  <c r="J32" i="70"/>
  <c r="G32" i="70"/>
  <c r="I30" i="70"/>
  <c r="H30" i="70"/>
  <c r="F30" i="70"/>
  <c r="E30" i="70"/>
  <c r="J29" i="70"/>
  <c r="G29" i="70"/>
  <c r="J28" i="70"/>
  <c r="G28" i="70"/>
  <c r="J27" i="70"/>
  <c r="G27" i="70"/>
  <c r="J26" i="70"/>
  <c r="G26" i="70"/>
  <c r="J25" i="70"/>
  <c r="G25" i="70"/>
  <c r="L20" i="70"/>
  <c r="J20" i="70"/>
  <c r="G20" i="70"/>
  <c r="K20" i="70"/>
  <c r="I18" i="70"/>
  <c r="I22" i="70" s="1"/>
  <c r="H18" i="70"/>
  <c r="F18" i="70"/>
  <c r="F22" i="70" s="1"/>
  <c r="E18" i="70"/>
  <c r="C18" i="70"/>
  <c r="C22" i="70" s="1"/>
  <c r="B18" i="70"/>
  <c r="B22" i="70" s="1"/>
  <c r="L16" i="70"/>
  <c r="K16" i="70"/>
  <c r="J16" i="70"/>
  <c r="G16" i="70"/>
  <c r="D16" i="70"/>
  <c r="L15" i="70"/>
  <c r="K15" i="70"/>
  <c r="J15" i="70"/>
  <c r="G15" i="70"/>
  <c r="D15" i="70"/>
  <c r="L14" i="70"/>
  <c r="K14" i="70"/>
  <c r="G14" i="70"/>
  <c r="D14" i="70"/>
  <c r="J13" i="70"/>
  <c r="M13" i="70" s="1"/>
  <c r="G13" i="70"/>
  <c r="D13" i="70"/>
  <c r="L12" i="70"/>
  <c r="K12" i="70"/>
  <c r="J12" i="70"/>
  <c r="D12" i="70"/>
  <c r="J10" i="70"/>
  <c r="G10" i="70"/>
  <c r="D10" i="70"/>
  <c r="L9" i="70"/>
  <c r="K9" i="70"/>
  <c r="J9" i="70"/>
  <c r="G9" i="70"/>
  <c r="L8" i="70"/>
  <c r="K8" i="70"/>
  <c r="J8" i="70"/>
  <c r="M8" i="70" s="1"/>
  <c r="G8" i="70"/>
  <c r="L7" i="70"/>
  <c r="K7" i="70"/>
  <c r="J7" i="70"/>
  <c r="M7" i="70" s="1"/>
  <c r="G7" i="70"/>
  <c r="L6" i="70"/>
  <c r="K6" i="70"/>
  <c r="J6" i="70"/>
  <c r="G6" i="70"/>
  <c r="H17" i="77" l="1"/>
  <c r="E17" i="77"/>
  <c r="G18" i="70"/>
  <c r="G22" i="70" s="1"/>
  <c r="M6" i="70"/>
  <c r="J30" i="70"/>
  <c r="J18" i="70"/>
  <c r="J22" i="70" s="1"/>
  <c r="M9" i="70"/>
  <c r="G30" i="70"/>
  <c r="M12" i="70"/>
  <c r="M14" i="70"/>
  <c r="M15" i="70"/>
  <c r="M16" i="70"/>
  <c r="K18" i="70"/>
  <c r="J19" i="71"/>
  <c r="Y19" i="71"/>
  <c r="F17" i="77"/>
  <c r="B17" i="77"/>
  <c r="D17" i="77"/>
  <c r="I17" i="77"/>
  <c r="F17" i="75"/>
  <c r="H17" i="75" s="1"/>
  <c r="C17" i="75"/>
  <c r="E17" i="75"/>
  <c r="F8" i="74"/>
  <c r="I8" i="74" s="1"/>
  <c r="I7" i="74"/>
  <c r="E8" i="74"/>
  <c r="H8" i="74" s="1"/>
  <c r="H6" i="74"/>
  <c r="H7" i="74"/>
  <c r="J7" i="74"/>
  <c r="F17" i="72"/>
  <c r="E17" i="72"/>
  <c r="C17" i="72"/>
  <c r="D17" i="72" s="1"/>
  <c r="H19" i="71"/>
  <c r="G19" i="71"/>
  <c r="I19" i="71"/>
  <c r="M19" i="71"/>
  <c r="N19" i="71"/>
  <c r="D19" i="71"/>
  <c r="F19" i="71"/>
  <c r="P19" i="71"/>
  <c r="L19" i="71"/>
  <c r="Q19" i="71"/>
  <c r="B19" i="71"/>
  <c r="R19" i="71"/>
  <c r="C19" i="71"/>
  <c r="L22" i="70"/>
  <c r="D18" i="70"/>
  <c r="L18" i="70"/>
  <c r="D20" i="70"/>
  <c r="M20" i="70" s="1"/>
  <c r="H22" i="70"/>
  <c r="K22" i="70" s="1"/>
  <c r="E22" i="70"/>
  <c r="G17" i="75" l="1"/>
  <c r="D17" i="75"/>
  <c r="M18" i="70"/>
  <c r="G17" i="77"/>
  <c r="G8" i="74"/>
  <c r="J8" i="74" s="1"/>
  <c r="J6" i="74"/>
  <c r="G17" i="72"/>
  <c r="I17" i="72" s="1"/>
  <c r="E19" i="71"/>
  <c r="O19" i="71"/>
  <c r="D22" i="70"/>
  <c r="M22" i="70" s="1"/>
  <c r="H17" i="72" l="1"/>
  <c r="K19" i="71"/>
  <c r="C39" i="42"/>
  <c r="D39" i="42"/>
  <c r="F39" i="42"/>
  <c r="G39" i="42"/>
  <c r="C7" i="54"/>
  <c r="B7" i="54"/>
  <c r="U19" i="71" l="1"/>
  <c r="S19" i="71" l="1"/>
  <c r="T19" i="71" l="1"/>
  <c r="V19" i="71"/>
  <c r="D34" i="53"/>
  <c r="C20" i="53"/>
  <c r="B20" i="53"/>
  <c r="C6" i="53"/>
  <c r="B6" i="53"/>
  <c r="D6" i="53" s="1"/>
  <c r="G31" i="53"/>
  <c r="E39" i="42" l="1"/>
  <c r="C65" i="40"/>
  <c r="J16" i="53"/>
  <c r="K67" i="40"/>
  <c r="C67" i="40" s="1"/>
  <c r="C69" i="40" s="1"/>
  <c r="D11" i="67"/>
  <c r="C11" i="67"/>
  <c r="B11" i="67"/>
  <c r="E8" i="67"/>
  <c r="E11" i="67" s="1"/>
  <c r="J19" i="8" l="1"/>
  <c r="G19" i="8"/>
  <c r="S69" i="40" l="1"/>
  <c r="J22" i="55" l="1"/>
  <c r="J23" i="55" s="1"/>
  <c r="J24" i="55" s="1"/>
  <c r="J25" i="55" s="1"/>
  <c r="J26" i="55" s="1"/>
  <c r="J27" i="55" s="1"/>
  <c r="J28" i="55" s="1"/>
  <c r="J29" i="55" s="1"/>
  <c r="J30" i="55" s="1"/>
  <c r="J31" i="55" s="1"/>
  <c r="L22" i="53"/>
  <c r="K22" i="53"/>
  <c r="B27" i="50" l="1"/>
  <c r="M13" i="54" l="1"/>
  <c r="L13" i="54"/>
  <c r="K13" i="54"/>
  <c r="M12" i="54"/>
  <c r="L12" i="54"/>
  <c r="K12" i="54"/>
  <c r="J37" i="53"/>
  <c r="C56" i="40" l="1"/>
  <c r="G56" i="40"/>
  <c r="C57" i="40"/>
  <c r="G57" i="40"/>
  <c r="F32" i="55"/>
  <c r="N8" i="7" l="1"/>
  <c r="Q8" i="7"/>
  <c r="R8" i="7"/>
  <c r="S8" i="7"/>
  <c r="N9" i="7"/>
  <c r="Q9" i="7"/>
  <c r="R9" i="7"/>
  <c r="S9" i="7"/>
  <c r="C11" i="40"/>
  <c r="D11" i="40"/>
  <c r="E11" i="40"/>
  <c r="F11" i="40"/>
  <c r="G11" i="40"/>
  <c r="C13" i="40"/>
  <c r="D13" i="40"/>
  <c r="E13" i="40"/>
  <c r="F13" i="40"/>
  <c r="G13" i="40"/>
  <c r="C14" i="40"/>
  <c r="D14" i="40"/>
  <c r="E14" i="40"/>
  <c r="F14" i="40"/>
  <c r="G14" i="40"/>
  <c r="C15" i="40"/>
  <c r="D15" i="40"/>
  <c r="E15" i="40"/>
  <c r="F15" i="40"/>
  <c r="G15" i="40"/>
  <c r="C16" i="40"/>
  <c r="D16" i="40"/>
  <c r="E16" i="40"/>
  <c r="F16" i="40"/>
  <c r="G16" i="40"/>
  <c r="C17" i="40"/>
  <c r="D17" i="40"/>
  <c r="E17" i="40"/>
  <c r="F17" i="40"/>
  <c r="G17" i="40"/>
  <c r="C18" i="40"/>
  <c r="D18" i="40"/>
  <c r="E18" i="40"/>
  <c r="F18" i="40"/>
  <c r="G18" i="40"/>
  <c r="C19" i="40"/>
  <c r="D19" i="40"/>
  <c r="E19" i="40"/>
  <c r="F19" i="40"/>
  <c r="G19" i="40"/>
  <c r="C21" i="40"/>
  <c r="D21" i="40"/>
  <c r="E21" i="40"/>
  <c r="F21" i="40"/>
  <c r="G21" i="40"/>
  <c r="C22" i="40"/>
  <c r="D22" i="40"/>
  <c r="E22" i="40"/>
  <c r="F22" i="40"/>
  <c r="G22" i="40"/>
  <c r="C23" i="40"/>
  <c r="D23" i="40"/>
  <c r="E23" i="40"/>
  <c r="F23" i="40"/>
  <c r="G23" i="40"/>
  <c r="C25" i="40"/>
  <c r="D25" i="40"/>
  <c r="E25" i="40"/>
  <c r="F25" i="40"/>
  <c r="G25" i="40"/>
  <c r="C26" i="40"/>
  <c r="D26" i="40"/>
  <c r="E26" i="40"/>
  <c r="F26" i="40"/>
  <c r="G26" i="40"/>
  <c r="C27" i="40"/>
  <c r="D27" i="40"/>
  <c r="E27" i="40"/>
  <c r="F27" i="40"/>
  <c r="G27" i="40"/>
  <c r="C28" i="40"/>
  <c r="D28" i="40"/>
  <c r="E28" i="40"/>
  <c r="F28" i="40"/>
  <c r="G28" i="40"/>
  <c r="C29" i="40"/>
  <c r="D29" i="40"/>
  <c r="E29" i="40"/>
  <c r="F29" i="40"/>
  <c r="G29" i="40"/>
  <c r="C30" i="40"/>
  <c r="D30" i="40"/>
  <c r="E30" i="40"/>
  <c r="F30" i="40"/>
  <c r="G30" i="40"/>
  <c r="C31" i="40"/>
  <c r="D31" i="40"/>
  <c r="E31" i="40"/>
  <c r="F31" i="40"/>
  <c r="G31" i="40"/>
  <c r="C32" i="40"/>
  <c r="D32" i="40"/>
  <c r="E32" i="40"/>
  <c r="F32" i="40"/>
  <c r="G32" i="40"/>
  <c r="C33" i="40"/>
  <c r="D33" i="40"/>
  <c r="E33" i="40"/>
  <c r="F33" i="40"/>
  <c r="G33" i="40"/>
  <c r="C34" i="40"/>
  <c r="D34" i="40"/>
  <c r="E34" i="40"/>
  <c r="F34" i="40"/>
  <c r="G34" i="40"/>
  <c r="C35" i="40"/>
  <c r="D35" i="40"/>
  <c r="E35" i="40"/>
  <c r="F35" i="40"/>
  <c r="G35" i="40"/>
  <c r="C36" i="40"/>
  <c r="D36" i="40"/>
  <c r="E36" i="40"/>
  <c r="F36" i="40"/>
  <c r="G36" i="40"/>
  <c r="C37" i="40"/>
  <c r="D37" i="40"/>
  <c r="E37" i="40"/>
  <c r="F37" i="40"/>
  <c r="G37" i="40"/>
  <c r="C39" i="40"/>
  <c r="D39" i="40"/>
  <c r="E39" i="40"/>
  <c r="F39" i="40"/>
  <c r="G39" i="40"/>
  <c r="C40" i="40"/>
  <c r="D40" i="40"/>
  <c r="E40" i="40"/>
  <c r="F40" i="40"/>
  <c r="G40" i="40"/>
  <c r="C42" i="40"/>
  <c r="D42" i="40"/>
  <c r="E42" i="40"/>
  <c r="F42" i="40"/>
  <c r="G42" i="40"/>
  <c r="C43" i="40"/>
  <c r="D43" i="40"/>
  <c r="E43" i="40"/>
  <c r="F43" i="40"/>
  <c r="G43" i="40"/>
  <c r="C44" i="40"/>
  <c r="D44" i="40"/>
  <c r="E44" i="40"/>
  <c r="F44" i="40"/>
  <c r="G44" i="40"/>
  <c r="C45" i="40"/>
  <c r="D45" i="40"/>
  <c r="E45" i="40"/>
  <c r="F45" i="40"/>
  <c r="G45" i="40"/>
  <c r="C46" i="40"/>
  <c r="D46" i="40"/>
  <c r="E46" i="40"/>
  <c r="F46" i="40"/>
  <c r="G46" i="40"/>
  <c r="C47" i="40"/>
  <c r="D47" i="40"/>
  <c r="E47" i="40"/>
  <c r="F47" i="40"/>
  <c r="G47" i="40"/>
  <c r="C48" i="40"/>
  <c r="D48" i="40"/>
  <c r="E48" i="40"/>
  <c r="F48" i="40"/>
  <c r="G48" i="40"/>
  <c r="C50" i="40"/>
  <c r="D50" i="40"/>
  <c r="E50" i="40"/>
  <c r="F50" i="40"/>
  <c r="G50" i="40"/>
  <c r="C51" i="40"/>
  <c r="D51" i="40"/>
  <c r="E51" i="40"/>
  <c r="F51" i="40"/>
  <c r="G51" i="40"/>
  <c r="C52" i="40"/>
  <c r="D52" i="40"/>
  <c r="E52" i="40"/>
  <c r="F52" i="40"/>
  <c r="G52" i="40"/>
  <c r="C10" i="40"/>
  <c r="D10" i="40"/>
  <c r="E10" i="40"/>
  <c r="F10" i="40"/>
  <c r="G10" i="40"/>
  <c r="D9" i="40"/>
  <c r="E9" i="40"/>
  <c r="F9" i="40"/>
  <c r="G9" i="40"/>
  <c r="C9" i="40"/>
  <c r="L8" i="54" l="1"/>
  <c r="L9" i="54"/>
  <c r="L10" i="54"/>
  <c r="L11" i="54"/>
  <c r="L7" i="54"/>
  <c r="K8" i="54"/>
  <c r="K9" i="54"/>
  <c r="K10" i="54"/>
  <c r="K11" i="54"/>
  <c r="K7" i="54"/>
  <c r="I32" i="55" l="1"/>
  <c r="J32" i="55" s="1"/>
  <c r="B11" i="55"/>
  <c r="J11" i="55" s="1"/>
  <c r="J12" i="55" s="1"/>
  <c r="J13" i="55" s="1"/>
  <c r="J14" i="55" s="1"/>
  <c r="J15" i="55" s="1"/>
  <c r="J16" i="55" s="1"/>
  <c r="J17" i="55" s="1"/>
  <c r="J18" i="55" s="1"/>
  <c r="J19" i="55" s="1"/>
  <c r="J20" i="55" s="1"/>
  <c r="J21" i="55" s="1"/>
  <c r="D8" i="21" l="1"/>
  <c r="D9" i="21"/>
  <c r="Q53" i="7"/>
  <c r="Q54" i="7"/>
  <c r="Q55" i="7"/>
  <c r="Q56" i="7"/>
  <c r="Q57" i="7"/>
  <c r="Q58" i="7"/>
  <c r="Q59" i="7"/>
  <c r="Q60" i="7"/>
  <c r="Q61" i="7"/>
  <c r="Q62" i="7"/>
  <c r="Q63" i="7"/>
  <c r="P53" i="7"/>
  <c r="P54" i="7"/>
  <c r="P55" i="7"/>
  <c r="P56" i="7"/>
  <c r="P57" i="7"/>
  <c r="P58" i="7"/>
  <c r="P59" i="7"/>
  <c r="P60" i="7"/>
  <c r="P61" i="7"/>
  <c r="P62" i="7"/>
  <c r="P63" i="7"/>
  <c r="O53" i="7"/>
  <c r="O54" i="7"/>
  <c r="O55" i="7"/>
  <c r="O56" i="7"/>
  <c r="O57" i="7"/>
  <c r="O58" i="7"/>
  <c r="O59" i="7"/>
  <c r="O60" i="7"/>
  <c r="O61" i="7"/>
  <c r="O62" i="7"/>
  <c r="O63" i="7"/>
  <c r="N53" i="7"/>
  <c r="N54" i="7"/>
  <c r="N55" i="7"/>
  <c r="N56" i="7"/>
  <c r="N57" i="7"/>
  <c r="N58" i="7"/>
  <c r="N59" i="7"/>
  <c r="N60" i="7"/>
  <c r="N61" i="7"/>
  <c r="N62" i="7"/>
  <c r="N63" i="7"/>
  <c r="Q52" i="7"/>
  <c r="P52" i="7"/>
  <c r="O52" i="7"/>
  <c r="N52" i="7"/>
  <c r="K69" i="40"/>
  <c r="N19" i="7" l="1"/>
  <c r="Q19" i="7"/>
  <c r="R19" i="7"/>
  <c r="S19" i="7"/>
  <c r="I23" i="8" l="1"/>
  <c r="H23" i="8"/>
  <c r="F23" i="8"/>
  <c r="E23" i="8"/>
  <c r="C23" i="8"/>
  <c r="B23" i="8"/>
  <c r="L19" i="8"/>
  <c r="K19" i="8"/>
  <c r="D19" i="8"/>
  <c r="J18" i="8"/>
  <c r="G18" i="8"/>
  <c r="D18" i="8"/>
  <c r="J17" i="8"/>
  <c r="G17" i="8"/>
  <c r="D17" i="8"/>
  <c r="J16" i="8"/>
  <c r="G16" i="8"/>
  <c r="D16" i="8"/>
  <c r="J15" i="8"/>
  <c r="G15" i="8"/>
  <c r="D15" i="8"/>
  <c r="J14" i="8"/>
  <c r="G14" i="8"/>
  <c r="D14" i="8"/>
  <c r="C10" i="8"/>
  <c r="B10" i="8"/>
  <c r="J7" i="8"/>
  <c r="J10" i="8" s="1"/>
  <c r="G7" i="8"/>
  <c r="G10" i="8" s="1"/>
  <c r="D7" i="8"/>
  <c r="D10" i="8" s="1"/>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P20" i="7"/>
  <c r="O20" i="7"/>
  <c r="M20" i="7"/>
  <c r="L20" i="7"/>
  <c r="K20" i="7"/>
  <c r="J20" i="7"/>
  <c r="I20" i="7"/>
  <c r="H20" i="7"/>
  <c r="G20" i="7"/>
  <c r="F20" i="7"/>
  <c r="E20" i="7"/>
  <c r="D20" i="7"/>
  <c r="C20" i="7"/>
  <c r="B20" i="7"/>
  <c r="S18" i="7"/>
  <c r="R18" i="7"/>
  <c r="Q18" i="7"/>
  <c r="N18" i="7"/>
  <c r="S17" i="7"/>
  <c r="R17" i="7"/>
  <c r="Q17" i="7"/>
  <c r="N17" i="7"/>
  <c r="S16" i="7"/>
  <c r="R16" i="7"/>
  <c r="Q16" i="7"/>
  <c r="N16" i="7"/>
  <c r="S15" i="7"/>
  <c r="R15" i="7"/>
  <c r="Q15" i="7"/>
  <c r="N15" i="7"/>
  <c r="S14" i="7"/>
  <c r="R14" i="7"/>
  <c r="N14" i="7"/>
  <c r="S13" i="7"/>
  <c r="R13" i="7"/>
  <c r="Q13" i="7"/>
  <c r="N13" i="7"/>
  <c r="S12" i="7"/>
  <c r="R12" i="7"/>
  <c r="Q12" i="7"/>
  <c r="N12" i="7"/>
  <c r="S11" i="7"/>
  <c r="R11" i="7"/>
  <c r="Q11" i="7"/>
  <c r="N11" i="7"/>
  <c r="S10" i="7"/>
  <c r="R10" i="7"/>
  <c r="Q10" i="7"/>
  <c r="N10" i="7"/>
  <c r="H10" i="29"/>
  <c r="G10" i="29"/>
  <c r="F10" i="29"/>
  <c r="E10" i="29"/>
  <c r="D10" i="29"/>
  <c r="C10" i="29"/>
  <c r="B10" i="29"/>
  <c r="F18" i="21"/>
  <c r="E18" i="21"/>
  <c r="G17" i="21"/>
  <c r="G16" i="21"/>
  <c r="F10" i="21"/>
  <c r="E10" i="21"/>
  <c r="C10" i="21"/>
  <c r="B10" i="21"/>
  <c r="G9" i="21"/>
  <c r="G8" i="21"/>
  <c r="B35" i="4"/>
  <c r="B34" i="4"/>
  <c r="B33" i="4"/>
  <c r="B32" i="4"/>
  <c r="B31" i="4"/>
  <c r="B30" i="4"/>
  <c r="B29" i="4"/>
  <c r="B28" i="4"/>
  <c r="G63" i="45"/>
  <c r="H56" i="45" s="1"/>
  <c r="F63" i="45"/>
  <c r="E63" i="45"/>
  <c r="D63" i="45"/>
  <c r="C70" i="40"/>
  <c r="C66" i="40"/>
  <c r="C64" i="40"/>
  <c r="W59" i="40"/>
  <c r="V59" i="40"/>
  <c r="U59" i="40"/>
  <c r="T59" i="40"/>
  <c r="Q59" i="40"/>
  <c r="O59" i="40"/>
  <c r="N59" i="40"/>
  <c r="M59" i="40"/>
  <c r="L59" i="40"/>
  <c r="I16" i="54"/>
  <c r="H16" i="54"/>
  <c r="F16" i="54"/>
  <c r="E16" i="54"/>
  <c r="C16" i="54"/>
  <c r="B16" i="54"/>
  <c r="J11" i="54"/>
  <c r="G11" i="54"/>
  <c r="D11" i="54"/>
  <c r="J10" i="54"/>
  <c r="G10" i="54"/>
  <c r="D10" i="54"/>
  <c r="J9" i="54"/>
  <c r="M9" i="54" s="1"/>
  <c r="G9" i="54"/>
  <c r="D9" i="54"/>
  <c r="J8" i="54"/>
  <c r="G8" i="54"/>
  <c r="D8" i="54"/>
  <c r="G7" i="54"/>
  <c r="D7" i="54"/>
  <c r="L37" i="53"/>
  <c r="G37" i="53"/>
  <c r="D37" i="53"/>
  <c r="J36" i="53"/>
  <c r="G36" i="53"/>
  <c r="G32" i="53"/>
  <c r="G30" i="53"/>
  <c r="G29" i="53"/>
  <c r="G28" i="53"/>
  <c r="G27" i="53"/>
  <c r="G26" i="53"/>
  <c r="G25" i="53"/>
  <c r="G24" i="53"/>
  <c r="G22" i="53"/>
  <c r="M22" i="53"/>
  <c r="I20" i="53"/>
  <c r="I34" i="53" s="1"/>
  <c r="H20" i="53"/>
  <c r="H34" i="53" s="1"/>
  <c r="F20" i="53"/>
  <c r="F34" i="53" s="1"/>
  <c r="E20" i="53"/>
  <c r="E34" i="53" s="1"/>
  <c r="C34" i="53"/>
  <c r="B34" i="53"/>
  <c r="J17" i="53"/>
  <c r="G17" i="53"/>
  <c r="D17" i="53"/>
  <c r="G16" i="53"/>
  <c r="D16" i="53"/>
  <c r="J15" i="53"/>
  <c r="G15" i="53"/>
  <c r="D15" i="53"/>
  <c r="J14" i="53"/>
  <c r="G14" i="53"/>
  <c r="D14" i="53"/>
  <c r="J13" i="53"/>
  <c r="G13" i="53"/>
  <c r="D13" i="53"/>
  <c r="J12" i="53"/>
  <c r="G12" i="53"/>
  <c r="D12" i="53"/>
  <c r="J11" i="53"/>
  <c r="G11" i="53"/>
  <c r="D11" i="53"/>
  <c r="J10" i="53"/>
  <c r="G10" i="53"/>
  <c r="D10" i="53"/>
  <c r="J9" i="53"/>
  <c r="G9" i="53"/>
  <c r="D9" i="53"/>
  <c r="J8" i="53"/>
  <c r="G8" i="53"/>
  <c r="D8" i="53"/>
  <c r="J7" i="53"/>
  <c r="G7" i="53"/>
  <c r="D7" i="53"/>
  <c r="G18" i="21" l="1"/>
  <c r="N20" i="7"/>
  <c r="M11" i="54"/>
  <c r="Q20" i="7"/>
  <c r="S20" i="7"/>
  <c r="M10" i="54"/>
  <c r="M8" i="54"/>
  <c r="H10" i="45"/>
  <c r="H19" i="45"/>
  <c r="H29" i="45"/>
  <c r="H37" i="45"/>
  <c r="H49" i="45"/>
  <c r="H61" i="45"/>
  <c r="H11" i="45"/>
  <c r="H16" i="45"/>
  <c r="H20" i="45"/>
  <c r="H25" i="45"/>
  <c r="H30" i="45"/>
  <c r="H34" i="45"/>
  <c r="H38" i="45"/>
  <c r="H46" i="45"/>
  <c r="H50" i="45"/>
  <c r="H55" i="45"/>
  <c r="H15" i="45"/>
  <c r="H24" i="45"/>
  <c r="H33" i="45"/>
  <c r="H42" i="45"/>
  <c r="H54" i="45"/>
  <c r="H13" i="45"/>
  <c r="H17" i="45"/>
  <c r="H21" i="45"/>
  <c r="H26" i="45"/>
  <c r="H31" i="45"/>
  <c r="H35" i="45"/>
  <c r="H39" i="45"/>
  <c r="H47" i="45"/>
  <c r="H51" i="45"/>
  <c r="H63" i="45"/>
  <c r="H44" i="45"/>
  <c r="H45" i="45"/>
  <c r="H9" i="45"/>
  <c r="H14" i="45"/>
  <c r="H18" i="45"/>
  <c r="H22" i="45"/>
  <c r="H28" i="45"/>
  <c r="H32" i="45"/>
  <c r="H36" i="45"/>
  <c r="H41" i="45"/>
  <c r="H48" i="45"/>
  <c r="H52" i="45"/>
  <c r="H60" i="45"/>
  <c r="P11" i="40"/>
  <c r="P14" i="40"/>
  <c r="P18" i="40"/>
  <c r="P16" i="40"/>
  <c r="P13" i="40"/>
  <c r="P10" i="40"/>
  <c r="P15" i="40"/>
  <c r="P19" i="40"/>
  <c r="P9" i="40"/>
  <c r="P17" i="40"/>
  <c r="D10" i="21"/>
  <c r="J34" i="53"/>
  <c r="Q64" i="7"/>
  <c r="O64" i="7"/>
  <c r="P64" i="7"/>
  <c r="N64" i="7"/>
  <c r="F25" i="21" s="1"/>
  <c r="X56" i="40"/>
  <c r="X9" i="40"/>
  <c r="G10" i="21"/>
  <c r="L23" i="8"/>
  <c r="P48" i="40"/>
  <c r="P51" i="40"/>
  <c r="X11" i="40"/>
  <c r="X16" i="40"/>
  <c r="P22" i="40"/>
  <c r="P25" i="40"/>
  <c r="P27" i="40"/>
  <c r="P29" i="40"/>
  <c r="P31" i="40"/>
  <c r="P33" i="40"/>
  <c r="P35" i="40"/>
  <c r="P37" i="40"/>
  <c r="P40" i="40"/>
  <c r="P43" i="40"/>
  <c r="P45" i="40"/>
  <c r="P47" i="40"/>
  <c r="P50" i="40"/>
  <c r="P56" i="40"/>
  <c r="P21" i="40"/>
  <c r="P23" i="40"/>
  <c r="P26" i="40"/>
  <c r="P28" i="40"/>
  <c r="P30" i="40"/>
  <c r="P32" i="40"/>
  <c r="P34" i="40"/>
  <c r="P36" i="40"/>
  <c r="P39" i="40"/>
  <c r="P42" i="40"/>
  <c r="P44" i="40"/>
  <c r="P46" i="40"/>
  <c r="K16" i="54"/>
  <c r="M37" i="53"/>
  <c r="X54" i="40"/>
  <c r="X15" i="40"/>
  <c r="L34" i="53"/>
  <c r="X14" i="40"/>
  <c r="X57" i="40"/>
  <c r="G23" i="8"/>
  <c r="D23" i="8"/>
  <c r="E59" i="40"/>
  <c r="D16" i="54"/>
  <c r="X10" i="40"/>
  <c r="X51" i="40"/>
  <c r="G20" i="53"/>
  <c r="G16" i="54"/>
  <c r="L16" i="54"/>
  <c r="X13" i="40"/>
  <c r="X17" i="40"/>
  <c r="X52" i="40"/>
  <c r="K23" i="8"/>
  <c r="G34" i="53"/>
  <c r="K34" i="53"/>
  <c r="J16" i="54"/>
  <c r="R20" i="7"/>
  <c r="J23" i="8"/>
  <c r="K20" i="53"/>
  <c r="D59" i="40"/>
  <c r="L20" i="53"/>
  <c r="G59" i="40"/>
  <c r="H9" i="40" s="1"/>
  <c r="P57" i="40"/>
  <c r="P52" i="40"/>
  <c r="P54" i="40"/>
  <c r="M19" i="8"/>
  <c r="J20" i="53"/>
  <c r="F59" i="40"/>
  <c r="X18" i="40"/>
  <c r="X19" i="40"/>
  <c r="X21" i="40"/>
  <c r="X22" i="40"/>
  <c r="X23" i="40"/>
  <c r="X25" i="40"/>
  <c r="X26" i="40"/>
  <c r="X27" i="40"/>
  <c r="X28" i="40"/>
  <c r="X29" i="40"/>
  <c r="X30" i="40"/>
  <c r="X31" i="40"/>
  <c r="X32" i="40"/>
  <c r="X33" i="40"/>
  <c r="X34" i="40"/>
  <c r="X35" i="40"/>
  <c r="X36" i="40"/>
  <c r="X37" i="40"/>
  <c r="X39" i="40"/>
  <c r="X40" i="40"/>
  <c r="X42" i="40"/>
  <c r="X43" i="40"/>
  <c r="X44" i="40"/>
  <c r="X45" i="40"/>
  <c r="X46" i="40"/>
  <c r="X47" i="40"/>
  <c r="X48" i="40"/>
  <c r="X50" i="40"/>
  <c r="M16" i="54" l="1"/>
  <c r="M20" i="53"/>
  <c r="M23" i="8"/>
  <c r="F26" i="21"/>
  <c r="G26" i="21" s="1"/>
  <c r="G25" i="21"/>
  <c r="H15" i="40"/>
  <c r="H10" i="40"/>
  <c r="H11" i="40"/>
  <c r="H56" i="40"/>
  <c r="H44" i="40"/>
  <c r="H27" i="40"/>
  <c r="H46" i="40"/>
  <c r="H30" i="40"/>
  <c r="H45" i="40"/>
  <c r="H26" i="40"/>
  <c r="H35" i="40"/>
  <c r="H42" i="40"/>
  <c r="H17" i="40"/>
  <c r="H57" i="40"/>
  <c r="H52" i="40"/>
  <c r="H43" i="40"/>
  <c r="H33" i="40"/>
  <c r="H25" i="40"/>
  <c r="H36" i="40"/>
  <c r="H13" i="40"/>
  <c r="H14" i="40"/>
  <c r="H39" i="40"/>
  <c r="H21" i="40"/>
  <c r="H50" i="40"/>
  <c r="H40" i="40"/>
  <c r="H31" i="40"/>
  <c r="H22" i="40"/>
  <c r="H51" i="40"/>
  <c r="H32" i="40"/>
  <c r="H23" i="40"/>
  <c r="M34" i="53"/>
  <c r="H34" i="40"/>
  <c r="H18" i="40"/>
  <c r="H47" i="40"/>
  <c r="H37" i="40"/>
  <c r="H29" i="40"/>
  <c r="H19" i="40"/>
  <c r="H48" i="40"/>
  <c r="H28" i="40"/>
  <c r="H16"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tc={BE1C42E5-BB87-44A4-ACEE-7311EEFABD60}</author>
  </authors>
  <commentList>
    <comment ref="C15" authorId="0" shapeId="0" xr:uid="{BE1C42E5-BB87-44A4-ACEE-7311EEFABD60}">
      <text>
        <t>[Threaded comment]
Your version of Excel allows you to read this threaded comment; however, any edits to it will get removed if the file is opened in a newer version of Excel. Learn more: https://go.microsoft.com/fwlink/?linkid=870924
Comment:
    @Shuart, Joe M Can you please confirm if zero should be entered for Nov and Dec under Gas Only?
Reply:
    Yes they should be zeros</t>
      </text>
    </comment>
  </commentList>
</comments>
</file>

<file path=xl/sharedStrings.xml><?xml version="1.0" encoding="utf-8"?>
<sst xmlns="http://schemas.openxmlformats.org/spreadsheetml/2006/main" count="1432" uniqueCount="645">
  <si>
    <t xml:space="preserve"> Energy Savings Assistance Program Table 1 -  Expenses</t>
  </si>
  <si>
    <t>SDG&amp;E</t>
  </si>
  <si>
    <t>December 2021</t>
  </si>
  <si>
    <t>Appliances</t>
  </si>
  <si>
    <t>Authorized Budget [1] [2]</t>
  </si>
  <si>
    <t>Current Month Expenses [4]</t>
  </si>
  <si>
    <t>July - December Expenses</t>
  </si>
  <si>
    <t>% of Budget Spent YTD</t>
  </si>
  <si>
    <t>ESA Program:</t>
  </si>
  <si>
    <t>Electric</t>
  </si>
  <si>
    <t>Gas</t>
  </si>
  <si>
    <t>Total</t>
  </si>
  <si>
    <t>Energy Efficiency</t>
  </si>
  <si>
    <t>Domestic Hot Water</t>
  </si>
  <si>
    <t>Enclosure</t>
  </si>
  <si>
    <t xml:space="preserve"> HVAC</t>
  </si>
  <si>
    <t xml:space="preserve"> Maintenance</t>
  </si>
  <si>
    <t>Lighting</t>
  </si>
  <si>
    <t>Miscellaneous</t>
  </si>
  <si>
    <t>Customer Enrollment</t>
  </si>
  <si>
    <t>In Home Education</t>
  </si>
  <si>
    <t>Contractor Advanced Funds [3]</t>
  </si>
  <si>
    <t>Pilot</t>
  </si>
  <si>
    <t>Energy Efficiency TOTAL [4]</t>
  </si>
  <si>
    <t>Training Center</t>
  </si>
  <si>
    <t>Workforce Enducation and Training</t>
  </si>
  <si>
    <t>Inspections</t>
  </si>
  <si>
    <t>Marketing and Outreach</t>
  </si>
  <si>
    <t>Statewide Marketing Education and Outreach</t>
  </si>
  <si>
    <t>Studies [5]</t>
  </si>
  <si>
    <t>Regulatory Compliance</t>
  </si>
  <si>
    <t>General Administration</t>
  </si>
  <si>
    <t xml:space="preserve"> </t>
  </si>
  <si>
    <t>CPUC Energy Division</t>
  </si>
  <si>
    <t>SPOC</t>
  </si>
  <si>
    <t>Reallocation (ME&amp;O budget reduced from $1.2M)</t>
  </si>
  <si>
    <t>TOTAL PROGRAM COSTS</t>
  </si>
  <si>
    <t>Funded Outside of ESA Program Budget</t>
  </si>
  <si>
    <t>Indirect Costs</t>
  </si>
  <si>
    <t>NGAT Costs</t>
  </si>
  <si>
    <t>[1]  Authorized budget does not include shifted funds from previous years and/or program cycles.  Shifted funds, referred to as "2009-2016 Unspent ESA Program Funds", are reflected in ESA Table 1A.</t>
  </si>
  <si>
    <t>[2]  Authorized budget for July-December 2021 reflected in D.21-06.015, Attachment 1 Table 11.</t>
  </si>
  <si>
    <t>[3]  Negative amounts are a result of Advanced Funds credited back to SDG&amp;E.</t>
  </si>
  <si>
    <t>[4]  Current Month Expenses for Energy Efficiency Total includes December accruals and/or re-accruals of $1,053,801 in the following reporting categories:  Appliances $0; Domestic Hot Water $55,506; Enclosure $17,417; HVAC $102,523; Maintenance $32,010; Lighting $275,898; Miscellaneous $76,170; Customer Enrollment $410,055; In Home Energy Education $84,222.</t>
  </si>
  <si>
    <t>[5]  Negative amount due to accrual-reversal for an accrual posted in error in June 2021.</t>
  </si>
  <si>
    <t xml:space="preserve">NOTE: Any required corrections/adjustments are reported herein and supersede results reported in prior months and may reflect YTD adjustments. </t>
  </si>
  <si>
    <t> Energy Savings Assistance Program Table 1A - Expenses Funded From 2009-2016 "Unspent ESA Program Funds"</t>
  </si>
  <si>
    <t>Authorized Budget</t>
  </si>
  <si>
    <t>Current Month Expenses</t>
  </si>
  <si>
    <t>ESA Program [1]:</t>
  </si>
  <si>
    <t>Multi-Family Common Area Measures [2]</t>
  </si>
  <si>
    <t>In-Home Education</t>
  </si>
  <si>
    <t>Leveraging - CSD [3]</t>
  </si>
  <si>
    <t>Pilot [4]</t>
  </si>
  <si>
    <t>TOTAL PROGRAM BUDGET/EXPENSES</t>
  </si>
  <si>
    <t>`</t>
  </si>
  <si>
    <t>[1]  Add additional categories if relevant to your utility</t>
  </si>
  <si>
    <t>[2]  The unspent funds remaining at the end of June 30, 2021 is approximately $5M.  SDG&amp;E's Advice Letter 3820-E/3004-G, filed August 2,2021, reflects the MF CAM projections through July-December 2021 in the amount of $950,000.</t>
  </si>
  <si>
    <t>[3]  Funding authorized for Programmable Communicating Thermostat (PCT) Pilot.</t>
  </si>
  <si>
    <t>[4]  Refers to budget supporting CSD's LIWP program.</t>
  </si>
  <si>
    <t>[5]  Funding authorized for Rapid Feedback Research and Analysis.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</si>
  <si>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</si>
  <si>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</si>
  <si>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</si>
  <si>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</si>
  <si>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</si>
  <si>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</si>
  <si>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</si>
  <si>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</si>
  <si>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</si>
  <si>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</si>
  <si>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</si>
  <si>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</si>
  <si>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</si>
  <si>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</si>
  <si>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</si>
  <si>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</si>
  <si>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</si>
  <si>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</si>
  <si>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</si>
  <si>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</si>
  <si>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</si>
  <si>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</si>
  <si>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</si>
  <si>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</si>
  <si>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Each</t>
  </si>
  <si>
    <t>Refrigerator</t>
  </si>
  <si>
    <t>Microwave [5]</t>
  </si>
  <si>
    <t>Other Domestic Hot Water[3]</t>
  </si>
  <si>
    <t>Home</t>
  </si>
  <si>
    <t>Water Heater Tank and Pipe Insulation</t>
  </si>
  <si>
    <t>Water Heater Repair/Replacement</t>
  </si>
  <si>
    <t>Combined Showerhead/TSV</t>
  </si>
  <si>
    <t>New - Heat Pump Water Heater</t>
  </si>
  <si>
    <t>New - Tub Diverter/ Tub Spout</t>
  </si>
  <si>
    <t>New - Thermostat-controlled Shower Valve</t>
  </si>
  <si>
    <t>Enclosure[1]</t>
  </si>
  <si>
    <t>Air Sealing</t>
  </si>
  <si>
    <t>Caulking</t>
  </si>
  <si>
    <t>Attic Insulation</t>
  </si>
  <si>
    <t>HVAC</t>
  </si>
  <si>
    <t>FAU Standing Pilot Conversion</t>
  </si>
  <si>
    <t>Furnace Repair/Replacement</t>
  </si>
  <si>
    <t>Room A/C Replacement</t>
  </si>
  <si>
    <t>Central A/C replacement</t>
  </si>
  <si>
    <t>Heat Pump Replacement</t>
  </si>
  <si>
    <t>Evaporative Cooler (Replacement)</t>
  </si>
  <si>
    <t>Evaporative Cooler (Installation)</t>
  </si>
  <si>
    <t>Duct Test and Seal</t>
  </si>
  <si>
    <t>New - Energy Efficient Fan Control</t>
  </si>
  <si>
    <t>New - Prescriptive Duct Sealing</t>
  </si>
  <si>
    <t>New - High Efficiency Forced Air Unit (HE FAU)</t>
  </si>
  <si>
    <t>New - A/C Time Delay</t>
  </si>
  <si>
    <t>New - Smart Thermostat</t>
  </si>
  <si>
    <t>Maintenance</t>
  </si>
  <si>
    <t>Furnace Clean and Tune</t>
  </si>
  <si>
    <t>Central A/C Tune up</t>
  </si>
  <si>
    <t xml:space="preserve">Lighting </t>
  </si>
  <si>
    <t>Interior Hard wired LED fixtures</t>
  </si>
  <si>
    <t>Exterior Hard wired LED fixtures</t>
  </si>
  <si>
    <t>LED Torchiere</t>
  </si>
  <si>
    <t>Occupancy Sensor</t>
  </si>
  <si>
    <t>LED Night Light</t>
  </si>
  <si>
    <t>New - LED R/BR Lamps</t>
  </si>
  <si>
    <t>New - LED A-Lamps</t>
  </si>
  <si>
    <t>Pool Pumps</t>
  </si>
  <si>
    <t>Smart Strip</t>
  </si>
  <si>
    <t>Smart Strip Tier II</t>
  </si>
  <si>
    <t>Pilots</t>
  </si>
  <si>
    <t>ESA Outreach &amp; Assessment</t>
  </si>
  <si>
    <t>ESA In-Home Energy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</si>
  <si>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</si>
  <si>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</si>
  <si>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</si>
  <si>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</si>
  <si>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</si>
  <si>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</si>
  <si>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</si>
  <si>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</si>
  <si>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</si>
  <si>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</si>
  <si>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</si>
  <si>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</si>
  <si>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N/A</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</si>
  <si>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</si>
  <si>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</si>
  <si>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</si>
  <si>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</si>
  <si>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</si>
  <si>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</si>
  <si>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</si>
  <si>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Savings estimates are sourced from the PY2015 to 2017 ESA Impact Evaluation; Energy Division instructed the IOUs to use these results for 2019 and 2020 savings estimates.</t>
  </si>
  <si>
    <t>[5] Microwaves are no longer part of SDG&amp;E's program measure offerings.</t>
  </si>
  <si>
    <t xml:space="preserve">[6] Data for Aliso Canyon includes "First Touches and Re-Treatments".  </t>
  </si>
  <si>
    <t>[7]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</si>
  <si>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</si>
  <si>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</si>
  <si>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</si>
  <si>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</si>
  <si>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</si>
  <si>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</si>
  <si>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</si>
  <si>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t xml:space="preserve">Refrigerators </t>
  </si>
  <si>
    <r>
      <t>Microwaves</t>
    </r>
    <r>
      <rPr>
        <sz val="10"/>
        <color rgb="FFFF0000"/>
        <rFont val="Arial"/>
        <family val="2"/>
      </rPr>
      <t xml:space="preserve"> </t>
    </r>
    <r>
      <rPr>
        <sz val="10"/>
        <rFont val="Arial"/>
        <family val="2"/>
      </rPr>
      <t>[4]</t>
    </r>
  </si>
  <si>
    <t>Water Heater Blanket</t>
  </si>
  <si>
    <t>Low Flow Shower Head</t>
  </si>
  <si>
    <t>Water Heater Pipe Insulation</t>
  </si>
  <si>
    <t>Faucet Aerator</t>
  </si>
  <si>
    <t>Thermostatic Shower Valve</t>
  </si>
  <si>
    <t>Heat Pump Water Heater</t>
  </si>
  <si>
    <t>Tub Diverter/ Tub Spout</t>
  </si>
  <si>
    <t>Thermostat-controlled Shower Valve</t>
  </si>
  <si>
    <t>Air Sealing / Envelope [1]</t>
  </si>
  <si>
    <t xml:space="preserve">Attic Insulation </t>
  </si>
  <si>
    <t>Duct Testing and Sealing</t>
  </si>
  <si>
    <t>Energy Efficient Fan Control</t>
  </si>
  <si>
    <t>Prescriptive Duct Sealing</t>
  </si>
  <si>
    <t>High Efficiency Forced Air Unit (HE FAU)</t>
  </si>
  <si>
    <t>A/C Time Delay</t>
  </si>
  <si>
    <t>Torchiere LED</t>
  </si>
  <si>
    <t>LED Night Lights</t>
  </si>
  <si>
    <t>LED Diffuse Bulb (60W Replacement)</t>
  </si>
  <si>
    <t>LED Reflector Bulb</t>
  </si>
  <si>
    <t>LED Reflector Downlight Retrofit Kits</t>
  </si>
  <si>
    <t>LED A-Lamps</t>
  </si>
  <si>
    <t>Smart Power Strips - Tier 1</t>
  </si>
  <si>
    <t>Smart Power Strips - Tier 2</t>
  </si>
  <si>
    <t>Outreach &amp; Assessment</t>
  </si>
  <si>
    <t>CSD MF Tenant Units Treated</t>
  </si>
  <si>
    <t>[3]  All savings are calculated based on the following sources:</t>
  </si>
  <si>
    <t>[4] Microwaves are no longer part of SDG&amp;E's program measure offerings.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</si>
  <si>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</si>
  <si>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</si>
  <si>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</si>
  <si>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</si>
  <si>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</si>
  <si>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kWh (Annual)</t>
  </si>
  <si>
    <t>kW (Annual)</t>
  </si>
  <si>
    <t>Therms (Annual)</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</si>
  <si>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</si>
  <si>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</si>
  <si>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</si>
  <si>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</si>
  <si>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</si>
  <si>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</si>
  <si>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</si>
  <si>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</si>
  <si>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</si>
  <si>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</si>
  <si>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</si>
  <si>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</si>
  <si>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</si>
  <si>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</si>
  <si>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</si>
  <si>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</si>
  <si>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</si>
  <si>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</si>
  <si>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</si>
  <si>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</si>
  <si>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</si>
  <si>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</si>
  <si>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</si>
  <si>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</si>
  <si>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</si>
  <si>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</si>
  <si>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</si>
  <si>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</si>
  <si>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</si>
  <si>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</si>
  <si>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t>Total Number of Multifamily Tenant Units w/in Properties Treated3</t>
  </si>
  <si>
    <t>Total Number of buildings w/in Properties Treated</t>
  </si>
  <si>
    <t>[4] Per D.16-11-022 at p.210, the CPUC imposes a cap of 10% on ESA CAM Initiative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</si>
  <si>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</si>
  <si>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</si>
  <si>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</si>
  <si>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intalled in. </t>
  </si>
  <si>
    <t>Energy Savings Assistance CAM Program Table 2B-1, Eligible Common Area Measures List</t>
  </si>
  <si>
    <t>Common Area Measures Category and Eligible Measures Title [1]</t>
  </si>
  <si>
    <t>Effective Date</t>
  </si>
  <si>
    <t>End Date[2]</t>
  </si>
  <si>
    <t>Eligible Climate Zones [3]</t>
  </si>
  <si>
    <t>6, 7, 8, 10, 14, 15</t>
  </si>
  <si>
    <t>Central Boiler</t>
  </si>
  <si>
    <t>6, 7, 8, 10, 14, 16</t>
  </si>
  <si>
    <t>AC Tune-up</t>
  </si>
  <si>
    <t>Furnace Replacement</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</si>
  <si>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</si>
  <si>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</si>
  <si>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</si>
  <si>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</si>
  <si>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3A-B - Energy Savings and Average Bill Savings per Treated Home/Common Area </t>
  </si>
  <si>
    <t>Table 3A-1, 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</si>
  <si>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</si>
  <si>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</si>
  <si>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</si>
  <si>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</si>
  <si>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</si>
  <si>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</si>
  <si>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</si>
  <si>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</si>
  <si>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</si>
  <si>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</si>
  <si>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</si>
  <si>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</si>
  <si>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</si>
  <si>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</si>
  <si>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</si>
  <si>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</si>
  <si>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</si>
  <si>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</si>
  <si>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</si>
  <si>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</si>
  <si>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</si>
  <si>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</si>
  <si>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</si>
  <si>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</si>
  <si>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</si>
  <si>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Orange</t>
  </si>
  <si>
    <t>San Diego</t>
  </si>
  <si>
    <t>Table 4B, ESA Program - CSD Leveraging</t>
  </si>
  <si>
    <t>Table 4C, ESA Program - Multifamily Common Area</t>
  </si>
  <si>
    <t>*</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</si>
  <si>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</si>
  <si>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</si>
  <si>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</si>
  <si>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*Do not currently have Eligible Properties for ESA CAM.</t>
  </si>
  <si>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</si>
  <si>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</si>
  <si>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</si>
  <si>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</si>
  <si>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</si>
  <si>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</si>
  <si>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</si>
  <si>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</si>
  <si>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</si>
  <si>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</si>
  <si>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</si>
  <si>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</si>
  <si>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</si>
  <si>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</si>
  <si>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</si>
  <si>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</si>
  <si>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</si>
  <si>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</si>
  <si>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</si>
  <si>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</si>
  <si>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</si>
  <si>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</si>
  <si>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</si>
  <si>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</si>
  <si>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</si>
  <si>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</si>
  <si>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</si>
  <si>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</si>
  <si>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</si>
  <si>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</si>
  <si>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</si>
  <si>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</si>
  <si>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</si>
  <si>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</si>
  <si>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</si>
  <si>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</si>
  <si>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</si>
  <si>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</si>
  <si>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</si>
  <si>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</si>
  <si>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</si>
  <si>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</si>
  <si>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</si>
  <si>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</si>
  <si>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April[1]</t>
  </si>
  <si>
    <t>YTD Total Energy Impacts for all fuel types should equal YTD energy impacts that are reported every month Table 2B.</t>
  </si>
  <si>
    <t>[1] April expenses for Gas &amp; Electric CAM participant(s) are for a March treated property</t>
  </si>
  <si>
    <t>Energy Savings Assistance Program Table 6 - Expenditures for Pilots and Studies</t>
  </si>
  <si>
    <t>Authorized 2021 Funding [1]</t>
  </si>
  <si>
    <t>% of Budget Expensed</t>
  </si>
  <si>
    <t>Programmable Communicating Thermostat (PCT)</t>
  </si>
  <si>
    <t>Total Pilots</t>
  </si>
  <si>
    <t>Studies</t>
  </si>
  <si>
    <t>Low Income Needs Assessment Study</t>
  </si>
  <si>
    <t>Load Impact Evaluation Study</t>
  </si>
  <si>
    <t>Equity Criteria and Non Energy Benefits Evaluation (NEB's)</t>
  </si>
  <si>
    <t>Unallocated Funds</t>
  </si>
  <si>
    <t>2017 Potential and Goals Study</t>
  </si>
  <si>
    <t>Rapid Feedback Research and Analysis</t>
  </si>
  <si>
    <t>Total Studies</t>
  </si>
  <si>
    <t>[1]  Reflects unspent funds remaining at June 30, 2021.  [Table 1A]</t>
  </si>
  <si>
    <t>Energy Savings Assistance Program Table 7 (Second Refrigerators, In-Home Education, MyEnergy/My Account Platform)</t>
  </si>
  <si>
    <t>7A - Households Receiving Second Refrigerators - YTD</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</si>
  <si>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</si>
  <si>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</si>
  <si>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</si>
  <si>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</si>
  <si>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</si>
  <si>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 - YTD</t>
  </si>
  <si>
    <t>Opt-Out</t>
  </si>
  <si>
    <t>Already Enrolled</t>
  </si>
  <si>
    <t>Opt-In</t>
  </si>
  <si>
    <t>Energy Savings Assistance Program Table 8 - Contractor Advanced Funding and Repayment</t>
  </si>
  <si>
    <t>B-C</t>
  </si>
  <si>
    <t>E x F</t>
  </si>
  <si>
    <t>(B)-(cumulative H + cumulative I)</t>
  </si>
  <si>
    <t>Total Advanced Amount[7]</t>
  </si>
  <si>
    <t>Total Advance Eligible for PPRS Credit [1]</t>
  </si>
  <si>
    <t>Total Advance Not Eligible for PPRS Credit</t>
  </si>
  <si>
    <t>Percentage for PPRS Credit Calculation [2]</t>
  </si>
  <si>
    <t>Total Contractor Invoices each month[3,8]</t>
  </si>
  <si>
    <t>Total PPRS Credit Earned each month[4]</t>
  </si>
  <si>
    <t>PPRS Credits Applied each month [5]</t>
  </si>
  <si>
    <t>Non PPRS Payments Applied each month[6]</t>
  </si>
  <si>
    <t>Total Advances Outstanding</t>
  </si>
  <si>
    <t>IOUs - Do not delete footnotes 1-6 below.</t>
  </si>
  <si>
    <t xml:space="preserve">[1] Contractor labor and labor-related costs.  Post-Pandemic Return to Service (PPRS) credit eligible. </t>
  </si>
  <si>
    <t>[2] 40% for PPRS credit calculation from Joint Tier 2 Advice Letter 5654-G filed on June 29, 2020.</t>
  </si>
  <si>
    <t xml:space="preserve">[3] For work performed during PPRS credit-earning period for contractors receiving advances. SDG&amp;E PPRS earning period began December 1, 2020.  </t>
  </si>
  <si>
    <t xml:space="preserve">[4] Based on total monthly contractor invoices, up to maximum allowable for each contractor. Results may be less than 40% of invoiced due to contractors reaching maximum credit earned. </t>
  </si>
  <si>
    <t>[5] Credits may be applied at a later date than earned depending on the contractor repayment schedule.  This value should not exceed column G.</t>
  </si>
  <si>
    <t xml:space="preserve">[6] Includes repayments processed for which PPRS credits were not applied, including contractor payments returned unused due to agreement termination or duplicate payments received from other funding sources. </t>
  </si>
  <si>
    <t>[7] Advance funding provided to contractors in month occurred.</t>
  </si>
  <si>
    <t xml:space="preserve">[8] Excludes invoices for contractors previously earning full PPRS Credit Eligible amount.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</si>
  <si>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</si>
  <si>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</si>
  <si>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Authorized Budget [1]</t>
  </si>
  <si>
    <t>Year to Date Expenses</t>
  </si>
  <si>
    <t>CARE Program:</t>
  </si>
  <si>
    <t>Outreach</t>
  </si>
  <si>
    <t>Processing / Certification Re-certification</t>
  </si>
  <si>
    <t>Post Enrollment Verification [2]</t>
  </si>
  <si>
    <t>IT Programming</t>
  </si>
  <si>
    <t>Cooling Centers</t>
  </si>
  <si>
    <t>Pilots/CHANGES Program [3]</t>
  </si>
  <si>
    <t>Studies [4]</t>
  </si>
  <si>
    <t>CPUC Energy Division [5]</t>
  </si>
  <si>
    <t>SUBTOTAL MANAGEMENT COSTS</t>
  </si>
  <si>
    <t>CARE Rate Discount [6] [7]</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</si>
  <si>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</si>
  <si>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</si>
  <si>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</si>
  <si>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</si>
  <si>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</si>
  <si>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</si>
  <si>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</si>
  <si>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</si>
  <si>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 [8] [9]</t>
  </si>
  <si>
    <t>[1]  Budget authorized in D.21.06.015, Attachment 1 Table 1.</t>
  </si>
  <si>
    <t>[2]  Negative amount due to labor correction and update of labor allocations.</t>
  </si>
  <si>
    <t>[3]  Decision 15-12-047 transitioned CHANGES Pilot to CHANGES Program and funding for the effort is captured herein.</t>
  </si>
  <si>
    <t>[4]  Reflects the Annual Eligibility Estimates prepared by Athens Research on behalf of the utilities.  This effort was formerly referenced as Measurement and Evaluation.</t>
  </si>
  <si>
    <t>[5]  Includes increased expenses for Energy Division Staff.</t>
  </si>
  <si>
    <r>
      <t>[6]  Budget amounts reflected are for CARE Discount totals reflected in Advice Letters 3620-E and 2923-G, effective January 1</t>
    </r>
    <r>
      <rPr>
        <vertAlign val="superscript"/>
        <sz val="10"/>
        <rFont val="Arial"/>
        <family val="2"/>
      </rPr>
      <t>st</t>
    </r>
    <r>
      <rPr>
        <sz val="10"/>
        <rFont val="Arial"/>
        <family val="2"/>
      </rPr>
      <t>, 2021.</t>
    </r>
  </si>
  <si>
    <t>[7]  YTD CARE Discount includes adjustments for the months of January - May, resulting in a total decrease of $1,737.</t>
  </si>
  <si>
    <t>[8]  YTD total includes a $743 adjustment to January 2021 totals as a result of a change to the methodology of calculating exemption amounts.</t>
  </si>
  <si>
    <t>[9]  The December Current Month and April - December YTD totals for the Electric CARE Rate Benefits have been updated with actuals, which were previously reported with YTD averages. However, the Gas CARE Surcharge is still reflected as YTD averages for both the December and YTD totals as the actuals were not available at the time of filing.</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</si>
  <si>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</si>
  <si>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</si>
  <si>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</si>
  <si>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</si>
  <si>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</si>
  <si>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</si>
  <si>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</si>
  <si>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</si>
  <si>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</si>
  <si>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</si>
  <si>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</si>
  <si>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</si>
  <si>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</si>
  <si>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</si>
  <si>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</si>
  <si>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</si>
  <si>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</si>
  <si>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</si>
  <si>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</si>
  <si>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</si>
  <si>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</si>
  <si>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</si>
  <si>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</si>
  <si>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</si>
  <si>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</si>
  <si>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</si>
  <si>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</si>
  <si>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</si>
  <si>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</si>
  <si>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</si>
  <si>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</si>
  <si>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</si>
  <si>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</si>
  <si>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</si>
  <si>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</si>
  <si>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</si>
  <si>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</si>
  <si>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</si>
  <si>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</si>
  <si>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</si>
  <si>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</si>
  <si>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</si>
  <si>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</si>
  <si>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</si>
  <si>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</si>
  <si>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</si>
  <si>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</si>
  <si>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t>0</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</si>
  <si>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</si>
  <si>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</si>
  <si>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</si>
  <si>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</si>
  <si>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</si>
  <si>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</si>
  <si>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1, 5</t>
    </r>
  </si>
  <si>
    <r>
      <t>CARE  Households De-enrolled (Due to no response)</t>
    </r>
    <r>
      <rPr>
        <b/>
        <vertAlign val="superscript"/>
        <sz val="10"/>
        <rFont val="Arial"/>
        <family val="2"/>
      </rPr>
      <t xml:space="preserve"> 2</t>
    </r>
  </si>
  <si>
    <r>
      <t xml:space="preserve">Total Households De-enrolled </t>
    </r>
    <r>
      <rPr>
        <b/>
        <vertAlign val="superscript"/>
        <sz val="10"/>
        <rFont val="Arial"/>
        <family val="2"/>
      </rPr>
      <t>2,3</t>
    </r>
  </si>
  <si>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</si>
  <si>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</si>
  <si>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</si>
  <si>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</si>
  <si>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rPr>
        <vertAlign val="superscript"/>
        <sz val="10"/>
        <rFont val="Arial"/>
        <family val="2"/>
      </rPr>
      <t xml:space="preserve">5 </t>
    </r>
    <r>
      <rPr>
        <sz val="10"/>
        <rFont val="Arial"/>
        <family val="2"/>
      </rPr>
      <t xml:space="preserve">Due to COVID-19 Customer Protections effective March 4, 2020 through June 30, 2021, high usage verification requests were discountinued. </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</si>
  <si>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</si>
  <si>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</si>
  <si>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Provided</t>
    </r>
    <r>
      <rPr>
        <b/>
        <vertAlign val="superscript"/>
        <sz val="10"/>
        <rFont val="Arial"/>
        <family val="2"/>
      </rPr>
      <t>2</t>
    </r>
  </si>
  <si>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</si>
  <si>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</si>
  <si>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</si>
  <si>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</si>
  <si>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</si>
  <si>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</si>
  <si>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</si>
  <si>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</si>
  <si>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r>
      <rPr>
        <b/>
        <vertAlign val="superscript"/>
        <sz val="10"/>
        <rFont val="Arial"/>
        <family val="2"/>
      </rPr>
      <t>2</t>
    </r>
    <r>
      <rPr>
        <vertAlign val="superscript"/>
        <sz val="10"/>
        <rFont val="Arial"/>
        <family val="2"/>
      </rPr>
      <t xml:space="preserve"> </t>
    </r>
    <r>
      <rPr>
        <sz val="10"/>
        <rFont val="Arial"/>
        <family val="2"/>
      </rPr>
      <t>Includes CARE\FERA Applications and Expanded CARE Applications</t>
    </r>
  </si>
  <si>
    <t>CARE Table 5 - Enrollment by County</t>
  </si>
  <si>
    <r>
      <t>Estimated Eligible Households</t>
    </r>
    <r>
      <rPr>
        <b/>
        <vertAlign val="superscript"/>
        <sz val="12"/>
        <rFont val="Arial"/>
        <family val="2"/>
      </rPr>
      <t>1</t>
    </r>
  </si>
  <si>
    <r>
      <t>Total Households Enrolled</t>
    </r>
    <r>
      <rPr>
        <b/>
        <vertAlign val="superscript"/>
        <sz val="12"/>
        <rFont val="Arial"/>
        <family val="2"/>
      </rPr>
      <t>2</t>
    </r>
  </si>
  <si>
    <t>Penetration Rate</t>
  </si>
  <si>
    <r>
      <t>Rural</t>
    </r>
    <r>
      <rPr>
        <b/>
        <sz val="12"/>
        <color rgb="FF0070C0"/>
        <rFont val="Arial"/>
        <family val="2"/>
      </rPr>
      <t xml:space="preserve"> </t>
    </r>
  </si>
  <si>
    <r>
      <t>Rural</t>
    </r>
    <r>
      <rPr>
        <b/>
        <vertAlign val="superscript"/>
        <sz val="12"/>
        <rFont val="Arial"/>
        <family val="2"/>
      </rPr>
      <t>3</t>
    </r>
  </si>
  <si>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</si>
  <si>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</si>
  <si>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</si>
  <si>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</si>
  <si>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Total CARE Households</t>
  </si>
  <si>
    <r>
      <t>Households Requested to Recertify</t>
    </r>
    <r>
      <rPr>
        <b/>
        <vertAlign val="superscript"/>
        <sz val="10"/>
        <rFont val="Arial"/>
        <family val="2"/>
      </rPr>
      <t>1,5</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</si>
  <si>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</si>
  <si>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</si>
  <si>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</si>
  <si>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</si>
  <si>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</si>
  <si>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t>1 As reflected in filing A.14-11-007, et al., Annual CARE Eligibility Estimates filed February 12, 2021.</t>
  </si>
  <si>
    <r>
      <rPr>
        <vertAlign val="superscript"/>
        <sz val="10"/>
        <rFont val="Arial"/>
        <family val="2"/>
      </rPr>
      <t>2</t>
    </r>
    <r>
      <rPr>
        <sz val="10"/>
        <rFont val="Arial"/>
        <family val="2"/>
      </rPr>
      <t xml:space="preserve"> Data represents total residential electric customers.</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</si>
  <si>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</si>
  <si>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</si>
  <si>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 xml:space="preserve">5 </t>
    </r>
    <r>
      <rPr>
        <sz val="10"/>
        <rFont val="Arial"/>
        <family val="2"/>
      </rPr>
      <t>For January through June customers can manually request to recertify but are automatically placed in the COVID protection category as authorized in Resolution M-4842.</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</si>
  <si>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</si>
  <si>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</si>
  <si>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</si>
  <si>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</si>
  <si>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</si>
  <si>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</si>
  <si>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</si>
  <si>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</si>
  <si>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</si>
  <si>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</si>
  <si>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</si>
  <si>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</si>
  <si>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t>
  </si>
  <si>
    <t>X</t>
  </si>
  <si>
    <t>ALPHA MINI MART</t>
  </si>
  <si>
    <t>AMERICAN RED CROSS WIC OFFICES</t>
  </si>
  <si>
    <t>CHULA VISTA COMMUNITY COLLABORATIVE</t>
  </si>
  <si>
    <t>Community Housing Works</t>
  </si>
  <si>
    <t>COMMUNITY RESOURCE CENTER</t>
  </si>
  <si>
    <t>HEARTS AND HANDS WORKING TOGETHER</t>
  </si>
  <si>
    <t>HOME START</t>
  </si>
  <si>
    <t>HORN OF AFRICA</t>
  </si>
  <si>
    <t>INTERFAITH COMMUNITY SERVICES</t>
  </si>
  <si>
    <t>LA MAESTRA FAMILY CLINIC</t>
  </si>
  <si>
    <t>MAAC PROJECT</t>
  </si>
  <si>
    <t>NEIGHBORHOOD HEALTH CARE</t>
  </si>
  <si>
    <t>NEIGHBORHOOD HEALTH INSURANCE CENTER</t>
  </si>
  <si>
    <t>NORTH COUNTY HEALTH SERVICES</t>
  </si>
  <si>
    <t>SAN DIEGO STATE UNIVERSITY WIC OFFICES</t>
  </si>
  <si>
    <t>SAN YSIDRO HEALTH CENTERS</t>
  </si>
  <si>
    <t>SCRIPPS HEALTH WIC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</si>
  <si>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</si>
  <si>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</si>
  <si>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</si>
  <si>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</si>
  <si>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</si>
  <si>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</si>
  <si>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</si>
  <si>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t xml:space="preserve">% Change </t>
  </si>
  <si>
    <r>
      <t>Total Residential Accounts</t>
    </r>
    <r>
      <rPr>
        <b/>
        <vertAlign val="superscript"/>
        <sz val="10"/>
        <rFont val="Arial"/>
        <family val="2"/>
      </rPr>
      <t>2</t>
    </r>
  </si>
  <si>
    <r>
      <rPr>
        <b/>
        <sz val="10"/>
        <rFont val="Arial"/>
        <family val="2"/>
      </rPr>
      <t>Note</t>
    </r>
    <r>
      <rPr>
        <sz val="10"/>
        <rFont val="Arial"/>
        <family val="2"/>
      </rPr>
      <t>: Any required corrections/adjustments are reported herein and supersede results reported in prior months and may reflect YTD adjustments.</t>
    </r>
  </si>
  <si>
    <r>
      <t>CARE Program Table 9 - Expenditures for Pilots/CHANGES Program</t>
    </r>
    <r>
      <rPr>
        <b/>
        <vertAlign val="superscript"/>
        <sz val="12"/>
        <rFont val="Arial"/>
        <family val="2"/>
      </rPr>
      <t>1</t>
    </r>
  </si>
  <si>
    <r>
      <t>Authorized 2021 Budget</t>
    </r>
    <r>
      <rPr>
        <b/>
        <vertAlign val="superscript"/>
        <sz val="10"/>
        <rFont val="Arial"/>
        <family val="2"/>
      </rPr>
      <t>2</t>
    </r>
  </si>
  <si>
    <t>Expenses Since Jan. 1, 2021</t>
  </si>
  <si>
    <t>% of 2021 Budget Expensed</t>
  </si>
  <si>
    <t xml:space="preserve">Total </t>
  </si>
  <si>
    <t>CHANGES Program</t>
  </si>
  <si>
    <t>1.  Decision 15-12-047 transitioned CHANGES pilot to CHANGES program and funding for the effort is captured herein.</t>
  </si>
  <si>
    <t>2.  Budget authorized by the Commission in Decision 21-06-015.</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</si>
  <si>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</si>
  <si>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</si>
  <si>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San Diego Gas &amp; Electric</t>
  </si>
  <si>
    <t>Reporting Period October 2021[1]</t>
  </si>
  <si>
    <t>No. of attendees at education sessions</t>
  </si>
  <si>
    <t>Disputes</t>
  </si>
  <si>
    <t>Add Level Pay Plan</t>
  </si>
  <si>
    <t>Arrearage Management Plan (AMP)</t>
  </si>
  <si>
    <t>Assisted with CARE Re-Certification/Audit</t>
  </si>
  <si>
    <t>Assisted with Changing Customer Information on Account</t>
  </si>
  <si>
    <t>Changed 3rd party Company/Gas Aggregation</t>
  </si>
  <si>
    <t>Changed 3rd Party Electricity Aggregation</t>
  </si>
  <si>
    <t>Enroll in Energy Assistance Programs</t>
  </si>
  <si>
    <t>High Energy CARE User</t>
  </si>
  <si>
    <t>Medical Baseline Application</t>
  </si>
  <si>
    <t>Neighbor to Neighbor</t>
  </si>
  <si>
    <t>Payment Extension</t>
  </si>
  <si>
    <t>Payment Plan</t>
  </si>
  <si>
    <t>Request Bill Adjustment</t>
  </si>
  <si>
    <t>Request Customer Service Visit</t>
  </si>
  <si>
    <t>Request Meter Service or Testing</t>
  </si>
  <si>
    <t>Schedule Energy Audit</t>
  </si>
  <si>
    <t>Service Roconnection</t>
  </si>
  <si>
    <t>Solar</t>
  </si>
  <si>
    <t>Stop Disconnection</t>
  </si>
  <si>
    <t>Time of Use</t>
  </si>
  <si>
    <t>Wildfire Related Issue</t>
  </si>
  <si>
    <t>Total disputes [3]</t>
  </si>
  <si>
    <t>Needs Assistance</t>
  </si>
  <si>
    <t>Add/Remove Automatic Payments</t>
  </si>
  <si>
    <t>Add/Remove Level Pay Plan</t>
  </si>
  <si>
    <t>Arrearage Management Plan (AMP) Enrollment</t>
  </si>
  <si>
    <t>Arrearage Management Plan (AMP) Follow-Up</t>
  </si>
  <si>
    <t>Assisted Customer with Making a Payment</t>
  </si>
  <si>
    <t>Assisted High Energy User with CARE Doc Submission</t>
  </si>
  <si>
    <t>Assisted with Changes to Account</t>
  </si>
  <si>
    <t>Assisted with Reconnection</t>
  </si>
  <si>
    <t>Billing Language Changed</t>
  </si>
  <si>
    <t>CARE/FERA</t>
  </si>
  <si>
    <t>COVID-19 Emergency Utility Assistance</t>
  </si>
  <si>
    <t>Consumer Education Only</t>
  </si>
  <si>
    <t>Electricity Aggregation</t>
  </si>
  <si>
    <t>Energy Allerts</t>
  </si>
  <si>
    <t>Energy Efficiency Tool</t>
  </si>
  <si>
    <t>Enrolled in Demand Response Programs</t>
  </si>
  <si>
    <t>ESAP</t>
  </si>
  <si>
    <t>HEAP/LiHEAP</t>
  </si>
  <si>
    <t>Medical Baseline</t>
  </si>
  <si>
    <t>Other Payment Assistance (private, faith based, etc.)</t>
  </si>
  <si>
    <t>Rate Plan Selection Assistance</t>
  </si>
  <si>
    <t>REACH</t>
  </si>
  <si>
    <t>Reported Safety Problem</t>
  </si>
  <si>
    <t>Reported Scam</t>
  </si>
  <si>
    <t>Set Up 3rd Party Notification</t>
  </si>
  <si>
    <t>Set Up New Account</t>
  </si>
  <si>
    <t>Total Needs Assistance [2]</t>
  </si>
  <si>
    <r>
      <rPr>
        <b/>
        <sz val="13"/>
        <color theme="1"/>
        <rFont val="Arial"/>
        <family val="2"/>
      </rPr>
      <t>Education</t>
    </r>
    <r>
      <rPr>
        <sz val="13"/>
        <color theme="1"/>
        <rFont val="Arial"/>
        <family val="2"/>
      </rPr>
      <t xml:space="preserve">: Education sessions were held in a mix of one on one, and group sessions. Education materials are available as fact sheets on the CPUC Website: </t>
    </r>
    <r>
      <rPr>
        <sz val="13"/>
        <color theme="4" tint="-0.24988555558946501"/>
        <rFont val="Arial"/>
        <family val="2"/>
      </rPr>
      <t>http://consumers.cpuc.ca.gov/team_and_changes/</t>
    </r>
  </si>
  <si>
    <t>Disputes &amp; Needs Assistance -Support was provided in the following languages:  ASL, Arabic, Dari, English, French, Spanish, Swahili</t>
  </si>
  <si>
    <t>[1] There is normally a one-month lag behind the current reporting month. The data for November and December 2021 will be reported once received.</t>
  </si>
  <si>
    <t>[2] Contractor is in the process of validating the total. If there is a discrepancy in the numbers reported, the numbers will be corrected in the January 2022 report.</t>
  </si>
  <si>
    <t>[3] Per CHANGES Vendor: The total number of services may exceed the total number of</t>
  </si>
  <si>
    <t>cases because some cases will include more than one service provided.</t>
  </si>
  <si>
    <t>* Any required corrections/adjustments are reported herein and supersede results reported in prior months and may reflect YTD adjustments.</t>
  </si>
  <si>
    <t>CARE Table 11 CHANGES Group Customer Assistance Sessions</t>
  </si>
  <si>
    <t>2021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</si>
  <si>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</si>
  <si>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</si>
  <si>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</si>
  <si>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</si>
  <si>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</si>
  <si>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</si>
  <si>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</si>
  <si>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</si>
  <si>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Avoiding Disconnection</t>
  </si>
  <si>
    <t>CHANGES Ed Handout</t>
  </si>
  <si>
    <t>CARE/FERA and Other Assistance Programs</t>
  </si>
  <si>
    <t>Electronic and Natural Gas Safety</t>
  </si>
  <si>
    <t>Energy Conservation</t>
  </si>
  <si>
    <t>Gas Aggregation</t>
  </si>
  <si>
    <t>High Energy Use</t>
  </si>
  <si>
    <t>Level Pay Plan</t>
  </si>
  <si>
    <t>Understanding Your Bill</t>
  </si>
  <si>
    <t>Month
Total</t>
  </si>
  <si>
    <t>[1] This table was provided by CHANGES contractor, Self Help for the Elderly, via CSID. This table was edited and reformatted from its original version in order to have a more consistent appearance and format with existing SDG&amp;E tables.</t>
  </si>
  <si>
    <t>[2] As of June 1st, 2020, CHANGES one-on-one data reports have moved from monthly to quarterly for the 2020-2021 program contract year. The data for Q2 September 1, 2021 through November 30, 2021 will be reported once received.</t>
  </si>
  <si>
    <t>[3] Date of the workshops not available.</t>
  </si>
  <si>
    <t>[4] Contractor states all sessions last at least 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</si>
</sst>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0.0000%"/>
    <numFmt numFmtId="178" formatCode="_([$$-409]* #,##0.00_);_([$$-409]* \(#,##0.00\);_([$$-409]* &quot;-&quot;??_);_(@_)"/>
    <numFmt numFmtId="179" formatCode="[$-409]mmm\-yy;@"/>
    <numFmt numFmtId="180" formatCode="0.0"/>
    <numFmt numFmtId="181" formatCode="0.000%"/>
  </numFmts>
  <fonts count="1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20"/>
      <color rgb="FFFF0000"/>
      <name val="Arial"/>
      <family val="2"/>
    </font>
    <font>
      <b/>
      <sz val="10"/>
      <name val="Calibri"/>
      <family val="2"/>
      <scheme val="minor"/>
    </font>
    <font>
      <b/>
      <sz val="10"/>
      <color theme="0"/>
      <name val="Arial"/>
      <family val="2"/>
    </font>
    <font>
      <sz val="13"/>
      <color theme="4" tint="-0.24988555558946501"/>
      <name val="Arial"/>
      <family val="2"/>
    </font>
    <font>
      <sz val="10"/>
      <color rgb="FF000000"/>
      <name val="Arial"/>
      <family val="2"/>
    </font>
    <font>
      <sz val="11"/>
      <color rgb="FFFF0000"/>
      <name val="Calibri"/>
      <family val="2"/>
      <scheme val="minor"/>
    </font>
    <font>
      <sz val="12"/>
      <color rgb="FFFF0000"/>
      <name val="Calibri"/>
      <family val="2"/>
      <scheme val="minor"/>
    </font>
    <font>
      <sz val="10"/>
      <color theme="1"/>
      <name val="Calibri"/>
      <family val="2"/>
      <scheme val="minor"/>
    </font>
    <font>
      <sz val="12"/>
      <name val="Arial "/>
      <family val="2"/>
    </font>
    <font>
      <sz val="12"/>
      <color theme="1"/>
      <name val="Arial "/>
      <family val="2"/>
    </font>
    <font>
      <b/>
      <sz val="12"/>
      <color theme="1"/>
      <name val="Arial "/>
      <family val="2"/>
    </font>
    <font>
      <sz val="12"/>
      <color rgb="FFFF0000"/>
      <name val="Arial "/>
      <family val="2"/>
    </font>
    <font>
      <b/>
      <sz val="12"/>
      <color rgb="FFFF0000"/>
      <name val="Arial "/>
      <family val="2"/>
    </font>
    <font>
      <b/>
      <sz val="12"/>
      <color rgb="FF00B050"/>
      <name val="Arial "/>
      <family val="2"/>
    </font>
    <font>
      <b/>
      <sz val="10"/>
      <color theme="1"/>
      <name val="Calibri"/>
      <family val="2"/>
      <scheme val="minor"/>
    </font>
    <font>
      <sz val="10"/>
      <name val="Arial"/>
      <family val="2"/>
    </font>
    <font>
      <sz val="12"/>
      <name val="Arial "/>
    </font>
    <font>
      <sz val="11"/>
      <name val="Calibri"/>
      <family val="2"/>
    </font>
    <font>
      <sz val="12"/>
      <color rgb="FFFF0000"/>
      <name val="Arial"/>
      <family val="2"/>
    </font>
    <font>
      <sz val="12"/>
      <color theme="1"/>
      <name val="Arial "/>
    </font>
    <font>
      <sz val="12"/>
      <color rgb="FF000000"/>
      <name val="Arial"/>
      <family val="2"/>
    </font>
    <font>
      <sz val="8"/>
      <color indexed="10"/>
      <name val="Arial"/>
      <family val="2"/>
    </font>
    <font>
      <vertAlign val="superscript"/>
      <sz val="11"/>
      <name val="Arial"/>
      <family val="2"/>
    </font>
    <font>
      <b/>
      <sz val="12"/>
      <color rgb="FF0070C0"/>
      <name val="Arial"/>
      <family val="2"/>
    </font>
    <font>
      <b/>
      <sz val="10"/>
      <color indexed="10"/>
      <name val="Arial"/>
      <family val="2"/>
    </font>
    <font>
      <sz val="11"/>
      <color rgb="FF000000"/>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8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2"/>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theme="1" tint="0.49989318521683401"/>
        <bgColor indexed="64"/>
      </patternFill>
    </fill>
    <fill>
      <patternFill patternType="solid">
        <fgColor rgb="FFDDEBF7"/>
        <bgColor indexed="64"/>
      </patternFill>
    </fill>
    <fill>
      <patternFill patternType="solid">
        <fgColor theme="0" tint="-0.24994659260841701"/>
        <bgColor indexed="64"/>
      </patternFill>
    </fill>
    <fill>
      <patternFill patternType="solid">
        <fgColor theme="0" tint="-4.9897762993255407E-2"/>
        <bgColor indexed="64"/>
      </patternFill>
    </fill>
    <fill>
      <patternFill patternType="solid">
        <fgColor rgb="FFFFFFFF"/>
        <bgColor indexed="64"/>
      </patternFill>
    </fill>
    <fill>
      <patternFill patternType="solid">
        <fgColor rgb="FFFFFFFF"/>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8">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right/>
      <top/>
      <bottom style="medium">
        <color rgb="FF000000"/>
      </bottom>
      <diagonal/>
    </border>
    <border>
      <left style="medium">
        <color rgb="FF000000"/>
      </left>
      <right style="medium">
        <color auto="1"/>
      </right>
      <top/>
      <bottom style="medium">
        <color auto="1"/>
      </bottom>
      <diagonal/>
    </border>
    <border>
      <left/>
      <right style="medium">
        <color rgb="FF000000"/>
      </right>
      <top/>
      <bottom style="medium">
        <color auto="1"/>
      </bottom>
      <diagonal/>
    </border>
    <border>
      <left style="medium">
        <color rgb="FF000000"/>
      </left>
      <right style="medium">
        <color auto="1"/>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rgb="FF000000"/>
      </left>
      <right style="medium">
        <color auto="1"/>
      </right>
      <top style="medium">
        <color rgb="FF000000"/>
      </top>
      <bottom style="medium">
        <color auto="1"/>
      </bottom>
      <diagonal/>
    </border>
    <border>
      <left style="thin">
        <color auto="1"/>
      </left>
      <right/>
      <top style="medium">
        <color auto="1"/>
      </top>
      <bottom/>
      <diagonal/>
    </border>
    <border>
      <left style="thick">
        <color auto="1"/>
      </left>
      <right style="thin">
        <color auto="1"/>
      </right>
      <top style="medium">
        <color indexed="64"/>
      </top>
      <bottom style="thin">
        <color auto="1"/>
      </bottom>
      <diagonal/>
    </border>
    <border>
      <left style="thick">
        <color auto="1"/>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497">
    <xf numFmtId="0" fontId="0" fillId="0" borderId="0"/>
    <xf numFmtId="9" fontId="133" fillId="0" borderId="0" applyFont="0" applyFill="0" applyBorder="0" applyAlignment="0" applyProtection="0"/>
    <xf numFmtId="44" fontId="133" fillId="0" borderId="0" applyFont="0" applyFill="0" applyBorder="0" applyAlignment="0" applyProtection="0"/>
    <xf numFmtId="42" fontId="133" fillId="0" borderId="0" applyFont="0" applyFill="0" applyBorder="0" applyAlignment="0" applyProtection="0"/>
    <xf numFmtId="43" fontId="133" fillId="0" borderId="0" applyFont="0" applyFill="0" applyBorder="0" applyAlignment="0" applyProtection="0"/>
    <xf numFmtId="41" fontId="133"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166" fontId="37" fillId="8" borderId="1">
      <alignment horizontal="center" vertical="center"/>
    </xf>
    <xf numFmtId="166" fontId="37" fillId="8" borderId="1">
      <alignment horizontal="center" vertical="center"/>
    </xf>
    <xf numFmtId="166" fontId="37" fillId="8" borderId="1">
      <alignment horizontal="center" vertical="center"/>
    </xf>
    <xf numFmtId="166" fontId="37" fillId="8" borderId="1">
      <alignment horizontal="center" vertical="center"/>
    </xf>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1" fontId="133" fillId="0" borderId="0" applyFont="0" applyFill="0" applyBorder="0" applyAlignment="0" applyProtection="0"/>
    <xf numFmtId="41"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0" fontId="23" fillId="0" borderId="0" applyNumberForma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0" fontId="24" fillId="4"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9" fillId="0" borderId="0" applyNumberFormat="0" applyFill="0" applyBorder="0" applyAlignment="0" applyProtection="0"/>
    <xf numFmtId="0" fontId="35" fillId="0" borderId="4" applyNumberFormat="0" applyProtection="0"/>
    <xf numFmtId="170" fontId="35" fillId="0" borderId="5">
      <alignment horizontal="left" vertical="center"/>
    </xf>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25" fillId="0" borderId="6" applyNumberFormat="0" applyFill="0" applyAlignment="0" applyProtection="0"/>
    <xf numFmtId="0" fontId="25" fillId="0" borderId="0" applyNumberFormat="0" applyFill="0" applyBorder="0" applyAlignment="0" applyProtection="0"/>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8" fontId="133" fillId="0" borderId="0" applyFont="0" applyFill="0" applyBorder="0" applyProtection="0"/>
    <xf numFmtId="0" fontId="41" fillId="0" borderId="7" applyNumberFormat="0" applyFill="0" applyAlignment="0" applyProtection="0"/>
    <xf numFmtId="0" fontId="69" fillId="0" borderId="0" applyNumberFormat="0" applyFill="0" applyBorder="0">
      <protection locked="0"/>
    </xf>
    <xf numFmtId="0" fontId="38" fillId="22" borderId="8" applyNumberFormat="0" applyBorder="0" applyAlignment="0" applyProtection="0"/>
    <xf numFmtId="0" fontId="38" fillId="22" borderId="8" applyNumberFormat="0" applyBorder="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7" fillId="0" borderId="9" applyNumberFormat="0" applyFill="0" applyAlignment="0" applyProtection="0"/>
    <xf numFmtId="0" fontId="28" fillId="23" borderId="0" applyNumberFormat="0" applyBorder="0" applyAlignment="0" applyProtection="0"/>
    <xf numFmtId="37" fontId="42" fillId="0" borderId="0"/>
    <xf numFmtId="37" fontId="42" fillId="0" borderId="0"/>
    <xf numFmtId="37" fontId="42" fillId="0" borderId="0"/>
    <xf numFmtId="37" fontId="42" fillId="0" borderId="0"/>
    <xf numFmtId="169" fontId="43" fillId="0" borderId="0"/>
    <xf numFmtId="169" fontId="43" fillId="0" borderId="0"/>
    <xf numFmtId="169" fontId="43" fillId="0" borderId="0"/>
    <xf numFmtId="169" fontId="4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170" fontId="133" fillId="0" borderId="0"/>
    <xf numFmtId="170" fontId="57" fillId="0" borderId="0"/>
    <xf numFmtId="170" fontId="57"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170" fontId="133" fillId="0" borderId="0"/>
    <xf numFmtId="0" fontId="133" fillId="0" borderId="0"/>
    <xf numFmtId="170" fontId="133" fillId="0" borderId="0"/>
    <xf numFmtId="0" fontId="133" fillId="0" borderId="0"/>
    <xf numFmtId="170" fontId="133" fillId="0" borderId="0"/>
    <xf numFmtId="0" fontId="133" fillId="0" borderId="0"/>
    <xf numFmtId="170" fontId="133" fillId="0" borderId="0"/>
    <xf numFmtId="0" fontId="133" fillId="0" borderId="0"/>
    <xf numFmtId="170" fontId="133" fillId="0" borderId="0"/>
    <xf numFmtId="170" fontId="67" fillId="0" borderId="0"/>
    <xf numFmtId="170" fontId="133" fillId="0" borderId="0"/>
    <xf numFmtId="0" fontId="133" fillId="0" borderId="0"/>
    <xf numFmtId="0" fontId="133" fillId="0" borderId="0"/>
    <xf numFmtId="0" fontId="133" fillId="0" borderId="0"/>
    <xf numFmtId="0" fontId="133" fillId="0" borderId="0"/>
    <xf numFmtId="0" fontId="133" fillId="0" borderId="0"/>
    <xf numFmtId="0" fontId="71" fillId="0" borderId="0"/>
    <xf numFmtId="0" fontId="71" fillId="0" borderId="0"/>
    <xf numFmtId="0" fontId="71" fillId="0" borderId="0"/>
    <xf numFmtId="0" fontId="71" fillId="0" borderId="0"/>
    <xf numFmtId="0" fontId="71" fillId="0" borderId="0"/>
    <xf numFmtId="170" fontId="67" fillId="0" borderId="0"/>
    <xf numFmtId="0" fontId="71" fillId="0" borderId="0"/>
    <xf numFmtId="0" fontId="71" fillId="0" borderId="0"/>
    <xf numFmtId="0" fontId="71" fillId="0" borderId="0"/>
    <xf numFmtId="0" fontId="71" fillId="0" borderId="0"/>
    <xf numFmtId="0" fontId="71" fillId="0" borderId="0"/>
    <xf numFmtId="0" fontId="71" fillId="0" borderId="0"/>
    <xf numFmtId="170" fontId="67" fillId="0" borderId="0"/>
    <xf numFmtId="170" fontId="133" fillId="0" borderId="0"/>
    <xf numFmtId="170" fontId="133" fillId="0" borderId="0"/>
    <xf numFmtId="170" fontId="133" fillId="0" borderId="0"/>
    <xf numFmtId="0" fontId="133" fillId="0" borderId="0"/>
    <xf numFmtId="0" fontId="133" fillId="22" borderId="10" applyNumberFormat="0" applyFont="0" applyAlignment="0" applyProtection="0"/>
    <xf numFmtId="0" fontId="29" fillId="20" borderId="11" applyNumberFormat="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33" fillId="23" borderId="11" applyNumberFormat="0" applyProtection="0">
      <alignment vertical="center"/>
    </xf>
    <xf numFmtId="0" fontId="33" fillId="23" borderId="11" applyNumberFormat="0" applyProtection="0">
      <alignment vertical="center"/>
    </xf>
    <xf numFmtId="0" fontId="68" fillId="2" borderId="8" applyNumberFormat="0" applyProtection="0">
      <alignment horizontal="right" vertical="center" wrapText="1"/>
    </xf>
    <xf numFmtId="0" fontId="33" fillId="23" borderId="11" applyNumberFormat="0" applyProtection="0">
      <alignment vertical="center"/>
    </xf>
    <xf numFmtId="0" fontId="68" fillId="2" borderId="8" applyNumberFormat="0" applyProtection="0">
      <alignment horizontal="right" vertical="center" wrapText="1"/>
    </xf>
    <xf numFmtId="0" fontId="50" fillId="23" borderId="12" applyNumberFormat="0" applyProtection="0">
      <alignment vertical="center"/>
    </xf>
    <xf numFmtId="4" fontId="51" fillId="24" borderId="13">
      <alignment vertical="center"/>
    </xf>
    <xf numFmtId="4" fontId="52" fillId="24" borderId="13">
      <alignment vertical="center"/>
    </xf>
    <xf numFmtId="4" fontId="51" fillId="25" borderId="13">
      <alignment vertical="center"/>
    </xf>
    <xf numFmtId="4" fontId="52" fillId="25" borderId="13">
      <alignment vertical="center"/>
    </xf>
    <xf numFmtId="0" fontId="33" fillId="23" borderId="11" applyNumberFormat="0" applyProtection="0">
      <alignment horizontal="left" vertical="center" indent="1"/>
    </xf>
    <xf numFmtId="0" fontId="33" fillId="23" borderId="11" applyNumberFormat="0" applyProtection="0">
      <alignment horizontal="left" vertical="center" indent="1"/>
    </xf>
    <xf numFmtId="0" fontId="68" fillId="2" borderId="8" applyNumberFormat="0" applyProtection="0">
      <alignment horizontal="left" vertical="center" indent="1"/>
    </xf>
    <xf numFmtId="0" fontId="33" fillId="23" borderId="11" applyNumberFormat="0" applyProtection="0">
      <alignment horizontal="left" vertical="center" indent="1"/>
    </xf>
    <xf numFmtId="0" fontId="68" fillId="2" borderId="8" applyNumberFormat="0" applyProtection="0">
      <alignment horizontal="left" vertical="center" indent="1"/>
    </xf>
    <xf numFmtId="0" fontId="32" fillId="23" borderId="12" applyNumberFormat="0" applyProtection="0">
      <alignment horizontal="left" vertical="top" indent="1"/>
    </xf>
    <xf numFmtId="0" fontId="53" fillId="12" borderId="8" applyNumberFormat="0" applyProtection="0">
      <alignment horizontal="left" vertical="center"/>
    </xf>
    <xf numFmtId="0" fontId="47" fillId="21" borderId="8" applyNumberFormat="0">
      <alignment horizontal="right" vertical="center"/>
    </xf>
    <xf numFmtId="0" fontId="33" fillId="3" borderId="12" applyNumberFormat="0" applyProtection="0">
      <alignment horizontal="right" vertical="center"/>
    </xf>
    <xf numFmtId="0" fontId="33" fillId="3" borderId="12" applyNumberFormat="0" applyProtection="0">
      <alignment horizontal="right" vertical="center"/>
    </xf>
    <xf numFmtId="0" fontId="33" fillId="9" borderId="12" applyNumberFormat="0" applyProtection="0">
      <alignment horizontal="right" vertical="center"/>
    </xf>
    <xf numFmtId="0" fontId="33" fillId="9" borderId="12" applyNumberFormat="0" applyProtection="0">
      <alignment horizontal="right" vertical="center"/>
    </xf>
    <xf numFmtId="0" fontId="33" fillId="17" borderId="12" applyNumberFormat="0" applyProtection="0">
      <alignment horizontal="right" vertical="center"/>
    </xf>
    <xf numFmtId="0" fontId="33" fillId="17" borderId="12" applyNumberFormat="0" applyProtection="0">
      <alignment horizontal="right" vertical="center"/>
    </xf>
    <xf numFmtId="0" fontId="33" fillId="11" borderId="12" applyNumberFormat="0" applyProtection="0">
      <alignment horizontal="right" vertical="center"/>
    </xf>
    <xf numFmtId="0" fontId="33" fillId="11" borderId="12" applyNumberFormat="0" applyProtection="0">
      <alignment horizontal="right" vertical="center"/>
    </xf>
    <xf numFmtId="0" fontId="33" fillId="15" borderId="12" applyNumberFormat="0" applyProtection="0">
      <alignment horizontal="right" vertical="center"/>
    </xf>
    <xf numFmtId="0" fontId="33" fillId="15" borderId="12" applyNumberFormat="0" applyProtection="0">
      <alignment horizontal="right" vertical="center"/>
    </xf>
    <xf numFmtId="0" fontId="33" fillId="19" borderId="12" applyNumberFormat="0" applyProtection="0">
      <alignment horizontal="right" vertical="center"/>
    </xf>
    <xf numFmtId="0" fontId="33" fillId="19" borderId="12" applyNumberFormat="0" applyProtection="0">
      <alignment horizontal="right" vertical="center"/>
    </xf>
    <xf numFmtId="0" fontId="33" fillId="18" borderId="12" applyNumberFormat="0" applyProtection="0">
      <alignment horizontal="right" vertical="center"/>
    </xf>
    <xf numFmtId="0" fontId="33" fillId="18" borderId="12" applyNumberFormat="0" applyProtection="0">
      <alignment horizontal="right" vertical="center"/>
    </xf>
    <xf numFmtId="0" fontId="33" fillId="26" borderId="12" applyNumberFormat="0" applyProtection="0">
      <alignment horizontal="right" vertical="center"/>
    </xf>
    <xf numFmtId="0" fontId="33" fillId="26" borderId="12" applyNumberFormat="0" applyProtection="0">
      <alignment horizontal="right" vertical="center"/>
    </xf>
    <xf numFmtId="0" fontId="33" fillId="10" borderId="12" applyNumberFormat="0" applyProtection="0">
      <alignment horizontal="right" vertical="center"/>
    </xf>
    <xf numFmtId="0" fontId="33" fillId="10" borderId="12" applyNumberFormat="0" applyProtection="0">
      <alignment horizontal="right" vertical="center"/>
    </xf>
    <xf numFmtId="0" fontId="32" fillId="0" borderId="8" applyNumberFormat="0" applyProtection="0">
      <alignment horizontal="left" vertical="center" indent="1"/>
    </xf>
    <xf numFmtId="0" fontId="33" fillId="0" borderId="8" applyNumberFormat="0" applyProtection="0">
      <alignment horizontal="left" vertical="center" indent="1"/>
    </xf>
    <xf numFmtId="0" fontId="33" fillId="0" borderId="8" applyNumberFormat="0" applyProtection="0">
      <alignment horizontal="left" vertical="center" indent="1"/>
    </xf>
    <xf numFmtId="0" fontId="33" fillId="0" borderId="8" applyNumberFormat="0" applyProtection="0">
      <alignment horizontal="left" vertical="center" indent="1"/>
    </xf>
    <xf numFmtId="0" fontId="54" fillId="27" borderId="0" applyNumberFormat="0" applyProtection="0">
      <alignment horizontal="left" vertical="center" indent="1"/>
    </xf>
    <xf numFmtId="0" fontId="54" fillId="27" borderId="0" applyNumberFormat="0" applyProtection="0">
      <alignment horizontal="left" vertical="center" indent="1"/>
    </xf>
    <xf numFmtId="0" fontId="54" fillId="27" borderId="0" applyNumberFormat="0" applyProtection="0">
      <alignment horizontal="left" vertical="center" indent="1"/>
    </xf>
    <xf numFmtId="0" fontId="54" fillId="27" borderId="0" applyNumberFormat="0" applyProtection="0">
      <alignment horizontal="left" vertical="center" indent="1"/>
    </xf>
    <xf numFmtId="0" fontId="55" fillId="20" borderId="12" applyNumberFormat="0" applyProtection="0">
      <alignment horizontal="center" vertical="center"/>
    </xf>
    <xf numFmtId="4" fontId="56" fillId="28" borderId="14">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0" borderId="0" applyNumberFormat="0" applyProtection="0">
      <alignment horizontal="left" vertical="center" indent="1"/>
    </xf>
    <xf numFmtId="0" fontId="53" fillId="2" borderId="8" applyNumberFormat="0" applyProtection="0">
      <alignment horizontal="left" vertical="center" indent="2"/>
    </xf>
    <xf numFmtId="0" fontId="53" fillId="2" borderId="8" applyNumberFormat="0" applyProtection="0">
      <alignment horizontal="left" vertical="center" indent="2"/>
    </xf>
    <xf numFmtId="0" fontId="53" fillId="2" borderId="8" applyNumberFormat="0" applyProtection="0">
      <alignment horizontal="left" vertical="center" indent="2"/>
    </xf>
    <xf numFmtId="0" fontId="53" fillId="2" borderId="8" applyNumberFormat="0" applyProtection="0">
      <alignment horizontal="left" vertical="center" indent="2"/>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57" fillId="0" borderId="8" applyNumberFormat="0" applyProtection="0">
      <alignment horizontal="left" vertical="center" indent="2"/>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33" fillId="22" borderId="12" applyNumberFormat="0" applyProtection="0">
      <alignment vertical="center"/>
    </xf>
    <xf numFmtId="0" fontId="33" fillId="22" borderId="12" applyNumberFormat="0" applyProtection="0">
      <alignment vertical="center"/>
    </xf>
    <xf numFmtId="0" fontId="58" fillId="22" borderId="12" applyNumberFormat="0" applyProtection="0">
      <alignment vertical="center"/>
    </xf>
    <xf numFmtId="4" fontId="59" fillId="24" borderId="14">
      <alignment vertical="center"/>
    </xf>
    <xf numFmtId="4" fontId="60" fillId="24" borderId="14">
      <alignment vertical="center"/>
    </xf>
    <xf numFmtId="4" fontId="59" fillId="25" borderId="14">
      <alignment vertical="center"/>
    </xf>
    <xf numFmtId="4" fontId="60" fillId="25" borderId="14">
      <alignment vertical="center"/>
    </xf>
    <xf numFmtId="0" fontId="48" fillId="0" borderId="0" applyNumberFormat="0" applyProtection="0">
      <alignment horizontal="left" vertical="center" indent="1"/>
    </xf>
    <xf numFmtId="0" fontId="33" fillId="22" borderId="12" applyNumberFormat="0" applyProtection="0">
      <alignment horizontal="left" vertical="top" indent="1"/>
    </xf>
    <xf numFmtId="0" fontId="33" fillId="22" borderId="12" applyNumberFormat="0" applyProtection="0">
      <alignment horizontal="left" vertical="top" indent="1"/>
    </xf>
    <xf numFmtId="0" fontId="47" fillId="21" borderId="8" applyNumberFormat="0">
      <alignment horizontal="left" vertical="center"/>
    </xf>
    <xf numFmtId="0" fontId="38" fillId="0" borderId="8" applyNumberFormat="0" applyProtection="0">
      <alignment horizontal="left" vertical="center" indent="1"/>
    </xf>
    <xf numFmtId="0" fontId="33" fillId="31" borderId="11" applyNumberFormat="0" applyProtection="0">
      <alignment horizontal="right" vertical="center"/>
    </xf>
    <xf numFmtId="0" fontId="33" fillId="31" borderId="11" applyNumberFormat="0" applyProtection="0">
      <alignment horizontal="right" vertical="center"/>
    </xf>
    <xf numFmtId="0" fontId="67" fillId="0" borderId="8" applyNumberFormat="0" applyProtection="0">
      <alignment horizontal="right" vertical="center" wrapText="1"/>
    </xf>
    <xf numFmtId="0" fontId="33" fillId="31" borderId="11" applyNumberFormat="0" applyProtection="0">
      <alignment horizontal="right" vertical="center"/>
    </xf>
    <xf numFmtId="0" fontId="67" fillId="0" borderId="8" applyNumberFormat="0" applyProtection="0">
      <alignment horizontal="right" vertical="center" wrapText="1"/>
    </xf>
    <xf numFmtId="0" fontId="58" fillId="30" borderId="12" applyNumberFormat="0" applyProtection="0">
      <alignment horizontal="right" vertical="center"/>
    </xf>
    <xf numFmtId="4" fontId="61" fillId="24" borderId="14">
      <alignment vertical="center"/>
    </xf>
    <xf numFmtId="4" fontId="62" fillId="24" borderId="14">
      <alignment vertical="center"/>
    </xf>
    <xf numFmtId="4" fontId="61" fillId="25" borderId="14">
      <alignment vertical="center"/>
    </xf>
    <xf numFmtId="4" fontId="62" fillId="17" borderId="14">
      <alignment vertical="center"/>
    </xf>
    <xf numFmtId="0" fontId="133" fillId="2" borderId="11" applyNumberFormat="0" applyProtection="0">
      <alignment horizontal="left" vertical="center" indent="1"/>
    </xf>
    <xf numFmtId="0" fontId="133" fillId="2" borderId="11" applyNumberFormat="0" applyProtection="0">
      <alignment horizontal="left" vertical="center" indent="1"/>
    </xf>
    <xf numFmtId="0" fontId="67" fillId="0" borderId="8" applyNumberFormat="0" applyProtection="0">
      <alignment horizontal="left" vertical="center" indent="1"/>
    </xf>
    <xf numFmtId="0" fontId="133" fillId="2" borderId="11" applyNumberFormat="0" applyProtection="0">
      <alignment horizontal="left" vertical="center" indent="1"/>
    </xf>
    <xf numFmtId="0" fontId="133" fillId="2" borderId="11" applyNumberFormat="0" applyProtection="0">
      <alignment horizontal="left" vertical="center" indent="1"/>
    </xf>
    <xf numFmtId="0" fontId="133" fillId="2" borderId="11" applyNumberFormat="0" applyProtection="0">
      <alignment horizontal="left" vertical="center" indent="1"/>
    </xf>
    <xf numFmtId="0" fontId="67" fillId="0" borderId="8" applyNumberFormat="0" applyProtection="0">
      <alignment horizontal="left" vertical="center" indent="1"/>
    </xf>
    <xf numFmtId="0" fontId="53" fillId="12" borderId="8" applyNumberFormat="0" applyProtection="0">
      <alignment horizontal="center" vertical="top" wrapText="1"/>
    </xf>
    <xf numFmtId="4" fontId="63" fillId="28" borderId="15">
      <alignment vertical="center"/>
    </xf>
    <xf numFmtId="4" fontId="64" fillId="28" borderId="15">
      <alignment vertical="center"/>
    </xf>
    <xf numFmtId="4" fontId="51" fillId="24" borderId="15">
      <alignment vertical="center"/>
    </xf>
    <xf numFmtId="4" fontId="52" fillId="24" borderId="15">
      <alignment vertical="center"/>
    </xf>
    <xf numFmtId="4" fontId="51" fillId="25" borderId="14">
      <alignment vertical="center"/>
    </xf>
    <xf numFmtId="4" fontId="52" fillId="25" borderId="14">
      <alignment vertical="center"/>
    </xf>
    <xf numFmtId="4" fontId="65" fillId="22" borderId="15">
      <alignment horizontal="left" vertical="center" indent="1"/>
    </xf>
    <xf numFmtId="0" fontId="46" fillId="0" borderId="0" applyNumberFormat="0" applyProtection="0">
      <alignment vertical="center"/>
    </xf>
    <xf numFmtId="0" fontId="36" fillId="0" borderId="12" applyNumberFormat="0" applyProtection="0">
      <alignment horizontal="right" vertical="center"/>
    </xf>
    <xf numFmtId="0" fontId="36" fillId="0" borderId="12" applyNumberFormat="0" applyProtection="0">
      <alignment horizontal="right" vertical="center"/>
    </xf>
    <xf numFmtId="170" fontId="66" fillId="28" borderId="16">
      <protection locked="0"/>
    </xf>
    <xf numFmtId="170" fontId="66" fillId="32" borderId="0"/>
    <xf numFmtId="170" fontId="49" fillId="0" borderId="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30" fillId="0" borderId="0"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38" fillId="23" borderId="0" applyNumberFormat="0" applyBorder="0" applyAlignment="0" applyProtection="0"/>
    <xf numFmtId="0" fontId="38" fillId="23" borderId="0" applyNumberFormat="0" applyBorder="0" applyAlignment="0" applyProtection="0"/>
    <xf numFmtId="37" fontId="38" fillId="0" borderId="0"/>
    <xf numFmtId="37" fontId="38" fillId="0" borderId="0"/>
    <xf numFmtId="37" fontId="38" fillId="0" borderId="0"/>
    <xf numFmtId="37" fontId="38" fillId="0" borderId="0"/>
    <xf numFmtId="3" fontId="45" fillId="0" borderId="7" applyProtection="0"/>
    <xf numFmtId="0" fontId="31" fillId="0" borderId="0" applyNumberFormat="0" applyFill="0" applyBorder="0" applyAlignment="0" applyProtection="0"/>
    <xf numFmtId="0" fontId="71" fillId="0" borderId="0"/>
    <xf numFmtId="0" fontId="71" fillId="0" borderId="0"/>
    <xf numFmtId="0" fontId="36" fillId="0" borderId="12" applyNumberFormat="0" applyProtection="0">
      <alignment horizontal="right" vertical="center"/>
    </xf>
    <xf numFmtId="0" fontId="133" fillId="0" borderId="0"/>
    <xf numFmtId="0" fontId="133" fillId="0" borderId="0"/>
    <xf numFmtId="0" fontId="133" fillId="0" borderId="0"/>
    <xf numFmtId="0" fontId="133" fillId="0" borderId="0"/>
    <xf numFmtId="0" fontId="133" fillId="0" borderId="0"/>
    <xf numFmtId="0" fontId="71" fillId="0" borderId="0"/>
    <xf numFmtId="0" fontId="71" fillId="0" borderId="0"/>
    <xf numFmtId="0" fontId="71" fillId="0" borderId="0"/>
    <xf numFmtId="0" fontId="17" fillId="0" borderId="0"/>
    <xf numFmtId="0" fontId="77"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77"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78" fillId="0" borderId="18" applyNumberFormat="0" applyFill="0" applyAlignment="0" applyProtection="0"/>
    <xf numFmtId="0" fontId="79" fillId="0" borderId="13"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9" applyNumberFormat="0" applyFill="0" applyAlignment="0" applyProtection="0"/>
    <xf numFmtId="0" fontId="28" fillId="23" borderId="0" applyNumberFormat="0" applyBorder="0" applyAlignment="0" applyProtection="0"/>
    <xf numFmtId="0" fontId="77" fillId="22" borderId="10" applyNumberFormat="0" applyFont="0" applyAlignment="0" applyProtection="0"/>
    <xf numFmtId="0" fontId="29" fillId="20" borderId="11" applyNumberFormat="0" applyAlignment="0" applyProtection="0"/>
    <xf numFmtId="9" fontId="77" fillId="0" borderId="0" applyFont="0" applyFill="0" applyBorder="0" applyAlignment="0" applyProtection="0"/>
    <xf numFmtId="0" fontId="30" fillId="0" borderId="0" applyNumberFormat="0" applyFill="0" applyBorder="0" applyAlignment="0" applyProtection="0"/>
    <xf numFmtId="0" fontId="80" fillId="0" borderId="19" applyNumberFormat="0" applyFill="0" applyAlignment="0" applyProtection="0"/>
    <xf numFmtId="0" fontId="31" fillId="0" borderId="0" applyNumberFormat="0" applyFill="0" applyBorder="0" applyAlignment="0" applyProtection="0"/>
    <xf numFmtId="0" fontId="17" fillId="0" borderId="0"/>
    <xf numFmtId="0" fontId="133" fillId="0" borderId="0"/>
    <xf numFmtId="172" fontId="82" fillId="0" borderId="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7" fillId="0" borderId="0"/>
    <xf numFmtId="0" fontId="39" fillId="0" borderId="0" applyNumberFormat="0" applyFill="0" applyBorder="0" applyAlignment="0" applyProtection="0"/>
    <xf numFmtId="0" fontId="35" fillId="0" borderId="4" applyNumberFormat="0" applyProtection="0"/>
    <xf numFmtId="0" fontId="35" fillId="0" borderId="5">
      <alignment horizontal="left" vertical="center"/>
    </xf>
    <xf numFmtId="0" fontId="40"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41" fillId="0" borderId="7" applyNumberFormat="0" applyFill="0" applyAlignment="0" applyProtection="0"/>
    <xf numFmtId="0" fontId="133" fillId="0" borderId="0"/>
    <xf numFmtId="0" fontId="133" fillId="0" borderId="0"/>
    <xf numFmtId="0" fontId="133" fillId="0" borderId="0"/>
    <xf numFmtId="0" fontId="17" fillId="0" borderId="0"/>
    <xf numFmtId="9" fontId="133" fillId="0" borderId="0" applyFont="0" applyFill="0" applyBorder="0" applyAlignment="0" applyProtection="0"/>
    <xf numFmtId="0" fontId="83" fillId="23" borderId="20" applyNumberFormat="0" applyProtection="0">
      <alignment vertical="center"/>
    </xf>
    <xf numFmtId="0" fontId="84" fillId="23" borderId="20" applyNumberFormat="0" applyProtection="0">
      <alignment vertical="center"/>
    </xf>
    <xf numFmtId="0" fontId="85" fillId="23" borderId="20" applyNumberFormat="0" applyProtection="0">
      <alignment horizontal="left" vertical="center" indent="1"/>
    </xf>
    <xf numFmtId="0" fontId="32" fillId="23" borderId="12" applyNumberFormat="0" applyProtection="0">
      <alignment horizontal="left" vertical="top" indent="1"/>
    </xf>
    <xf numFmtId="0" fontId="86" fillId="27" borderId="20" applyNumberFormat="0" applyProtection="0">
      <alignment horizontal="left" vertical="center" indent="1"/>
    </xf>
    <xf numFmtId="0" fontId="61" fillId="17" borderId="20" applyNumberFormat="0" applyProtection="0">
      <alignment vertical="center"/>
    </xf>
    <xf numFmtId="0" fontId="74" fillId="7" borderId="20" applyNumberFormat="0" applyProtection="0">
      <alignment vertical="center"/>
    </xf>
    <xf numFmtId="0" fontId="61" fillId="24" borderId="20" applyNumberFormat="0" applyProtection="0">
      <alignment vertical="center"/>
    </xf>
    <xf numFmtId="0" fontId="51" fillId="17" borderId="20" applyNumberFormat="0" applyProtection="0">
      <alignment vertical="center"/>
    </xf>
    <xf numFmtId="0" fontId="65" fillId="33" borderId="20" applyNumberFormat="0" applyProtection="0">
      <alignment horizontal="left" vertical="center" indent="1"/>
    </xf>
    <xf numFmtId="0" fontId="65" fillId="30" borderId="20" applyNumberFormat="0" applyProtection="0">
      <alignment horizontal="left" vertical="center" indent="1"/>
    </xf>
    <xf numFmtId="0" fontId="87" fillId="27" borderId="20" applyNumberFormat="0" applyProtection="0">
      <alignment horizontal="left" vertical="center" indent="1"/>
    </xf>
    <xf numFmtId="0" fontId="88" fillId="8" borderId="20" applyNumberFormat="0" applyProtection="0">
      <alignment vertical="center"/>
    </xf>
    <xf numFmtId="0" fontId="56" fillId="28" borderId="20" applyNumberFormat="0" applyProtection="0">
      <alignment horizontal="left" vertical="center" indent="1"/>
    </xf>
    <xf numFmtId="0" fontId="89" fillId="30" borderId="20" applyNumberFormat="0" applyProtection="0">
      <alignment horizontal="left" vertical="center" indent="1"/>
    </xf>
    <xf numFmtId="0" fontId="90" fillId="27" borderId="20"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91" fillId="28" borderId="20" applyNumberFormat="0" applyProtection="0">
      <alignment vertical="center"/>
    </xf>
    <xf numFmtId="0" fontId="92" fillId="28" borderId="20" applyNumberFormat="0" applyProtection="0">
      <alignment vertical="center"/>
    </xf>
    <xf numFmtId="0" fontId="65" fillId="30" borderId="20" applyNumberFormat="0" applyProtection="0">
      <alignment horizontal="left" vertical="center" indent="1"/>
    </xf>
    <xf numFmtId="0" fontId="33" fillId="22" borderId="12" applyNumberFormat="0" applyProtection="0">
      <alignment horizontal="left" vertical="top" indent="1"/>
    </xf>
    <xf numFmtId="0" fontId="33" fillId="22" borderId="12" applyNumberFormat="0" applyProtection="0">
      <alignment horizontal="left" vertical="top" indent="1"/>
    </xf>
    <xf numFmtId="0" fontId="93" fillId="28" borderId="20" applyNumberFormat="0" applyProtection="0">
      <alignment vertical="center"/>
    </xf>
    <xf numFmtId="0" fontId="94" fillId="28" borderId="20" applyNumberFormat="0" applyProtection="0">
      <alignment vertical="center"/>
    </xf>
    <xf numFmtId="0" fontId="65" fillId="30" borderId="20" applyNumberFormat="0" applyProtection="0">
      <alignment horizontal="left" vertical="center" indent="1"/>
    </xf>
    <xf numFmtId="0" fontId="33" fillId="29" borderId="12" applyNumberFormat="0" applyProtection="0">
      <alignment horizontal="left" vertical="top" indent="1"/>
    </xf>
    <xf numFmtId="0" fontId="33" fillId="29" borderId="12" applyNumberFormat="0" applyProtection="0">
      <alignment horizontal="left" vertical="top" indent="1"/>
    </xf>
    <xf numFmtId="0" fontId="63" fillId="28" borderId="20" applyNumberFormat="0" applyProtection="0">
      <alignment vertical="center"/>
    </xf>
    <xf numFmtId="0" fontId="64" fillId="28" borderId="20" applyNumberFormat="0" applyProtection="0">
      <alignment vertical="center"/>
    </xf>
    <xf numFmtId="0" fontId="65" fillId="22" borderId="20" applyNumberFormat="0" applyProtection="0">
      <alignment horizontal="left" vertical="center" indent="1"/>
    </xf>
    <xf numFmtId="0" fontId="95" fillId="8" borderId="20" applyNumberFormat="0" applyProtection="0">
      <alignment horizontal="left" indent="1"/>
    </xf>
    <xf numFmtId="0" fontId="81" fillId="28" borderId="20" applyNumberFormat="0" applyProtection="0">
      <alignment vertical="center"/>
    </xf>
    <xf numFmtId="0" fontId="44" fillId="0" borderId="0" applyNumberFormat="0" applyFon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7" fillId="0" borderId="0"/>
    <xf numFmtId="0" fontId="17" fillId="0" borderId="0"/>
    <xf numFmtId="43" fontId="133" fillId="0" borderId="0" applyFont="0" applyFill="0" applyBorder="0" applyAlignment="0" applyProtection="0"/>
    <xf numFmtId="4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8" fontId="133" fillId="0" borderId="0" applyFont="0" applyFill="0" applyBorder="0" applyProtection="0"/>
    <xf numFmtId="0" fontId="133" fillId="0" borderId="0"/>
    <xf numFmtId="0" fontId="133" fillId="0" borderId="0"/>
    <xf numFmtId="0" fontId="133" fillId="0" borderId="0"/>
    <xf numFmtId="0" fontId="133" fillId="0" borderId="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7" fillId="0" borderId="0"/>
    <xf numFmtId="0" fontId="133"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4"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1"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1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1" fillId="28" borderId="2" applyNumberFormat="0" applyAlignment="0" applyProtection="0"/>
    <xf numFmtId="0" fontId="21" fillId="28" borderId="2" applyNumberFormat="0" applyAlignment="0" applyProtection="0"/>
    <xf numFmtId="0" fontId="21" fillId="20" borderId="2" applyNumberFormat="0" applyAlignment="0" applyProtection="0"/>
    <xf numFmtId="0" fontId="21" fillId="28" borderId="2" applyNumberFormat="0" applyAlignment="0" applyProtection="0"/>
    <xf numFmtId="0" fontId="21" fillId="28" borderId="2" applyNumberFormat="0" applyAlignment="0" applyProtection="0"/>
    <xf numFmtId="0" fontId="21" fillId="28" borderId="2" applyNumberFormat="0" applyAlignment="0" applyProtection="0"/>
    <xf numFmtId="43" fontId="133"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77"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3"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14"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2" fontId="133" fillId="0" borderId="0" applyFont="0" applyFill="0" applyBorder="0" applyAlignment="0" applyProtection="0"/>
    <xf numFmtId="0" fontId="98" fillId="0" borderId="21" applyNumberFormat="0" applyFill="0" applyAlignment="0" applyProtection="0"/>
    <xf numFmtId="0" fontId="98" fillId="0" borderId="21" applyNumberFormat="0" applyFill="0" applyAlignment="0" applyProtection="0"/>
    <xf numFmtId="0" fontId="78" fillId="0" borderId="18"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5" fillId="0" borderId="0" applyNumberFormat="0" applyFont="0" applyFill="0" applyBorder="0" applyProtection="0"/>
    <xf numFmtId="0" fontId="99" fillId="0" borderId="13" applyNumberFormat="0" applyFill="0" applyAlignment="0" applyProtection="0"/>
    <xf numFmtId="0" fontId="99" fillId="0" borderId="13" applyNumberFormat="0" applyFill="0" applyAlignment="0" applyProtection="0"/>
    <xf numFmtId="0" fontId="79" fillId="0" borderId="13" applyNumberFormat="0" applyFill="0" applyAlignment="0" applyProtection="0"/>
    <xf numFmtId="0" fontId="99" fillId="0" borderId="13" applyNumberFormat="0" applyFill="0" applyAlignment="0" applyProtection="0"/>
    <xf numFmtId="0" fontId="99" fillId="0" borderId="13" applyNumberFormat="0" applyFill="0" applyAlignment="0" applyProtection="0"/>
    <xf numFmtId="0" fontId="99" fillId="0" borderId="13" applyNumberFormat="0" applyFill="0" applyAlignment="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96" fillId="0" borderId="22" applyNumberFormat="0" applyFill="0" applyAlignment="0" applyProtection="0"/>
    <xf numFmtId="0" fontId="96" fillId="0" borderId="22" applyNumberFormat="0" applyFill="0" applyAlignment="0" applyProtection="0"/>
    <xf numFmtId="0" fontId="25" fillId="0" borderId="6"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167" fontId="133" fillId="0" borderId="0">
      <protection locked="0"/>
    </xf>
    <xf numFmtId="0" fontId="26" fillId="23" borderId="2" applyNumberFormat="0" applyAlignment="0" applyProtection="0"/>
    <xf numFmtId="0" fontId="26" fillId="23" borderId="2" applyNumberFormat="0" applyAlignment="0" applyProtection="0"/>
    <xf numFmtId="0" fontId="26" fillId="7" borderId="2" applyNumberFormat="0" applyAlignment="0" applyProtection="0"/>
    <xf numFmtId="0" fontId="26" fillId="23" borderId="2" applyNumberFormat="0" applyAlignment="0" applyProtection="0"/>
    <xf numFmtId="0" fontId="26" fillId="23" borderId="2" applyNumberFormat="0" applyAlignment="0" applyProtection="0"/>
    <xf numFmtId="0" fontId="26" fillId="23"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77" fillId="0" borderId="0"/>
    <xf numFmtId="0" fontId="133" fillId="0" borderId="0"/>
    <xf numFmtId="0" fontId="133"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33" fillId="0" borderId="0"/>
    <xf numFmtId="0" fontId="133"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33" fillId="0" borderId="0"/>
    <xf numFmtId="0" fontId="17" fillId="0" borderId="0"/>
    <xf numFmtId="0" fontId="17" fillId="0" borderId="0"/>
    <xf numFmtId="0" fontId="17" fillId="0" borderId="0"/>
    <xf numFmtId="0" fontId="133" fillId="0" borderId="0"/>
    <xf numFmtId="0" fontId="133" fillId="0" borderId="0"/>
    <xf numFmtId="0" fontId="17" fillId="0" borderId="0"/>
    <xf numFmtId="0" fontId="17" fillId="0" borderId="0"/>
    <xf numFmtId="0" fontId="17" fillId="0" borderId="0"/>
    <xf numFmtId="0" fontId="133" fillId="0" borderId="0"/>
    <xf numFmtId="0" fontId="77" fillId="0" borderId="0"/>
    <xf numFmtId="0" fontId="133" fillId="0" borderId="0"/>
    <xf numFmtId="0" fontId="133" fillId="0" borderId="0"/>
    <xf numFmtId="0" fontId="133" fillId="0" borderId="0"/>
    <xf numFmtId="0" fontId="17" fillId="0" borderId="0"/>
    <xf numFmtId="0" fontId="133" fillId="0" borderId="0"/>
    <xf numFmtId="0" fontId="133" fillId="0" borderId="0"/>
    <xf numFmtId="0" fontId="17" fillId="0" borderId="0"/>
    <xf numFmtId="0" fontId="133" fillId="0" borderId="0"/>
    <xf numFmtId="0" fontId="133" fillId="0" borderId="0"/>
    <xf numFmtId="0" fontId="133" fillId="0" borderId="0"/>
    <xf numFmtId="0" fontId="17" fillId="0" borderId="0"/>
    <xf numFmtId="0" fontId="133" fillId="0" borderId="0"/>
    <xf numFmtId="0" fontId="133" fillId="0" borderId="0"/>
    <xf numFmtId="0" fontId="133" fillId="0" borderId="0"/>
    <xf numFmtId="0" fontId="133" fillId="0" borderId="0"/>
    <xf numFmtId="0" fontId="77"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33" fillId="0" borderId="0"/>
    <xf numFmtId="0" fontId="133" fillId="0" borderId="0"/>
    <xf numFmtId="0" fontId="77" fillId="0" borderId="0"/>
    <xf numFmtId="0" fontId="133" fillId="0" borderId="0"/>
    <xf numFmtId="0" fontId="133" fillId="0" borderId="0"/>
    <xf numFmtId="0" fontId="17" fillId="0" borderId="0"/>
    <xf numFmtId="0" fontId="133" fillId="0" borderId="0"/>
    <xf numFmtId="0" fontId="7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33" fillId="0" borderId="0"/>
    <xf numFmtId="0" fontId="77" fillId="0" borderId="0"/>
    <xf numFmtId="0" fontId="133" fillId="0" borderId="0"/>
    <xf numFmtId="0" fontId="133" fillId="22" borderId="10" applyNumberFormat="0" applyFont="0" applyAlignment="0" applyProtection="0"/>
    <xf numFmtId="0" fontId="133" fillId="22" borderId="10" applyNumberFormat="0" applyFont="0" applyAlignment="0" applyProtection="0"/>
    <xf numFmtId="0" fontId="77" fillId="22" borderId="10" applyNumberFormat="0" applyFont="0" applyAlignment="0" applyProtection="0"/>
    <xf numFmtId="0" fontId="133" fillId="22" borderId="10" applyNumberFormat="0" applyFont="0" applyAlignment="0" applyProtection="0"/>
    <xf numFmtId="0" fontId="133" fillId="22" borderId="10" applyNumberFormat="0" applyFont="0" applyAlignment="0" applyProtection="0"/>
    <xf numFmtId="0" fontId="133" fillId="22" borderId="10" applyNumberFormat="0" applyFont="0" applyAlignment="0" applyProtection="0"/>
    <xf numFmtId="0" fontId="29" fillId="28" borderId="11" applyNumberFormat="0" applyAlignment="0" applyProtection="0"/>
    <xf numFmtId="0" fontId="29" fillId="28" borderId="11" applyNumberFormat="0" applyAlignment="0" applyProtection="0"/>
    <xf numFmtId="0" fontId="29" fillId="20" borderId="11" applyNumberFormat="0" applyAlignment="0" applyProtection="0"/>
    <xf numFmtId="0" fontId="29" fillId="28" borderId="11" applyNumberFormat="0" applyAlignment="0" applyProtection="0"/>
    <xf numFmtId="0" fontId="29" fillId="28" borderId="11" applyNumberFormat="0" applyAlignment="0" applyProtection="0"/>
    <xf numFmtId="0" fontId="29" fillId="28" borderId="11" applyNumberFormat="0" applyAlignment="0" applyProtection="0"/>
    <xf numFmtId="9"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77"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77"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77"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77"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77" fillId="0" borderId="0" applyFont="0" applyFill="0" applyBorder="0" applyAlignment="0" applyProtection="0"/>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center"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7" borderId="12" applyNumberFormat="0" applyProtection="0">
      <alignment horizontal="left" vertical="top"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center"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29" borderId="12" applyNumberFormat="0" applyProtection="0">
      <alignment horizontal="left" vertical="top"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center"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8" borderId="12" applyNumberFormat="0" applyProtection="0">
      <alignment horizontal="left" vertical="top"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center"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133" fillId="30" borderId="12" applyNumberFormat="0" applyProtection="0">
      <alignment horizontal="left" vertical="top" indent="1"/>
    </xf>
    <xf numFmtId="0" fontId="97" fillId="0" borderId="0" applyNumberFormat="0" applyFill="0" applyBorder="0" applyAlignment="0" applyProtection="0"/>
    <xf numFmtId="0" fontId="97" fillId="0" borderId="0" applyNumberFormat="0" applyFill="0" applyBorder="0" applyAlignment="0" applyProtection="0"/>
    <xf numFmtId="0" fontId="3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19"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33" fillId="0" borderId="17" applyNumberFormat="0" applyFill="0" applyBorder="0" applyAlignment="0" applyProtection="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33" fillId="0" borderId="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9" fontId="77" fillId="0" borderId="0" applyFont="0" applyFill="0" applyBorder="0" applyAlignment="0" applyProtection="0"/>
    <xf numFmtId="0" fontId="26" fillId="7" borderId="2" applyNumberFormat="0" applyAlignment="0" applyProtection="0"/>
    <xf numFmtId="43" fontId="77" fillId="0" borderId="0" applyFont="0" applyFill="0" applyBorder="0" applyAlignment="0" applyProtection="0"/>
    <xf numFmtId="0" fontId="77" fillId="0" borderId="0"/>
    <xf numFmtId="43" fontId="133" fillId="0" borderId="0" applyFont="0" applyFill="0" applyBorder="0" applyAlignment="0" applyProtection="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9"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9" fontId="133"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33" fillId="0" borderId="0" applyFont="0" applyFill="0" applyBorder="0" applyAlignment="0" applyProtection="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26" fillId="7" borderId="2" applyNumberFormat="0" applyAlignment="0" applyProtection="0"/>
    <xf numFmtId="0" fontId="77" fillId="0" borderId="0"/>
    <xf numFmtId="0" fontId="26" fillId="7" borderId="2" applyNumberFormat="0" applyAlignment="0" applyProtection="0"/>
    <xf numFmtId="43"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0" borderId="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43" fontId="133" fillId="0" borderId="0" applyFont="0" applyFill="0" applyBorder="0" applyAlignment="0" applyProtection="0"/>
    <xf numFmtId="0" fontId="133" fillId="0" borderId="0"/>
    <xf numFmtId="43" fontId="133" fillId="0" borderId="0" applyFont="0" applyFill="0" applyBorder="0" applyAlignment="0" applyProtection="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0" fontId="133" fillId="0" borderId="0"/>
    <xf numFmtId="43" fontId="133" fillId="0" borderId="0" applyFont="0" applyFill="0" applyBorder="0" applyAlignment="0" applyProtection="0"/>
    <xf numFmtId="0" fontId="133" fillId="0" borderId="0"/>
    <xf numFmtId="43" fontId="133" fillId="0" borderId="0" applyFont="0" applyFill="0" applyBorder="0" applyAlignment="0" applyProtection="0"/>
    <xf numFmtId="0" fontId="133" fillId="0" borderId="0"/>
    <xf numFmtId="9" fontId="133" fillId="0" borderId="0" applyFont="0" applyFill="0" applyBorder="0" applyAlignment="0" applyProtection="0"/>
    <xf numFmtId="43" fontId="133" fillId="0" borderId="0" applyFont="0" applyFill="0" applyBorder="0" applyAlignment="0" applyProtection="0"/>
    <xf numFmtId="0" fontId="133" fillId="0" borderId="0"/>
    <xf numFmtId="9"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0" fontId="133" fillId="0" borderId="0"/>
    <xf numFmtId="9"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33" fillId="0" borderId="0" applyFont="0" applyFill="0" applyBorder="0" applyAlignment="0" applyProtection="0"/>
    <xf numFmtId="9" fontId="1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4" borderId="0" applyNumberFormat="0" applyBorder="0" applyAlignment="0" applyProtection="0"/>
    <xf numFmtId="0" fontId="133" fillId="0" borderId="0"/>
    <xf numFmtId="0" fontId="17" fillId="0" borderId="0"/>
    <xf numFmtId="0" fontId="16" fillId="0" borderId="0"/>
    <xf numFmtId="0" fontId="15" fillId="0" borderId="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44" fontId="7" fillId="0" borderId="0" applyFont="0" applyFill="0" applyBorder="0" applyAlignment="0" applyProtection="0"/>
    <xf numFmtId="0" fontId="43" fillId="0" borderId="0"/>
    <xf numFmtId="0" fontId="71" fillId="0" borderId="0"/>
    <xf numFmtId="0" fontId="133" fillId="0" borderId="0"/>
    <xf numFmtId="0" fontId="6" fillId="0" borderId="0"/>
    <xf numFmtId="44" fontId="6" fillId="0" borderId="0" applyFont="0" applyFill="0" applyBorder="0" applyAlignment="0" applyProtection="0"/>
    <xf numFmtId="0" fontId="33"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144" fillId="0" borderId="0" applyNumberFormat="0" applyFill="0" applyBorder="0" applyAlignment="0" applyProtection="0"/>
    <xf numFmtId="0" fontId="145" fillId="0" borderId="119" applyNumberFormat="0" applyFill="0" applyAlignment="0" applyProtection="0"/>
    <xf numFmtId="0" fontId="146" fillId="0" borderId="120" applyNumberFormat="0" applyFill="0" applyAlignment="0" applyProtection="0"/>
    <xf numFmtId="0" fontId="147" fillId="0" borderId="121" applyNumberFormat="0" applyFill="0" applyAlignment="0" applyProtection="0"/>
    <xf numFmtId="0" fontId="147" fillId="0" borderId="0" applyNumberFormat="0" applyFill="0" applyBorder="0" applyAlignment="0" applyProtection="0"/>
    <xf numFmtId="0" fontId="148" fillId="49" borderId="0" applyNumberFormat="0" applyBorder="0" applyAlignment="0" applyProtection="0"/>
    <xf numFmtId="0" fontId="149" fillId="50" borderId="0" applyNumberFormat="0" applyBorder="0" applyAlignment="0" applyProtection="0"/>
    <xf numFmtId="0" fontId="150" fillId="51" borderId="0" applyNumberFormat="0" applyBorder="0" applyAlignment="0" applyProtection="0"/>
    <xf numFmtId="0" fontId="151" fillId="52" borderId="122" applyNumberFormat="0" applyAlignment="0" applyProtection="0"/>
    <xf numFmtId="0" fontId="152" fillId="53" borderId="123" applyNumberFormat="0" applyAlignment="0" applyProtection="0"/>
    <xf numFmtId="0" fontId="153" fillId="53" borderId="122" applyNumberFormat="0" applyAlignment="0" applyProtection="0"/>
    <xf numFmtId="0" fontId="154" fillId="0" borderId="124" applyNumberFormat="0" applyFill="0" applyAlignment="0" applyProtection="0"/>
    <xf numFmtId="0" fontId="155" fillId="54" borderId="125" applyNumberFormat="0" applyAlignment="0" applyProtection="0"/>
    <xf numFmtId="0" fontId="123" fillId="0" borderId="0" applyNumberFormat="0" applyFill="0" applyBorder="0" applyAlignment="0" applyProtection="0"/>
    <xf numFmtId="0" fontId="156" fillId="0" borderId="0" applyNumberFormat="0" applyFill="0" applyBorder="0" applyAlignment="0" applyProtection="0"/>
    <xf numFmtId="0" fontId="157" fillId="0" borderId="127" applyNumberFormat="0" applyFill="0" applyAlignment="0" applyProtection="0"/>
    <xf numFmtId="0" fontId="158"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58"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58"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158"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158"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158"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33" fillId="0" borderId="0" applyFont="0" applyFill="0" applyBorder="0" applyAlignment="0" applyProtection="0"/>
    <xf numFmtId="0" fontId="133" fillId="0" borderId="0"/>
    <xf numFmtId="0" fontId="133" fillId="0" borderId="0"/>
    <xf numFmtId="43" fontId="133"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55" borderId="126" applyNumberFormat="0" applyFont="0" applyAlignment="0" applyProtection="0"/>
    <xf numFmtId="9" fontId="2" fillId="0" borderId="0" applyFont="0" applyFill="0" applyBorder="0" applyAlignment="0" applyProtection="0"/>
    <xf numFmtId="0" fontId="2" fillId="0" borderId="0"/>
    <xf numFmtId="0" fontId="133" fillId="0" borderId="0"/>
    <xf numFmtId="0" fontId="133" fillId="0" borderId="0"/>
    <xf numFmtId="0" fontId="2" fillId="0" borderId="0"/>
    <xf numFmtId="0" fontId="133"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33"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133"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55" borderId="126" applyNumberFormat="0" applyFont="0" applyAlignment="0" applyProtection="0"/>
    <xf numFmtId="0" fontId="2" fillId="55" borderId="126" applyNumberFormat="0" applyFont="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44" fontId="2" fillId="0" borderId="0" applyFont="0" applyFill="0" applyBorder="0" applyAlignment="0" applyProtection="0"/>
    <xf numFmtId="0" fontId="2" fillId="55" borderId="126" applyNumberFormat="0" applyFont="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1197">
    <xf numFmtId="0" fontId="0" fillId="0" borderId="0" xfId="0"/>
    <xf numFmtId="0" fontId="72" fillId="0" borderId="0" xfId="0" applyFont="1"/>
    <xf numFmtId="0" fontId="76" fillId="0" borderId="0" xfId="0" applyFont="1"/>
    <xf numFmtId="0" fontId="0" fillId="0" borderId="0" xfId="173"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vertical="top"/>
    </xf>
    <xf numFmtId="0" fontId="0" fillId="0" borderId="0" xfId="0" applyAlignment="1">
      <alignment horizontal="center" wrapText="1"/>
    </xf>
    <xf numFmtId="0" fontId="0" fillId="0" borderId="0" xfId="873" applyFont="1"/>
    <xf numFmtId="0" fontId="34" fillId="36" borderId="27" xfId="0" applyFont="1" applyFill="1" applyBorder="1"/>
    <xf numFmtId="0" fontId="34" fillId="0" borderId="0" xfId="0" applyFont="1"/>
    <xf numFmtId="165" fontId="0" fillId="0" borderId="28" xfId="703" applyNumberFormat="1" applyFont="1" applyFill="1" applyBorder="1" applyAlignment="1">
      <alignment vertical="center"/>
    </xf>
    <xf numFmtId="0" fontId="34" fillId="0" borderId="29" xfId="0" applyFont="1" applyBorder="1"/>
    <xf numFmtId="3" fontId="34" fillId="0" borderId="30" xfId="4" applyNumberFormat="1" applyFont="1" applyBorder="1"/>
    <xf numFmtId="3" fontId="0" fillId="0" borderId="30" xfId="4" applyNumberFormat="1" applyFont="1" applyFill="1" applyBorder="1"/>
    <xf numFmtId="164" fontId="34" fillId="0" borderId="29" xfId="4" applyNumberFormat="1" applyFont="1" applyBorder="1"/>
    <xf numFmtId="0" fontId="0" fillId="0" borderId="30" xfId="0" applyBorder="1"/>
    <xf numFmtId="37" fontId="34" fillId="0" borderId="29" xfId="4" applyNumberFormat="1" applyFont="1" applyBorder="1"/>
    <xf numFmtId="173" fontId="0" fillId="0" borderId="27" xfId="0" quotePrefix="1" applyNumberFormat="1" applyBorder="1" applyAlignment="1">
      <alignment horizontal="left" vertical="center" wrapText="1"/>
    </xf>
    <xf numFmtId="0" fontId="100" fillId="0" borderId="0" xfId="0" applyFont="1" applyAlignment="1">
      <alignment horizontal="center" vertical="top"/>
    </xf>
    <xf numFmtId="0" fontId="34" fillId="0" borderId="31" xfId="0" applyFont="1" applyBorder="1"/>
    <xf numFmtId="0" fontId="34" fillId="37" borderId="31" xfId="0" applyFont="1" applyFill="1" applyBorder="1"/>
    <xf numFmtId="0" fontId="34" fillId="37" borderId="32" xfId="0" applyFont="1" applyFill="1" applyBorder="1"/>
    <xf numFmtId="0" fontId="34" fillId="36" borderId="32" xfId="0" applyFont="1" applyFill="1" applyBorder="1"/>
    <xf numFmtId="0" fontId="0" fillId="35" borderId="31" xfId="0" applyFill="1" applyBorder="1"/>
    <xf numFmtId="0" fontId="0" fillId="0" borderId="31" xfId="0" applyBorder="1"/>
    <xf numFmtId="0" fontId="34" fillId="36" borderId="32" xfId="0" applyFont="1" applyFill="1" applyBorder="1" applyAlignment="1">
      <alignment horizontal="center" wrapText="1"/>
    </xf>
    <xf numFmtId="49" fontId="35" fillId="0" borderId="0" xfId="132" quotePrefix="1" applyNumberFormat="1" applyFont="1"/>
    <xf numFmtId="0" fontId="35" fillId="0" borderId="0" xfId="132" applyFont="1"/>
    <xf numFmtId="0" fontId="35" fillId="0" borderId="0" xfId="0" applyFont="1"/>
    <xf numFmtId="0" fontId="0" fillId="0" borderId="28" xfId="0" applyBorder="1"/>
    <xf numFmtId="0" fontId="103" fillId="0" borderId="0" xfId="0" applyFont="1"/>
    <xf numFmtId="49" fontId="72" fillId="0" borderId="0" xfId="0" applyNumberFormat="1" applyFont="1" applyAlignment="1">
      <alignment horizontal="center" vertical="center"/>
    </xf>
    <xf numFmtId="0" fontId="105" fillId="0" borderId="0" xfId="0" applyFont="1"/>
    <xf numFmtId="0" fontId="0" fillId="37" borderId="31" xfId="0" applyFill="1" applyBorder="1"/>
    <xf numFmtId="0" fontId="0" fillId="37" borderId="32" xfId="0" applyFill="1" applyBorder="1"/>
    <xf numFmtId="0" fontId="34" fillId="37" borderId="25" xfId="0" applyFont="1" applyFill="1" applyBorder="1"/>
    <xf numFmtId="0" fontId="105" fillId="0" borderId="0" xfId="0" applyFont="1" applyAlignment="1">
      <alignment horizontal="left"/>
    </xf>
    <xf numFmtId="44" fontId="0" fillId="0" borderId="0" xfId="2" applyFont="1" applyFill="1" applyBorder="1"/>
    <xf numFmtId="49" fontId="0" fillId="0" borderId="0" xfId="0" applyNumberFormat="1" applyAlignment="1">
      <alignment horizontal="left" vertical="center"/>
    </xf>
    <xf numFmtId="164" fontId="0" fillId="0" borderId="30" xfId="4" applyNumberFormat="1" applyFont="1" applyBorder="1"/>
    <xf numFmtId="0" fontId="34" fillId="36" borderId="33" xfId="0" applyFont="1" applyFill="1" applyBorder="1"/>
    <xf numFmtId="0" fontId="34" fillId="36" borderId="34" xfId="0" applyFont="1" applyFill="1" applyBorder="1"/>
    <xf numFmtId="0" fontId="34" fillId="36" borderId="35" xfId="0" applyFont="1" applyFill="1" applyBorder="1"/>
    <xf numFmtId="0" fontId="34" fillId="36" borderId="36" xfId="0" applyFont="1" applyFill="1" applyBorder="1" applyAlignment="1">
      <alignment horizontal="center"/>
    </xf>
    <xf numFmtId="164" fontId="34" fillId="0" borderId="0" xfId="4" applyNumberFormat="1" applyFont="1" applyBorder="1"/>
    <xf numFmtId="37" fontId="34" fillId="0" borderId="0" xfId="4" applyNumberFormat="1" applyFont="1" applyBorder="1"/>
    <xf numFmtId="0" fontId="73" fillId="0" borderId="0" xfId="0" applyFont="1" applyAlignment="1">
      <alignment wrapText="1"/>
    </xf>
    <xf numFmtId="0" fontId="74" fillId="0" borderId="24" xfId="0" applyFont="1" applyBorder="1"/>
    <xf numFmtId="0" fontId="73" fillId="0" borderId="29" xfId="0" applyFont="1" applyBorder="1"/>
    <xf numFmtId="0" fontId="74" fillId="0" borderId="0" xfId="0" applyFont="1"/>
    <xf numFmtId="0" fontId="74" fillId="0" borderId="30" xfId="0" applyFont="1" applyBorder="1"/>
    <xf numFmtId="0" fontId="74" fillId="0" borderId="29" xfId="0"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5" fillId="37" borderId="46" xfId="0" applyFont="1" applyFill="1" applyBorder="1"/>
    <xf numFmtId="0" fontId="105" fillId="37" borderId="30" xfId="0" applyFont="1" applyFill="1" applyBorder="1"/>
    <xf numFmtId="0" fontId="105" fillId="37" borderId="47" xfId="0" applyFont="1" applyFill="1" applyBorder="1"/>
    <xf numFmtId="0" fontId="105" fillId="0" borderId="30" xfId="0" applyFont="1" applyBorder="1" applyAlignment="1">
      <alignment horizontal="left"/>
    </xf>
    <xf numFmtId="0" fontId="34" fillId="36" borderId="29" xfId="0" applyFont="1" applyFill="1" applyBorder="1" applyAlignment="1">
      <alignment horizontal="center" vertical="center" wrapText="1"/>
    </xf>
    <xf numFmtId="0" fontId="34" fillId="36" borderId="38" xfId="0" applyFont="1" applyFill="1" applyBorder="1" applyAlignment="1">
      <alignment horizontal="center" vertical="center" wrapText="1"/>
    </xf>
    <xf numFmtId="165" fontId="0" fillId="0" borderId="29" xfId="703" applyNumberFormat="1" applyFont="1" applyFill="1" applyBorder="1" applyAlignment="1">
      <alignment vertical="center"/>
    </xf>
    <xf numFmtId="0" fontId="110" fillId="38" borderId="33" xfId="0" applyFont="1" applyFill="1" applyBorder="1" applyAlignment="1">
      <alignment horizontal="center" vertical="center" wrapText="1"/>
    </xf>
    <xf numFmtId="0" fontId="115" fillId="0" borderId="48" xfId="0" applyFont="1" applyBorder="1" applyAlignment="1">
      <alignment horizontal="left" vertical="center" wrapText="1"/>
    </xf>
    <xf numFmtId="0" fontId="110" fillId="0" borderId="0" xfId="0" applyFont="1" applyAlignment="1">
      <alignment vertical="center"/>
    </xf>
    <xf numFmtId="0" fontId="116" fillId="0" borderId="0" xfId="0" applyFont="1" applyAlignment="1">
      <alignment vertical="center" wrapText="1"/>
    </xf>
    <xf numFmtId="0" fontId="117" fillId="0" borderId="48" xfId="0" applyFont="1" applyBorder="1" applyAlignment="1">
      <alignment horizontal="left" vertical="center" wrapText="1"/>
    </xf>
    <xf numFmtId="10" fontId="0" fillId="0" borderId="0" xfId="1" applyNumberFormat="1" applyFont="1"/>
    <xf numFmtId="0" fontId="34" fillId="35" borderId="39" xfId="0" applyFont="1" applyFill="1" applyBorder="1"/>
    <xf numFmtId="164" fontId="0" fillId="35" borderId="0" xfId="39" applyNumberFormat="1" applyFont="1" applyFill="1" applyBorder="1"/>
    <xf numFmtId="0" fontId="71" fillId="35" borderId="0" xfId="0" applyFont="1" applyFill="1"/>
    <xf numFmtId="0" fontId="34" fillId="0" borderId="29" xfId="0" applyFont="1" applyBorder="1" applyAlignment="1">
      <alignment wrapText="1"/>
    </xf>
    <xf numFmtId="0" fontId="100" fillId="0" borderId="0" xfId="0" applyFont="1"/>
    <xf numFmtId="0" fontId="100" fillId="0" borderId="0" xfId="0" applyFont="1" applyAlignment="1">
      <alignment wrapText="1"/>
    </xf>
    <xf numFmtId="0" fontId="34" fillId="0" borderId="29" xfId="0" applyFont="1" applyBorder="1" applyAlignment="1">
      <alignment horizontal="left" wrapText="1" indent="1"/>
    </xf>
    <xf numFmtId="0" fontId="0" fillId="37" borderId="26" xfId="0" applyFill="1" applyBorder="1"/>
    <xf numFmtId="0" fontId="104" fillId="37" borderId="26" xfId="0" applyFont="1" applyFill="1" applyBorder="1"/>
    <xf numFmtId="164" fontId="104" fillId="37" borderId="26" xfId="39" applyNumberFormat="1" applyFont="1" applyFill="1" applyBorder="1"/>
    <xf numFmtId="164" fontId="0" fillId="37" borderId="26" xfId="39" applyNumberFormat="1" applyFont="1" applyFill="1" applyBorder="1"/>
    <xf numFmtId="0" fontId="0" fillId="37" borderId="44" xfId="0" applyFill="1" applyBorder="1"/>
    <xf numFmtId="0" fontId="0" fillId="0" borderId="0" xfId="0" applyAlignment="1">
      <alignment vertical="top"/>
    </xf>
    <xf numFmtId="0" fontId="0" fillId="0" borderId="0" xfId="0" quotePrefix="1" applyAlignment="1">
      <alignment vertical="top"/>
    </xf>
    <xf numFmtId="0" fontId="0" fillId="0" borderId="0" xfId="0" quotePrefix="1" applyAlignment="1">
      <alignment vertical="top" wrapText="1"/>
    </xf>
    <xf numFmtId="0" fontId="0" fillId="0" borderId="0" xfId="127" applyFont="1" applyAlignment="1">
      <alignment wrapText="1"/>
    </xf>
    <xf numFmtId="0" fontId="73" fillId="0" borderId="0" xfId="0" applyFont="1"/>
    <xf numFmtId="3" fontId="0" fillId="36" borderId="30" xfId="4" applyNumberFormat="1" applyFont="1" applyFill="1" applyBorder="1"/>
    <xf numFmtId="3" fontId="34" fillId="36" borderId="30" xfId="4" applyNumberFormat="1" applyFont="1" applyFill="1" applyBorder="1"/>
    <xf numFmtId="0" fontId="34" fillId="36" borderId="45" xfId="0" applyFont="1" applyFill="1" applyBorder="1"/>
    <xf numFmtId="0" fontId="34" fillId="36" borderId="45" xfId="0" applyFont="1" applyFill="1" applyBorder="1" applyAlignment="1">
      <alignment horizontal="left"/>
    </xf>
    <xf numFmtId="0" fontId="72" fillId="0" borderId="0" xfId="0" applyFont="1" applyAlignment="1">
      <alignment horizontal="left" wrapText="1"/>
    </xf>
    <xf numFmtId="0" fontId="0" fillId="39" borderId="29" xfId="0" applyFill="1" applyBorder="1"/>
    <xf numFmtId="0" fontId="115" fillId="0" borderId="49" xfId="0" applyFont="1" applyBorder="1" applyAlignment="1">
      <alignment horizontal="center" vertical="center" wrapText="1"/>
    </xf>
    <xf numFmtId="0" fontId="115" fillId="0" borderId="50" xfId="0" applyFont="1" applyBorder="1" applyAlignment="1">
      <alignment horizontal="center" vertical="center" wrapText="1"/>
    </xf>
    <xf numFmtId="0" fontId="34" fillId="37" borderId="26" xfId="528" applyFont="1" applyFill="1" applyBorder="1"/>
    <xf numFmtId="0" fontId="34" fillId="37" borderId="44" xfId="528" applyFont="1" applyFill="1" applyBorder="1"/>
    <xf numFmtId="0" fontId="34" fillId="37" borderId="25" xfId="528" applyFont="1" applyFill="1" applyBorder="1"/>
    <xf numFmtId="0" fontId="34" fillId="0" borderId="51" xfId="528" applyFont="1" applyBorder="1"/>
    <xf numFmtId="0" fontId="34" fillId="0" borderId="0" xfId="528" applyFont="1"/>
    <xf numFmtId="0" fontId="34" fillId="0" borderId="52" xfId="528" applyFont="1" applyBorder="1"/>
    <xf numFmtId="0" fontId="34" fillId="0" borderId="53" xfId="528" applyFont="1" applyBorder="1"/>
    <xf numFmtId="0" fontId="34" fillId="0" borderId="54" xfId="528" applyFont="1" applyBorder="1"/>
    <xf numFmtId="0" fontId="118" fillId="0" borderId="0" xfId="528" applyFont="1" applyAlignment="1">
      <alignment horizontal="left"/>
    </xf>
    <xf numFmtId="0" fontId="133" fillId="0" borderId="0" xfId="528" applyAlignment="1">
      <alignment horizontal="center"/>
    </xf>
    <xf numFmtId="0" fontId="133" fillId="0" borderId="0" xfId="528"/>
    <xf numFmtId="49" fontId="35" fillId="0" borderId="0" xfId="528" applyNumberFormat="1" applyFont="1" applyAlignment="1">
      <alignment horizontal="center"/>
    </xf>
    <xf numFmtId="0" fontId="34" fillId="36" borderId="55" xfId="528" applyFont="1" applyFill="1" applyBorder="1"/>
    <xf numFmtId="0" fontId="34" fillId="36" borderId="32" xfId="528" applyFont="1" applyFill="1" applyBorder="1"/>
    <xf numFmtId="0" fontId="34" fillId="36" borderId="32" xfId="528" applyFont="1" applyFill="1" applyBorder="1" applyAlignment="1">
      <alignment horizontal="center" wrapText="1"/>
    </xf>
    <xf numFmtId="0" fontId="34" fillId="37" borderId="32" xfId="528" applyFont="1" applyFill="1" applyBorder="1"/>
    <xf numFmtId="0" fontId="34" fillId="37" borderId="31" xfId="528" applyFont="1" applyFill="1" applyBorder="1"/>
    <xf numFmtId="0" fontId="34" fillId="0" borderId="31" xfId="528" applyFont="1" applyBorder="1"/>
    <xf numFmtId="9" fontId="74" fillId="0" borderId="30" xfId="1" applyFont="1" applyBorder="1"/>
    <xf numFmtId="0" fontId="0" fillId="37" borderId="32" xfId="528" applyFont="1" applyFill="1" applyBorder="1"/>
    <xf numFmtId="0" fontId="0" fillId="35" borderId="31" xfId="528" applyFont="1" applyFill="1" applyBorder="1"/>
    <xf numFmtId="164" fontId="0" fillId="0" borderId="56" xfId="0" applyNumberFormat="1" applyBorder="1"/>
    <xf numFmtId="0" fontId="0" fillId="0" borderId="0" xfId="528" applyFont="1"/>
    <xf numFmtId="0" fontId="0" fillId="0" borderId="51" xfId="528" applyFont="1" applyBorder="1"/>
    <xf numFmtId="164" fontId="0" fillId="0" borderId="57" xfId="0" applyNumberFormat="1" applyBorder="1"/>
    <xf numFmtId="164" fontId="0" fillId="0" borderId="39" xfId="0" applyNumberFormat="1" applyBorder="1"/>
    <xf numFmtId="9" fontId="0" fillId="0" borderId="56" xfId="187" applyFont="1" applyBorder="1"/>
    <xf numFmtId="164" fontId="0" fillId="0" borderId="58" xfId="39" applyNumberFormat="1" applyFont="1" applyBorder="1"/>
    <xf numFmtId="0" fontId="0" fillId="0" borderId="59" xfId="528" applyFont="1" applyBorder="1"/>
    <xf numFmtId="0" fontId="0" fillId="0" borderId="31" xfId="528" applyFont="1" applyBorder="1"/>
    <xf numFmtId="0" fontId="0" fillId="37" borderId="31" xfId="528" applyFont="1" applyFill="1" applyBorder="1"/>
    <xf numFmtId="0" fontId="0" fillId="37" borderId="24" xfId="528" applyFont="1" applyFill="1" applyBorder="1"/>
    <xf numFmtId="0" fontId="0" fillId="0" borderId="61" xfId="528" applyFont="1" applyBorder="1"/>
    <xf numFmtId="0" fontId="0" fillId="0" borderId="54" xfId="528" applyFont="1" applyBorder="1"/>
    <xf numFmtId="0" fontId="0" fillId="0" borderId="39" xfId="528" applyFont="1" applyBorder="1"/>
    <xf numFmtId="0" fontId="0" fillId="0" borderId="52" xfId="528" applyFont="1" applyBorder="1"/>
    <xf numFmtId="0" fontId="0" fillId="0" borderId="57" xfId="528" applyFont="1" applyBorder="1"/>
    <xf numFmtId="0" fontId="0" fillId="0" borderId="62" xfId="528" applyFont="1" applyBorder="1"/>
    <xf numFmtId="0" fontId="0" fillId="0" borderId="53" xfId="528" applyFont="1" applyBorder="1"/>
    <xf numFmtId="0" fontId="0" fillId="0" borderId="63" xfId="528" applyFont="1" applyBorder="1"/>
    <xf numFmtId="0" fontId="34" fillId="0" borderId="0" xfId="0" applyFont="1" applyAlignment="1">
      <alignment horizontal="left"/>
    </xf>
    <xf numFmtId="164" fontId="74" fillId="0" borderId="29" xfId="4" applyNumberFormat="1" applyFont="1" applyBorder="1"/>
    <xf numFmtId="3" fontId="0" fillId="0" borderId="0" xfId="0" applyNumberFormat="1" applyAlignment="1">
      <alignment vertical="center" wrapText="1"/>
    </xf>
    <xf numFmtId="49" fontId="133" fillId="0" borderId="0" xfId="132" applyNumberFormat="1"/>
    <xf numFmtId="49" fontId="34" fillId="0" borderId="0" xfId="132" applyNumberFormat="1" applyFont="1"/>
    <xf numFmtId="0" fontId="0" fillId="0" borderId="30" xfId="0" applyBorder="1" applyAlignment="1">
      <alignment horizontal="center"/>
    </xf>
    <xf numFmtId="164" fontId="0" fillId="35" borderId="30" xfId="4" applyNumberFormat="1" applyFont="1" applyFill="1" applyBorder="1"/>
    <xf numFmtId="173" fontId="71" fillId="0" borderId="27" xfId="0" quotePrefix="1" applyNumberFormat="1" applyFont="1" applyBorder="1" applyAlignment="1">
      <alignment horizontal="left" vertical="top" wrapText="1"/>
    </xf>
    <xf numFmtId="0" fontId="0" fillId="0" borderId="33" xfId="528" applyFont="1" applyBorder="1"/>
    <xf numFmtId="0" fontId="0" fillId="0" borderId="34" xfId="528" applyFont="1" applyBorder="1"/>
    <xf numFmtId="164" fontId="0" fillId="0" borderId="34" xfId="528" applyNumberFormat="1" applyFont="1" applyBorder="1"/>
    <xf numFmtId="0" fontId="0" fillId="0" borderId="60" xfId="528" applyFont="1" applyBorder="1"/>
    <xf numFmtId="0" fontId="0" fillId="0" borderId="64" xfId="0" applyBorder="1" applyAlignment="1">
      <alignment vertical="center" wrapText="1"/>
    </xf>
    <xf numFmtId="3" fontId="0" fillId="0" borderId="64" xfId="0" applyNumberFormat="1" applyBorder="1" applyAlignment="1">
      <alignment vertical="center" wrapText="1"/>
    </xf>
    <xf numFmtId="171" fontId="0" fillId="0" borderId="0" xfId="1" applyNumberFormat="1" applyFont="1" applyFill="1"/>
    <xf numFmtId="177" fontId="0" fillId="0" borderId="0" xfId="1" applyNumberFormat="1" applyFont="1" applyFill="1"/>
    <xf numFmtId="0" fontId="0" fillId="37" borderId="8" xfId="528" applyFont="1" applyFill="1" applyBorder="1"/>
    <xf numFmtId="171" fontId="0" fillId="0" borderId="66"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0" fontId="0" fillId="0" borderId="66" xfId="528" applyFont="1" applyBorder="1"/>
    <xf numFmtId="0" fontId="0" fillId="0" borderId="65" xfId="528" applyFont="1" applyBorder="1"/>
    <xf numFmtId="44" fontId="0" fillId="0" borderId="8" xfId="703" applyFont="1" applyBorder="1"/>
    <xf numFmtId="0" fontId="0" fillId="0" borderId="67" xfId="528" applyFont="1" applyBorder="1"/>
    <xf numFmtId="0" fontId="0" fillId="37" borderId="67" xfId="528" applyFont="1" applyFill="1" applyBorder="1"/>
    <xf numFmtId="164" fontId="0" fillId="0" borderId="68" xfId="0" applyNumberFormat="1" applyBorder="1"/>
    <xf numFmtId="0" fontId="34" fillId="37" borderId="65" xfId="528" applyFont="1" applyFill="1" applyBorder="1"/>
    <xf numFmtId="0" fontId="34" fillId="37" borderId="66" xfId="528" applyFont="1" applyFill="1" applyBorder="1"/>
    <xf numFmtId="0" fontId="34" fillId="37" borderId="8" xfId="528" applyFont="1" applyFill="1" applyBorder="1"/>
    <xf numFmtId="164" fontId="0" fillId="0" borderId="66" xfId="0" applyNumberFormat="1" applyBorder="1"/>
    <xf numFmtId="0" fontId="0" fillId="0" borderId="68" xfId="528" applyFont="1" applyBorder="1"/>
    <xf numFmtId="0" fontId="34" fillId="36" borderId="8" xfId="0" applyFont="1" applyFill="1" applyBorder="1" applyAlignment="1">
      <alignment horizontal="center" vertical="center" wrapText="1"/>
    </xf>
    <xf numFmtId="0" fontId="34" fillId="36" borderId="66" xfId="0" applyFont="1" applyFill="1" applyBorder="1" applyAlignment="1">
      <alignment horizontal="center" vertical="center" wrapText="1"/>
    </xf>
    <xf numFmtId="0" fontId="0" fillId="37" borderId="65" xfId="0" applyFill="1" applyBorder="1"/>
    <xf numFmtId="0" fontId="0" fillId="37" borderId="8" xfId="0" applyFill="1" applyBorder="1"/>
    <xf numFmtId="0" fontId="0" fillId="37" borderId="66" xfId="0" applyFill="1" applyBorder="1"/>
    <xf numFmtId="164" fontId="0" fillId="0" borderId="65" xfId="0" applyNumberFormat="1" applyBorder="1"/>
    <xf numFmtId="164" fontId="0" fillId="0" borderId="8" xfId="0" applyNumberFormat="1" applyBorder="1"/>
    <xf numFmtId="175" fontId="0" fillId="0" borderId="8" xfId="0" applyNumberFormat="1" applyBorder="1"/>
    <xf numFmtId="164" fontId="0" fillId="0" borderId="65" xfId="39" applyNumberFormat="1" applyFont="1" applyFill="1" applyBorder="1"/>
    <xf numFmtId="164" fontId="0" fillId="0" borderId="8" xfId="39" applyNumberFormat="1" applyFont="1" applyFill="1" applyBorder="1"/>
    <xf numFmtId="0" fontId="0" fillId="0" borderId="66" xfId="0" applyBorder="1"/>
    <xf numFmtId="0" fontId="0" fillId="0" borderId="8" xfId="0" applyBorder="1"/>
    <xf numFmtId="164" fontId="0" fillId="37" borderId="66" xfId="39" applyNumberFormat="1" applyFont="1" applyFill="1" applyBorder="1"/>
    <xf numFmtId="0" fontId="0" fillId="0" borderId="67" xfId="0" applyBorder="1"/>
    <xf numFmtId="0" fontId="0" fillId="37" borderId="67" xfId="0" applyFill="1" applyBorder="1"/>
    <xf numFmtId="0" fontId="0" fillId="0" borderId="65" xfId="0" applyBorder="1"/>
    <xf numFmtId="0" fontId="0" fillId="0" borderId="68" xfId="0" applyBorder="1" applyAlignment="1">
      <alignment horizontal="left"/>
    </xf>
    <xf numFmtId="0" fontId="34" fillId="36" borderId="65" xfId="0" applyFont="1" applyFill="1" applyBorder="1"/>
    <xf numFmtId="0" fontId="34" fillId="36" borderId="8" xfId="0" applyFont="1" applyFill="1" applyBorder="1"/>
    <xf numFmtId="0" fontId="34" fillId="37" borderId="65" xfId="0" applyFont="1" applyFill="1" applyBorder="1"/>
    <xf numFmtId="0" fontId="71" fillId="37" borderId="8" xfId="0" applyFont="1" applyFill="1" applyBorder="1"/>
    <xf numFmtId="0" fontId="71" fillId="37" borderId="66" xfId="0" applyFont="1" applyFill="1" applyBorder="1"/>
    <xf numFmtId="171" fontId="71" fillId="0" borderId="66" xfId="187" applyNumberFormat="1" applyFont="1" applyBorder="1"/>
    <xf numFmtId="164" fontId="71" fillId="37" borderId="8" xfId="39" applyNumberFormat="1" applyFont="1" applyFill="1" applyBorder="1"/>
    <xf numFmtId="0" fontId="71" fillId="0" borderId="65" xfId="0" applyFont="1" applyBorder="1"/>
    <xf numFmtId="171" fontId="71" fillId="37" borderId="66" xfId="187" applyNumberFormat="1" applyFont="1" applyFill="1" applyBorder="1"/>
    <xf numFmtId="0" fontId="34" fillId="0" borderId="8" xfId="0" applyFont="1" applyBorder="1" applyAlignment="1">
      <alignment wrapText="1"/>
    </xf>
    <xf numFmtId="0" fontId="0" fillId="41" borderId="8" xfId="0" applyFill="1" applyBorder="1"/>
    <xf numFmtId="16" fontId="0" fillId="0" borderId="8" xfId="0" applyNumberFormat="1" applyBorder="1"/>
    <xf numFmtId="0" fontId="0" fillId="0" borderId="65" xfId="127" applyFont="1" applyBorder="1"/>
    <xf numFmtId="3" fontId="0" fillId="0" borderId="8" xfId="4" applyNumberFormat="1" applyFont="1" applyFill="1" applyBorder="1"/>
    <xf numFmtId="3" fontId="0" fillId="36" borderId="8" xfId="4" applyNumberFormat="1" applyFont="1" applyFill="1" applyBorder="1"/>
    <xf numFmtId="3" fontId="34" fillId="36" borderId="8" xfId="4" applyNumberFormat="1" applyFont="1" applyFill="1" applyBorder="1"/>
    <xf numFmtId="0" fontId="34" fillId="0" borderId="68" xfId="0" applyFont="1" applyBorder="1"/>
    <xf numFmtId="0" fontId="0" fillId="0" borderId="8" xfId="0" applyBorder="1" applyAlignment="1">
      <alignment horizontal="center"/>
    </xf>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Fill="1" applyBorder="1"/>
    <xf numFmtId="164" fontId="0" fillId="0" borderId="8" xfId="4" applyNumberFormat="1" applyFont="1" applyBorder="1" applyAlignment="1">
      <alignment horizontal="center"/>
    </xf>
    <xf numFmtId="0" fontId="34" fillId="36" borderId="65" xfId="0" applyFont="1" applyFill="1" applyBorder="1" applyAlignment="1">
      <alignment horizontal="center"/>
    </xf>
    <xf numFmtId="0" fontId="34" fillId="37" borderId="69" xfId="0" applyFont="1" applyFill="1" applyBorder="1"/>
    <xf numFmtId="0" fontId="0" fillId="0" borderId="69" xfId="0" quotePrefix="1" applyBorder="1" applyAlignment="1">
      <alignment horizontal="left"/>
    </xf>
    <xf numFmtId="9" fontId="0" fillId="0" borderId="65" xfId="0" applyNumberFormat="1" applyBorder="1"/>
    <xf numFmtId="9" fontId="0" fillId="0" borderId="8" xfId="0" applyNumberFormat="1" applyBorder="1"/>
    <xf numFmtId="9" fontId="0" fillId="0" borderId="66" xfId="0" applyNumberFormat="1" applyBorder="1"/>
    <xf numFmtId="0" fontId="0" fillId="0" borderId="69" xfId="0" applyBorder="1"/>
    <xf numFmtId="0" fontId="34" fillId="0" borderId="69" xfId="0" applyFont="1" applyBorder="1"/>
    <xf numFmtId="9" fontId="0" fillId="37" borderId="65" xfId="0" applyNumberFormat="1" applyFill="1" applyBorder="1"/>
    <xf numFmtId="9" fontId="0" fillId="37" borderId="8" xfId="0" applyNumberFormat="1" applyFill="1" applyBorder="1"/>
    <xf numFmtId="9" fontId="0" fillId="37" borderId="66" xfId="0" applyNumberFormat="1" applyFill="1" applyBorder="1"/>
    <xf numFmtId="176" fontId="0" fillId="0" borderId="66" xfId="509" applyNumberFormat="1" applyFont="1" applyFill="1" applyBorder="1" applyAlignment="1">
      <alignment vertical="center"/>
    </xf>
    <xf numFmtId="0" fontId="74" fillId="0" borderId="68" xfId="0" applyFont="1" applyBorder="1"/>
    <xf numFmtId="42" fontId="0" fillId="0" borderId="8" xfId="0" applyNumberFormat="1" applyBorder="1"/>
    <xf numFmtId="0" fontId="0" fillId="0" borderId="8" xfId="0" applyBorder="1" applyAlignment="1">
      <alignment horizontal="center" vertical="center" wrapText="1"/>
    </xf>
    <xf numFmtId="165" fontId="0" fillId="0" borderId="8" xfId="703" applyNumberFormat="1" applyFont="1" applyFill="1" applyBorder="1" applyAlignment="1">
      <alignment vertical="center"/>
    </xf>
    <xf numFmtId="0" fontId="0" fillId="42" borderId="8" xfId="0" applyFill="1" applyBorder="1" applyAlignment="1">
      <alignment horizontal="center"/>
    </xf>
    <xf numFmtId="0" fontId="133" fillId="0" borderId="0" xfId="132"/>
    <xf numFmtId="0" fontId="34" fillId="36" borderId="69" xfId="132" applyFont="1" applyFill="1" applyBorder="1"/>
    <xf numFmtId="0" fontId="34" fillId="36" borderId="68" xfId="132" applyFont="1" applyFill="1" applyBorder="1" applyAlignment="1">
      <alignment horizontal="center"/>
    </xf>
    <xf numFmtId="0" fontId="34" fillId="36" borderId="30" xfId="132" applyFont="1" applyFill="1" applyBorder="1" applyAlignment="1">
      <alignment horizontal="center"/>
    </xf>
    <xf numFmtId="0" fontId="34" fillId="36" borderId="59" xfId="132" applyFont="1" applyFill="1" applyBorder="1" applyAlignment="1">
      <alignment horizontal="center"/>
    </xf>
    <xf numFmtId="0" fontId="133" fillId="36" borderId="27" xfId="132" applyFill="1" applyBorder="1"/>
    <xf numFmtId="0" fontId="133" fillId="36" borderId="28" xfId="132" applyFill="1" applyBorder="1"/>
    <xf numFmtId="0" fontId="133" fillId="36" borderId="71" xfId="132" applyFill="1" applyBorder="1"/>
    <xf numFmtId="0" fontId="133" fillId="36" borderId="39" xfId="132" applyFill="1" applyBorder="1"/>
    <xf numFmtId="0" fontId="133" fillId="36" borderId="0" xfId="132" applyFill="1"/>
    <xf numFmtId="0" fontId="133" fillId="36" borderId="52" xfId="132" applyFill="1" applyBorder="1"/>
    <xf numFmtId="0" fontId="0" fillId="0" borderId="69" xfId="132" quotePrefix="1" applyFont="1" applyBorder="1" applyAlignment="1">
      <alignment horizontal="left"/>
    </xf>
    <xf numFmtId="0" fontId="0" fillId="0" borderId="69" xfId="132" applyFont="1" applyBorder="1"/>
    <xf numFmtId="9" fontId="0" fillId="0" borderId="24" xfId="197" applyFont="1" applyBorder="1"/>
    <xf numFmtId="9" fontId="0" fillId="0" borderId="29" xfId="197" applyFont="1" applyBorder="1"/>
    <xf numFmtId="9" fontId="0" fillId="0" borderId="38" xfId="197" applyFont="1" applyBorder="1"/>
    <xf numFmtId="0" fontId="34"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2" fillId="0" borderId="69" xfId="132" applyFont="1" applyBorder="1"/>
    <xf numFmtId="0" fontId="0" fillId="0" borderId="43" xfId="132" applyFont="1" applyBorder="1"/>
    <xf numFmtId="0" fontId="0" fillId="0" borderId="39" xfId="132" applyFont="1" applyBorder="1"/>
    <xf numFmtId="0" fontId="0" fillId="0" borderId="0" xfId="132" applyFont="1"/>
    <xf numFmtId="0" fontId="0" fillId="0" borderId="52" xfId="132" applyFont="1" applyBorder="1"/>
    <xf numFmtId="0" fontId="0" fillId="0" borderId="27" xfId="132" applyFont="1" applyBorder="1"/>
    <xf numFmtId="165" fontId="133" fillId="0" borderId="0" xfId="132" applyNumberFormat="1"/>
    <xf numFmtId="0" fontId="0" fillId="0" borderId="69" xfId="132" applyFont="1" applyBorder="1" applyAlignment="1">
      <alignment wrapText="1"/>
    </xf>
    <xf numFmtId="0" fontId="0" fillId="0" borderId="69" xfId="132" quotePrefix="1" applyFont="1" applyBorder="1" applyAlignment="1">
      <alignment horizontal="left" wrapText="1"/>
    </xf>
    <xf numFmtId="9" fontId="0" fillId="0" borderId="73" xfId="197" applyFont="1" applyBorder="1"/>
    <xf numFmtId="9" fontId="0" fillId="0" borderId="72" xfId="197" applyFont="1" applyBorder="1"/>
    <xf numFmtId="9" fontId="0" fillId="0" borderId="74" xfId="197" applyFont="1" applyBorder="1"/>
    <xf numFmtId="9" fontId="0" fillId="0" borderId="65" xfId="197" applyFont="1" applyBorder="1"/>
    <xf numFmtId="9" fontId="0" fillId="0" borderId="8" xfId="197" applyFont="1" applyBorder="1"/>
    <xf numFmtId="9" fontId="0" fillId="0" borderId="66" xfId="197" applyFont="1" applyBorder="1"/>
    <xf numFmtId="5" fontId="34" fillId="0" borderId="73" xfId="132" quotePrefix="1" applyNumberFormat="1" applyFont="1" applyBorder="1" applyAlignment="1">
      <alignment horizontal="left"/>
    </xf>
    <xf numFmtId="9" fontId="34" fillId="0" borderId="45" xfId="197" applyFont="1" applyBorder="1"/>
    <xf numFmtId="9" fontId="34" fillId="0" borderId="46" xfId="197" applyFont="1" applyBorder="1"/>
    <xf numFmtId="0" fontId="0" fillId="0" borderId="70" xfId="132" quotePrefix="1" applyFont="1" applyBorder="1" applyAlignment="1">
      <alignment horizontal="left"/>
    </xf>
    <xf numFmtId="3" fontId="133" fillId="0" borderId="0" xfId="132" applyNumberFormat="1"/>
    <xf numFmtId="0" fontId="34" fillId="36" borderId="43" xfId="132" applyFont="1" applyFill="1" applyBorder="1"/>
    <xf numFmtId="0" fontId="0" fillId="36" borderId="52" xfId="132" applyFont="1" applyFill="1" applyBorder="1"/>
    <xf numFmtId="9" fontId="0" fillId="0" borderId="8" xfId="132" applyNumberFormat="1" applyFont="1" applyBorder="1"/>
    <xf numFmtId="5" fontId="0" fillId="0" borderId="31" xfId="0" quotePrefix="1" applyNumberFormat="1" applyBorder="1" applyAlignment="1">
      <alignment horizontal="left" wrapText="1"/>
    </xf>
    <xf numFmtId="5" fontId="0" fillId="0" borderId="31" xfId="0" quotePrefix="1" applyNumberFormat="1" applyBorder="1" applyAlignment="1">
      <alignment horizontal="left"/>
    </xf>
    <xf numFmtId="5" fontId="0" fillId="0" borderId="32" xfId="0" quotePrefix="1" applyNumberFormat="1" applyBorder="1" applyAlignment="1">
      <alignment horizontal="left"/>
    </xf>
    <xf numFmtId="5" fontId="0" fillId="0" borderId="48" xfId="0" quotePrefix="1" applyNumberFormat="1" applyBorder="1" applyAlignment="1">
      <alignment horizontal="left"/>
    </xf>
    <xf numFmtId="165" fontId="0" fillId="0" borderId="0" xfId="132" applyNumberFormat="1" applyFont="1"/>
    <xf numFmtId="165" fontId="0" fillId="0" borderId="0" xfId="0" applyNumberFormat="1"/>
    <xf numFmtId="171" fontId="0" fillId="0" borderId="0" xfId="187" applyNumberFormat="1" applyFont="1"/>
    <xf numFmtId="164" fontId="0" fillId="0" borderId="59" xfId="0" applyNumberFormat="1" applyBorder="1"/>
    <xf numFmtId="3" fontId="34" fillId="0" borderId="59" xfId="4" applyNumberFormat="1" applyFont="1" applyBorder="1"/>
    <xf numFmtId="0" fontId="74" fillId="0" borderId="59" xfId="0" applyFont="1" applyBorder="1"/>
    <xf numFmtId="164" fontId="0" fillId="0" borderId="65" xfId="39" applyNumberFormat="1" applyFont="1" applyBorder="1"/>
    <xf numFmtId="165" fontId="0" fillId="0" borderId="65" xfId="2" applyNumberFormat="1" applyFont="1" applyBorder="1"/>
    <xf numFmtId="0" fontId="71" fillId="0" borderId="69" xfId="0" applyFont="1" applyBorder="1"/>
    <xf numFmtId="0" fontId="0" fillId="35" borderId="69" xfId="0" applyFill="1" applyBorder="1"/>
    <xf numFmtId="0" fontId="0" fillId="0" borderId="8" xfId="0" applyBorder="1" applyAlignment="1">
      <alignment horizontal="center" wrapText="1"/>
    </xf>
    <xf numFmtId="3" fontId="0" fillId="35" borderId="8" xfId="4" applyNumberFormat="1" applyFont="1" applyFill="1" applyBorder="1" applyAlignment="1">
      <alignment horizontal="center"/>
    </xf>
    <xf numFmtId="0" fontId="71" fillId="35" borderId="66" xfId="0" applyFont="1" applyFill="1" applyBorder="1"/>
    <xf numFmtId="43" fontId="0" fillId="0" borderId="8" xfId="4" applyFont="1" applyBorder="1"/>
    <xf numFmtId="0" fontId="43" fillId="0" borderId="0" xfId="0" applyFont="1"/>
    <xf numFmtId="49" fontId="0" fillId="0" borderId="0" xfId="0" applyNumberFormat="1"/>
    <xf numFmtId="0" fontId="123" fillId="0" borderId="0" xfId="0" applyFont="1"/>
    <xf numFmtId="17" fontId="123" fillId="0" borderId="0" xfId="0" applyNumberFormat="1" applyFont="1"/>
    <xf numFmtId="165" fontId="0" fillId="0" borderId="0" xfId="2" applyNumberFormat="1" applyFont="1"/>
    <xf numFmtId="165" fontId="124" fillId="0" borderId="0" xfId="2" applyNumberFormat="1" applyFont="1"/>
    <xf numFmtId="9" fontId="124" fillId="0" borderId="0" xfId="1" applyFont="1" applyAlignment="1">
      <alignment horizontal="center"/>
    </xf>
    <xf numFmtId="0" fontId="125" fillId="0" borderId="0" xfId="0" applyFont="1"/>
    <xf numFmtId="0" fontId="124" fillId="0" borderId="0" xfId="0" applyFont="1"/>
    <xf numFmtId="165" fontId="43" fillId="0" borderId="0" xfId="2" applyNumberFormat="1" applyFont="1"/>
    <xf numFmtId="0" fontId="126" fillId="0" borderId="0" xfId="0" applyFont="1"/>
    <xf numFmtId="0" fontId="127" fillId="0" borderId="0" xfId="0" applyFont="1"/>
    <xf numFmtId="0" fontId="129" fillId="0" borderId="0" xfId="0" applyFont="1"/>
    <xf numFmtId="0" fontId="127" fillId="0" borderId="8" xfId="0" applyFont="1" applyBorder="1" applyAlignment="1">
      <alignment horizontal="center" wrapText="1"/>
    </xf>
    <xf numFmtId="17" fontId="129" fillId="0" borderId="0" xfId="0" applyNumberFormat="1" applyFont="1"/>
    <xf numFmtId="165" fontId="129" fillId="0" borderId="0" xfId="2" applyNumberFormat="1" applyFont="1"/>
    <xf numFmtId="9" fontId="129" fillId="0" borderId="0" xfId="1" applyFont="1" applyAlignment="1">
      <alignment horizontal="center"/>
    </xf>
    <xf numFmtId="165" fontId="129" fillId="0" borderId="0" xfId="2" applyNumberFormat="1" applyFont="1" applyAlignment="1">
      <alignment horizontal="right"/>
    </xf>
    <xf numFmtId="0" fontId="116" fillId="0" borderId="0" xfId="0" applyFont="1"/>
    <xf numFmtId="17" fontId="126" fillId="0" borderId="0" xfId="0" applyNumberFormat="1" applyFont="1"/>
    <xf numFmtId="17" fontId="126" fillId="0" borderId="0" xfId="0" applyNumberFormat="1" applyFont="1" applyAlignment="1">
      <alignment horizontal="right"/>
    </xf>
    <xf numFmtId="165" fontId="123" fillId="0" borderId="0" xfId="0" applyNumberFormat="1" applyFont="1"/>
    <xf numFmtId="0" fontId="100" fillId="0" borderId="0" xfId="0" quotePrefix="1" applyFont="1"/>
    <xf numFmtId="165" fontId="0" fillId="0" borderId="8" xfId="2" applyNumberFormat="1" applyFont="1" applyBorder="1"/>
    <xf numFmtId="165" fontId="0" fillId="0" borderId="28" xfId="2" applyNumberFormat="1" applyFont="1" applyFill="1" applyBorder="1" applyAlignment="1">
      <alignment vertical="center"/>
    </xf>
    <xf numFmtId="165" fontId="0" fillId="0" borderId="27" xfId="2" applyNumberFormat="1" applyFont="1" applyFill="1" applyBorder="1" applyAlignment="1">
      <alignment vertical="center" wrapText="1"/>
    </xf>
    <xf numFmtId="165" fontId="0" fillId="0" borderId="29" xfId="2" applyNumberFormat="1" applyFont="1" applyFill="1" applyBorder="1" applyAlignment="1">
      <alignment vertical="center" wrapText="1"/>
    </xf>
    <xf numFmtId="165" fontId="0" fillId="0" borderId="66" xfId="2" applyNumberFormat="1" applyFont="1" applyFill="1" applyBorder="1" applyAlignment="1">
      <alignment vertical="center"/>
    </xf>
    <xf numFmtId="165" fontId="0" fillId="0" borderId="36" xfId="2" applyNumberFormat="1" applyFont="1" applyBorder="1"/>
    <xf numFmtId="165" fontId="0" fillId="0" borderId="66" xfId="2" applyNumberFormat="1" applyFont="1" applyBorder="1"/>
    <xf numFmtId="165" fontId="0" fillId="0" borderId="65" xfId="0" applyNumberFormat="1" applyBorder="1"/>
    <xf numFmtId="165" fontId="0" fillId="0" borderId="8" xfId="0" applyNumberFormat="1" applyBorder="1"/>
    <xf numFmtId="165" fontId="0" fillId="0" borderId="66" xfId="0" applyNumberFormat="1" applyBorder="1"/>
    <xf numFmtId="165" fontId="0" fillId="37" borderId="65" xfId="0" applyNumberFormat="1" applyFill="1" applyBorder="1"/>
    <xf numFmtId="165" fontId="0" fillId="37" borderId="8" xfId="0" applyNumberFormat="1" applyFill="1" applyBorder="1"/>
    <xf numFmtId="165" fontId="0" fillId="37" borderId="66" xfId="0" applyNumberFormat="1" applyFill="1" applyBorder="1"/>
    <xf numFmtId="165" fontId="0" fillId="0" borderId="65" xfId="2" applyNumberFormat="1" applyFont="1" applyFill="1" applyBorder="1" applyAlignment="1">
      <alignment vertical="center"/>
    </xf>
    <xf numFmtId="165" fontId="0" fillId="0" borderId="38" xfId="2" applyNumberFormat="1" applyFont="1" applyFill="1" applyBorder="1"/>
    <xf numFmtId="1" fontId="0" fillId="0" borderId="8" xfId="4" applyNumberFormat="1" applyFont="1" applyBorder="1"/>
    <xf numFmtId="0" fontId="130" fillId="0" borderId="8" xfId="0" applyFont="1" applyBorder="1" applyAlignment="1">
      <alignment horizontal="center" wrapText="1"/>
    </xf>
    <xf numFmtId="0" fontId="131" fillId="0" borderId="8" xfId="0" applyFont="1" applyBorder="1" applyAlignment="1">
      <alignment horizontal="center" wrapText="1"/>
    </xf>
    <xf numFmtId="9" fontId="126" fillId="0" borderId="8" xfId="1" applyFont="1" applyBorder="1" applyAlignment="1">
      <alignment horizontal="center"/>
    </xf>
    <xf numFmtId="165" fontId="126" fillId="0" borderId="8" xfId="2" applyNumberFormat="1" applyFont="1" applyBorder="1" applyAlignment="1">
      <alignment vertical="top"/>
    </xf>
    <xf numFmtId="165" fontId="43" fillId="0" borderId="0" xfId="0" applyNumberFormat="1" applyFont="1"/>
    <xf numFmtId="0" fontId="132" fillId="0" borderId="0" xfId="0" applyFont="1"/>
    <xf numFmtId="0" fontId="71" fillId="43" borderId="8" xfId="0" applyFont="1" applyFill="1" applyBorder="1"/>
    <xf numFmtId="6" fontId="0" fillId="0" borderId="0" xfId="0" applyNumberFormat="1"/>
    <xf numFmtId="9" fontId="0" fillId="0" borderId="0" xfId="1" applyFont="1"/>
    <xf numFmtId="165" fontId="0" fillId="37" borderId="31" xfId="528" applyNumberFormat="1" applyFont="1" applyFill="1" applyBorder="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0" applyNumberFormat="1" applyBorder="1" applyAlignment="1">
      <alignment horizontal="left"/>
    </xf>
    <xf numFmtId="164" fontId="0" fillId="0" borderId="8" xfId="39" applyNumberFormat="1" applyFont="1" applyBorder="1" applyAlignment="1">
      <alignment horizontal="left"/>
    </xf>
    <xf numFmtId="43" fontId="0" fillId="0" borderId="8" xfId="4" applyFont="1" applyBorder="1" applyAlignment="1">
      <alignment horizontal="center"/>
    </xf>
    <xf numFmtId="0" fontId="118" fillId="0" borderId="0" xfId="0" applyFont="1" applyAlignment="1">
      <alignment horizontal="center" wrapText="1"/>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65" xfId="39" applyNumberFormat="1" applyFont="1" applyFill="1" applyBorder="1"/>
    <xf numFmtId="0" fontId="0" fillId="37" borderId="69" xfId="528" applyFont="1" applyFill="1" applyBorder="1"/>
    <xf numFmtId="0" fontId="0" fillId="37" borderId="56" xfId="528" applyFont="1" applyFill="1" applyBorder="1"/>
    <xf numFmtId="175" fontId="0" fillId="0" borderId="31" xfId="528" applyNumberFormat="1" applyFont="1" applyBorder="1"/>
    <xf numFmtId="165" fontId="0" fillId="0" borderId="31" xfId="703" applyNumberFormat="1" applyFont="1" applyBorder="1"/>
    <xf numFmtId="164" fontId="0" fillId="44" borderId="31" xfId="39" applyNumberFormat="1" applyFont="1" applyFill="1" applyBorder="1"/>
    <xf numFmtId="0" fontId="0" fillId="37" borderId="5" xfId="528" applyFont="1" applyFill="1" applyBorder="1"/>
    <xf numFmtId="164" fontId="0" fillId="44" borderId="5" xfId="39" applyNumberFormat="1" applyFont="1" applyFill="1" applyBorder="1"/>
    <xf numFmtId="165" fontId="0" fillId="0" borderId="31" xfId="0" applyNumberFormat="1" applyBorder="1"/>
    <xf numFmtId="165" fontId="0" fillId="0" borderId="31" xfId="528" applyNumberFormat="1" applyFont="1" applyBorder="1"/>
    <xf numFmtId="165" fontId="0" fillId="0" borderId="31" xfId="39" applyNumberFormat="1" applyFont="1" applyBorder="1"/>
    <xf numFmtId="165" fontId="0" fillId="0" borderId="31" xfId="2" applyNumberFormat="1" applyFont="1" applyBorder="1"/>
    <xf numFmtId="0" fontId="34" fillId="37" borderId="36" xfId="528" applyFont="1" applyFill="1" applyBorder="1"/>
    <xf numFmtId="164" fontId="0" fillId="0" borderId="67" xfId="0" applyNumberFormat="1" applyBorder="1"/>
    <xf numFmtId="0" fontId="34" fillId="37" borderId="77" xfId="528" applyFont="1" applyFill="1" applyBorder="1"/>
    <xf numFmtId="0" fontId="0" fillId="37" borderId="70" xfId="528" applyFont="1" applyFill="1" applyBorder="1"/>
    <xf numFmtId="0" fontId="0" fillId="0" borderId="5" xfId="528" applyFont="1" applyBorder="1"/>
    <xf numFmtId="164" fontId="0" fillId="0" borderId="5" xfId="0" applyNumberFormat="1" applyBorder="1"/>
    <xf numFmtId="0" fontId="0" fillId="0" borderId="40" xfId="528" applyFont="1" applyBorder="1"/>
    <xf numFmtId="0" fontId="0" fillId="0" borderId="70" xfId="528" applyFont="1" applyBorder="1"/>
    <xf numFmtId="0" fontId="34" fillId="37" borderId="69" xfId="528" applyFont="1" applyFill="1" applyBorder="1"/>
    <xf numFmtId="0" fontId="0" fillId="0" borderId="69" xfId="528" applyFont="1" applyBorder="1"/>
    <xf numFmtId="0" fontId="34" fillId="0" borderId="69"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171" fontId="0" fillId="0" borderId="31" xfId="528" applyNumberFormat="1" applyFont="1" applyBorder="1"/>
    <xf numFmtId="39" fontId="0" fillId="37" borderId="31" xfId="39" applyNumberFormat="1" applyFont="1" applyFill="1" applyBorder="1"/>
    <xf numFmtId="44" fontId="0" fillId="0" borderId="31" xfId="703" applyFont="1" applyBorder="1"/>
    <xf numFmtId="0" fontId="71" fillId="35" borderId="65" xfId="0" applyFont="1" applyFill="1" applyBorder="1"/>
    <xf numFmtId="0" fontId="0" fillId="35" borderId="65" xfId="0" applyFill="1" applyBorder="1"/>
    <xf numFmtId="0" fontId="0" fillId="0" borderId="24" xfId="0" applyBorder="1"/>
    <xf numFmtId="174" fontId="0" fillId="0" borderId="66" xfId="64" applyNumberFormat="1" applyFont="1" applyFill="1" applyBorder="1"/>
    <xf numFmtId="44" fontId="0" fillId="0" borderId="66" xfId="2" applyFont="1" applyFill="1" applyBorder="1"/>
    <xf numFmtId="0" fontId="0" fillId="0" borderId="68" xfId="0" applyBorder="1"/>
    <xf numFmtId="44" fontId="0" fillId="0" borderId="59" xfId="2" applyFont="1" applyFill="1" applyBorder="1"/>
    <xf numFmtId="164" fontId="0" fillId="0" borderId="38" xfId="0" applyNumberFormat="1" applyBorder="1"/>
    <xf numFmtId="44" fontId="0" fillId="0" borderId="38" xfId="2" applyFont="1" applyFill="1" applyBorder="1"/>
    <xf numFmtId="44" fontId="0" fillId="0" borderId="47" xfId="2" applyFont="1" applyFill="1" applyBorder="1"/>
    <xf numFmtId="3" fontId="34" fillId="0" borderId="46" xfId="4" applyNumberFormat="1" applyFont="1" applyFill="1" applyBorder="1"/>
    <xf numFmtId="3" fontId="0" fillId="35" borderId="26" xfId="4" applyNumberFormat="1" applyFont="1" applyFill="1" applyBorder="1" applyAlignment="1">
      <alignment horizontal="center"/>
    </xf>
    <xf numFmtId="0" fontId="34" fillId="36" borderId="24" xfId="0" applyFont="1" applyFill="1" applyBorder="1"/>
    <xf numFmtId="0" fontId="34" fillId="36" borderId="38" xfId="0" applyFont="1" applyFill="1" applyBorder="1" applyAlignment="1">
      <alignment horizontal="center"/>
    </xf>
    <xf numFmtId="3" fontId="34" fillId="0" borderId="38" xfId="4" applyNumberFormat="1" applyFont="1" applyFill="1" applyBorder="1"/>
    <xf numFmtId="0" fontId="0" fillId="0" borderId="25" xfId="127" applyFont="1" applyBorder="1"/>
    <xf numFmtId="3" fontId="34" fillId="0" borderId="74" xfId="4" applyNumberFormat="1" applyFont="1" applyFill="1" applyBorder="1"/>
    <xf numFmtId="3" fontId="34" fillId="0" borderId="66" xfId="4" applyNumberFormat="1" applyFont="1" applyFill="1" applyBorder="1"/>
    <xf numFmtId="0" fontId="0" fillId="0" borderId="68" xfId="127" applyFont="1" applyBorder="1"/>
    <xf numFmtId="3" fontId="34" fillId="0" borderId="59" xfId="4" applyNumberFormat="1" applyFont="1" applyFill="1" applyBorder="1"/>
    <xf numFmtId="0" fontId="34" fillId="0" borderId="45" xfId="0" applyFont="1" applyBorder="1"/>
    <xf numFmtId="3" fontId="34" fillId="36" borderId="46" xfId="4" applyNumberFormat="1" applyFont="1" applyFill="1" applyBorder="1"/>
    <xf numFmtId="3" fontId="34" fillId="0" borderId="47" xfId="4" applyNumberFormat="1" applyFont="1" applyFill="1" applyBorder="1"/>
    <xf numFmtId="164" fontId="0" fillId="35" borderId="8" xfId="4" applyNumberFormat="1" applyFont="1" applyFill="1" applyBorder="1"/>
    <xf numFmtId="165" fontId="0" fillId="0" borderId="71" xfId="2" applyNumberFormat="1" applyFont="1" applyFill="1" applyBorder="1" applyAlignment="1">
      <alignment vertical="center"/>
    </xf>
    <xf numFmtId="165" fontId="0" fillId="37" borderId="36" xfId="0" applyNumberForma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176" fontId="0" fillId="0" borderId="71" xfId="509" applyNumberFormat="1" applyFont="1" applyFill="1" applyBorder="1" applyAlignment="1">
      <alignment vertical="center"/>
    </xf>
    <xf numFmtId="0" fontId="34" fillId="0" borderId="43" xfId="0" applyFont="1" applyBorder="1"/>
    <xf numFmtId="165" fontId="0" fillId="0" borderId="39" xfId="2" applyNumberFormat="1" applyFont="1" applyFill="1" applyBorder="1" applyAlignment="1">
      <alignment vertical="center" wrapText="1"/>
    </xf>
    <xf numFmtId="165" fontId="0" fillId="0" borderId="72" xfId="2" applyNumberFormat="1" applyFont="1" applyFill="1" applyBorder="1" applyAlignment="1">
      <alignment vertical="center" wrapText="1"/>
    </xf>
    <xf numFmtId="165" fontId="0" fillId="0" borderId="52" xfId="2" applyNumberFormat="1" applyFont="1" applyFill="1" applyBorder="1" applyAlignment="1">
      <alignment vertical="center"/>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72" xfId="509" applyNumberFormat="1" applyFont="1" applyFill="1" applyBorder="1" applyAlignment="1">
      <alignment vertical="center" wrapText="1"/>
    </xf>
    <xf numFmtId="176" fontId="0" fillId="0" borderId="74" xfId="509" applyNumberFormat="1" applyFont="1" applyFill="1" applyBorder="1" applyAlignment="1">
      <alignment vertical="center"/>
    </xf>
    <xf numFmtId="176" fontId="0" fillId="0" borderId="0" xfId="509" applyNumberFormat="1" applyFont="1" applyFill="1" applyBorder="1" applyAlignment="1">
      <alignment vertical="center" wrapText="1"/>
    </xf>
    <xf numFmtId="9" fontId="74" fillId="0" borderId="59" xfId="1" applyFont="1" applyBorder="1"/>
    <xf numFmtId="0" fontId="105" fillId="0" borderId="65" xfId="0" applyFont="1" applyBorder="1"/>
    <xf numFmtId="0" fontId="0" fillId="0" borderId="65" xfId="0" quotePrefix="1" applyBorder="1" applyAlignment="1">
      <alignment horizontal="left"/>
    </xf>
    <xf numFmtId="0" fontId="104" fillId="0" borderId="65" xfId="0" applyFont="1" applyBorder="1"/>
    <xf numFmtId="42" fontId="34" fillId="0" borderId="30" xfId="0" applyNumberFormat="1" applyFont="1" applyBorder="1"/>
    <xf numFmtId="9" fontId="34" fillId="0" borderId="59" xfId="0" applyNumberFormat="1" applyFont="1" applyBorder="1"/>
    <xf numFmtId="0" fontId="110" fillId="38" borderId="44" xfId="0" applyFont="1" applyFill="1" applyBorder="1" applyAlignment="1">
      <alignment horizontal="center" vertical="center" wrapText="1"/>
    </xf>
    <xf numFmtId="16" fontId="71" fillId="0" borderId="65" xfId="0" applyNumberFormat="1" applyFont="1" applyBorder="1" applyAlignment="1">
      <alignment horizontal="center" wrapText="1"/>
    </xf>
    <xf numFmtId="0" fontId="0" fillId="0" borderId="66" xfId="0" applyBorder="1" applyAlignment="1">
      <alignment horizontal="center" vertical="center" wrapText="1"/>
    </xf>
    <xf numFmtId="0" fontId="71" fillId="0" borderId="65" xfId="0" applyFont="1" applyBorder="1" applyAlignment="1">
      <alignment horizontal="center" wrapText="1"/>
    </xf>
    <xf numFmtId="0" fontId="0" fillId="42" borderId="66" xfId="0" applyFill="1" applyBorder="1" applyAlignment="1">
      <alignment horizontal="center"/>
    </xf>
    <xf numFmtId="0" fontId="71" fillId="0" borderId="68" xfId="0" applyFont="1" applyBorder="1" applyAlignment="1">
      <alignment horizontal="center" wrapText="1"/>
    </xf>
    <xf numFmtId="0" fontId="0" fillId="42" borderId="30" xfId="0" applyFill="1" applyBorder="1" applyAlignment="1">
      <alignment horizontal="center"/>
    </xf>
    <xf numFmtId="0" fontId="71" fillId="0" borderId="30" xfId="0" applyFont="1" applyBorder="1" applyAlignment="1">
      <alignment horizontal="center" wrapText="1"/>
    </xf>
    <xf numFmtId="0" fontId="0" fillId="42" borderId="59" xfId="0" applyFill="1" applyBorder="1" applyAlignment="1">
      <alignment horizontal="center"/>
    </xf>
    <xf numFmtId="0" fontId="102" fillId="39" borderId="24" xfId="0" applyFont="1" applyFill="1" applyBorder="1"/>
    <xf numFmtId="0" fontId="0" fillId="39" borderId="38" xfId="0" applyFill="1" applyBorder="1"/>
    <xf numFmtId="0" fontId="102" fillId="39" borderId="65" xfId="0" applyFont="1" applyFill="1" applyBorder="1"/>
    <xf numFmtId="0" fontId="0" fillId="41" borderId="66" xfId="0" applyFill="1" applyBorder="1"/>
    <xf numFmtId="0" fontId="0" fillId="46" borderId="66" xfId="0" applyFill="1" applyBorder="1"/>
    <xf numFmtId="0" fontId="71" fillId="35" borderId="68" xfId="0" applyFont="1" applyFill="1" applyBorder="1"/>
    <xf numFmtId="0" fontId="0" fillId="0" borderId="59" xfId="0" applyBorder="1"/>
    <xf numFmtId="0" fontId="117" fillId="0" borderId="81" xfId="0" applyFont="1" applyBorder="1" applyAlignment="1">
      <alignment horizontal="center" vertical="center" wrapText="1"/>
    </xf>
    <xf numFmtId="0" fontId="107" fillId="38" borderId="27" xfId="848" applyFont="1" applyFill="1" applyBorder="1" applyAlignment="1">
      <alignment horizontal="center" vertical="center" wrapText="1"/>
    </xf>
    <xf numFmtId="0" fontId="107" fillId="38" borderId="71" xfId="848" applyFont="1" applyFill="1" applyBorder="1" applyAlignment="1">
      <alignment horizontal="center" vertical="center" wrapText="1"/>
    </xf>
    <xf numFmtId="0" fontId="107" fillId="38" borderId="70" xfId="848" applyFont="1" applyFill="1" applyBorder="1" applyAlignment="1">
      <alignment horizontal="center" vertical="center" wrapText="1"/>
    </xf>
    <xf numFmtId="0" fontId="107" fillId="38" borderId="63" xfId="848" applyFont="1" applyFill="1" applyBorder="1" applyAlignment="1">
      <alignment horizontal="center" vertical="center" wrapText="1"/>
    </xf>
    <xf numFmtId="0" fontId="115" fillId="0" borderId="54" xfId="0" applyFont="1" applyBorder="1" applyAlignment="1">
      <alignment horizontal="center" vertical="center" wrapText="1"/>
    </xf>
    <xf numFmtId="0" fontId="117" fillId="0" borderId="82" xfId="0" applyFont="1" applyBorder="1" applyAlignment="1">
      <alignment horizontal="left" vertical="center" wrapText="1"/>
    </xf>
    <xf numFmtId="0" fontId="117" fillId="0" borderId="83" xfId="0" applyFont="1" applyBorder="1" applyAlignment="1">
      <alignment horizontal="center" vertical="center" wrapText="1"/>
    </xf>
    <xf numFmtId="0" fontId="115" fillId="0" borderId="84" xfId="0" applyFont="1" applyBorder="1" applyAlignment="1">
      <alignment horizontal="left" vertical="center" wrapText="1"/>
    </xf>
    <xf numFmtId="0" fontId="114" fillId="0" borderId="85" xfId="0" applyFont="1" applyBorder="1" applyAlignment="1">
      <alignment horizontal="center" vertical="center"/>
    </xf>
    <xf numFmtId="0" fontId="71" fillId="0" borderId="0" xfId="0" quotePrefix="1" applyFont="1" applyAlignment="1">
      <alignment horizontal="left" vertical="top" wrapText="1"/>
    </xf>
    <xf numFmtId="0" fontId="0" fillId="36" borderId="51" xfId="132" applyFont="1" applyFill="1" applyBorder="1"/>
    <xf numFmtId="9" fontId="0" fillId="0" borderId="65" xfId="132" applyNumberFormat="1" applyFont="1" applyBorder="1"/>
    <xf numFmtId="9" fontId="0" fillId="0" borderId="68" xfId="132" applyNumberFormat="1" applyFont="1" applyBorder="1"/>
    <xf numFmtId="9" fontId="0" fillId="0" borderId="30" xfId="132" applyNumberFormat="1" applyFont="1" applyBorder="1"/>
    <xf numFmtId="9" fontId="0" fillId="0" borderId="59" xfId="197" applyFont="1" applyBorder="1"/>
    <xf numFmtId="5" fontId="34" fillId="0" borderId="62" xfId="0" quotePrefix="1" applyNumberFormat="1" applyFont="1" applyBorder="1" applyAlignment="1">
      <alignment horizontal="left"/>
    </xf>
    <xf numFmtId="0" fontId="34" fillId="46" borderId="29" xfId="0" applyFont="1" applyFill="1" applyBorder="1" applyAlignment="1">
      <alignment horizontal="center"/>
    </xf>
    <xf numFmtId="0" fontId="34" fillId="46" borderId="38" xfId="0" applyFont="1" applyFill="1" applyBorder="1" applyAlignment="1">
      <alignment horizontal="center"/>
    </xf>
    <xf numFmtId="0" fontId="0" fillId="46" borderId="65" xfId="127" applyFont="1" applyFill="1" applyBorder="1"/>
    <xf numFmtId="3" fontId="0" fillId="46" borderId="8" xfId="4" applyNumberFormat="1" applyFont="1" applyFill="1" applyBorder="1" applyAlignment="1">
      <alignment horizontal="center"/>
    </xf>
    <xf numFmtId="3" fontId="0" fillId="46" borderId="66" xfId="4" applyNumberFormat="1" applyFont="1" applyFill="1" applyBorder="1" applyAlignment="1">
      <alignment horizontal="center"/>
    </xf>
    <xf numFmtId="0" fontId="0" fillId="46" borderId="25" xfId="127" applyFont="1" applyFill="1" applyBorder="1"/>
    <xf numFmtId="3" fontId="0" fillId="46" borderId="26" xfId="4" applyNumberFormat="1" applyFont="1" applyFill="1" applyBorder="1"/>
    <xf numFmtId="3" fontId="34" fillId="46" borderId="74" xfId="4" applyNumberFormat="1" applyFont="1" applyFill="1" applyBorder="1"/>
    <xf numFmtId="0" fontId="0" fillId="0" borderId="87" xfId="132" applyFont="1" applyBorder="1"/>
    <xf numFmtId="0" fontId="0" fillId="0" borderId="88" xfId="132" applyFont="1" applyBorder="1"/>
    <xf numFmtId="9" fontId="34" fillId="0" borderId="91" xfId="197" applyFont="1" applyBorder="1"/>
    <xf numFmtId="0" fontId="0" fillId="36" borderId="92" xfId="132" applyFont="1" applyFill="1" applyBorder="1"/>
    <xf numFmtId="0" fontId="0" fillId="36" borderId="87" xfId="132" applyFont="1" applyFill="1" applyBorder="1"/>
    <xf numFmtId="9" fontId="0" fillId="0" borderId="90" xfId="197" applyFont="1" applyBorder="1"/>
    <xf numFmtId="9" fontId="0" fillId="0" borderId="88" xfId="197" applyFont="1" applyBorder="1"/>
    <xf numFmtId="0" fontId="0" fillId="37" borderId="87" xfId="132" applyFont="1" applyFill="1" applyBorder="1"/>
    <xf numFmtId="0" fontId="0" fillId="37" borderId="91" xfId="132" applyFont="1" applyFill="1" applyBorder="1"/>
    <xf numFmtId="9" fontId="0" fillId="37" borderId="89" xfId="132" applyNumberFormat="1" applyFont="1" applyFill="1" applyBorder="1"/>
    <xf numFmtId="9" fontId="0" fillId="37" borderId="90" xfId="132" applyNumberFormat="1" applyFont="1" applyFill="1" applyBorder="1"/>
    <xf numFmtId="9" fontId="34" fillId="0" borderId="89" xfId="0" applyNumberFormat="1" applyFont="1" applyBorder="1"/>
    <xf numFmtId="9" fontId="34" fillId="0" borderId="90" xfId="0" applyNumberFormat="1" applyFont="1" applyBorder="1"/>
    <xf numFmtId="9" fontId="34" fillId="0" borderId="91" xfId="0" applyNumberFormat="1" applyFont="1" applyBorder="1"/>
    <xf numFmtId="0" fontId="105" fillId="37" borderId="89" xfId="0" applyFont="1" applyFill="1" applyBorder="1"/>
    <xf numFmtId="0" fontId="34" fillId="35" borderId="87" xfId="0" applyFont="1" applyFill="1" applyBorder="1"/>
    <xf numFmtId="0" fontId="0" fillId="37" borderId="89" xfId="0" applyFill="1" applyBorder="1"/>
    <xf numFmtId="171" fontId="0" fillId="37" borderId="91" xfId="187" applyNumberFormat="1" applyFont="1" applyFill="1" applyBorder="1"/>
    <xf numFmtId="0" fontId="34" fillId="37" borderId="87" xfId="0" applyFont="1" applyFill="1" applyBorder="1"/>
    <xf numFmtId="0" fontId="34" fillId="37" borderId="93" xfId="0" applyFont="1" applyFill="1" applyBorder="1" applyAlignment="1">
      <alignment horizontal="center"/>
    </xf>
    <xf numFmtId="0" fontId="120" fillId="40" borderId="86" xfId="0" applyFont="1" applyFill="1" applyBorder="1" applyAlignment="1">
      <alignment horizontal="center" vertical="center" wrapText="1"/>
    </xf>
    <xf numFmtId="0" fontId="34" fillId="0" borderId="89" xfId="0" applyFont="1" applyBorder="1"/>
    <xf numFmtId="3" fontId="34" fillId="0" borderId="94" xfId="4" applyNumberFormat="1" applyFont="1" applyFill="1" applyBorder="1"/>
    <xf numFmtId="3" fontId="34" fillId="0" borderId="90" xfId="4" applyNumberFormat="1" applyFont="1" applyFill="1" applyBorder="1"/>
    <xf numFmtId="3" fontId="34" fillId="0" borderId="91" xfId="4" applyNumberFormat="1" applyFont="1" applyFill="1" applyBorder="1"/>
    <xf numFmtId="0" fontId="34" fillId="46" borderId="89" xfId="0" applyFont="1" applyFill="1" applyBorder="1"/>
    <xf numFmtId="3" fontId="34" fillId="36" borderId="90" xfId="4" applyNumberFormat="1" applyFont="1" applyFill="1" applyBorder="1"/>
    <xf numFmtId="3" fontId="34" fillId="46" borderId="90" xfId="4" applyNumberFormat="1" applyFont="1" applyFill="1" applyBorder="1"/>
    <xf numFmtId="3" fontId="34" fillId="46" borderId="91" xfId="4" applyNumberFormat="1" applyFont="1" applyFill="1" applyBorder="1"/>
    <xf numFmtId="0" fontId="34" fillId="36" borderId="87" xfId="0" applyFont="1" applyFill="1" applyBorder="1"/>
    <xf numFmtId="0" fontId="34" fillId="0" borderId="87" xfId="0" applyFont="1" applyBorder="1"/>
    <xf numFmtId="165" fontId="34" fillId="0" borderId="89" xfId="2" applyNumberFormat="1" applyFont="1" applyFill="1" applyBorder="1" applyAlignment="1">
      <alignment vertical="center" wrapText="1"/>
    </xf>
    <xf numFmtId="165" fontId="34" fillId="0" borderId="90" xfId="2" applyNumberFormat="1" applyFont="1" applyFill="1" applyBorder="1" applyAlignment="1">
      <alignment vertical="center" wrapText="1"/>
    </xf>
    <xf numFmtId="165" fontId="34" fillId="0" borderId="91" xfId="2" applyNumberFormat="1" applyFont="1" applyFill="1" applyBorder="1" applyAlignment="1">
      <alignment vertical="center" wrapText="1"/>
    </xf>
    <xf numFmtId="9" fontId="34" fillId="0" borderId="89" xfId="509" applyNumberFormat="1" applyFont="1" applyFill="1" applyBorder="1" applyAlignment="1">
      <alignment vertical="center" wrapText="1"/>
    </xf>
    <xf numFmtId="9" fontId="34" fillId="0" borderId="90" xfId="509" applyNumberFormat="1" applyFont="1" applyFill="1" applyBorder="1" applyAlignment="1">
      <alignment vertical="center" wrapText="1"/>
    </xf>
    <xf numFmtId="9" fontId="34" fillId="0" borderId="91" xfId="509" applyNumberFormat="1" applyFont="1" applyFill="1" applyBorder="1" applyAlignment="1">
      <alignment vertical="center" wrapText="1"/>
    </xf>
    <xf numFmtId="0" fontId="34" fillId="0" borderId="87" xfId="0" quotePrefix="1" applyFont="1" applyBorder="1" applyAlignment="1">
      <alignment horizontal="left"/>
    </xf>
    <xf numFmtId="165" fontId="34" fillId="0" borderId="89" xfId="2" applyNumberFormat="1" applyFont="1" applyBorder="1" applyAlignment="1">
      <alignment vertical="center" wrapText="1"/>
    </xf>
    <xf numFmtId="165" fontId="34" fillId="0" borderId="90" xfId="2" applyNumberFormat="1" applyFont="1" applyBorder="1" applyAlignment="1">
      <alignment vertical="center" wrapText="1"/>
    </xf>
    <xf numFmtId="165" fontId="34" fillId="0" borderId="91" xfId="2" applyNumberFormat="1" applyFont="1" applyBorder="1" applyAlignment="1">
      <alignment vertical="center" wrapText="1"/>
    </xf>
    <xf numFmtId="0" fontId="73" fillId="36" borderId="87" xfId="0" applyFont="1" applyFill="1" applyBorder="1"/>
    <xf numFmtId="0" fontId="73" fillId="36" borderId="86" xfId="0" applyFont="1" applyFill="1" applyBorder="1"/>
    <xf numFmtId="0" fontId="73" fillId="36" borderId="86" xfId="0" applyFont="1" applyFill="1" applyBorder="1" applyAlignment="1">
      <alignment wrapText="1"/>
    </xf>
    <xf numFmtId="0" fontId="73" fillId="36" borderId="89" xfId="0" applyFont="1" applyFill="1" applyBorder="1" applyAlignment="1">
      <alignment horizontal="center" wrapText="1"/>
    </xf>
    <xf numFmtId="0" fontId="73" fillId="36" borderId="90" xfId="0" applyFont="1" applyFill="1" applyBorder="1" applyAlignment="1">
      <alignment horizontal="center" wrapText="1"/>
    </xf>
    <xf numFmtId="0" fontId="73" fillId="36" borderId="91" xfId="0" applyFont="1" applyFill="1" applyBorder="1" applyAlignment="1">
      <alignment horizontal="center" wrapText="1"/>
    </xf>
    <xf numFmtId="0" fontId="114" fillId="0" borderId="86" xfId="0" applyFont="1" applyBorder="1" applyAlignment="1">
      <alignment vertical="center"/>
    </xf>
    <xf numFmtId="3" fontId="114" fillId="0" borderId="88" xfId="0" applyNumberFormat="1" applyFont="1" applyBorder="1" applyAlignment="1">
      <alignment horizontal="center" vertical="center"/>
    </xf>
    <xf numFmtId="0" fontId="114" fillId="0" borderId="87" xfId="0" applyFont="1" applyBorder="1" applyAlignment="1">
      <alignment horizontal="center" vertical="center"/>
    </xf>
    <xf numFmtId="0" fontId="114" fillId="0" borderId="88" xfId="0" applyFont="1" applyBorder="1" applyAlignment="1">
      <alignment horizontal="center" vertical="center"/>
    </xf>
    <xf numFmtId="0" fontId="117" fillId="0" borderId="86" xfId="0" applyFont="1" applyBorder="1" applyAlignment="1">
      <alignment horizontal="left" vertical="center" wrapText="1"/>
    </xf>
    <xf numFmtId="0" fontId="117" fillId="0" borderId="88" xfId="0" applyFont="1" applyBorder="1" applyAlignment="1">
      <alignment horizontal="center" vertical="center" wrapText="1"/>
    </xf>
    <xf numFmtId="0" fontId="0" fillId="36" borderId="97" xfId="132" applyFont="1" applyFill="1" applyBorder="1"/>
    <xf numFmtId="0" fontId="34" fillId="0" borderId="97" xfId="528" applyFont="1" applyBorder="1"/>
    <xf numFmtId="0" fontId="107" fillId="38" borderId="97" xfId="848" applyFont="1" applyFill="1" applyBorder="1" applyAlignment="1">
      <alignment horizontal="center" vertical="center" wrapText="1"/>
    </xf>
    <xf numFmtId="0" fontId="34" fillId="36" borderId="100" xfId="132" applyFont="1" applyFill="1" applyBorder="1"/>
    <xf numFmtId="9" fontId="0" fillId="0" borderId="103" xfId="197" applyFont="1" applyBorder="1"/>
    <xf numFmtId="9" fontId="0" fillId="0" borderId="101" xfId="197" applyFont="1" applyBorder="1"/>
    <xf numFmtId="9" fontId="0" fillId="0" borderId="104" xfId="197" applyFont="1" applyBorder="1"/>
    <xf numFmtId="0" fontId="0" fillId="36" borderId="99" xfId="132" applyFont="1" applyFill="1" applyBorder="1"/>
    <xf numFmtId="0" fontId="0" fillId="36" borderId="105" xfId="132" applyFont="1" applyFill="1" applyBorder="1"/>
    <xf numFmtId="0" fontId="0" fillId="36" borderId="100" xfId="132" applyFont="1" applyFill="1" applyBorder="1"/>
    <xf numFmtId="0" fontId="0" fillId="37" borderId="106" xfId="528" applyFont="1" applyFill="1" applyBorder="1"/>
    <xf numFmtId="0" fontId="34" fillId="36" borderId="98" xfId="528" applyFont="1" applyFill="1" applyBorder="1"/>
    <xf numFmtId="0" fontId="0" fillId="37" borderId="100" xfId="528" applyFont="1" applyFill="1" applyBorder="1"/>
    <xf numFmtId="0" fontId="0" fillId="37" borderId="103" xfId="528" applyFont="1" applyFill="1" applyBorder="1"/>
    <xf numFmtId="0" fontId="0" fillId="37" borderId="107" xfId="528" applyFont="1" applyFill="1" applyBorder="1"/>
    <xf numFmtId="0" fontId="0" fillId="0" borderId="99" xfId="528" applyFont="1" applyBorder="1"/>
    <xf numFmtId="0" fontId="34" fillId="36" borderId="98" xfId="0" applyFont="1" applyFill="1" applyBorder="1"/>
    <xf numFmtId="0" fontId="34" fillId="37" borderId="103" xfId="0" applyFont="1" applyFill="1" applyBorder="1"/>
    <xf numFmtId="0" fontId="34" fillId="37" borderId="101" xfId="0" applyFont="1" applyFill="1" applyBorder="1"/>
    <xf numFmtId="0" fontId="34" fillId="37" borderId="104" xfId="0" applyFont="1" applyFill="1" applyBorder="1"/>
    <xf numFmtId="49" fontId="119" fillId="0" borderId="103" xfId="0" applyNumberFormat="1" applyFont="1" applyBorder="1" applyAlignment="1">
      <alignment horizontal="center"/>
    </xf>
    <xf numFmtId="0" fontId="34" fillId="36" borderId="104" xfId="0" applyFont="1" applyFill="1" applyBorder="1" applyAlignment="1">
      <alignment horizontal="center" vertical="center" wrapText="1"/>
    </xf>
    <xf numFmtId="0" fontId="34" fillId="36" borderId="99" xfId="0" applyFont="1" applyFill="1" applyBorder="1"/>
    <xf numFmtId="0" fontId="73" fillId="0" borderId="104" xfId="0" applyFont="1" applyBorder="1"/>
    <xf numFmtId="0" fontId="74" fillId="0" borderId="104" xfId="0" applyFont="1" applyBorder="1"/>
    <xf numFmtId="0" fontId="34" fillId="36" borderId="107" xfId="0" quotePrefix="1" applyFont="1" applyFill="1" applyBorder="1" applyAlignment="1">
      <alignment horizontal="center"/>
    </xf>
    <xf numFmtId="0" fontId="34" fillId="36" borderId="101" xfId="0" quotePrefix="1" applyFont="1" applyFill="1" applyBorder="1" applyAlignment="1">
      <alignment horizontal="center"/>
    </xf>
    <xf numFmtId="0" fontId="34" fillId="36" borderId="104" xfId="0" quotePrefix="1" applyFont="1" applyFill="1" applyBorder="1" applyAlignment="1">
      <alignment horizontal="center"/>
    </xf>
    <xf numFmtId="0" fontId="107" fillId="38" borderId="99" xfId="848" applyFont="1" applyFill="1" applyBorder="1" applyAlignment="1">
      <alignment horizontal="center" vertical="center" wrapText="1"/>
    </xf>
    <xf numFmtId="0" fontId="34" fillId="36" borderId="106" xfId="528" applyFont="1" applyFill="1" applyBorder="1" applyAlignment="1">
      <alignment horizontal="center" vertical="center" wrapText="1"/>
    </xf>
    <xf numFmtId="0" fontId="34" fillId="36" borderId="106" xfId="528" quotePrefix="1" applyFont="1" applyFill="1" applyBorder="1" applyAlignment="1">
      <alignment horizontal="center" vertical="center" wrapText="1"/>
    </xf>
    <xf numFmtId="0" fontId="0" fillId="0" borderId="77" xfId="528" applyFont="1" applyBorder="1"/>
    <xf numFmtId="0" fontId="0" fillId="0" borderId="48" xfId="528" applyFont="1" applyBorder="1"/>
    <xf numFmtId="164" fontId="0" fillId="0" borderId="0" xfId="528" applyNumberFormat="1" applyFont="1"/>
    <xf numFmtId="164" fontId="0" fillId="0" borderId="67" xfId="39" applyNumberFormat="1" applyFont="1" applyFill="1" applyBorder="1"/>
    <xf numFmtId="9" fontId="0" fillId="0" borderId="31" xfId="187" applyFont="1" applyBorder="1" applyAlignment="1">
      <alignment horizontal="right"/>
    </xf>
    <xf numFmtId="164" fontId="0" fillId="0" borderId="67" xfId="39" applyNumberFormat="1" applyFont="1" applyFill="1" applyBorder="1" applyAlignment="1">
      <alignment horizontal="right"/>
    </xf>
    <xf numFmtId="165" fontId="0" fillId="0" borderId="8" xfId="2" applyNumberFormat="1" applyFont="1" applyFill="1" applyBorder="1"/>
    <xf numFmtId="0" fontId="136" fillId="0" borderId="37" xfId="0" applyFont="1" applyBorder="1" applyAlignment="1">
      <alignment wrapText="1"/>
    </xf>
    <xf numFmtId="0" fontId="135" fillId="0" borderId="0" xfId="0" applyFont="1" applyAlignment="1">
      <alignment wrapText="1"/>
    </xf>
    <xf numFmtId="178" fontId="134" fillId="0" borderId="8" xfId="2" applyNumberFormat="1" applyFont="1" applyBorder="1"/>
    <xf numFmtId="44" fontId="127" fillId="0" borderId="8" xfId="2" applyFont="1" applyBorder="1" applyAlignment="1">
      <alignment horizontal="left" wrapText="1"/>
    </xf>
    <xf numFmtId="44" fontId="126" fillId="0" borderId="8" xfId="2" applyFont="1" applyFill="1" applyBorder="1" applyAlignment="1">
      <alignment horizontal="left"/>
    </xf>
    <xf numFmtId="178" fontId="126" fillId="0" borderId="8" xfId="2" applyNumberFormat="1" applyFont="1" applyFill="1" applyBorder="1" applyAlignment="1">
      <alignment horizontal="left"/>
    </xf>
    <xf numFmtId="178" fontId="127" fillId="0" borderId="8" xfId="2" applyNumberFormat="1" applyFont="1" applyBorder="1" applyAlignment="1">
      <alignment horizontal="left" wrapText="1"/>
    </xf>
    <xf numFmtId="178" fontId="137" fillId="0" borderId="8" xfId="0" applyNumberFormat="1" applyFont="1" applyBorder="1" applyAlignment="1">
      <alignment horizontal="left" wrapText="1"/>
    </xf>
    <xf numFmtId="175" fontId="138" fillId="0" borderId="37" xfId="0" applyNumberFormat="1" applyFont="1" applyBorder="1" applyAlignment="1">
      <alignment wrapText="1"/>
    </xf>
    <xf numFmtId="175" fontId="126" fillId="0" borderId="8" xfId="2" applyNumberFormat="1" applyFont="1" applyFill="1" applyBorder="1"/>
    <xf numFmtId="3" fontId="34" fillId="0" borderId="108" xfId="4" applyNumberFormat="1" applyFont="1" applyFill="1" applyBorder="1"/>
    <xf numFmtId="3" fontId="34" fillId="0" borderId="109" xfId="4" applyNumberFormat="1" applyFont="1" applyFill="1" applyBorder="1"/>
    <xf numFmtId="164" fontId="0" fillId="0" borderId="26" xfId="39" applyNumberFormat="1" applyFont="1" applyBorder="1" applyAlignment="1">
      <alignment horizontal="left"/>
    </xf>
    <xf numFmtId="0" fontId="0" fillId="0" borderId="26" xfId="0" applyBorder="1"/>
    <xf numFmtId="164" fontId="0" fillId="0" borderId="26" xfId="4" applyNumberFormat="1" applyFont="1" applyBorder="1" applyAlignment="1">
      <alignment horizontal="left" vertical="center" wrapText="1"/>
    </xf>
    <xf numFmtId="164" fontId="34" fillId="0" borderId="101" xfId="4" applyNumberFormat="1" applyFont="1" applyBorder="1"/>
    <xf numFmtId="37" fontId="34" fillId="0" borderId="101" xfId="4" applyNumberFormat="1" applyFont="1" applyBorder="1"/>
    <xf numFmtId="44" fontId="133" fillId="0" borderId="0" xfId="132" applyNumberFormat="1"/>
    <xf numFmtId="165" fontId="127" fillId="0" borderId="8" xfId="2" applyNumberFormat="1" applyFont="1" applyBorder="1" applyAlignment="1">
      <alignment horizontal="center" wrapText="1"/>
    </xf>
    <xf numFmtId="165" fontId="126" fillId="0" borderId="8" xfId="2" applyNumberFormat="1" applyFont="1" applyFill="1" applyBorder="1"/>
    <xf numFmtId="6" fontId="43" fillId="0" borderId="29" xfId="0" applyNumberFormat="1" applyFont="1" applyBorder="1" applyAlignment="1">
      <alignment wrapText="1"/>
    </xf>
    <xf numFmtId="165" fontId="138" fillId="0" borderId="37" xfId="2" applyNumberFormat="1" applyFont="1" applyBorder="1" applyAlignment="1">
      <alignment wrapText="1"/>
    </xf>
    <xf numFmtId="165" fontId="127" fillId="0" borderId="8" xfId="2" applyNumberFormat="1" applyFont="1" applyBorder="1" applyAlignment="1">
      <alignment wrapText="1"/>
    </xf>
    <xf numFmtId="165" fontId="126" fillId="0" borderId="8" xfId="2" applyNumberFormat="1" applyFont="1" applyFill="1" applyBorder="1" applyAlignment="1"/>
    <xf numFmtId="165" fontId="0" fillId="0" borderId="8" xfId="2" applyNumberFormat="1" applyFont="1" applyBorder="1" applyAlignment="1"/>
    <xf numFmtId="0" fontId="71" fillId="0" borderId="0" xfId="0" applyFont="1" applyAlignment="1">
      <alignment vertical="top" wrapText="1"/>
    </xf>
    <xf numFmtId="165" fontId="0" fillId="0" borderId="65" xfId="2" applyNumberFormat="1" applyFont="1" applyFill="1" applyBorder="1"/>
    <xf numFmtId="0" fontId="106" fillId="0" borderId="0" xfId="0" applyFont="1" applyAlignment="1">
      <alignment wrapText="1"/>
    </xf>
    <xf numFmtId="175" fontId="71" fillId="0" borderId="8" xfId="0" applyNumberFormat="1" applyFont="1" applyBorder="1"/>
    <xf numFmtId="164" fontId="71" fillId="0" borderId="8" xfId="0" applyNumberFormat="1" applyFont="1" applyBorder="1"/>
    <xf numFmtId="3" fontId="0" fillId="0" borderId="8" xfId="0" applyNumberFormat="1" applyBorder="1"/>
    <xf numFmtId="3" fontId="0" fillId="0" borderId="8" xfId="4" applyNumberFormat="1" applyFont="1" applyBorder="1"/>
    <xf numFmtId="3" fontId="0" fillId="0" borderId="66" xfId="0" applyNumberFormat="1" applyBorder="1"/>
    <xf numFmtId="164" fontId="0" fillId="0" borderId="8" xfId="0" applyNumberFormat="1" applyBorder="1" applyAlignment="1">
      <alignment horizontal="left" vertical="center" wrapText="1"/>
    </xf>
    <xf numFmtId="164" fontId="0" fillId="0" borderId="8" xfId="39" applyNumberFormat="1" applyFont="1" applyBorder="1" applyAlignment="1">
      <alignment horizontal="left" vertical="center" wrapText="1"/>
    </xf>
    <xf numFmtId="175" fontId="127" fillId="0" borderId="8" xfId="0" applyNumberFormat="1" applyFont="1" applyBorder="1" applyAlignment="1">
      <alignment horizontal="left" wrapText="1"/>
    </xf>
    <xf numFmtId="165" fontId="127" fillId="0" borderId="0" xfId="0" applyNumberFormat="1" applyFont="1"/>
    <xf numFmtId="165" fontId="131" fillId="0" borderId="8" xfId="0" applyNumberFormat="1" applyFont="1" applyBorder="1" applyAlignment="1">
      <alignment horizontal="center" wrapText="1"/>
    </xf>
    <xf numFmtId="165" fontId="127" fillId="0" borderId="8" xfId="0" applyNumberFormat="1" applyFont="1" applyBorder="1" applyAlignment="1">
      <alignment horizontal="center" wrapText="1"/>
    </xf>
    <xf numFmtId="165" fontId="43" fillId="0" borderId="37" xfId="2" applyNumberFormat="1" applyFont="1" applyBorder="1" applyAlignment="1">
      <alignment wrapText="1"/>
    </xf>
    <xf numFmtId="165" fontId="137" fillId="0" borderId="8" xfId="0" applyNumberFormat="1" applyFont="1" applyBorder="1" applyAlignment="1">
      <alignment horizontal="left" wrapText="1"/>
    </xf>
    <xf numFmtId="165" fontId="125" fillId="0" borderId="0" xfId="0" applyNumberFormat="1" applyFont="1"/>
    <xf numFmtId="44" fontId="0" fillId="0" borderId="0" xfId="2" applyFont="1"/>
    <xf numFmtId="9" fontId="124" fillId="0" borderId="0" xfId="1" applyFont="1"/>
    <xf numFmtId="44" fontId="0" fillId="0" borderId="8" xfId="2" applyFont="1" applyFill="1" applyBorder="1"/>
    <xf numFmtId="3" fontId="0" fillId="0" borderId="79" xfId="0" applyNumberFormat="1" applyBorder="1" applyAlignment="1">
      <alignment vertical="center" wrapText="1"/>
    </xf>
    <xf numFmtId="3" fontId="0" fillId="0" borderId="78" xfId="0" applyNumberFormat="1" applyBorder="1" applyAlignment="1">
      <alignment vertical="center" wrapText="1"/>
    </xf>
    <xf numFmtId="175" fontId="127" fillId="0" borderId="8" xfId="2" applyNumberFormat="1" applyFont="1" applyBorder="1" applyAlignment="1">
      <alignment horizontal="left" wrapText="1"/>
    </xf>
    <xf numFmtId="175" fontId="137" fillId="0" borderId="8" xfId="0" applyNumberFormat="1" applyFont="1" applyBorder="1" applyAlignment="1">
      <alignment horizontal="left" wrapText="1"/>
    </xf>
    <xf numFmtId="42" fontId="133" fillId="0" borderId="65" xfId="132" applyNumberFormat="1" applyBorder="1" applyAlignment="1">
      <alignment horizontal="left"/>
    </xf>
    <xf numFmtId="42" fontId="133" fillId="0" borderId="8" xfId="132" applyNumberFormat="1" applyBorder="1" applyAlignment="1">
      <alignment horizontal="left"/>
    </xf>
    <xf numFmtId="42" fontId="0" fillId="0" borderId="66" xfId="703" applyNumberFormat="1" applyFont="1" applyBorder="1" applyAlignment="1">
      <alignment horizontal="left" vertical="top"/>
    </xf>
    <xf numFmtId="42" fontId="0" fillId="0" borderId="29" xfId="703" applyNumberFormat="1" applyFont="1" applyBorder="1" applyAlignment="1">
      <alignment horizontal="left" vertical="top"/>
    </xf>
    <xf numFmtId="42" fontId="0" fillId="0" borderId="37" xfId="703" applyNumberFormat="1" applyFont="1" applyBorder="1" applyAlignment="1">
      <alignment horizontal="left" vertical="top"/>
    </xf>
    <xf numFmtId="42" fontId="0" fillId="0" borderId="65" xfId="132" applyNumberFormat="1" applyFont="1" applyBorder="1" applyAlignment="1">
      <alignment horizontal="left"/>
    </xf>
    <xf numFmtId="42" fontId="0" fillId="0" borderId="8" xfId="132" applyNumberFormat="1" applyFont="1" applyBorder="1" applyAlignment="1">
      <alignment horizontal="left"/>
    </xf>
    <xf numFmtId="42" fontId="0" fillId="0" borderId="36" xfId="132" applyNumberFormat="1" applyFont="1" applyBorder="1" applyAlignment="1">
      <alignment horizontal="left"/>
    </xf>
    <xf numFmtId="42" fontId="0" fillId="0" borderId="0" xfId="0" applyNumberFormat="1" applyAlignment="1">
      <alignment horizontal="left"/>
    </xf>
    <xf numFmtId="42" fontId="0" fillId="0" borderId="66" xfId="132" applyNumberFormat="1" applyFont="1" applyBorder="1" applyAlignment="1">
      <alignment horizontal="left"/>
    </xf>
    <xf numFmtId="42" fontId="0" fillId="0" borderId="68" xfId="132" applyNumberFormat="1" applyFont="1" applyBorder="1" applyAlignment="1">
      <alignment horizontal="left"/>
    </xf>
    <xf numFmtId="42" fontId="0" fillId="0" borderId="30" xfId="132" applyNumberFormat="1" applyFont="1" applyBorder="1" applyAlignment="1">
      <alignment horizontal="left"/>
    </xf>
    <xf numFmtId="42" fontId="0" fillId="0" borderId="59" xfId="703" applyNumberFormat="1" applyFont="1" applyBorder="1" applyAlignment="1">
      <alignment horizontal="left" vertical="top"/>
    </xf>
    <xf numFmtId="42" fontId="0" fillId="0" borderId="35" xfId="132" applyNumberFormat="1" applyFont="1" applyBorder="1" applyAlignment="1">
      <alignment horizontal="left"/>
    </xf>
    <xf numFmtId="42" fontId="0" fillId="0" borderId="26" xfId="132" applyNumberFormat="1" applyFont="1" applyBorder="1" applyAlignment="1">
      <alignment horizontal="left"/>
    </xf>
    <xf numFmtId="42" fontId="0" fillId="0" borderId="44" xfId="703" applyNumberFormat="1" applyFont="1" applyBorder="1" applyAlignment="1">
      <alignment horizontal="left" vertical="top"/>
    </xf>
    <xf numFmtId="42" fontId="0" fillId="37" borderId="89" xfId="132" applyNumberFormat="1" applyFont="1" applyFill="1" applyBorder="1" applyAlignment="1">
      <alignment horizontal="left"/>
    </xf>
    <xf numFmtId="42" fontId="0" fillId="37" borderId="90" xfId="132" applyNumberFormat="1" applyFont="1" applyFill="1" applyBorder="1" applyAlignment="1">
      <alignment horizontal="left"/>
    </xf>
    <xf numFmtId="42" fontId="0" fillId="37" borderId="91" xfId="132" applyNumberFormat="1" applyFont="1" applyFill="1" applyBorder="1" applyAlignment="1">
      <alignment horizontal="left"/>
    </xf>
    <xf numFmtId="42" fontId="34" fillId="0" borderId="89" xfId="0" applyNumberFormat="1" applyFont="1" applyBorder="1" applyAlignment="1">
      <alignment horizontal="left"/>
    </xf>
    <xf numFmtId="42" fontId="34" fillId="0" borderId="90" xfId="0" applyNumberFormat="1" applyFont="1" applyBorder="1" applyAlignment="1">
      <alignment horizontal="left"/>
    </xf>
    <xf numFmtId="42" fontId="34" fillId="0" borderId="91" xfId="0" applyNumberFormat="1" applyFont="1" applyBorder="1" applyAlignment="1">
      <alignment horizontal="left"/>
    </xf>
    <xf numFmtId="42" fontId="0" fillId="0" borderId="100" xfId="703" applyNumberFormat="1" applyFont="1" applyBorder="1" applyAlignment="1">
      <alignment vertical="top"/>
    </xf>
    <xf numFmtId="42" fontId="0" fillId="0" borderId="101" xfId="703" applyNumberFormat="1" applyFont="1" applyBorder="1" applyAlignment="1">
      <alignment vertical="top"/>
    </xf>
    <xf numFmtId="42" fontId="0" fillId="0" borderId="102" xfId="703" applyNumberFormat="1" applyFont="1" applyBorder="1" applyAlignment="1">
      <alignment vertical="top"/>
    </xf>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71" xfId="703" applyNumberFormat="1" applyFont="1" applyBorder="1" applyAlignment="1">
      <alignment vertical="top"/>
    </xf>
    <xf numFmtId="42" fontId="0" fillId="0" borderId="69" xfId="703" applyNumberFormat="1" applyFont="1" applyBorder="1" applyAlignment="1">
      <alignment vertical="top"/>
    </xf>
    <xf numFmtId="42" fontId="34" fillId="0" borderId="62" xfId="703" applyNumberFormat="1" applyFont="1" applyBorder="1" applyAlignment="1">
      <alignment vertical="top"/>
    </xf>
    <xf numFmtId="42" fontId="34" fillId="0" borderId="46" xfId="703" applyNumberFormat="1" applyFont="1" applyBorder="1" applyAlignment="1">
      <alignment vertical="top"/>
    </xf>
    <xf numFmtId="42" fontId="34" fillId="0" borderId="54" xfId="703" applyNumberFormat="1" applyFont="1" applyBorder="1" applyAlignment="1">
      <alignment vertical="top"/>
    </xf>
    <xf numFmtId="42" fontId="0" fillId="0" borderId="43" xfId="132" applyNumberFormat="1" applyFont="1" applyBorder="1"/>
    <xf numFmtId="42" fontId="0" fillId="0" borderId="34" xfId="132" applyNumberFormat="1" applyFont="1" applyBorder="1"/>
    <xf numFmtId="42" fontId="0" fillId="0" borderId="61" xfId="132" applyNumberFormat="1" applyFont="1" applyBorder="1"/>
    <xf numFmtId="42" fontId="0" fillId="0" borderId="39" xfId="703" applyNumberFormat="1" applyFont="1" applyBorder="1" applyAlignment="1">
      <alignment vertical="top"/>
    </xf>
    <xf numFmtId="42" fontId="0" fillId="0" borderId="72" xfId="703" applyNumberFormat="1" applyFont="1" applyBorder="1" applyAlignment="1">
      <alignment vertical="top"/>
    </xf>
    <xf numFmtId="42" fontId="0" fillId="0" borderId="52" xfId="703" applyNumberFormat="1" applyFont="1" applyBorder="1" applyAlignment="1">
      <alignment vertical="top"/>
    </xf>
    <xf numFmtId="42" fontId="0" fillId="0" borderId="8" xfId="703" applyNumberFormat="1" applyFont="1" applyBorder="1" applyAlignment="1">
      <alignment vertical="top"/>
    </xf>
    <xf numFmtId="42" fontId="0" fillId="0" borderId="57" xfId="703" applyNumberFormat="1" applyFont="1" applyBorder="1" applyAlignment="1">
      <alignment vertical="top"/>
    </xf>
    <xf numFmtId="42" fontId="0" fillId="0" borderId="87" xfId="132" applyNumberFormat="1" applyFont="1" applyBorder="1"/>
    <xf numFmtId="42" fontId="0" fillId="0" borderId="4" xfId="132" applyNumberFormat="1" applyFont="1" applyBorder="1"/>
    <xf numFmtId="42" fontId="0" fillId="0" borderId="88" xfId="132" applyNumberFormat="1" applyFont="1" applyBorder="1"/>
    <xf numFmtId="42" fontId="34" fillId="0" borderId="45" xfId="132" applyNumberFormat="1" applyFont="1" applyBorder="1"/>
    <xf numFmtId="42" fontId="34"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89" xfId="132" applyFont="1" applyFill="1" applyBorder="1"/>
    <xf numFmtId="0" fontId="0" fillId="36" borderId="90" xfId="132" applyFont="1" applyFill="1" applyBorder="1"/>
    <xf numFmtId="0" fontId="0" fillId="36" borderId="91" xfId="132" applyFont="1" applyFill="1" applyBorder="1"/>
    <xf numFmtId="165" fontId="133" fillId="0" borderId="62" xfId="132" applyNumberFormat="1" applyBorder="1" applyAlignment="1">
      <alignment vertical="top" wrapText="1"/>
    </xf>
    <xf numFmtId="165" fontId="133" fillId="0" borderId="46" xfId="132" applyNumberFormat="1" applyBorder="1" applyAlignment="1">
      <alignment vertical="top" wrapText="1"/>
    </xf>
    <xf numFmtId="0" fontId="0" fillId="36" borderId="45" xfId="132" applyFont="1" applyFill="1" applyBorder="1"/>
    <xf numFmtId="165" fontId="0" fillId="0" borderId="46" xfId="703" applyNumberFormat="1" applyFont="1" applyFill="1" applyBorder="1" applyAlignment="1"/>
    <xf numFmtId="165" fontId="0" fillId="0" borderId="60" xfId="132" applyNumberFormat="1" applyFont="1" applyBorder="1"/>
    <xf numFmtId="0" fontId="0" fillId="36" borderId="68" xfId="132" applyFont="1" applyFill="1" applyBorder="1"/>
    <xf numFmtId="165" fontId="133" fillId="0" borderId="90" xfId="132" applyNumberFormat="1" applyBorder="1" applyAlignment="1">
      <alignment vertical="top" wrapText="1"/>
    </xf>
    <xf numFmtId="8" fontId="0" fillId="0" borderId="66" xfId="0" applyNumberFormat="1" applyBorder="1"/>
    <xf numFmtId="8" fontId="0" fillId="0" borderId="59" xfId="0" applyNumberFormat="1" applyBorder="1"/>
    <xf numFmtId="8" fontId="0" fillId="0" borderId="66" xfId="0" applyNumberFormat="1" applyBorder="1" applyAlignment="1">
      <alignment vertical="center" wrapText="1"/>
    </xf>
    <xf numFmtId="8" fontId="0" fillId="47" borderId="38" xfId="0" applyNumberFormat="1" applyFill="1" applyBorder="1"/>
    <xf numFmtId="8" fontId="0" fillId="47" borderId="47" xfId="0" applyNumberFormat="1" applyFill="1" applyBorder="1"/>
    <xf numFmtId="165" fontId="127" fillId="0" borderId="8" xfId="2" applyNumberFormat="1" applyFont="1" applyBorder="1" applyAlignment="1">
      <alignment horizontal="left" wrapText="1"/>
    </xf>
    <xf numFmtId="164" fontId="0" fillId="35" borderId="26" xfId="4" applyNumberFormat="1" applyFont="1" applyFill="1" applyBorder="1"/>
    <xf numFmtId="164" fontId="0" fillId="0" borderId="26" xfId="4" applyNumberFormat="1" applyFont="1" applyBorder="1"/>
    <xf numFmtId="0" fontId="71" fillId="0" borderId="0" xfId="0" applyFont="1"/>
    <xf numFmtId="42" fontId="0" fillId="0" borderId="0" xfId="0" applyNumberFormat="1"/>
    <xf numFmtId="3" fontId="0" fillId="0" borderId="26" xfId="4" applyNumberFormat="1" applyFont="1" applyBorder="1"/>
    <xf numFmtId="3" fontId="0" fillId="0" borderId="36" xfId="4" applyNumberFormat="1" applyFont="1" applyBorder="1"/>
    <xf numFmtId="165" fontId="133" fillId="36" borderId="27" xfId="2" applyNumberFormat="1" applyFill="1" applyBorder="1"/>
    <xf numFmtId="165" fontId="133" fillId="36" borderId="28" xfId="2" applyNumberFormat="1" applyFill="1" applyBorder="1"/>
    <xf numFmtId="165" fontId="133" fillId="36" borderId="71" xfId="2" applyNumberFormat="1" applyFill="1" applyBorder="1"/>
    <xf numFmtId="0" fontId="0" fillId="36" borderId="8" xfId="0" applyFill="1" applyBorder="1"/>
    <xf numFmtId="0" fontId="34"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0" fillId="0" borderId="8" xfId="0" applyBorder="1" applyAlignment="1">
      <alignment wrapText="1"/>
    </xf>
    <xf numFmtId="0" fontId="34" fillId="0" borderId="8" xfId="0" quotePrefix="1" applyFont="1" applyBorder="1" applyAlignment="1">
      <alignment horizontal="left" wrapText="1"/>
    </xf>
    <xf numFmtId="42" fontId="34" fillId="0" borderId="8" xfId="0" applyNumberFormat="1" applyFont="1" applyBorder="1"/>
    <xf numFmtId="9" fontId="34" fillId="0" borderId="8" xfId="0" applyNumberFormat="1" applyFont="1" applyBorder="1"/>
    <xf numFmtId="0" fontId="38" fillId="0" borderId="8" xfId="127" applyFont="1" applyBorder="1" applyAlignment="1">
      <alignment horizontal="justify" wrapText="1"/>
    </xf>
    <xf numFmtId="0" fontId="38" fillId="0" borderId="8" xfId="127" applyFont="1" applyBorder="1" applyAlignment="1">
      <alignment horizontal="center" wrapText="1"/>
    </xf>
    <xf numFmtId="43" fontId="38" fillId="0" borderId="8" xfId="39" applyFont="1" applyFill="1" applyBorder="1" applyAlignment="1">
      <alignment horizontal="center" wrapText="1"/>
    </xf>
    <xf numFmtId="0" fontId="38"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0" fontId="0" fillId="0" borderId="8" xfId="127" applyFont="1" applyBorder="1" applyAlignment="1">
      <alignment horizontal="left"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38" fillId="0" borderId="0" xfId="127" applyNumberFormat="1" applyFont="1"/>
    <xf numFmtId="9" fontId="0" fillId="37" borderId="8" xfId="64" applyNumberFormat="1" applyFont="1" applyFill="1" applyBorder="1" applyAlignment="1">
      <alignment wrapText="1"/>
    </xf>
    <xf numFmtId="0" fontId="0" fillId="0" borderId="8" xfId="127" applyFont="1" applyBorder="1" applyAlignment="1">
      <alignment horizontal="left" vertical="top" wrapText="1"/>
    </xf>
    <xf numFmtId="0" fontId="0" fillId="0" borderId="8" xfId="127" quotePrefix="1" applyFont="1" applyBorder="1" applyAlignment="1">
      <alignment horizontal="left" vertical="top" wrapText="1"/>
    </xf>
    <xf numFmtId="0" fontId="34" fillId="0" borderId="8" xfId="127" applyFont="1" applyBorder="1" applyAlignment="1">
      <alignment horizontal="center"/>
    </xf>
    <xf numFmtId="0" fontId="0" fillId="0" borderId="8" xfId="127" applyFont="1" applyBorder="1" applyAlignment="1">
      <alignment horizontal="center"/>
    </xf>
    <xf numFmtId="0" fontId="0" fillId="0" borderId="8" xfId="127" applyFont="1" applyBorder="1" applyAlignment="1">
      <alignment horizontal="justify" vertical="top" wrapText="1"/>
    </xf>
    <xf numFmtId="0" fontId="139" fillId="0" borderId="0" xfId="127" applyFont="1"/>
    <xf numFmtId="0" fontId="34" fillId="0" borderId="0" xfId="0" quotePrefix="1" applyFont="1" applyAlignment="1">
      <alignment horizontal="left"/>
    </xf>
    <xf numFmtId="2" fontId="0" fillId="0" borderId="0" xfId="0" applyNumberFormat="1"/>
    <xf numFmtId="0" fontId="35" fillId="36" borderId="40" xfId="127" applyFont="1" applyFill="1" applyBorder="1" applyAlignment="1">
      <alignment horizontal="center" vertical="center" wrapText="1"/>
    </xf>
    <xf numFmtId="14" fontId="35" fillId="0" borderId="32" xfId="127" applyNumberFormat="1" applyFont="1" applyBorder="1" applyAlignment="1">
      <alignment horizontal="left"/>
    </xf>
    <xf numFmtId="3" fontId="43" fillId="0" borderId="24" xfId="127" applyNumberFormat="1" applyFont="1" applyBorder="1" applyAlignment="1">
      <alignment horizontal="center" vertical="center"/>
    </xf>
    <xf numFmtId="3" fontId="43" fillId="0" borderId="29" xfId="127" applyNumberFormat="1" applyFont="1" applyBorder="1" applyAlignment="1">
      <alignment horizontal="center" vertical="center"/>
    </xf>
    <xf numFmtId="3" fontId="43" fillId="0" borderId="38" xfId="127" applyNumberFormat="1" applyFont="1" applyBorder="1" applyAlignment="1">
      <alignment horizontal="center" vertical="center"/>
    </xf>
    <xf numFmtId="3" fontId="43" fillId="0" borderId="28" xfId="127" applyNumberFormat="1" applyFont="1" applyBorder="1" applyAlignment="1">
      <alignment horizontal="center" vertical="center"/>
    </xf>
    <xf numFmtId="3" fontId="43" fillId="0" borderId="66" xfId="127" applyNumberFormat="1" applyFont="1" applyBorder="1" applyAlignment="1">
      <alignment horizontal="center" vertical="center"/>
    </xf>
    <xf numFmtId="3" fontId="43" fillId="0" borderId="27" xfId="127" applyNumberFormat="1" applyFont="1" applyBorder="1" applyAlignment="1">
      <alignment horizontal="center" vertical="center"/>
    </xf>
    <xf numFmtId="3" fontId="43" fillId="0" borderId="29" xfId="31323" applyNumberFormat="1" applyBorder="1" applyAlignment="1">
      <alignment horizontal="center" vertical="center"/>
    </xf>
    <xf numFmtId="3" fontId="43" fillId="0" borderId="41" xfId="31323" applyNumberFormat="1" applyBorder="1" applyAlignment="1">
      <alignment horizontal="center" vertical="center"/>
    </xf>
    <xf numFmtId="3" fontId="43" fillId="0" borderId="24" xfId="31323" applyNumberFormat="1" applyBorder="1" applyAlignment="1">
      <alignment horizontal="center" vertical="center"/>
    </xf>
    <xf numFmtId="3" fontId="43" fillId="0" borderId="38" xfId="31323" applyNumberFormat="1" applyBorder="1" applyAlignment="1">
      <alignment horizontal="center" vertical="center"/>
    </xf>
    <xf numFmtId="9" fontId="43" fillId="0" borderId="38" xfId="127" applyNumberFormat="1" applyFont="1" applyBorder="1" applyAlignment="1">
      <alignment horizontal="center" vertical="center"/>
    </xf>
    <xf numFmtId="14" fontId="35" fillId="0" borderId="31" xfId="127" applyNumberFormat="1" applyFont="1" applyBorder="1" applyAlignment="1">
      <alignment horizontal="left"/>
    </xf>
    <xf numFmtId="3" fontId="43" fillId="0" borderId="65" xfId="127" applyNumberFormat="1" applyFont="1" applyBorder="1" applyAlignment="1">
      <alignment horizontal="center" vertical="center"/>
    </xf>
    <xf numFmtId="3" fontId="43" fillId="0" borderId="8" xfId="127" applyNumberFormat="1" applyFont="1" applyBorder="1" applyAlignment="1">
      <alignment horizontal="center" vertical="center"/>
    </xf>
    <xf numFmtId="3" fontId="43" fillId="0" borderId="5" xfId="127" applyNumberFormat="1" applyFont="1" applyBorder="1" applyAlignment="1">
      <alignment horizontal="center" vertical="center"/>
    </xf>
    <xf numFmtId="3" fontId="43" fillId="0" borderId="8" xfId="31323" applyNumberFormat="1" applyBorder="1" applyAlignment="1">
      <alignment horizontal="center" vertical="center"/>
    </xf>
    <xf numFmtId="3" fontId="43" fillId="0" borderId="65" xfId="31323" applyNumberFormat="1" applyBorder="1" applyAlignment="1">
      <alignment horizontal="center" vertical="center"/>
    </xf>
    <xf numFmtId="1" fontId="43" fillId="0" borderId="65" xfId="31323" applyNumberFormat="1" applyBorder="1" applyAlignment="1">
      <alignment horizontal="center" vertical="center"/>
    </xf>
    <xf numFmtId="3" fontId="43" fillId="0" borderId="36" xfId="127" applyNumberFormat="1" applyFont="1" applyBorder="1" applyAlignment="1">
      <alignment horizontal="center" vertical="center"/>
    </xf>
    <xf numFmtId="3" fontId="43" fillId="0" borderId="25" xfId="127" applyNumberFormat="1" applyFont="1" applyBorder="1" applyAlignment="1">
      <alignment horizontal="center" vertical="center"/>
    </xf>
    <xf numFmtId="3" fontId="43" fillId="0" borderId="26" xfId="127" applyNumberFormat="1" applyFont="1" applyBorder="1" applyAlignment="1">
      <alignment horizontal="center" vertical="center"/>
    </xf>
    <xf numFmtId="3" fontId="43" fillId="0" borderId="34" xfId="127" applyNumberFormat="1" applyFont="1" applyBorder="1" applyAlignment="1">
      <alignment horizontal="center" vertical="center"/>
    </xf>
    <xf numFmtId="3" fontId="43" fillId="0" borderId="59" xfId="127" applyNumberFormat="1" applyFont="1" applyBorder="1" applyAlignment="1">
      <alignment horizontal="center" vertical="center"/>
    </xf>
    <xf numFmtId="3" fontId="43" fillId="0" borderId="26" xfId="31323" applyNumberFormat="1" applyBorder="1" applyAlignment="1">
      <alignment horizontal="center" vertical="center"/>
    </xf>
    <xf numFmtId="3" fontId="43" fillId="0" borderId="25" xfId="31323" applyNumberFormat="1" applyBorder="1" applyAlignment="1">
      <alignment horizontal="center" vertical="center"/>
    </xf>
    <xf numFmtId="3" fontId="43" fillId="0" borderId="42" xfId="31323" applyNumberFormat="1" applyBorder="1" applyAlignment="1">
      <alignment horizontal="center" vertical="center"/>
    </xf>
    <xf numFmtId="3" fontId="43" fillId="0" borderId="35" xfId="127" applyNumberFormat="1" applyFont="1" applyBorder="1" applyAlignment="1">
      <alignment horizontal="center" vertical="center"/>
    </xf>
    <xf numFmtId="0" fontId="35" fillId="0" borderId="70" xfId="127" applyFont="1" applyBorder="1" applyAlignment="1">
      <alignment horizontal="center"/>
    </xf>
    <xf numFmtId="3" fontId="35" fillId="0" borderId="89" xfId="127" applyNumberFormat="1" applyFont="1" applyBorder="1" applyAlignment="1">
      <alignment horizontal="center" vertical="center"/>
    </xf>
    <xf numFmtId="3" fontId="35" fillId="0" borderId="90" xfId="127" applyNumberFormat="1" applyFont="1" applyBorder="1" applyAlignment="1">
      <alignment horizontal="center" vertical="center"/>
    </xf>
    <xf numFmtId="3" fontId="35" fillId="0" borderId="91" xfId="127" applyNumberFormat="1" applyFont="1" applyBorder="1" applyAlignment="1">
      <alignment horizontal="center" vertical="center"/>
    </xf>
    <xf numFmtId="3" fontId="35" fillId="0" borderId="112" xfId="127" applyNumberFormat="1" applyFont="1" applyBorder="1" applyAlignment="1">
      <alignment horizontal="center" vertical="center"/>
    </xf>
    <xf numFmtId="3" fontId="35" fillId="0" borderId="113" xfId="127" applyNumberFormat="1" applyFont="1" applyBorder="1" applyAlignment="1">
      <alignment horizontal="center" vertical="center"/>
    </xf>
    <xf numFmtId="3" fontId="35" fillId="0" borderId="114" xfId="127" applyNumberFormat="1" applyFont="1" applyBorder="1" applyAlignment="1">
      <alignment horizontal="center" vertical="center"/>
    </xf>
    <xf numFmtId="9" fontId="35" fillId="0" borderId="115" xfId="127" applyNumberFormat="1" applyFont="1" applyBorder="1" applyAlignment="1">
      <alignment horizontal="center" vertical="center"/>
    </xf>
    <xf numFmtId="0" fontId="73" fillId="0" borderId="0" xfId="127" applyFont="1" applyAlignment="1">
      <alignment horizontal="center"/>
    </xf>
    <xf numFmtId="3" fontId="74" fillId="0" borderId="0" xfId="127" applyNumberFormat="1" applyFont="1"/>
    <xf numFmtId="3" fontId="74"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4" fillId="36" borderId="89" xfId="127" applyFont="1" applyFill="1" applyBorder="1" applyAlignment="1">
      <alignment horizontal="center" vertical="center" wrapText="1"/>
    </xf>
    <xf numFmtId="3" fontId="34" fillId="36" borderId="90" xfId="127" applyNumberFormat="1" applyFont="1" applyFill="1" applyBorder="1" applyAlignment="1">
      <alignment horizontal="center" vertical="center" wrapText="1"/>
    </xf>
    <xf numFmtId="0" fontId="34" fillId="36" borderId="90" xfId="127" applyFont="1" applyFill="1" applyBorder="1" applyAlignment="1">
      <alignment horizontal="center" vertical="center" wrapText="1"/>
    </xf>
    <xf numFmtId="0" fontId="34" fillId="36" borderId="91" xfId="127" applyFont="1" applyFill="1" applyBorder="1" applyAlignment="1">
      <alignment horizontal="center" vertical="center" wrapText="1"/>
    </xf>
    <xf numFmtId="179" fontId="34"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9" fontId="34" fillId="0" borderId="65" xfId="127" applyNumberFormat="1" applyFont="1" applyBorder="1" applyAlignment="1">
      <alignment horizontal="left"/>
    </xf>
    <xf numFmtId="3" fontId="0" fillId="0" borderId="8" xfId="127" applyNumberFormat="1" applyFont="1" applyBorder="1" applyAlignment="1">
      <alignment horizontal="center" vertical="center"/>
    </xf>
    <xf numFmtId="179" fontId="34"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4" fillId="0" borderId="89" xfId="127" applyFont="1" applyBorder="1" applyAlignment="1">
      <alignment horizontal="center"/>
    </xf>
    <xf numFmtId="3" fontId="34" fillId="0" borderId="90" xfId="127" applyNumberFormat="1" applyFont="1" applyBorder="1" applyAlignment="1">
      <alignment horizontal="center" vertical="center"/>
    </xf>
    <xf numFmtId="171" fontId="34" fillId="0" borderId="90" xfId="127" applyNumberFormat="1" applyFont="1" applyBorder="1" applyAlignment="1">
      <alignment horizontal="center" vertical="center"/>
    </xf>
    <xf numFmtId="171" fontId="34" fillId="0" borderId="91" xfId="127" applyNumberFormat="1" applyFont="1" applyBorder="1" applyAlignment="1">
      <alignment horizontal="center" vertical="center"/>
    </xf>
    <xf numFmtId="0" fontId="34" fillId="0" borderId="0" xfId="127" applyFont="1" applyAlignment="1">
      <alignment horizontal="center"/>
    </xf>
    <xf numFmtId="3" fontId="34" fillId="0" borderId="0" xfId="127" applyNumberFormat="1" applyFont="1" applyAlignment="1">
      <alignment horizontal="right"/>
    </xf>
    <xf numFmtId="10" fontId="34"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4" fillId="0" borderId="0" xfId="127" applyFont="1"/>
    <xf numFmtId="3" fontId="0" fillId="0" borderId="0" xfId="127" applyNumberFormat="1" applyFont="1"/>
    <xf numFmtId="3" fontId="133"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38" fillId="0" borderId="0" xfId="0" applyFont="1"/>
    <xf numFmtId="0" fontId="34" fillId="36" borderId="101" xfId="0" applyFont="1" applyFill="1" applyBorder="1" applyAlignment="1">
      <alignment horizontal="center" vertical="center" wrapText="1"/>
    </xf>
    <xf numFmtId="0" fontId="106" fillId="0" borderId="0" xfId="0" applyFont="1" applyAlignment="1">
      <alignment vertical="center"/>
    </xf>
    <xf numFmtId="0" fontId="0" fillId="0" borderId="65" xfId="0" applyBorder="1" applyAlignment="1">
      <alignment horizontal="right" vertical="center" wrapText="1"/>
    </xf>
    <xf numFmtId="37" fontId="0" fillId="0" borderId="8" xfId="4493" applyNumberFormat="1" applyFont="1" applyFill="1" applyBorder="1" applyAlignment="1">
      <alignment horizontal="center" vertical="center"/>
    </xf>
    <xf numFmtId="37" fontId="0" fillId="46" borderId="8" xfId="4493" applyNumberFormat="1" applyFont="1" applyFill="1" applyBorder="1" applyAlignment="1">
      <alignment horizontal="center" vertical="center"/>
    </xf>
    <xf numFmtId="3" fontId="0" fillId="46" borderId="8" xfId="1160" applyNumberFormat="1" applyFont="1" applyFill="1" applyBorder="1" applyAlignment="1">
      <alignment horizontal="center" vertical="center" wrapText="1"/>
    </xf>
    <xf numFmtId="3" fontId="0" fillId="46" borderId="66" xfId="1160" applyNumberFormat="1" applyFont="1" applyFill="1" applyBorder="1" applyAlignment="1">
      <alignment horizontal="center" vertical="center"/>
    </xf>
    <xf numFmtId="0" fontId="0" fillId="0" borderId="68" xfId="0" applyBorder="1" applyAlignment="1">
      <alignment horizontal="right" vertical="center" wrapText="1"/>
    </xf>
    <xf numFmtId="0" fontId="0" fillId="36" borderId="30" xfId="0" applyFill="1" applyBorder="1" applyAlignment="1">
      <alignment horizontal="right" vertical="center" wrapText="1"/>
    </xf>
    <xf numFmtId="9" fontId="0" fillId="47" borderId="30" xfId="0" applyNumberFormat="1" applyFill="1" applyBorder="1" applyAlignment="1">
      <alignment horizontal="center" vertical="center"/>
    </xf>
    <xf numFmtId="0" fontId="35" fillId="36" borderId="89" xfId="0" applyFont="1" applyFill="1" applyBorder="1" applyAlignment="1">
      <alignment horizontal="center" vertical="center" wrapText="1"/>
    </xf>
    <xf numFmtId="0" fontId="35" fillId="36" borderId="90" xfId="0" applyFont="1" applyFill="1" applyBorder="1" applyAlignment="1">
      <alignment horizontal="center" vertical="center" wrapText="1"/>
    </xf>
    <xf numFmtId="0" fontId="35" fillId="36" borderId="90" xfId="0" applyFont="1" applyFill="1" applyBorder="1" applyAlignment="1">
      <alignment horizontal="center" vertical="center"/>
    </xf>
    <xf numFmtId="0" fontId="35" fillId="36" borderId="91" xfId="0" applyFont="1" applyFill="1" applyBorder="1" applyAlignment="1">
      <alignment horizontal="center" vertical="center" wrapText="1"/>
    </xf>
    <xf numFmtId="0" fontId="0" fillId="0" borderId="27" xfId="127" applyFont="1" applyBorder="1"/>
    <xf numFmtId="3" fontId="0" fillId="0" borderId="29" xfId="0" applyNumberFormat="1" applyBorder="1" applyAlignment="1">
      <alignment horizontal="center" vertical="center"/>
    </xf>
    <xf numFmtId="9" fontId="0" fillId="0" borderId="29" xfId="0" applyNumberFormat="1" applyBorder="1" applyAlignment="1">
      <alignment horizontal="center" vertical="center"/>
    </xf>
    <xf numFmtId="9" fontId="0" fillId="0" borderId="29" xfId="1" applyFont="1" applyBorder="1" applyAlignment="1">
      <alignment horizontal="center"/>
    </xf>
    <xf numFmtId="9" fontId="0" fillId="0" borderId="104" xfId="0" applyNumberFormat="1" applyBorder="1" applyAlignment="1">
      <alignment horizontal="center" vertical="center"/>
    </xf>
    <xf numFmtId="0" fontId="0" fillId="0" borderId="43" xfId="127" applyFont="1" applyBorder="1"/>
    <xf numFmtId="9" fontId="0" fillId="0" borderId="8" xfId="0" applyNumberFormat="1" applyBorder="1" applyAlignment="1">
      <alignment horizontal="center" vertical="center"/>
    </xf>
    <xf numFmtId="9" fontId="0" fillId="0" borderId="66" xfId="0" applyNumberFormat="1" applyBorder="1" applyAlignment="1">
      <alignment horizontal="center" vertical="center"/>
    </xf>
    <xf numFmtId="0" fontId="34" fillId="0" borderId="70" xfId="0" applyFont="1" applyBorder="1"/>
    <xf numFmtId="3" fontId="34" fillId="0" borderId="30" xfId="0" applyNumberFormat="1" applyFont="1" applyBorder="1" applyAlignment="1">
      <alignment horizontal="center" vertical="center"/>
    </xf>
    <xf numFmtId="3" fontId="34" fillId="0" borderId="30" xfId="16261" applyNumberFormat="1" applyFont="1" applyBorder="1" applyAlignment="1">
      <alignment horizontal="center" vertical="center"/>
    </xf>
    <xf numFmtId="9" fontId="34" fillId="0" borderId="30" xfId="0" applyNumberFormat="1" applyFont="1" applyBorder="1" applyAlignment="1">
      <alignment horizontal="center" vertical="center"/>
    </xf>
    <xf numFmtId="9" fontId="34" fillId="0" borderId="59" xfId="0" applyNumberFormat="1" applyFont="1" applyBorder="1" applyAlignment="1">
      <alignment horizontal="center" vertical="center"/>
    </xf>
    <xf numFmtId="9" fontId="34" fillId="36" borderId="101" xfId="0" applyNumberFormat="1" applyFont="1" applyFill="1" applyBorder="1" applyAlignment="1">
      <alignment horizontal="center" vertical="center" wrapText="1"/>
    </xf>
    <xf numFmtId="0" fontId="0" fillId="0" borderId="65" xfId="0" applyBorder="1" applyAlignment="1">
      <alignment horizontal="left"/>
    </xf>
    <xf numFmtId="171" fontId="0" fillId="0" borderId="8" xfId="0" applyNumberFormat="1" applyBorder="1" applyAlignment="1">
      <alignment horizontal="center" vertical="center"/>
    </xf>
    <xf numFmtId="171" fontId="0" fillId="0" borderId="66"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4" fillId="0" borderId="89" xfId="0" applyFont="1" applyBorder="1" applyAlignment="1">
      <alignment horizontal="center"/>
    </xf>
    <xf numFmtId="3" fontId="34" fillId="0" borderId="90" xfId="0" applyNumberFormat="1" applyFont="1" applyBorder="1" applyAlignment="1">
      <alignment horizontal="center" vertical="center"/>
    </xf>
    <xf numFmtId="171" fontId="34" fillId="0" borderId="90" xfId="0" applyNumberFormat="1" applyFont="1" applyBorder="1" applyAlignment="1">
      <alignment horizontal="center" vertical="center"/>
    </xf>
    <xf numFmtId="0" fontId="34" fillId="36" borderId="26" xfId="0" applyFont="1" applyFill="1" applyBorder="1" applyAlignment="1">
      <alignment horizontal="center" vertical="center" wrapText="1"/>
    </xf>
    <xf numFmtId="0" fontId="34" fillId="36" borderId="33" xfId="0" applyFont="1" applyFill="1" applyBorder="1" applyAlignment="1">
      <alignment horizontal="center" vertical="center" wrapText="1"/>
    </xf>
    <xf numFmtId="0" fontId="34" fillId="36" borderId="44" xfId="0" applyFont="1" applyFill="1" applyBorder="1" applyAlignment="1">
      <alignment horizontal="center" vertical="center" wrapText="1"/>
    </xf>
    <xf numFmtId="0" fontId="0" fillId="0" borderId="69" xfId="0" applyBorder="1" applyAlignment="1">
      <alignment horizontal="left" vertical="center" wrapText="1"/>
    </xf>
    <xf numFmtId="164" fontId="0" fillId="0" borderId="8" xfId="39" applyNumberFormat="1" applyFont="1" applyBorder="1" applyAlignment="1">
      <alignment horizontal="center" vertical="center" wrapText="1"/>
    </xf>
    <xf numFmtId="0" fontId="33" fillId="0" borderId="69" xfId="0" applyFont="1" applyBorder="1" applyAlignment="1">
      <alignment horizontal="left" vertical="center" wrapText="1"/>
    </xf>
    <xf numFmtId="0" fontId="0" fillId="0" borderId="8" xfId="31325" applyFont="1" applyBorder="1" applyAlignment="1">
      <alignment horizontal="center" vertical="center"/>
    </xf>
    <xf numFmtId="0" fontId="0" fillId="0" borderId="56" xfId="31325" applyFont="1" applyBorder="1" applyAlignment="1">
      <alignment horizontal="center" vertical="center"/>
    </xf>
    <xf numFmtId="0" fontId="0" fillId="0" borderId="56" xfId="16272" applyFont="1" applyBorder="1"/>
    <xf numFmtId="0" fontId="71" fillId="0" borderId="8" xfId="0" applyFont="1" applyBorder="1"/>
    <xf numFmtId="0" fontId="71" fillId="0" borderId="8" xfId="0" applyFont="1" applyBorder="1" applyAlignment="1">
      <alignment horizontal="center"/>
    </xf>
    <xf numFmtId="0" fontId="71" fillId="0" borderId="56" xfId="0" applyFont="1" applyBorder="1" applyAlignment="1">
      <alignment horizontal="center"/>
    </xf>
    <xf numFmtId="0" fontId="0" fillId="0" borderId="56" xfId="16272" applyFont="1" applyBorder="1" applyAlignment="1">
      <alignment horizontal="center"/>
    </xf>
    <xf numFmtId="0" fontId="142" fillId="0" borderId="8" xfId="31325" applyFont="1" applyBorder="1" applyAlignment="1">
      <alignment horizontal="center" vertical="center"/>
    </xf>
    <xf numFmtId="0" fontId="0" fillId="0" borderId="69" xfId="895" applyFont="1" applyBorder="1" applyAlignment="1">
      <alignment horizontal="left"/>
    </xf>
    <xf numFmtId="0" fontId="34" fillId="0" borderId="45" xfId="31325" applyFont="1" applyBorder="1" applyAlignment="1">
      <alignment horizontal="left"/>
    </xf>
    <xf numFmtId="0" fontId="0" fillId="40" borderId="60" xfId="0" applyFill="1" applyBorder="1" applyAlignment="1">
      <alignment vertical="center" wrapText="1"/>
    </xf>
    <xf numFmtId="0" fontId="0" fillId="40" borderId="53" xfId="0" applyFill="1" applyBorder="1" applyAlignment="1">
      <alignment vertical="center" wrapText="1"/>
    </xf>
    <xf numFmtId="0" fontId="34" fillId="0" borderId="0" xfId="31325" applyFont="1" applyAlignment="1">
      <alignment horizontal="left"/>
    </xf>
    <xf numFmtId="0" fontId="0" fillId="0" borderId="0" xfId="31325" applyFont="1" applyAlignment="1">
      <alignment horizontal="center" vertical="center"/>
    </xf>
    <xf numFmtId="0" fontId="143" fillId="0" borderId="0" xfId="0" applyFont="1" applyAlignment="1">
      <alignment horizontal="center" vertical="center"/>
    </xf>
    <xf numFmtId="180" fontId="34" fillId="36" borderId="101" xfId="0" applyNumberFormat="1" applyFont="1" applyFill="1" applyBorder="1" applyAlignment="1">
      <alignment horizontal="center" vertical="center" wrapText="1"/>
    </xf>
    <xf numFmtId="171" fontId="0" fillId="0" borderId="0" xfId="0" applyNumberFormat="1"/>
    <xf numFmtId="9" fontId="34" fillId="0" borderId="90" xfId="0" applyNumberFormat="1" applyFont="1" applyBorder="1" applyAlignment="1">
      <alignment horizontal="center" vertical="center"/>
    </xf>
    <xf numFmtId="3" fontId="34" fillId="0" borderId="91" xfId="0" applyNumberFormat="1" applyFont="1" applyBorder="1" applyAlignment="1">
      <alignment horizontal="center" vertical="center"/>
    </xf>
    <xf numFmtId="3" fontId="34" fillId="0" borderId="0" xfId="0" applyNumberFormat="1" applyFont="1" applyAlignment="1">
      <alignment horizontal="center" vertical="center"/>
    </xf>
    <xf numFmtId="180" fontId="34" fillId="0" borderId="0" xfId="0" applyNumberFormat="1" applyFont="1" applyAlignment="1">
      <alignment horizontal="center" vertical="center"/>
    </xf>
    <xf numFmtId="10" fontId="34" fillId="0" borderId="0" xfId="0" applyNumberFormat="1" applyFont="1" applyAlignment="1">
      <alignment horizontal="center" vertical="center"/>
    </xf>
    <xf numFmtId="3" fontId="34" fillId="0" borderId="0" xfId="16279" applyNumberFormat="1" applyFont="1" applyAlignment="1">
      <alignment horizontal="center" vertical="center" wrapText="1"/>
    </xf>
    <xf numFmtId="0" fontId="0" fillId="0" borderId="0" xfId="0" applyAlignment="1">
      <alignment horizontal="center" vertical="center"/>
    </xf>
    <xf numFmtId="180" fontId="0" fillId="0" borderId="0" xfId="0" applyNumberFormat="1" applyAlignment="1">
      <alignment horizontal="center" vertical="center"/>
    </xf>
    <xf numFmtId="0" fontId="74" fillId="0" borderId="0" xfId="127" applyFont="1"/>
    <xf numFmtId="0" fontId="0" fillId="0" borderId="0" xfId="127" applyFont="1"/>
    <xf numFmtId="0" fontId="75" fillId="0" borderId="0" xfId="127" applyFont="1"/>
    <xf numFmtId="171" fontId="133" fillId="0" borderId="29" xfId="127" applyNumberFormat="1" applyBorder="1" applyAlignment="1">
      <alignment horizontal="center" vertical="center"/>
    </xf>
    <xf numFmtId="171" fontId="133" fillId="0" borderId="38" xfId="127" applyNumberFormat="1" applyBorder="1" applyAlignment="1">
      <alignment horizontal="center" vertical="center"/>
    </xf>
    <xf numFmtId="3" fontId="133" fillId="0" borderId="72" xfId="127" applyNumberFormat="1" applyBorder="1" applyAlignment="1">
      <alignment horizontal="center" vertical="center"/>
    </xf>
    <xf numFmtId="0" fontId="133" fillId="0" borderId="0" xfId="0" applyFont="1"/>
    <xf numFmtId="3" fontId="0" fillId="0" borderId="8" xfId="16259" applyNumberFormat="1" applyFont="1" applyBorder="1" applyAlignment="1">
      <alignment horizontal="center" vertical="center"/>
    </xf>
    <xf numFmtId="0" fontId="34" fillId="0" borderId="33" xfId="0" applyFont="1" applyBorder="1" applyAlignment="1">
      <alignment horizontal="center" vertical="center" wrapText="1"/>
    </xf>
    <xf numFmtId="0" fontId="33" fillId="0" borderId="69" xfId="31328" applyBorder="1" applyAlignment="1">
      <alignment horizontal="left" vertical="center" wrapText="1"/>
    </xf>
    <xf numFmtId="0" fontId="0" fillId="0" borderId="26" xfId="0" applyBorder="1" applyAlignment="1">
      <alignment horizontal="center" vertical="center" wrapText="1"/>
    </xf>
    <xf numFmtId="0" fontId="34" fillId="0" borderId="26" xfId="0" applyFont="1" applyBorder="1" applyAlignment="1">
      <alignment horizontal="center" vertical="center" wrapText="1"/>
    </xf>
    <xf numFmtId="164" fontId="0" fillId="0" borderId="8" xfId="39" applyNumberFormat="1" applyFont="1" applyFill="1" applyBorder="1" applyAlignment="1">
      <alignment horizontal="center" vertical="center" wrapText="1"/>
    </xf>
    <xf numFmtId="9" fontId="72" fillId="0" borderId="0" xfId="1" applyFont="1" applyAlignment="1">
      <alignment horizontal="center"/>
    </xf>
    <xf numFmtId="171" fontId="72" fillId="0" borderId="0" xfId="1" applyNumberFormat="1" applyFont="1" applyAlignment="1">
      <alignment horizontal="center"/>
    </xf>
    <xf numFmtId="171" fontId="0" fillId="0" borderId="0" xfId="0" applyNumberFormat="1" applyAlignment="1">
      <alignment horizontal="center"/>
    </xf>
    <xf numFmtId="3" fontId="71" fillId="0" borderId="30" xfId="0" applyNumberFormat="1" applyFont="1" applyBorder="1" applyAlignment="1">
      <alignment horizontal="center" wrapText="1"/>
    </xf>
    <xf numFmtId="164" fontId="0" fillId="0" borderId="31" xfId="0" applyNumberFormat="1" applyBorder="1" applyAlignment="1">
      <alignment horizontal="right"/>
    </xf>
    <xf numFmtId="164" fontId="71" fillId="0" borderId="31" xfId="0" applyNumberFormat="1" applyFont="1" applyBorder="1" applyAlignment="1">
      <alignment horizontal="right"/>
    </xf>
    <xf numFmtId="3" fontId="43" fillId="0" borderId="103" xfId="127" applyNumberFormat="1" applyFont="1" applyBorder="1" applyAlignment="1">
      <alignment horizontal="center" vertical="center"/>
    </xf>
    <xf numFmtId="171" fontId="0" fillId="0" borderId="0" xfId="1" applyNumberFormat="1" applyFont="1" applyAlignment="1">
      <alignment horizontal="center"/>
    </xf>
    <xf numFmtId="3" fontId="0" fillId="0" borderId="8" xfId="0" applyNumberFormat="1" applyBorder="1" applyAlignment="1">
      <alignment horizontal="center"/>
    </xf>
    <xf numFmtId="0" fontId="0" fillId="0" borderId="36" xfId="0" applyBorder="1" applyAlignment="1">
      <alignment horizontal="center"/>
    </xf>
    <xf numFmtId="3" fontId="0" fillId="0" borderId="36" xfId="0" applyNumberFormat="1" applyBorder="1" applyAlignment="1">
      <alignment horizontal="center"/>
    </xf>
    <xf numFmtId="9" fontId="0" fillId="0" borderId="36" xfId="0" applyNumberFormat="1" applyBorder="1" applyAlignment="1">
      <alignment horizontal="center"/>
    </xf>
    <xf numFmtId="171" fontId="0" fillId="0" borderId="36" xfId="0" applyNumberFormat="1" applyBorder="1" applyAlignment="1">
      <alignment horizontal="center"/>
    </xf>
    <xf numFmtId="3" fontId="0" fillId="0" borderId="57" xfId="0" applyNumberFormat="1" applyBorder="1" applyAlignment="1">
      <alignment horizontal="center" wrapText="1"/>
    </xf>
    <xf numFmtId="3" fontId="0" fillId="0" borderId="29" xfId="0" applyNumberFormat="1" applyBorder="1" applyAlignment="1">
      <alignment horizontal="center"/>
    </xf>
    <xf numFmtId="0" fontId="0" fillId="0" borderId="37" xfId="0" applyBorder="1" applyAlignment="1">
      <alignment horizontal="center"/>
    </xf>
    <xf numFmtId="3" fontId="0" fillId="0" borderId="37" xfId="0" applyNumberFormat="1" applyBorder="1" applyAlignment="1">
      <alignment horizontal="center"/>
    </xf>
    <xf numFmtId="9" fontId="0" fillId="0" borderId="37" xfId="0" applyNumberFormat="1" applyBorder="1" applyAlignment="1">
      <alignment horizontal="center"/>
    </xf>
    <xf numFmtId="171" fontId="0" fillId="0" borderId="37" xfId="0" applyNumberFormat="1" applyBorder="1" applyAlignment="1">
      <alignment horizontal="center"/>
    </xf>
    <xf numFmtId="3" fontId="0" fillId="0" borderId="71" xfId="0" applyNumberFormat="1" applyBorder="1" applyAlignment="1">
      <alignment horizontal="center" wrapText="1"/>
    </xf>
    <xf numFmtId="42" fontId="0" fillId="48" borderId="8" xfId="64" applyNumberFormat="1" applyFont="1" applyFill="1" applyBorder="1" applyAlignment="1">
      <alignment wrapText="1"/>
    </xf>
    <xf numFmtId="3" fontId="71" fillId="0" borderId="29" xfId="0" applyNumberFormat="1" applyFont="1" applyBorder="1" applyAlignment="1">
      <alignment horizontal="center" vertical="center"/>
    </xf>
    <xf numFmtId="3" fontId="71" fillId="0" borderId="37" xfId="0" applyNumberFormat="1" applyFont="1" applyBorder="1" applyAlignment="1">
      <alignment horizontal="center" vertical="center"/>
    </xf>
    <xf numFmtId="181" fontId="0" fillId="0" borderId="0" xfId="0" applyNumberFormat="1" applyAlignment="1">
      <alignment horizontal="center"/>
    </xf>
    <xf numFmtId="10" fontId="0" fillId="0" borderId="66" xfId="0" applyNumberFormat="1" applyBorder="1" applyAlignment="1">
      <alignment horizontal="center" vertical="center"/>
    </xf>
    <xf numFmtId="0" fontId="0" fillId="0" borderId="0" xfId="0" quotePrefix="1" applyAlignment="1">
      <alignment horizontal="left"/>
    </xf>
    <xf numFmtId="0" fontId="34" fillId="36" borderId="65" xfId="0" applyFont="1" applyFill="1" applyBorder="1" applyAlignment="1">
      <alignment horizontal="center" vertical="center" wrapText="1"/>
    </xf>
    <xf numFmtId="0" fontId="71" fillId="35" borderId="0" xfId="848" applyFont="1" applyFill="1" applyAlignment="1">
      <alignment horizontal="left" vertical="center" wrapText="1"/>
    </xf>
    <xf numFmtId="3" fontId="71" fillId="0" borderId="8" xfId="31304" applyNumberFormat="1" applyFont="1" applyFill="1" applyBorder="1" applyAlignment="1">
      <alignment horizontal="center" vertical="center"/>
    </xf>
    <xf numFmtId="3" fontId="71" fillId="0" borderId="29" xfId="31304" applyNumberFormat="1" applyFont="1" applyFill="1" applyBorder="1" applyAlignment="1">
      <alignment horizontal="center" vertical="center"/>
    </xf>
    <xf numFmtId="164" fontId="74" fillId="0" borderId="117" xfId="4" applyNumberFormat="1" applyFont="1" applyBorder="1"/>
    <xf numFmtId="9" fontId="74" fillId="0" borderId="118" xfId="1" applyFont="1" applyBorder="1"/>
    <xf numFmtId="9" fontId="0" fillId="47" borderId="59" xfId="0" applyNumberFormat="1" applyFill="1" applyBorder="1" applyAlignment="1">
      <alignment horizontal="center" vertical="center"/>
    </xf>
    <xf numFmtId="10" fontId="34" fillId="0" borderId="91" xfId="0" applyNumberFormat="1" applyFont="1" applyBorder="1" applyAlignment="1">
      <alignment horizontal="center" vertical="center"/>
    </xf>
    <xf numFmtId="164" fontId="0" fillId="0" borderId="66" xfId="39" applyNumberFormat="1" applyFont="1" applyFill="1" applyBorder="1" applyAlignment="1">
      <alignment horizontal="center" vertical="center" wrapText="1"/>
    </xf>
    <xf numFmtId="164" fontId="0" fillId="0" borderId="66" xfId="39" applyNumberFormat="1" applyFont="1" applyBorder="1" applyAlignment="1">
      <alignment horizontal="center" vertical="center" wrapText="1"/>
    </xf>
    <xf numFmtId="164" fontId="34" fillId="0" borderId="30" xfId="39" applyNumberFormat="1" applyFont="1" applyBorder="1" applyAlignment="1">
      <alignment horizontal="center" vertical="center" wrapText="1"/>
    </xf>
    <xf numFmtId="164" fontId="34" fillId="0" borderId="59" xfId="39" applyNumberFormat="1" applyFont="1" applyFill="1" applyBorder="1" applyAlignment="1">
      <alignment horizontal="center" vertical="center" wrapText="1"/>
    </xf>
    <xf numFmtId="37" fontId="0" fillId="0" borderId="8" xfId="4493" applyNumberFormat="1" applyFont="1" applyBorder="1" applyAlignment="1">
      <alignment horizontal="center" vertical="center"/>
    </xf>
    <xf numFmtId="10" fontId="133" fillId="0" borderId="0" xfId="0" applyNumberFormat="1" applyFont="1"/>
    <xf numFmtId="42" fontId="133" fillId="0" borderId="0" xfId="132" applyNumberFormat="1"/>
    <xf numFmtId="9" fontId="133" fillId="0" borderId="0" xfId="1"/>
    <xf numFmtId="164" fontId="1" fillId="43" borderId="8" xfId="0" applyNumberFormat="1" applyFont="1" applyFill="1" applyBorder="1"/>
    <xf numFmtId="175" fontId="1" fillId="43" borderId="8" xfId="0" applyNumberFormat="1" applyFont="1" applyFill="1" applyBorder="1"/>
    <xf numFmtId="0" fontId="1" fillId="43" borderId="8" xfId="0" applyFont="1" applyFill="1" applyBorder="1"/>
    <xf numFmtId="165" fontId="1" fillId="43" borderId="8" xfId="2" applyNumberFormat="1" applyFont="1" applyFill="1" applyBorder="1"/>
    <xf numFmtId="164" fontId="1" fillId="43" borderId="90" xfId="0" applyNumberFormat="1" applyFont="1" applyFill="1" applyBorder="1"/>
    <xf numFmtId="165" fontId="1" fillId="43" borderId="90" xfId="2" applyNumberFormat="1" applyFont="1" applyFill="1" applyBorder="1"/>
    <xf numFmtId="0" fontId="1" fillId="34" borderId="75" xfId="0" applyFont="1" applyFill="1" applyBorder="1" applyAlignment="1">
      <alignment horizontal="center"/>
    </xf>
    <xf numFmtId="0" fontId="1" fillId="34" borderId="76" xfId="0" applyFont="1" applyFill="1" applyBorder="1" applyAlignment="1">
      <alignment horizontal="center"/>
    </xf>
    <xf numFmtId="42" fontId="0" fillId="0" borderId="0" xfId="1" applyNumberFormat="1" applyFont="1"/>
    <xf numFmtId="49" fontId="35" fillId="0" borderId="0" xfId="132" quotePrefix="1" applyNumberFormat="1" applyFont="1" applyAlignment="1">
      <alignment horizontal="center"/>
    </xf>
    <xf numFmtId="0" fontId="133" fillId="0" borderId="0" xfId="31305" quotePrefix="1" applyAlignment="1">
      <alignment horizontal="left" vertical="top" wrapText="1"/>
    </xf>
    <xf numFmtId="0" fontId="0" fillId="0" borderId="0" xfId="0" quotePrefix="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34" fillId="36" borderId="101" xfId="0" applyFont="1" applyFill="1" applyBorder="1" applyAlignment="1">
      <alignment horizontal="center"/>
    </xf>
    <xf numFmtId="0" fontId="0" fillId="0" borderId="0" xfId="146" applyFont="1" applyAlignment="1">
      <alignment wrapText="1"/>
    </xf>
    <xf numFmtId="0" fontId="34" fillId="0" borderId="0" xfId="0" applyFont="1" applyAlignment="1">
      <alignment horizontal="center"/>
    </xf>
    <xf numFmtId="0" fontId="34" fillId="36" borderId="8" xfId="0" applyFont="1" applyFill="1" applyBorder="1" applyAlignment="1">
      <alignment horizontal="center"/>
    </xf>
    <xf numFmtId="0" fontId="34" fillId="36" borderId="66" xfId="0" applyFont="1" applyFill="1" applyBorder="1" applyAlignment="1">
      <alignment horizontal="center"/>
    </xf>
    <xf numFmtId="0" fontId="35" fillId="36" borderId="87" xfId="0" applyFont="1" applyFill="1" applyBorder="1" applyAlignment="1">
      <alignment horizontal="center"/>
    </xf>
    <xf numFmtId="49" fontId="35" fillId="0" borderId="0" xfId="0" applyNumberFormat="1" applyFont="1" applyAlignment="1">
      <alignment horizontal="center"/>
    </xf>
    <xf numFmtId="0" fontId="0" fillId="0" borderId="0" xfId="0" applyAlignment="1">
      <alignment horizontal="center"/>
    </xf>
    <xf numFmtId="0" fontId="0" fillId="0" borderId="0" xfId="127" applyFont="1" applyAlignment="1">
      <alignment horizontal="left" wrapText="1"/>
    </xf>
    <xf numFmtId="0" fontId="0" fillId="0" borderId="0" xfId="0" applyAlignment="1">
      <alignment horizontal="center" wrapText="1"/>
    </xf>
    <xf numFmtId="49" fontId="34" fillId="0" borderId="0" xfId="0" applyNumberFormat="1" applyFont="1" applyAlignment="1">
      <alignment horizontal="center" vertical="center"/>
    </xf>
    <xf numFmtId="49" fontId="0" fillId="0" borderId="0" xfId="0" applyNumberFormat="1" applyAlignment="1">
      <alignment horizontal="center" vertical="center"/>
    </xf>
    <xf numFmtId="0" fontId="34" fillId="36" borderId="29" xfId="0" applyFont="1" applyFill="1" applyBorder="1" applyAlignment="1">
      <alignment horizontal="center"/>
    </xf>
    <xf numFmtId="0" fontId="34" fillId="36" borderId="72" xfId="0" applyFont="1" applyFill="1" applyBorder="1" applyAlignment="1">
      <alignment horizontal="center"/>
    </xf>
    <xf numFmtId="0" fontId="34" fillId="36" borderId="8" xfId="0" applyFont="1" applyFill="1" applyBorder="1" applyAlignment="1">
      <alignment horizontal="center" wrapText="1"/>
    </xf>
    <xf numFmtId="49" fontId="0" fillId="0" borderId="0" xfId="0" applyNumberFormat="1" applyAlignment="1">
      <alignment horizontal="center"/>
    </xf>
    <xf numFmtId="49" fontId="34" fillId="0" borderId="0" xfId="0" applyNumberFormat="1" applyFont="1" applyAlignment="1">
      <alignment horizontal="center"/>
    </xf>
    <xf numFmtId="6" fontId="43" fillId="0" borderId="29" xfId="0" applyNumberFormat="1" applyFont="1" applyBorder="1" applyAlignment="1">
      <alignment horizontal="right" wrapText="1"/>
    </xf>
    <xf numFmtId="0" fontId="34" fillId="36" borderId="8" xfId="0" quotePrefix="1" applyFont="1" applyFill="1" applyBorder="1" applyAlignment="1">
      <alignment horizontal="center"/>
    </xf>
    <xf numFmtId="0" fontId="133" fillId="0" borderId="0" xfId="0" applyFont="1" applyAlignment="1">
      <alignment horizontal="left"/>
    </xf>
    <xf numFmtId="0" fontId="133" fillId="0" borderId="0" xfId="31305" quotePrefix="1" applyAlignment="1">
      <alignment horizontal="left" wrapText="1"/>
    </xf>
    <xf numFmtId="0" fontId="35" fillId="36" borderId="68" xfId="127" applyFont="1" applyFill="1" applyBorder="1" applyAlignment="1">
      <alignment horizontal="center" vertical="center" wrapText="1"/>
    </xf>
    <xf numFmtId="0" fontId="35" fillId="36" borderId="30" xfId="127" applyFont="1" applyFill="1" applyBorder="1" applyAlignment="1">
      <alignment horizontal="center" vertical="center" wrapText="1"/>
    </xf>
    <xf numFmtId="0" fontId="35" fillId="36" borderId="59" xfId="127" applyFont="1" applyFill="1" applyBorder="1" applyAlignment="1">
      <alignment horizontal="center" vertical="center" wrapText="1"/>
    </xf>
    <xf numFmtId="0" fontId="34" fillId="0" borderId="0" xfId="0" applyFont="1" applyAlignment="1">
      <alignment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vertical="center"/>
    </xf>
    <xf numFmtId="0" fontId="34" fillId="36" borderId="103" xfId="0" applyFont="1" applyFill="1" applyBorder="1" applyAlignment="1">
      <alignment horizontal="center" vertical="center" wrapText="1"/>
    </xf>
    <xf numFmtId="0" fontId="0" fillId="0" borderId="0" xfId="0" quotePrefix="1" applyAlignment="1">
      <alignment horizontal="left" wrapText="1"/>
    </xf>
    <xf numFmtId="0" fontId="71" fillId="35" borderId="0" xfId="848" applyFont="1" applyFill="1" applyAlignment="1">
      <alignment horizontal="left" vertical="center" wrapText="1"/>
    </xf>
    <xf numFmtId="0" fontId="110" fillId="38" borderId="26" xfId="0" applyFont="1" applyFill="1" applyBorder="1" applyAlignment="1">
      <alignment horizontal="center" vertical="center" wrapText="1"/>
    </xf>
    <xf numFmtId="0" fontId="34" fillId="0" borderId="0" xfId="132" quotePrefix="1" applyFont="1" applyAlignment="1">
      <alignment horizontal="left" wrapText="1"/>
    </xf>
    <xf numFmtId="0" fontId="35" fillId="0" borderId="87" xfId="132" applyFont="1" applyBorder="1" applyAlignment="1">
      <alignment horizontal="center"/>
    </xf>
    <xf numFmtId="0" fontId="35" fillId="0" borderId="4" xfId="132" applyFont="1" applyBorder="1" applyAlignment="1">
      <alignment horizontal="center"/>
    </xf>
    <xf numFmtId="0" fontId="35" fillId="0" borderId="88" xfId="132" applyFont="1" applyBorder="1" applyAlignment="1">
      <alignment horizontal="center"/>
    </xf>
    <xf numFmtId="0" fontId="133" fillId="0" borderId="0" xfId="31305" quotePrefix="1" applyAlignment="1">
      <alignment horizontal="left" vertical="top" wrapText="1"/>
    </xf>
    <xf numFmtId="0" fontId="133" fillId="0" borderId="0" xfId="0" quotePrefix="1" applyFont="1" applyAlignment="1">
      <alignment horizontal="left" wrapText="1"/>
    </xf>
    <xf numFmtId="0" fontId="133" fillId="0" borderId="0" xfId="31399" quotePrefix="1" applyFont="1" applyAlignment="1">
      <alignment horizontal="left" wrapText="1"/>
    </xf>
    <xf numFmtId="0" fontId="35" fillId="0" borderId="0" xfId="132" applyFont="1" applyAlignment="1">
      <alignment horizontal="center"/>
    </xf>
    <xf numFmtId="0" fontId="133" fillId="0" borderId="0" xfId="132" applyAlignment="1">
      <alignment horizontal="center"/>
    </xf>
    <xf numFmtId="49" fontId="35" fillId="0" borderId="0" xfId="132" quotePrefix="1" applyNumberFormat="1" applyFont="1" applyAlignment="1">
      <alignment horizontal="center"/>
    </xf>
    <xf numFmtId="49" fontId="133" fillId="0" borderId="0" xfId="132" applyNumberFormat="1" applyAlignment="1">
      <alignment horizontal="center"/>
    </xf>
    <xf numFmtId="0" fontId="34" fillId="36" borderId="103" xfId="132" quotePrefix="1" applyFont="1" applyFill="1" applyBorder="1" applyAlignment="1">
      <alignment horizontal="center"/>
    </xf>
    <xf numFmtId="0" fontId="34" fillId="36" borderId="101" xfId="132" applyFont="1" applyFill="1" applyBorder="1" applyAlignment="1">
      <alignment horizontal="center"/>
    </xf>
    <xf numFmtId="0" fontId="34" fillId="36" borderId="104" xfId="132" applyFont="1" applyFill="1" applyBorder="1" applyAlignment="1">
      <alignment horizontal="center"/>
    </xf>
    <xf numFmtId="0" fontId="34" fillId="36" borderId="103" xfId="132" applyFont="1" applyFill="1" applyBorder="1" applyAlignment="1">
      <alignment horizontal="center"/>
    </xf>
    <xf numFmtId="0" fontId="34" fillId="0" borderId="0" xfId="0" quotePrefix="1" applyFont="1" applyAlignment="1">
      <alignment horizontal="left" wrapText="1"/>
    </xf>
    <xf numFmtId="0" fontId="34" fillId="0" borderId="0" xfId="0" applyFont="1" applyAlignment="1">
      <alignment horizontal="left" wrapText="1"/>
    </xf>
    <xf numFmtId="0" fontId="0" fillId="0" borderId="0" xfId="0" quotePrefix="1" applyAlignment="1">
      <alignment horizontal="left" vertical="top" wrapText="1"/>
    </xf>
    <xf numFmtId="0" fontId="0" fillId="0" borderId="0" xfId="0" applyAlignment="1">
      <alignment horizontal="left" vertical="top" wrapText="1"/>
    </xf>
    <xf numFmtId="0" fontId="34" fillId="0" borderId="0" xfId="132" applyFont="1" applyAlignment="1">
      <alignment horizontal="center"/>
    </xf>
    <xf numFmtId="0" fontId="0" fillId="0" borderId="0" xfId="132" applyFont="1" applyAlignment="1">
      <alignment horizontal="center"/>
    </xf>
    <xf numFmtId="49" fontId="34" fillId="0" borderId="0" xfId="132" quotePrefix="1" applyNumberFormat="1" applyFont="1" applyAlignment="1">
      <alignment horizontal="center"/>
    </xf>
    <xf numFmtId="49" fontId="0" fillId="0" borderId="0" xfId="132" applyNumberFormat="1" applyFont="1" applyAlignment="1">
      <alignment horizontal="center"/>
    </xf>
    <xf numFmtId="0" fontId="34" fillId="36" borderId="24" xfId="528" applyFont="1" applyFill="1" applyBorder="1" applyAlignment="1">
      <alignment horizontal="center"/>
    </xf>
    <xf numFmtId="0" fontId="34" fillId="36" borderId="29" xfId="528" applyFont="1" applyFill="1" applyBorder="1" applyAlignment="1">
      <alignment horizontal="center"/>
    </xf>
    <xf numFmtId="0" fontId="34" fillId="36" borderId="38" xfId="528" applyFont="1" applyFill="1" applyBorder="1" applyAlignment="1">
      <alignment horizontal="center"/>
    </xf>
    <xf numFmtId="0" fontId="34" fillId="37" borderId="100" xfId="528" applyFont="1" applyFill="1" applyBorder="1" applyAlignment="1">
      <alignment horizontal="center" wrapText="1"/>
    </xf>
    <xf numFmtId="0" fontId="34" fillId="37" borderId="105" xfId="528" applyFont="1" applyFill="1" applyBorder="1" applyAlignment="1">
      <alignment horizontal="center" wrapText="1"/>
    </xf>
    <xf numFmtId="0" fontId="34" fillId="37" borderId="102" xfId="528" applyFont="1" applyFill="1" applyBorder="1" applyAlignment="1">
      <alignment horizontal="center" wrapText="1"/>
    </xf>
    <xf numFmtId="0" fontId="34" fillId="36" borderId="103" xfId="528" applyFont="1" applyFill="1" applyBorder="1" applyAlignment="1">
      <alignment horizontal="center"/>
    </xf>
    <xf numFmtId="0" fontId="34" fillId="36" borderId="101" xfId="528" applyFont="1" applyFill="1" applyBorder="1" applyAlignment="1">
      <alignment horizontal="center"/>
    </xf>
    <xf numFmtId="0" fontId="34" fillId="36" borderId="104" xfId="528" applyFont="1" applyFill="1" applyBorder="1" applyAlignment="1">
      <alignment horizontal="center"/>
    </xf>
    <xf numFmtId="0" fontId="35" fillId="36" borderId="87" xfId="528" applyFont="1" applyFill="1" applyBorder="1" applyAlignment="1">
      <alignment horizontal="center"/>
    </xf>
    <xf numFmtId="0" fontId="35" fillId="36" borderId="4" xfId="528" applyFont="1" applyFill="1" applyBorder="1" applyAlignment="1">
      <alignment horizontal="center"/>
    </xf>
    <xf numFmtId="0" fontId="35" fillId="36" borderId="88" xfId="528" applyFont="1" applyFill="1" applyBorder="1" applyAlignment="1">
      <alignment horizontal="center"/>
    </xf>
    <xf numFmtId="0" fontId="35" fillId="0" borderId="0" xfId="0" applyFont="1" applyAlignment="1">
      <alignment horizontal="center"/>
    </xf>
    <xf numFmtId="0" fontId="34" fillId="37" borderId="51" xfId="528" applyFont="1" applyFill="1" applyBorder="1" applyAlignment="1">
      <alignment horizontal="center" wrapText="1"/>
    </xf>
    <xf numFmtId="0" fontId="34" fillId="37" borderId="97" xfId="528" applyFont="1" applyFill="1" applyBorder="1" applyAlignment="1">
      <alignment horizontal="center" wrapText="1"/>
    </xf>
    <xf numFmtId="0" fontId="34" fillId="37" borderId="99" xfId="528" applyFont="1" applyFill="1" applyBorder="1" applyAlignment="1">
      <alignment horizontal="center" wrapText="1"/>
    </xf>
    <xf numFmtId="0" fontId="34" fillId="36" borderId="96" xfId="528" applyFont="1" applyFill="1" applyBorder="1" applyAlignment="1">
      <alignment horizontal="center"/>
    </xf>
    <xf numFmtId="0" fontId="34" fillId="36" borderId="92" xfId="528" applyFont="1" applyFill="1" applyBorder="1" applyAlignment="1">
      <alignment horizontal="center"/>
    </xf>
    <xf numFmtId="0" fontId="34" fillId="36" borderId="95" xfId="528" applyFont="1" applyFill="1" applyBorder="1" applyAlignment="1">
      <alignment horizontal="center"/>
    </xf>
    <xf numFmtId="0" fontId="0" fillId="0" borderId="0" xfId="0" applyAlignment="1">
      <alignment wrapText="1"/>
    </xf>
    <xf numFmtId="0" fontId="122" fillId="0" borderId="0" xfId="0" applyFont="1" applyAlignment="1">
      <alignment wrapText="1"/>
    </xf>
    <xf numFmtId="0" fontId="0" fillId="0" borderId="0" xfId="0" applyAlignment="1"/>
    <xf numFmtId="0" fontId="0" fillId="0" borderId="0" xfId="0" applyAlignment="1">
      <alignment vertical="top" wrapText="1"/>
    </xf>
    <xf numFmtId="0" fontId="0" fillId="0" borderId="0" xfId="0" applyAlignment="1">
      <alignment horizontal="left" wrapText="1"/>
    </xf>
    <xf numFmtId="0" fontId="35" fillId="36" borderId="99" xfId="0" applyFont="1" applyFill="1" applyBorder="1" applyAlignment="1">
      <alignment horizontal="center"/>
    </xf>
    <xf numFmtId="0" fontId="35" fillId="36" borderId="51" xfId="0" applyFont="1" applyFill="1" applyBorder="1" applyAlignment="1">
      <alignment horizontal="center"/>
    </xf>
    <xf numFmtId="0" fontId="35" fillId="36" borderId="97" xfId="0" applyFont="1" applyFill="1" applyBorder="1" applyAlignment="1">
      <alignment horizontal="center"/>
    </xf>
    <xf numFmtId="0" fontId="34" fillId="36" borderId="103" xfId="0" applyFont="1" applyFill="1" applyBorder="1" applyAlignment="1">
      <alignment horizontal="center"/>
    </xf>
    <xf numFmtId="0" fontId="34" fillId="36" borderId="101" xfId="0" applyFont="1" applyFill="1" applyBorder="1" applyAlignment="1">
      <alignment horizontal="center"/>
    </xf>
    <xf numFmtId="0" fontId="34" fillId="36" borderId="104" xfId="0" applyFont="1" applyFill="1" applyBorder="1" applyAlignment="1">
      <alignment horizontal="center"/>
    </xf>
    <xf numFmtId="0" fontId="0" fillId="0" borderId="0" xfId="146" applyFont="1" applyAlignment="1">
      <alignment vertical="top" wrapText="1"/>
    </xf>
    <xf numFmtId="0" fontId="0" fillId="0" borderId="0" xfId="146" applyFont="1" applyAlignment="1">
      <alignment wrapText="1"/>
    </xf>
    <xf numFmtId="0" fontId="0" fillId="0" borderId="0" xfId="146" applyFont="1" applyAlignment="1">
      <alignment horizontal="left" wrapText="1"/>
    </xf>
    <xf numFmtId="0" fontId="34" fillId="0" borderId="0" xfId="0" applyFont="1" applyAlignment="1">
      <alignment horizontal="center"/>
    </xf>
    <xf numFmtId="0" fontId="35" fillId="36" borderId="101" xfId="0" applyFont="1" applyFill="1" applyBorder="1" applyAlignment="1">
      <alignment horizontal="center" wrapText="1"/>
    </xf>
    <xf numFmtId="0" fontId="35" fillId="36" borderId="104" xfId="0" applyFont="1" applyFill="1" applyBorder="1" applyAlignment="1">
      <alignment horizontal="center" wrapText="1"/>
    </xf>
    <xf numFmtId="0" fontId="34" fillId="36" borderId="8" xfId="0" applyFont="1" applyFill="1" applyBorder="1" applyAlignment="1">
      <alignment horizontal="center"/>
    </xf>
    <xf numFmtId="0" fontId="34" fillId="36" borderId="66" xfId="0" applyFont="1" applyFill="1" applyBorder="1" applyAlignment="1">
      <alignment horizontal="center"/>
    </xf>
    <xf numFmtId="0" fontId="72" fillId="0" borderId="0" xfId="0" applyFont="1" applyAlignment="1">
      <alignment horizontal="center" wrapText="1"/>
    </xf>
    <xf numFmtId="0" fontId="35" fillId="0" borderId="0" xfId="0" applyFont="1" applyAlignment="1">
      <alignment horizontal="center" wrapText="1"/>
    </xf>
    <xf numFmtId="0" fontId="71" fillId="0" borderId="0" xfId="0" applyFont="1" applyAlignment="1">
      <alignment vertical="center" wrapText="1"/>
    </xf>
    <xf numFmtId="0" fontId="35" fillId="36" borderId="87" xfId="0" applyFont="1" applyFill="1" applyBorder="1" applyAlignment="1">
      <alignment horizontal="center"/>
    </xf>
    <xf numFmtId="0" fontId="35" fillId="36" borderId="88" xfId="0" applyFont="1" applyFill="1" applyBorder="1" applyAlignment="1">
      <alignment horizontal="center"/>
    </xf>
    <xf numFmtId="49" fontId="35" fillId="0" borderId="0" xfId="0" applyNumberFormat="1" applyFont="1" applyAlignment="1">
      <alignment horizontal="center"/>
    </xf>
    <xf numFmtId="0" fontId="0" fillId="0" borderId="0" xfId="0" applyAlignment="1">
      <alignment horizontal="center"/>
    </xf>
    <xf numFmtId="0" fontId="34" fillId="0" borderId="80" xfId="0" applyFont="1" applyBorder="1" applyAlignment="1">
      <alignment horizontal="center" wrapText="1"/>
    </xf>
    <xf numFmtId="0" fontId="34" fillId="0" borderId="72" xfId="0" applyFont="1" applyBorder="1" applyAlignment="1">
      <alignment horizontal="center" wrapText="1"/>
    </xf>
    <xf numFmtId="0" fontId="34" fillId="0" borderId="42" xfId="0" applyFont="1" applyBorder="1" applyAlignment="1">
      <alignment horizontal="center" wrapText="1"/>
    </xf>
    <xf numFmtId="0" fontId="34" fillId="0" borderId="80" xfId="0" applyFont="1" applyBorder="1" applyAlignment="1">
      <alignment horizontal="center"/>
    </xf>
    <xf numFmtId="0" fontId="0" fillId="0" borderId="72" xfId="0" applyBorder="1" applyAlignment="1">
      <alignment horizontal="center"/>
    </xf>
    <xf numFmtId="0" fontId="0" fillId="0" borderId="42" xfId="0" applyBorder="1" applyAlignment="1">
      <alignment horizontal="center"/>
    </xf>
    <xf numFmtId="49" fontId="34" fillId="0" borderId="80" xfId="0" applyNumberFormat="1" applyFont="1" applyBorder="1" applyAlignment="1">
      <alignment horizontal="center"/>
    </xf>
    <xf numFmtId="0" fontId="34" fillId="36" borderId="46" xfId="0" applyFont="1" applyFill="1" applyBorder="1" applyAlignment="1">
      <alignment horizontal="center"/>
    </xf>
    <xf numFmtId="0" fontId="34" fillId="36" borderId="47" xfId="0" applyFont="1" applyFill="1" applyBorder="1" applyAlignment="1">
      <alignment horizontal="center"/>
    </xf>
    <xf numFmtId="49" fontId="34" fillId="36" borderId="100" xfId="0" applyNumberFormat="1" applyFont="1" applyFill="1" applyBorder="1" applyAlignment="1">
      <alignment horizontal="center"/>
    </xf>
    <xf numFmtId="49" fontId="34" fillId="36" borderId="105" xfId="0" applyNumberFormat="1" applyFont="1" applyFill="1" applyBorder="1" applyAlignment="1">
      <alignment horizontal="center"/>
    </xf>
    <xf numFmtId="49" fontId="34" fillId="36" borderId="102" xfId="0" applyNumberFormat="1" applyFont="1" applyFill="1" applyBorder="1" applyAlignment="1">
      <alignment horizontal="center"/>
    </xf>
    <xf numFmtId="0" fontId="0" fillId="0" borderId="0" xfId="127" applyFont="1" applyAlignment="1">
      <alignment horizontal="left" wrapText="1"/>
    </xf>
    <xf numFmtId="0" fontId="34" fillId="36" borderId="4" xfId="0" applyFont="1" applyFill="1" applyBorder="1" applyAlignment="1">
      <alignment horizontal="center"/>
    </xf>
    <xf numFmtId="0" fontId="34" fillId="36" borderId="88" xfId="0" applyFont="1" applyFill="1" applyBorder="1" applyAlignment="1">
      <alignment horizontal="center"/>
    </xf>
    <xf numFmtId="0" fontId="34" fillId="0" borderId="0" xfId="0" applyFont="1" applyAlignment="1">
      <alignment horizontal="center" wrapText="1"/>
    </xf>
    <xf numFmtId="0" fontId="0" fillId="0" borderId="0" xfId="0" applyAlignment="1">
      <alignment horizontal="center" wrapText="1"/>
    </xf>
    <xf numFmtId="49" fontId="34" fillId="0" borderId="0" xfId="0" applyNumberFormat="1" applyFont="1" applyAlignment="1">
      <alignment horizontal="center" vertical="center"/>
    </xf>
    <xf numFmtId="49" fontId="0" fillId="0" borderId="0" xfId="0" applyNumberFormat="1" applyAlignment="1">
      <alignment horizontal="center" vertical="center"/>
    </xf>
    <xf numFmtId="49" fontId="34" fillId="36" borderId="87" xfId="0" applyNumberFormat="1" applyFont="1" applyFill="1" applyBorder="1" applyAlignment="1">
      <alignment horizontal="left" vertical="center"/>
    </xf>
    <xf numFmtId="49" fontId="34" fillId="36" borderId="97" xfId="0" applyNumberFormat="1" applyFont="1" applyFill="1" applyBorder="1" applyAlignment="1">
      <alignment horizontal="left" vertical="center"/>
    </xf>
    <xf numFmtId="49" fontId="35" fillId="36" borderId="56" xfId="0" applyNumberFormat="1" applyFont="1" applyFill="1" applyBorder="1" applyAlignment="1">
      <alignment horizontal="center"/>
    </xf>
    <xf numFmtId="49" fontId="35" fillId="36" borderId="5" xfId="0" applyNumberFormat="1" applyFont="1" applyFill="1" applyBorder="1" applyAlignment="1">
      <alignment horizontal="center"/>
    </xf>
    <xf numFmtId="49" fontId="35" fillId="36" borderId="36" xfId="0" applyNumberFormat="1" applyFont="1" applyFill="1" applyBorder="1" applyAlignment="1">
      <alignment horizontal="center"/>
    </xf>
    <xf numFmtId="0" fontId="34" fillId="36" borderId="8" xfId="0" applyFont="1" applyFill="1" applyBorder="1" applyAlignment="1">
      <alignment horizontal="center" wrapText="1"/>
    </xf>
    <xf numFmtId="0" fontId="34" fillId="36" borderId="72" xfId="0" applyFont="1" applyFill="1" applyBorder="1" applyAlignment="1">
      <alignment horizontal="center"/>
    </xf>
    <xf numFmtId="0" fontId="0" fillId="36" borderId="72" xfId="0" applyFill="1" applyBorder="1" applyAlignment="1">
      <alignment horizontal="center"/>
    </xf>
    <xf numFmtId="0" fontId="0" fillId="36" borderId="29" xfId="0" applyFill="1" applyBorder="1" applyAlignment="1">
      <alignment horizontal="center"/>
    </xf>
    <xf numFmtId="0" fontId="34" fillId="36" borderId="29" xfId="0" applyFont="1" applyFill="1" applyBorder="1" applyAlignment="1">
      <alignment horizontal="center"/>
    </xf>
    <xf numFmtId="0" fontId="34" fillId="36" borderId="29" xfId="0" applyFont="1" applyFill="1" applyBorder="1" applyAlignment="1"/>
    <xf numFmtId="49" fontId="0" fillId="0" borderId="0" xfId="0" applyNumberFormat="1" applyAlignment="1">
      <alignment horizontal="center"/>
    </xf>
    <xf numFmtId="0" fontId="34" fillId="36" borderId="26" xfId="0" applyFont="1" applyFill="1" applyBorder="1" applyAlignment="1">
      <alignment horizontal="center" wrapText="1"/>
    </xf>
    <xf numFmtId="0" fontId="34" fillId="36" borderId="72" xfId="0" applyFont="1" applyFill="1" applyBorder="1" applyAlignment="1">
      <alignment horizontal="center" wrapText="1"/>
    </xf>
    <xf numFmtId="0" fontId="34" fillId="36" borderId="29" xfId="0" applyFont="1" applyFill="1" applyBorder="1" applyAlignment="1">
      <alignment horizontal="center" wrapText="1"/>
    </xf>
    <xf numFmtId="0" fontId="0" fillId="0" borderId="80" xfId="0" applyBorder="1" applyAlignment="1">
      <alignment vertical="top" wrapText="1"/>
    </xf>
    <xf numFmtId="0" fontId="0" fillId="0" borderId="72" xfId="0" applyBorder="1" applyAlignment="1">
      <alignment vertical="top" wrapText="1"/>
    </xf>
    <xf numFmtId="0" fontId="0" fillId="0" borderId="42" xfId="0" applyBorder="1" applyAlignment="1">
      <alignment vertical="top" wrapText="1"/>
    </xf>
    <xf numFmtId="0" fontId="34"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4" fillId="0" borderId="0" xfId="127" applyFont="1" applyAlignment="1">
      <alignment horizontal="left" wrapText="1"/>
    </xf>
    <xf numFmtId="49" fontId="34" fillId="0" borderId="0" xfId="0" applyNumberFormat="1" applyFont="1" applyAlignment="1">
      <alignment horizontal="center"/>
    </xf>
    <xf numFmtId="0" fontId="34" fillId="36" borderId="103" xfId="0" quotePrefix="1" applyFont="1" applyFill="1" applyBorder="1" applyAlignment="1">
      <alignment horizontal="center"/>
    </xf>
    <xf numFmtId="0" fontId="34" fillId="36" borderId="100" xfId="0" applyFont="1" applyFill="1" applyBorder="1" applyAlignment="1">
      <alignment horizontal="center"/>
    </xf>
    <xf numFmtId="0" fontId="34" fillId="36" borderId="105" xfId="0" applyFont="1" applyFill="1" applyBorder="1" applyAlignment="1">
      <alignment horizontal="center"/>
    </xf>
    <xf numFmtId="0" fontId="34" fillId="36" borderId="102" xfId="0" applyFont="1" applyFill="1" applyBorder="1" applyAlignment="1">
      <alignment horizontal="center"/>
    </xf>
    <xf numFmtId="0" fontId="71" fillId="0" borderId="0" xfId="0" quotePrefix="1" applyFont="1" applyAlignment="1">
      <alignment horizontal="left" wrapText="1"/>
    </xf>
    <xf numFmtId="0" fontId="71" fillId="0" borderId="0" xfId="0" applyFont="1" applyAlignment="1">
      <alignment horizontal="left" wrapText="1"/>
    </xf>
    <xf numFmtId="0" fontId="73" fillId="36" borderId="87" xfId="0" applyFont="1" applyFill="1" applyBorder="1" applyAlignment="1">
      <alignment horizontal="center"/>
    </xf>
    <xf numFmtId="0" fontId="73" fillId="36" borderId="4" xfId="0" applyFont="1" applyFill="1" applyBorder="1" applyAlignment="1">
      <alignment horizontal="center"/>
    </xf>
    <xf numFmtId="0" fontId="73" fillId="36" borderId="88" xfId="0" applyFont="1" applyFill="1" applyBorder="1" applyAlignment="1">
      <alignment horizontal="center"/>
    </xf>
    <xf numFmtId="0" fontId="73" fillId="36" borderId="87" xfId="0" applyFont="1" applyFill="1" applyBorder="1" applyAlignment="1">
      <alignment horizontal="center" wrapText="1"/>
    </xf>
    <xf numFmtId="0" fontId="73" fillId="36" borderId="4" xfId="0" applyFont="1" applyFill="1" applyBorder="1" applyAlignment="1">
      <alignment horizontal="center" wrapText="1"/>
    </xf>
    <xf numFmtId="0" fontId="73" fillId="36" borderId="88" xfId="0" applyFont="1" applyFill="1" applyBorder="1" applyAlignment="1">
      <alignment horizontal="center" wrapText="1"/>
    </xf>
    <xf numFmtId="0" fontId="125" fillId="0" borderId="0" xfId="0" applyFont="1" applyAlignment="1">
      <alignment horizontal="left"/>
    </xf>
    <xf numFmtId="0" fontId="128" fillId="0" borderId="8" xfId="0" applyFont="1" applyBorder="1" applyAlignment="1">
      <alignment horizontal="center" wrapText="1"/>
    </xf>
    <xf numFmtId="0" fontId="125" fillId="0" borderId="0" xfId="0" applyFont="1" applyAlignment="1">
      <alignment horizontal="left" wrapText="1"/>
    </xf>
    <xf numFmtId="0" fontId="100" fillId="0" borderId="0" xfId="0" quotePrefix="1" applyFont="1" applyAlignment="1">
      <alignment horizontal="left" wrapText="1"/>
    </xf>
    <xf numFmtId="6" fontId="43" fillId="0" borderId="26" xfId="0" applyNumberFormat="1" applyFont="1" applyBorder="1" applyAlignment="1">
      <alignment horizontal="right" wrapText="1"/>
    </xf>
    <xf numFmtId="6" fontId="43" fillId="0" borderId="72" xfId="0" applyNumberFormat="1" applyFont="1" applyBorder="1" applyAlignment="1">
      <alignment horizontal="right" wrapText="1"/>
    </xf>
    <xf numFmtId="6" fontId="43" fillId="0" borderId="29" xfId="0" applyNumberFormat="1" applyFont="1" applyBorder="1" applyAlignment="1">
      <alignment horizontal="right" wrapText="1"/>
    </xf>
    <xf numFmtId="9" fontId="43" fillId="0" borderId="26" xfId="0" applyNumberFormat="1" applyFont="1" applyBorder="1" applyAlignment="1">
      <alignment horizontal="center" wrapText="1"/>
    </xf>
    <xf numFmtId="9" fontId="43" fillId="0" borderId="72" xfId="0" applyNumberFormat="1" applyFont="1" applyBorder="1" applyAlignment="1">
      <alignment horizontal="center" wrapText="1"/>
    </xf>
    <xf numFmtId="9" fontId="43" fillId="0" borderId="29" xfId="0" applyNumberFormat="1" applyFont="1" applyBorder="1" applyAlignment="1">
      <alignment horizontal="center" wrapText="1"/>
    </xf>
    <xf numFmtId="0" fontId="133" fillId="0" borderId="0" xfId="1160" quotePrefix="1" applyAlignment="1">
      <alignment horizontal="left" wrapText="1"/>
    </xf>
    <xf numFmtId="0" fontId="133" fillId="0" borderId="0" xfId="1324" applyAlignment="1">
      <alignment wrapText="1"/>
    </xf>
    <xf numFmtId="49" fontId="35" fillId="0" borderId="37" xfId="0" quotePrefix="1" applyNumberFormat="1" applyFont="1" applyBorder="1" applyAlignment="1">
      <alignment horizontal="center"/>
    </xf>
    <xf numFmtId="49" fontId="35" fillId="0" borderId="29" xfId="0" applyNumberFormat="1" applyFont="1" applyBorder="1" applyAlignment="1">
      <alignment horizontal="center"/>
    </xf>
    <xf numFmtId="49" fontId="35" fillId="0" borderId="41" xfId="0" applyNumberFormat="1" applyFont="1" applyBorder="1" applyAlignment="1">
      <alignment horizontal="center"/>
    </xf>
    <xf numFmtId="0" fontId="34" fillId="36" borderId="8" xfId="0" quotePrefix="1" applyFont="1" applyFill="1" applyBorder="1" applyAlignment="1">
      <alignment horizontal="center"/>
    </xf>
    <xf numFmtId="0" fontId="133" fillId="0" borderId="0" xfId="0" quotePrefix="1" applyFont="1" applyAlignment="1">
      <alignment horizontal="left"/>
    </xf>
    <xf numFmtId="0" fontId="133" fillId="0" borderId="0" xfId="0" applyFont="1" applyAlignment="1">
      <alignment horizontal="left" wrapText="1"/>
    </xf>
    <xf numFmtId="0" fontId="133" fillId="0" borderId="0" xfId="0" applyFont="1" applyAlignment="1">
      <alignment horizontal="left"/>
    </xf>
    <xf numFmtId="0" fontId="133" fillId="0" borderId="0" xfId="31305" quotePrefix="1" applyAlignment="1">
      <alignment horizontal="left" wrapText="1"/>
    </xf>
    <xf numFmtId="0" fontId="133" fillId="0" borderId="0" xfId="0" quotePrefix="1" applyFont="1" applyAlignment="1"/>
    <xf numFmtId="0" fontId="133" fillId="0" borderId="0" xfId="0" applyFont="1" applyAlignment="1"/>
    <xf numFmtId="0" fontId="140" fillId="0" borderId="0" xfId="127" applyFont="1" applyAlignment="1"/>
    <xf numFmtId="0" fontId="74" fillId="0" borderId="0" xfId="127" applyFont="1" applyAlignment="1"/>
    <xf numFmtId="0" fontId="35" fillId="36" borderId="101" xfId="127" applyFont="1" applyFill="1" applyBorder="1" applyAlignment="1">
      <alignment horizontal="center" vertical="center" wrapText="1"/>
    </xf>
    <xf numFmtId="0" fontId="35" fillId="36" borderId="30" xfId="127" applyFont="1" applyFill="1" applyBorder="1" applyAlignment="1">
      <alignment horizontal="center" vertical="center" wrapText="1"/>
    </xf>
    <xf numFmtId="0" fontId="35" fillId="36" borderId="104" xfId="127" applyFont="1" applyFill="1" applyBorder="1" applyAlignment="1">
      <alignment horizontal="center" vertical="center" wrapText="1"/>
    </xf>
    <xf numFmtId="0" fontId="35" fillId="36" borderId="59" xfId="127" applyFont="1" applyFill="1" applyBorder="1" applyAlignment="1">
      <alignment horizontal="center" vertical="center" wrapText="1"/>
    </xf>
    <xf numFmtId="0" fontId="35" fillId="36" borderId="103" xfId="127" applyFont="1" applyFill="1" applyBorder="1" applyAlignment="1">
      <alignment horizontal="center" vertical="center" wrapText="1"/>
    </xf>
    <xf numFmtId="0" fontId="35" fillId="36" borderId="68" xfId="127" applyFont="1" applyFill="1" applyBorder="1" applyAlignment="1">
      <alignment horizontal="center" vertical="center" wrapText="1"/>
    </xf>
    <xf numFmtId="0" fontId="35" fillId="36" borderId="102" xfId="127" applyFont="1" applyFill="1" applyBorder="1" applyAlignment="1">
      <alignment horizontal="center" vertical="center" wrapText="1"/>
    </xf>
    <xf numFmtId="0" fontId="35" fillId="36" borderId="63" xfId="127" applyFont="1" applyFill="1" applyBorder="1" applyAlignment="1">
      <alignment horizontal="center" vertical="center" wrapText="1"/>
    </xf>
    <xf numFmtId="0" fontId="35" fillId="36" borderId="95" xfId="127" applyFont="1" applyFill="1" applyBorder="1" applyAlignment="1">
      <alignment horizontal="center" vertical="center" wrapText="1"/>
    </xf>
    <xf numFmtId="0" fontId="35" fillId="36" borderId="47" xfId="127" applyFont="1" applyFill="1" applyBorder="1" applyAlignment="1">
      <alignment horizontal="center" vertical="center" wrapText="1"/>
    </xf>
    <xf numFmtId="0" fontId="35" fillId="36" borderId="92" xfId="127" applyFont="1" applyFill="1" applyBorder="1" applyAlignment="1">
      <alignment horizontal="center" vertical="center" wrapText="1"/>
    </xf>
    <xf numFmtId="0" fontId="43" fillId="0" borderId="46" xfId="0" applyFont="1" applyBorder="1" applyAlignment="1">
      <alignment horizontal="center" vertical="center" wrapText="1"/>
    </xf>
    <xf numFmtId="0" fontId="35" fillId="0" borderId="0" xfId="127" applyFont="1" applyAlignment="1">
      <alignment horizontal="center"/>
    </xf>
    <xf numFmtId="49" fontId="35" fillId="0" borderId="0" xfId="127" applyNumberFormat="1" applyFont="1" applyAlignment="1">
      <alignment horizontal="center"/>
    </xf>
    <xf numFmtId="49" fontId="35" fillId="0" borderId="53" xfId="127" applyNumberFormat="1" applyFont="1" applyBorder="1" applyAlignment="1">
      <alignment horizontal="center"/>
    </xf>
    <xf numFmtId="0" fontId="35" fillId="36" borderId="106" xfId="127" applyFont="1" applyFill="1" applyBorder="1" applyAlignment="1">
      <alignment horizontal="center" vertical="center"/>
    </xf>
    <xf numFmtId="0" fontId="35" fillId="36" borderId="31" xfId="127" applyFont="1" applyFill="1" applyBorder="1" applyAlignment="1">
      <alignment horizontal="center" vertical="center"/>
    </xf>
    <xf numFmtId="0" fontId="35" fillId="36" borderId="67" xfId="127" applyFont="1" applyFill="1" applyBorder="1" applyAlignment="1">
      <alignment horizontal="center" vertical="center"/>
    </xf>
    <xf numFmtId="0" fontId="35" fillId="36" borderId="87" xfId="127" applyFont="1" applyFill="1" applyBorder="1" applyAlignment="1">
      <alignment horizontal="center" vertical="center" wrapText="1"/>
    </xf>
    <xf numFmtId="0" fontId="35" fillId="36" borderId="4" xfId="127" applyFont="1" applyFill="1" applyBorder="1" applyAlignment="1">
      <alignment horizontal="center" vertical="center" wrapText="1"/>
    </xf>
    <xf numFmtId="0" fontId="35" fillId="36" borderId="88" xfId="127" applyFont="1" applyFill="1" applyBorder="1" applyAlignment="1">
      <alignment horizontal="center" vertical="center" wrapText="1"/>
    </xf>
    <xf numFmtId="0" fontId="35" fillId="36" borderId="89" xfId="127" applyFont="1" applyFill="1" applyBorder="1" applyAlignment="1">
      <alignment horizontal="center" vertical="center" wrapText="1"/>
    </xf>
    <xf numFmtId="0" fontId="35" fillId="36" borderId="90" xfId="127" applyFont="1" applyFill="1" applyBorder="1" applyAlignment="1">
      <alignment horizontal="center" vertical="center" wrapText="1"/>
    </xf>
    <xf numFmtId="0" fontId="35" fillId="36" borderId="91" xfId="127" applyFont="1" applyFill="1" applyBorder="1" applyAlignment="1">
      <alignment horizontal="center" vertical="center" wrapText="1"/>
    </xf>
    <xf numFmtId="0" fontId="35" fillId="36" borderId="99" xfId="127" applyFont="1" applyFill="1" applyBorder="1" applyAlignment="1">
      <alignment horizontal="center" vertical="center" wrapText="1"/>
    </xf>
    <xf numFmtId="0" fontId="35" fillId="36" borderId="51" xfId="127" applyFont="1" applyFill="1" applyBorder="1" applyAlignment="1">
      <alignment horizontal="center" vertical="center" wrapText="1"/>
    </xf>
    <xf numFmtId="0" fontId="35" fillId="36" borderId="89" xfId="31323" applyFont="1" applyFill="1" applyBorder="1" applyAlignment="1">
      <alignment horizontal="center" vertical="center" wrapText="1"/>
    </xf>
    <xf numFmtId="0" fontId="35" fillId="36" borderId="91" xfId="31323" applyFont="1" applyFill="1" applyBorder="1" applyAlignment="1">
      <alignment horizontal="center" vertical="center" wrapText="1"/>
    </xf>
    <xf numFmtId="0" fontId="35" fillId="36" borderId="110" xfId="127" applyFont="1" applyFill="1" applyBorder="1" applyAlignment="1">
      <alignment horizontal="center" vertical="center" wrapText="1"/>
    </xf>
    <xf numFmtId="0" fontId="35" fillId="36" borderId="80" xfId="127" applyFont="1" applyFill="1" applyBorder="1" applyAlignment="1">
      <alignment horizontal="center" vertical="center" wrapText="1"/>
    </xf>
    <xf numFmtId="0" fontId="35" fillId="36" borderId="111" xfId="127" applyFont="1" applyFill="1" applyBorder="1" applyAlignment="1">
      <alignment horizontal="center" vertical="center" wrapText="1"/>
    </xf>
    <xf numFmtId="0" fontId="35" fillId="36" borderId="72" xfId="127" applyFont="1" applyFill="1" applyBorder="1" applyAlignment="1">
      <alignment horizontal="center" vertical="center" wrapText="1"/>
    </xf>
    <xf numFmtId="0" fontId="35" fillId="36" borderId="46" xfId="127" applyFont="1" applyFill="1" applyBorder="1" applyAlignment="1">
      <alignment horizontal="center" vertical="center" wrapText="1"/>
    </xf>
    <xf numFmtId="0" fontId="35" fillId="36" borderId="74" xfId="127" applyFont="1" applyFill="1" applyBorder="1" applyAlignment="1">
      <alignment horizontal="center" vertical="center" wrapText="1"/>
    </xf>
    <xf numFmtId="0" fontId="35" fillId="36" borderId="97" xfId="127" applyFont="1" applyFill="1" applyBorder="1" applyAlignment="1">
      <alignment horizontal="center" vertical="center" wrapText="1"/>
    </xf>
    <xf numFmtId="0" fontId="35" fillId="36" borderId="53" xfId="127" applyFont="1" applyFill="1" applyBorder="1" applyAlignment="1">
      <alignment horizontal="center" vertical="center" wrapText="1"/>
    </xf>
    <xf numFmtId="0" fontId="75" fillId="0" borderId="0" xfId="127" applyFont="1" applyAlignment="1">
      <alignment horizontal="left" wrapText="1"/>
    </xf>
    <xf numFmtId="0" fontId="0" fillId="0" borderId="0" xfId="2807" applyFont="1" applyAlignment="1">
      <alignment horizontal="left" vertical="center" wrapText="1"/>
    </xf>
    <xf numFmtId="0" fontId="0" fillId="0" borderId="0" xfId="0" applyAlignment="1">
      <alignment horizontal="left" vertical="center" wrapText="1"/>
    </xf>
    <xf numFmtId="0" fontId="34" fillId="0" borderId="0" xfId="0" applyFont="1" applyAlignment="1">
      <alignment wrapText="1"/>
    </xf>
    <xf numFmtId="0" fontId="75" fillId="0" borderId="0" xfId="2807" applyFont="1" applyAlignment="1">
      <alignment horizontal="left" wrapText="1"/>
    </xf>
    <xf numFmtId="0" fontId="0" fillId="0" borderId="0" xfId="2807" applyFont="1" applyAlignment="1">
      <alignment horizontal="left" wrapText="1"/>
    </xf>
    <xf numFmtId="0" fontId="35" fillId="0" borderId="96" xfId="127" applyFont="1" applyBorder="1" applyAlignment="1">
      <alignment horizontal="center" wrapText="1"/>
    </xf>
    <xf numFmtId="0" fontId="35" fillId="0" borderId="92" xfId="127" applyFont="1" applyBorder="1" applyAlignment="1">
      <alignment horizontal="center"/>
    </xf>
    <xf numFmtId="0" fontId="35" fillId="0" borderId="95" xfId="127" applyFont="1" applyBorder="1" applyAlignment="1">
      <alignment horizontal="center"/>
    </xf>
    <xf numFmtId="49" fontId="35" fillId="0" borderId="39" xfId="127" applyNumberFormat="1" applyFont="1" applyBorder="1" applyAlignment="1">
      <alignment horizontal="center"/>
    </xf>
    <xf numFmtId="49" fontId="0" fillId="0" borderId="52" xfId="0" applyNumberFormat="1" applyBorder="1" applyAlignment="1">
      <alignment horizontal="center"/>
    </xf>
    <xf numFmtId="49" fontId="35" fillId="0" borderId="45" xfId="127" applyNumberFormat="1" applyFont="1" applyBorder="1" applyAlignment="1">
      <alignment horizontal="center" wrapText="1"/>
    </xf>
    <xf numFmtId="49" fontId="35" fillId="0" borderId="46" xfId="127" applyNumberFormat="1" applyFont="1" applyBorder="1" applyAlignment="1">
      <alignment horizontal="center"/>
    </xf>
    <xf numFmtId="49" fontId="35" fillId="0" borderId="47" xfId="127" applyNumberFormat="1" applyFont="1" applyBorder="1" applyAlignment="1">
      <alignment horizontal="center"/>
    </xf>
    <xf numFmtId="0" fontId="3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42" xfId="127" applyFont="1" applyBorder="1" applyAlignment="1"/>
    <xf numFmtId="0" fontId="0" fillId="0" borderId="0" xfId="127" applyFont="1" applyAlignment="1"/>
    <xf numFmtId="0" fontId="75" fillId="0" borderId="0" xfId="127" applyFont="1" applyAlignment="1"/>
    <xf numFmtId="0" fontId="0" fillId="0" borderId="0" xfId="173" applyFont="1" applyAlignment="1">
      <alignment horizontal="left" vertical="center" wrapText="1"/>
    </xf>
    <xf numFmtId="0" fontId="35" fillId="36" borderId="106" xfId="0" applyFont="1" applyFill="1" applyBorder="1" applyAlignment="1">
      <alignment horizontal="center" vertical="center" wrapText="1"/>
    </xf>
    <xf numFmtId="0" fontId="35" fillId="36" borderId="67" xfId="0" applyFont="1" applyFill="1" applyBorder="1" applyAlignment="1">
      <alignment horizontal="center" vertical="center" wrapText="1"/>
    </xf>
    <xf numFmtId="0" fontId="35" fillId="36" borderId="110" xfId="0" applyFont="1" applyFill="1" applyBorder="1" applyAlignment="1">
      <alignment horizontal="center" vertical="center" wrapText="1"/>
    </xf>
    <xf numFmtId="0" fontId="35" fillId="36" borderId="92" xfId="0" applyFont="1" applyFill="1" applyBorder="1" applyAlignment="1">
      <alignment horizontal="center" vertical="center" wrapText="1"/>
    </xf>
    <xf numFmtId="0" fontId="35" fillId="36" borderId="95" xfId="0" applyFont="1" applyFill="1" applyBorder="1" applyAlignment="1">
      <alignment horizontal="center" vertical="center" wrapText="1"/>
    </xf>
    <xf numFmtId="0" fontId="35" fillId="36" borderId="96" xfId="0" applyFont="1" applyFill="1" applyBorder="1" applyAlignment="1">
      <alignment horizontal="center" vertical="center" wrapText="1"/>
    </xf>
    <xf numFmtId="0" fontId="0" fillId="0" borderId="0" xfId="127" applyFont="1" applyAlignment="1">
      <alignment vertical="center"/>
    </xf>
    <xf numFmtId="0" fontId="0" fillId="0" borderId="0" xfId="0" applyAlignment="1">
      <alignment vertical="center"/>
    </xf>
    <xf numFmtId="0" fontId="0" fillId="0" borderId="0" xfId="127" applyFont="1" applyAlignment="1">
      <alignment vertical="center" wrapText="1"/>
    </xf>
    <xf numFmtId="0" fontId="0" fillId="0" borderId="0" xfId="0" applyAlignment="1">
      <alignment vertical="center" wrapText="1"/>
    </xf>
    <xf numFmtId="0" fontId="0" fillId="0" borderId="0" xfId="31325" applyFont="1" applyAlignment="1">
      <alignment vertical="center" wrapText="1"/>
    </xf>
    <xf numFmtId="49" fontId="35" fillId="0" borderId="53" xfId="0" applyNumberFormat="1" applyFont="1" applyBorder="1" applyAlignment="1">
      <alignment horizontal="center"/>
    </xf>
    <xf numFmtId="0" fontId="34" fillId="36" borderId="103" xfId="0" applyFont="1" applyFill="1" applyBorder="1" applyAlignment="1">
      <alignment horizontal="center" vertical="center" wrapText="1"/>
    </xf>
    <xf numFmtId="0" fontId="34" fillId="36" borderId="116" xfId="0" applyFont="1" applyFill="1" applyBorder="1" applyAlignment="1">
      <alignment horizontal="center" vertical="center" wrapText="1"/>
    </xf>
    <xf numFmtId="0" fontId="34" fillId="36" borderId="95" xfId="0" applyFont="1" applyFill="1" applyBorder="1" applyAlignment="1">
      <alignment horizontal="center" vertical="center" wrapText="1"/>
    </xf>
    <xf numFmtId="0" fontId="34" fillId="36" borderId="41" xfId="0" applyFont="1" applyFill="1" applyBorder="1" applyAlignment="1">
      <alignment horizontal="center" vertical="center" wrapText="1"/>
    </xf>
    <xf numFmtId="0" fontId="71" fillId="0" borderId="0" xfId="0" quotePrefix="1" applyFont="1" applyAlignment="1">
      <alignment horizontal="left"/>
    </xf>
    <xf numFmtId="0" fontId="71" fillId="0" borderId="0" xfId="0" applyFont="1" applyAlignment="1"/>
    <xf numFmtId="0" fontId="35" fillId="0" borderId="0" xfId="0" quotePrefix="1" applyFont="1" applyAlignment="1">
      <alignment horizontal="center"/>
    </xf>
    <xf numFmtId="49" fontId="35" fillId="0" borderId="0" xfId="0" quotePrefix="1" applyNumberFormat="1" applyFont="1" applyAlignment="1">
      <alignment horizontal="center"/>
    </xf>
    <xf numFmtId="0" fontId="34" fillId="36" borderId="96" xfId="0" applyFont="1" applyFill="1" applyBorder="1" applyAlignment="1">
      <alignment horizontal="center" vertical="center"/>
    </xf>
    <xf numFmtId="0" fontId="34" fillId="36" borderId="24" xfId="0" applyFont="1" applyFill="1" applyBorder="1" applyAlignment="1">
      <alignment horizontal="center" vertical="center"/>
    </xf>
    <xf numFmtId="0" fontId="0" fillId="0" borderId="0" xfId="0" quotePrefix="1" applyAlignment="1">
      <alignment horizontal="left" wrapText="1"/>
    </xf>
    <xf numFmtId="0" fontId="0" fillId="0" borderId="0" xfId="173" applyFont="1" applyAlignment="1">
      <alignment horizontal="left" wrapText="1"/>
    </xf>
    <xf numFmtId="0" fontId="117" fillId="0" borderId="0" xfId="0" applyFont="1" applyAlignment="1">
      <alignment horizontal="left" vertical="center" wrapText="1"/>
    </xf>
    <xf numFmtId="0" fontId="71" fillId="35" borderId="0" xfId="0" applyFont="1" applyFill="1" applyAlignment="1">
      <alignment vertical="top"/>
    </xf>
    <xf numFmtId="0" fontId="0" fillId="0" borderId="0" xfId="173" applyFont="1" applyAlignment="1">
      <alignment wrapText="1"/>
    </xf>
    <xf numFmtId="0" fontId="71" fillId="35" borderId="0" xfId="848" applyFont="1" applyFill="1" applyAlignment="1">
      <alignment horizontal="left" vertical="center" wrapText="1"/>
    </xf>
    <xf numFmtId="0" fontId="108" fillId="45" borderId="100" xfId="0" applyFont="1" applyFill="1" applyBorder="1" applyAlignment="1">
      <alignment horizontal="center" vertical="center" wrapText="1"/>
    </xf>
    <xf numFmtId="0" fontId="108" fillId="45" borderId="105" xfId="0" applyFont="1" applyFill="1" applyBorder="1" applyAlignment="1">
      <alignment horizontal="center" vertical="center" wrapText="1"/>
    </xf>
    <xf numFmtId="0" fontId="108" fillId="45" borderId="102" xfId="0" applyFont="1" applyFill="1" applyBorder="1" applyAlignment="1">
      <alignment horizontal="center" vertical="center" wrapText="1"/>
    </xf>
    <xf numFmtId="0" fontId="109" fillId="45" borderId="69" xfId="0" applyFont="1" applyFill="1" applyBorder="1" applyAlignment="1">
      <alignment horizontal="center" vertical="center" wrapText="1"/>
    </xf>
    <xf numFmtId="0" fontId="109" fillId="45" borderId="5" xfId="0" applyFont="1" applyFill="1" applyBorder="1" applyAlignment="1">
      <alignment horizontal="center" vertical="center" wrapText="1"/>
    </xf>
    <xf numFmtId="0" fontId="109" fillId="45" borderId="57" xfId="0" applyFont="1" applyFill="1" applyBorder="1" applyAlignment="1">
      <alignment horizontal="center" vertical="center" wrapText="1"/>
    </xf>
    <xf numFmtId="0" fontId="112" fillId="45" borderId="69" xfId="0" applyFont="1" applyFill="1" applyBorder="1" applyAlignment="1">
      <alignment horizontal="center" vertical="center" wrapText="1"/>
    </xf>
    <xf numFmtId="0" fontId="113" fillId="45" borderId="5" xfId="0" applyFont="1" applyFill="1" applyBorder="1" applyAlignment="1">
      <alignment horizontal="center" vertical="center" wrapText="1"/>
    </xf>
    <xf numFmtId="0" fontId="113" fillId="45" borderId="57" xfId="0" applyFont="1" applyFill="1" applyBorder="1" applyAlignment="1">
      <alignment horizontal="center" vertical="center" wrapText="1"/>
    </xf>
    <xf numFmtId="0" fontId="110" fillId="38" borderId="25" xfId="0" applyFont="1" applyFill="1" applyBorder="1" applyAlignment="1">
      <alignment horizontal="center" vertical="center" wrapText="1"/>
    </xf>
    <xf numFmtId="0" fontId="110" fillId="38" borderId="24" xfId="0" applyFont="1" applyFill="1" applyBorder="1" applyAlignment="1">
      <alignment horizontal="center" vertical="center" wrapText="1"/>
    </xf>
    <xf numFmtId="0" fontId="110" fillId="38" borderId="26" xfId="0" applyFont="1" applyFill="1" applyBorder="1" applyAlignment="1">
      <alignment horizontal="center" vertical="center" wrapText="1"/>
    </xf>
    <xf numFmtId="0" fontId="110" fillId="38" borderId="72" xfId="0" applyFont="1" applyFill="1" applyBorder="1" applyAlignment="1">
      <alignment horizontal="center" vertical="center" wrapText="1"/>
    </xf>
    <xf numFmtId="0" fontId="110" fillId="38" borderId="56" xfId="0" applyFont="1" applyFill="1" applyBorder="1" applyAlignment="1">
      <alignment horizontal="center" vertical="center" wrapText="1"/>
    </xf>
    <xf numFmtId="0" fontId="110" fillId="38" borderId="5" xfId="0" applyFont="1" applyFill="1" applyBorder="1" applyAlignment="1">
      <alignment horizontal="center" vertical="center" wrapText="1"/>
    </xf>
    <xf numFmtId="0" fontId="110" fillId="38" borderId="57" xfId="0" applyFont="1" applyFill="1" applyBorder="1" applyAlignment="1">
      <alignment horizontal="center" vertical="center" wrapText="1"/>
    </xf>
  </cellXfs>
  <cellStyles count="31497">
    <cellStyle name="20% - Accent1" xfId="31352" builtinId="30" customBuiltin="1"/>
    <cellStyle name="20% - Accent1 2" xfId="6" xr:uid="{00000000-0005-0000-0000-000006000000}"/>
    <cellStyle name="20% - Accent1 2 2" xfId="571" xr:uid="{00000000-0005-0000-0000-00003D020000}"/>
    <cellStyle name="20% - Accent1 2 2 2" xfId="31304" xr:uid="{00000000-0005-0000-0000-00004B7A0000}"/>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1 2 9" xfId="31450" xr:uid="{AF73E1E6-4A51-4774-9789-5FD52DCC8881}"/>
    <cellStyle name="20% - Accent1 3" xfId="31470" xr:uid="{D516D68D-3CB1-4310-AA05-52DB3449F77E}"/>
    <cellStyle name="20% - Accent2" xfId="31356" builtinId="34" customBuiltin="1"/>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2 2 9" xfId="31453" xr:uid="{42D9E26D-D3E4-4209-896D-8D4D2F09DBF7}"/>
    <cellStyle name="20% - Accent2 3" xfId="31473" xr:uid="{2CC7CF38-FB25-4350-BB03-FF06C7F2567D}"/>
    <cellStyle name="20% - Accent3" xfId="31360" builtinId="38" customBuiltin="1"/>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3 2 9" xfId="31456" xr:uid="{830E984C-755F-4670-9877-DF15AC3BA9FB}"/>
    <cellStyle name="20% - Accent3 3" xfId="31476" xr:uid="{B4E035FD-FE24-483B-AC7A-7C0EB05BE91C}"/>
    <cellStyle name="20% - Accent4" xfId="31364" builtinId="42" customBuiltin="1"/>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4 2 9" xfId="31459" xr:uid="{BB32F124-EF64-4300-AD16-6712CEE07E26}"/>
    <cellStyle name="20% - Accent4 3" xfId="31479" xr:uid="{1E5C0EFC-0F76-4B43-B342-CD7B8A8FA00B}"/>
    <cellStyle name="20% - Accent5" xfId="31368" builtinId="46" customBuiltin="1"/>
    <cellStyle name="20% - Accent5 2" xfId="10" xr:uid="{00000000-0005-0000-0000-00000A000000}"/>
    <cellStyle name="20% - Accent5 2 2" xfId="375" xr:uid="{00000000-0005-0000-0000-000079010000}"/>
    <cellStyle name="20% - Accent5 2 3" xfId="31462" xr:uid="{80D2D500-6A27-490D-90AD-21FAA7FFA72D}"/>
    <cellStyle name="20% - Accent5 3" xfId="31482" xr:uid="{C4147ECC-7F51-4B45-8C1D-A00F6F407800}"/>
    <cellStyle name="20% - Accent6" xfId="31372" builtinId="50" customBuiltin="1"/>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20% - Accent6 2 9" xfId="31465" xr:uid="{6AB4610B-F152-4BA6-A1FF-F497B433A65D}"/>
    <cellStyle name="20% - Accent6 3" xfId="31485" xr:uid="{A9F80B23-FDC7-4A49-8FBA-F5A955BBBF86}"/>
    <cellStyle name="40% - Accent1" xfId="31353" builtinId="31" customBuiltin="1"/>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1 2 9" xfId="31451" xr:uid="{4A8E6B38-272F-4E58-A9C5-5FF92B0F3773}"/>
    <cellStyle name="40% - Accent1 3" xfId="31471" xr:uid="{98ECB20F-F442-4EB7-AE61-F472B8ECD4AD}"/>
    <cellStyle name="40% - Accent2" xfId="31357" builtinId="35" customBuiltin="1"/>
    <cellStyle name="40% - Accent2 2" xfId="13" xr:uid="{00000000-0005-0000-0000-00000D000000}"/>
    <cellStyle name="40% - Accent2 2 2" xfId="378" xr:uid="{00000000-0005-0000-0000-00007C010000}"/>
    <cellStyle name="40% - Accent2 2 3" xfId="31454" xr:uid="{2E5F0686-C4A8-4355-997D-6F65E2991C36}"/>
    <cellStyle name="40% - Accent2 3" xfId="31474" xr:uid="{5A3F325D-FD2D-4B05-BC4D-8054EF2AB4D0}"/>
    <cellStyle name="40% - Accent3" xfId="31361" builtinId="39" customBuiltin="1"/>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3 2 9" xfId="31457" xr:uid="{E1AC9AC5-246C-4FA9-B96D-80F50F62B2BB}"/>
    <cellStyle name="40% - Accent3 3" xfId="31477" xr:uid="{64A32987-8B9B-4EE4-91F7-9D5FE5634D81}"/>
    <cellStyle name="40% - Accent4" xfId="31365" builtinId="43" customBuiltin="1"/>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4 2 9" xfId="31460" xr:uid="{15DBCA09-58F9-46A1-B9E7-2705A8B67354}"/>
    <cellStyle name="40% - Accent4 3" xfId="31480" xr:uid="{6C312EEC-E9B2-475F-90BE-2EBE53B366C0}"/>
    <cellStyle name="40% - Accent5" xfId="31369" builtinId="47" customBuiltin="1"/>
    <cellStyle name="40% - Accent5 2" xfId="16" xr:uid="{00000000-0005-0000-0000-000010000000}"/>
    <cellStyle name="40% - Accent5 2 2" xfId="381" xr:uid="{00000000-0005-0000-0000-00007F010000}"/>
    <cellStyle name="40% - Accent5 2 3" xfId="31463" xr:uid="{F28D4322-D477-4AAE-A87B-5AAED2AB25E5}"/>
    <cellStyle name="40% - Accent5 3" xfId="31483" xr:uid="{61E2764B-4EB3-4931-8F76-FC50871086EB}"/>
    <cellStyle name="40% - Accent6" xfId="31373" builtinId="51" customBuiltin="1"/>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40% - Accent6 2 9" xfId="31466" xr:uid="{44BB8716-AD5B-488D-A050-803438A01F60}"/>
    <cellStyle name="40% - Accent6 3" xfId="31486" xr:uid="{51EF459E-BF2C-47B4-AD92-F5652EAC719B}"/>
    <cellStyle name="60% - Accent1" xfId="31354" builtinId="32" customBuiltin="1"/>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1 2 9" xfId="31452" xr:uid="{A480E71B-AF48-420F-BFDD-80FDAD61A798}"/>
    <cellStyle name="60% - Accent1 3" xfId="31472" xr:uid="{66705099-A6CA-495D-99AC-549E37D5B514}"/>
    <cellStyle name="60% - Accent2" xfId="31358" builtinId="36" customBuiltin="1"/>
    <cellStyle name="60% - Accent2 2" xfId="19" xr:uid="{00000000-0005-0000-0000-000013000000}"/>
    <cellStyle name="60% - Accent2 2 2" xfId="384" xr:uid="{00000000-0005-0000-0000-000082010000}"/>
    <cellStyle name="60% - Accent2 2 3" xfId="31455" xr:uid="{FF567CDB-42A4-4876-B193-C99EFEE77EDB}"/>
    <cellStyle name="60% - Accent2 3" xfId="31475" xr:uid="{575370EE-23DE-4BFF-B255-789C999D4C9B}"/>
    <cellStyle name="60% - Accent3" xfId="31362" builtinId="40" customBuiltin="1"/>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3 2 9" xfId="31458" xr:uid="{EC743E12-BC5F-4E82-A5D1-BFA51DD37A6D}"/>
    <cellStyle name="60% - Accent3 3" xfId="31478" xr:uid="{79016631-30C9-45D6-A489-B04B4051798A}"/>
    <cellStyle name="60% - Accent4" xfId="31366" builtinId="44" customBuiltin="1"/>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4 2 9" xfId="31461" xr:uid="{6E0C09F8-C19B-473D-A688-A767FAC9EC80}"/>
    <cellStyle name="60% - Accent4 3" xfId="31481" xr:uid="{DAA834D2-191E-4019-92AB-65E98D580786}"/>
    <cellStyle name="60% - Accent5" xfId="31370" builtinId="48" customBuiltin="1"/>
    <cellStyle name="60% - Accent5 2" xfId="22" xr:uid="{00000000-0005-0000-0000-000016000000}"/>
    <cellStyle name="60% - Accent5 2 2" xfId="387" xr:uid="{00000000-0005-0000-0000-000085010000}"/>
    <cellStyle name="60% - Accent5 2 3" xfId="31464" xr:uid="{0314C4FE-195F-482F-8B6C-EF58C376482A}"/>
    <cellStyle name="60% - Accent5 3" xfId="31484" xr:uid="{2258BCB7-DE76-45FD-A993-7ACC7227E8A2}"/>
    <cellStyle name="60% - Accent6" xfId="31374" builtinId="52" customBuiltin="1"/>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60% - Accent6 2 9" xfId="31467" xr:uid="{42DC90BF-B4DF-4715-B33C-619CEFD5A485}"/>
    <cellStyle name="60% - Accent6 3" xfId="31487" xr:uid="{997E1F72-5053-475F-ACF7-68847E29D1BA}"/>
    <cellStyle name="Accent1" xfId="31351" builtinId="29" customBuiltin="1"/>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xfId="31355" builtinId="33" customBuiltin="1"/>
    <cellStyle name="Accent2 2" xfId="25" xr:uid="{00000000-0005-0000-0000-000019000000}"/>
    <cellStyle name="Accent2 2 2" xfId="390" xr:uid="{00000000-0005-0000-0000-000088010000}"/>
    <cellStyle name="Accent3" xfId="31359" builtinId="37" customBuiltin="1"/>
    <cellStyle name="Accent3 2" xfId="26" xr:uid="{00000000-0005-0000-0000-00001A000000}"/>
    <cellStyle name="Accent3 2 2" xfId="391" xr:uid="{00000000-0005-0000-0000-000089010000}"/>
    <cellStyle name="Accent4" xfId="31363" builtinId="41" customBuiltin="1"/>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xfId="31367" builtinId="45" customBuiltin="1"/>
    <cellStyle name="Accent5 2" xfId="28" xr:uid="{00000000-0005-0000-0000-00001C000000}"/>
    <cellStyle name="Accent5 2 2" xfId="393" xr:uid="{00000000-0005-0000-0000-00008B010000}"/>
    <cellStyle name="Accent6" xfId="31371" builtinId="49" customBuiltin="1"/>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xfId="31341" builtinId="27" customBuiltin="1"/>
    <cellStyle name="Bad 2" xfId="34" xr:uid="{00000000-0005-0000-0000-000022000000}"/>
    <cellStyle name="Bad 2 2" xfId="395" xr:uid="{00000000-0005-0000-0000-00008D010000}"/>
    <cellStyle name="Calculation" xfId="31345" builtinId="22" customBuiltin="1"/>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xfId="31347" builtinId="23" customBuiltin="1"/>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1 2 2" xfId="31384" xr:uid="{15200C91-4091-4928-B40D-4A66857D07AE}"/>
    <cellStyle name="Comma 112" xfId="31381" xr:uid="{EE2032CE-1C67-4A2F-883D-07B38222284E}"/>
    <cellStyle name="Comma 113" xfId="31389" xr:uid="{4C8BDF27-0E1A-498D-ABB8-214AEBF77EDF}"/>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2 2" xfId="31387" xr:uid="{9D34A6A1-484F-413B-BAC4-D0424E79B314}"/>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2 4" xfId="31418" xr:uid="{98652BA3-9AE1-490D-947F-96A2A0414A02}"/>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 3 9" xfId="31411" xr:uid="{24E660DF-AB53-4AB3-9245-49F6D2E26331}"/>
    <cellStyle name="Comma 20" xfId="1268" xr:uid="{00000000-0005-0000-0000-0000F7040000}"/>
    <cellStyle name="Comma 20 2" xfId="31392" xr:uid="{D64F4D40-BFBD-434C-ADE0-AF631C781096}"/>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 3" xfId="31427" xr:uid="{7C492A77-A361-4142-93D0-F5C976F60761}"/>
    <cellStyle name="Comma 3 4" xfId="31379" xr:uid="{900088E6-44F9-4571-8C5C-3FA9DA40694E}"/>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11" xfId="31447" xr:uid="{26A947C3-BC09-4117-96EF-6E528CA0AF99}"/>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69" xfId="31408" xr:uid="{BCEDD82F-6770-4912-B25E-EA6D320BD9FD}"/>
    <cellStyle name="Comma 7" xfId="57" xr:uid="{00000000-0005-0000-0000-000039000000}"/>
    <cellStyle name="Comma 7 2" xfId="686" xr:uid="{00000000-0005-0000-0000-0000B0020000}"/>
    <cellStyle name="Comma 70" xfId="31492" xr:uid="{99A98919-E53A-45A0-9E04-76875EBFB8B9}"/>
    <cellStyle name="Comma 71" xfId="31395" xr:uid="{869221D1-3E42-464B-A6C1-75ECA7D35AC7}"/>
    <cellStyle name="Comma 72" xfId="31393" xr:uid="{5AC67F47-EA38-4BDB-9B7B-726E7308DD18}"/>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18" xfId="31332" xr:uid="{B297A0BE-84FF-42E6-9897-B4EF1E34B51C}"/>
    <cellStyle name="Currency 19" xfId="31334" xr:uid="{2CFA2792-B6A1-4C9A-B1F6-9DAFF814A128}"/>
    <cellStyle name="Currency 2" xfId="64" xr:uid="{00000000-0005-0000-0000-000040000000}"/>
    <cellStyle name="Currency 2 2" xfId="65" xr:uid="{00000000-0005-0000-0000-000041000000}"/>
    <cellStyle name="Currency 2 2 2" xfId="510" xr:uid="{00000000-0005-0000-0000-000000020000}"/>
    <cellStyle name="Currency 2 2 2 2" xfId="31413" xr:uid="{08B8F5D3-E029-44B6-A67C-6CCE732410B9}"/>
    <cellStyle name="Currency 2 3" xfId="509" xr:uid="{00000000-0005-0000-0000-0000FF010000}"/>
    <cellStyle name="Currency 2 4" xfId="31468" xr:uid="{ACCEC172-BF68-4043-8E36-820ECC0441AA}"/>
    <cellStyle name="Currency 20" xfId="31407" xr:uid="{DDD45DA2-9D7A-4561-A3AD-FB148A560FF6}"/>
    <cellStyle name="Currency 21" xfId="31491" xr:uid="{E0BB31E7-7A6F-4077-AA17-91BD97ED22D9}"/>
    <cellStyle name="Currency 22" xfId="31493" xr:uid="{7933F4D6-6A1F-4EE3-AE5B-785E51CD7B1C}"/>
    <cellStyle name="Currency 23" xfId="31489" xr:uid="{BFB58D6D-7D5E-476A-A00C-AF2CCB459358}"/>
    <cellStyle name="Currency 24" xfId="31496" xr:uid="{27846BB3-4C48-4D3D-8464-CF69393E22C3}"/>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51" xfId="31380" xr:uid="{1644B177-E933-462E-A751-C74BE95FA267}"/>
    <cellStyle name="Currency 52" xfId="31388" xr:uid="{CC453F9C-90B5-42D3-8021-1CF8C981658E}"/>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xfId="31349" builtinId="53" customBuiltin="1"/>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xfId="31340" builtinId="26" customBuiltin="1"/>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xfId="31336" builtinId="16" customBuiltin="1"/>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xfId="31337" builtinId="17" customBuiltin="1"/>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xfId="31338" builtinId="18" customBuiltin="1"/>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xfId="31339" builtinId="19" customBuiltin="1"/>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Input" xfId="31343" builtinId="20" customBuiltin="1"/>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xfId="31346" builtinId="24" customBuiltin="1"/>
    <cellStyle name="Linked Cell 2" xfId="117" xr:uid="{00000000-0005-0000-0000-000075000000}"/>
    <cellStyle name="Linked Cell 2 2" xfId="406" xr:uid="{00000000-0005-0000-0000-000098010000}"/>
    <cellStyle name="Neutral" xfId="31342" builtinId="28" customBuiltin="1"/>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 4" xfId="31426" xr:uid="{ADC08464-881E-4D59-ADF8-21131C2DEF4D}"/>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 2" xfId="31428" xr:uid="{4589F907-4F70-4539-8E07-B8BAD577423C}"/>
    <cellStyle name="Normal 11 2 3" xfId="31376" xr:uid="{818014CD-8E5F-4F0E-BA34-B5CB4B3C0E5B}"/>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 2" xfId="31429" xr:uid="{D35199FC-DDB4-43AF-A2EA-ECAC5F7A1D94}"/>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 2" xfId="31430" xr:uid="{60346EAB-68C1-4551-BB7B-A5CB3E413781}"/>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1" xr:uid="{6C99F34C-E8BA-4553-BCCD-AD14C37557A8}"/>
    <cellStyle name="Normal 135" xfId="31305" xr:uid="{00000000-0005-0000-0000-00004C7A0000}"/>
    <cellStyle name="Normal 136" xfId="31306" xr:uid="{00000000-0005-0000-0000-00004E7A0000}"/>
    <cellStyle name="Normal 137" xfId="31333" xr:uid="{915A9F90-166F-405D-9CD0-BD11EFEBFFE5}"/>
    <cellStyle name="Normal 138" xfId="31375" xr:uid="{E24CA4CE-8092-4110-B595-2C479F142FE1}"/>
    <cellStyle name="Normal 139" xfId="31396" xr:uid="{9D0BBD9E-A814-4F1F-965E-4F9DEC838044}"/>
    <cellStyle name="Normal 14" xfId="132" xr:uid="{00000000-0005-0000-0000-000084000000}"/>
    <cellStyle name="Normal 14 2" xfId="836" xr:uid="{00000000-0005-0000-0000-000046030000}"/>
    <cellStyle name="Normal 14 2 2" xfId="31431" xr:uid="{AF912DBD-D97F-4B03-A32D-4035FC39F34A}"/>
    <cellStyle name="Normal 140" xfId="31399" xr:uid="{6C382F4C-4ECE-4E71-9929-DEB2C55305DB}"/>
    <cellStyle name="Normal 141" xfId="31394" xr:uid="{1DC65ED8-1802-4259-B090-37FD899BCE45}"/>
    <cellStyle name="Normal 142" xfId="31495" xr:uid="{D293DB9C-CBF2-450E-8606-9D8E51B98105}"/>
    <cellStyle name="Normal 15" xfId="133" xr:uid="{00000000-0005-0000-0000-000085000000}"/>
    <cellStyle name="Normal 15 2" xfId="31432" xr:uid="{5864E177-0CF0-4187-9CC0-FBEDEB77EA1B}"/>
    <cellStyle name="Normal 156" xfId="31409" xr:uid="{BB663F28-9421-41A4-9272-3F45FC750172}"/>
    <cellStyle name="Normal 16" xfId="134" xr:uid="{00000000-0005-0000-0000-000086000000}"/>
    <cellStyle name="Normal 16 2" xfId="31433" xr:uid="{CD932E80-9436-40E0-ADC1-2E7D7D123D72}"/>
    <cellStyle name="Normal 17" xfId="135" xr:uid="{00000000-0005-0000-0000-000087000000}"/>
    <cellStyle name="Normal 17 2" xfId="837" xr:uid="{00000000-0005-0000-0000-000047030000}"/>
    <cellStyle name="Normal 17 3" xfId="838" xr:uid="{00000000-0005-0000-0000-000048030000}"/>
    <cellStyle name="Normal 17 4" xfId="31434" xr:uid="{B016401E-FC20-4C8D-97D2-CED3B56E7319}"/>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8 3" xfId="31435" xr:uid="{7F454A2A-0ABE-4474-8028-1009FFF7BF0F}"/>
    <cellStyle name="Normal 187" xfId="31383" xr:uid="{930F54F5-E59A-437B-986C-5352B2A5A9B8}"/>
    <cellStyle name="Normal 188" xfId="31386" xr:uid="{905DAF07-A75B-4902-B28E-3468F2C59A0D}"/>
    <cellStyle name="Normal 189" xfId="31391" xr:uid="{BAA8D5C6-4F34-4C44-88CE-D97DFEB6BE07}"/>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19 3" xfId="31436" xr:uid="{2C12011B-9C04-4E0A-B010-D628A07849DB}"/>
    <cellStyle name="Normal 2" xfId="138" xr:uid="{00000000-0005-0000-0000-00008A000000}"/>
    <cellStyle name="Normal 2 2" xfId="139" xr:uid="{00000000-0005-0000-0000-00008B000000}"/>
    <cellStyle name="Normal 2 2 2" xfId="528" xr:uid="{00000000-0005-0000-0000-000012020000}"/>
    <cellStyle name="Normal 2 2 2 2" xfId="31412" xr:uid="{AEE3C4BD-8827-4743-A5F3-D1762B3EF8EE}"/>
    <cellStyle name="Normal 2 2 3" xfId="841" xr:uid="{00000000-0005-0000-0000-00004B030000}"/>
    <cellStyle name="Normal 2 2 3 10" xfId="6209" xr:uid="{00000000-0005-0000-0000-000044180000}"/>
    <cellStyle name="Normal 2 2 3 10 3" xfId="21313" xr:uid="{00000000-0005-0000-0000-000044530000}"/>
    <cellStyle name="Normal 2 2 3 11" xfId="31414" xr:uid="{422326BE-8BB2-4C02-BDC5-4103D2C5BD06}"/>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2 5" xfId="31417" xr:uid="{14466B9C-108F-4EFD-9D76-D20CC36D974F}"/>
    <cellStyle name="Normal 2 3" xfId="140" xr:uid="{00000000-0005-0000-0000-00008C000000}"/>
    <cellStyle name="Normal 2 3 12" xfId="31400" xr:uid="{D617DBAC-1289-435C-BDD5-D821E0B8B4E7}"/>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3 8" xfId="31410" xr:uid="{2F8B7215-74B5-44C7-8DDD-E85675718FFF}"/>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0 2" xfId="31437" xr:uid="{2FF1C30E-C26F-47DD-A896-8453BC6AF275}"/>
    <cellStyle name="Normal 21" xfId="143" xr:uid="{00000000-0005-0000-0000-00008F000000}"/>
    <cellStyle name="Normal 21 2" xfId="31438" xr:uid="{D47E1C30-C93E-4E79-A493-82B51DEF7C2C}"/>
    <cellStyle name="Normal 22" xfId="144" xr:uid="{00000000-0005-0000-0000-000090000000}"/>
    <cellStyle name="Normal 22 2" xfId="31439" xr:uid="{A805AA7B-7561-423D-B3BB-04FBEC991002}"/>
    <cellStyle name="Normal 23" xfId="145" xr:uid="{00000000-0005-0000-0000-000091000000}"/>
    <cellStyle name="Normal 23 2" xfId="31440" xr:uid="{1101BEE0-925B-4BC0-BDD0-019AF9BBFB7E}"/>
    <cellStyle name="Normal 23 5" xfId="31385" xr:uid="{E40E0D63-D11C-43D1-BFC3-8E6C46685204}"/>
    <cellStyle name="Normal 24" xfId="146" xr:uid="{00000000-0005-0000-0000-000092000000}"/>
    <cellStyle name="Normal 24 2" xfId="31441" xr:uid="{C99C54FE-E053-43BB-AF7C-29C0EB1E969A}"/>
    <cellStyle name="Normal 25" xfId="147" xr:uid="{00000000-0005-0000-0000-000093000000}"/>
    <cellStyle name="Normal 25 2" xfId="31442" xr:uid="{C245A7CC-7289-4B73-943E-E7B3438CD7AF}"/>
    <cellStyle name="Normal 26" xfId="148" xr:uid="{00000000-0005-0000-0000-000094000000}"/>
    <cellStyle name="Normal 26 2" xfId="149" xr:uid="{00000000-0005-0000-0000-000095000000}"/>
    <cellStyle name="Normal 26 3" xfId="31443" xr:uid="{66C4838C-ECD2-4126-835A-50E91CABA431}"/>
    <cellStyle name="Normal 26_Sheet2" xfId="365" xr:uid="{00000000-0005-0000-0000-00006E010000}"/>
    <cellStyle name="Normal 27" xfId="150" xr:uid="{00000000-0005-0000-0000-000096000000}"/>
    <cellStyle name="Normal 27 2" xfId="151" xr:uid="{00000000-0005-0000-0000-000097000000}"/>
    <cellStyle name="Normal 27 3" xfId="31444" xr:uid="{185FC6EC-DDD4-475A-953A-C8B21917868E}"/>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 4" xfId="31445" xr:uid="{465DBDBC-0E11-4FA3-87E3-BAE76B807605}"/>
    <cellStyle name="Normal 28_Sheet2" xfId="363" xr:uid="{00000000-0005-0000-0000-00006C010000}"/>
    <cellStyle name="Normal 29" xfId="154" xr:uid="{00000000-0005-0000-0000-00009A000000}"/>
    <cellStyle name="Normal 29 2" xfId="155" xr:uid="{00000000-0005-0000-0000-00009B000000}"/>
    <cellStyle name="Normal 29 3" xfId="31446" xr:uid="{771EA13F-82EA-4F07-ACC0-CF6140AFE229}"/>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2" xfId="31403" xr:uid="{D9942116-098C-4CED-B1C8-92E9168AD4A1}"/>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2 4" xfId="31416" xr:uid="{1431A241-4CAC-467D-8B42-4A75D4789A9F}"/>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 84" xfId="31401" xr:uid="{1E061293-DA91-46FA-ADBA-5B3EFD194EAA}"/>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1 2" xfId="31488" xr:uid="{390DCC35-69DA-47E1-8ED3-29A40E81FE03}"/>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1" xfId="31419" xr:uid="{06037BF5-6E4F-42B3-8145-DB8E9DCE96CC}"/>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 6" xfId="31378" xr:uid="{FC924F1C-5385-4B15-B33D-52B2DD06A7F8}"/>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 4" xfId="31420" xr:uid="{103D9AEF-5B54-4E90-8533-8260FAED77B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 9" xfId="31421" xr:uid="{35E94EFA-8CCC-4646-9EE4-604D9839F4D7}"/>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43" xfId="31402" xr:uid="{AB380755-F243-4D23-8CBC-884478A283D7}"/>
    <cellStyle name="Normal 643 2" xfId="31405" xr:uid="{065F8D44-B986-4198-8B6E-9001DFA8C152}"/>
    <cellStyle name="Normal 643 3" xfId="31406" xr:uid="{DC20D848-ADC7-41BF-A8A1-4CFA2B3F8812}"/>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10" xfId="31422" xr:uid="{9B7DBFFC-6BCD-4149-AF47-B27BC7CF946A}"/>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2 2" xfId="31425" xr:uid="{99D03247-AB40-4F4C-B32F-85F08CE40B38}"/>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 5" xfId="31423" xr:uid="{3589378C-66A7-4F1E-8078-931229617FE3}"/>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 5" xfId="31424" xr:uid="{8BA6923E-26AA-49BF-82EC-DDDCFE00D9A1}"/>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4 2" xfId="31377" xr:uid="{26C2EFAC-7F75-46A8-9E68-66355A0C7244}"/>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Note 2 9" xfId="31448" xr:uid="{E172AC33-650C-49E6-B8A4-7025A05B7B87}"/>
    <cellStyle name="Note 3" xfId="31449" xr:uid="{A90B792C-C36A-4C1D-A3B8-45F9A27AF99C}"/>
    <cellStyle name="Note 4" xfId="31469" xr:uid="{937E62FC-5274-422B-B1F7-B2D3FCD1B5CA}"/>
    <cellStyle name="Note 5" xfId="31397" xr:uid="{986EB9E4-4B12-4007-AAB9-30C468D5DDCB}"/>
    <cellStyle name="Output" xfId="31344" builtinId="21" customBuiltin="1"/>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6" xfId="31404" xr:uid="{614E0FE9-7CA1-4557-9D31-DF1C498A76C6}"/>
    <cellStyle name="Percent 117" xfId="16340" xr:uid="{00000000-0005-0000-0000-0000D73F0000}"/>
    <cellStyle name="Percent 118" xfId="31490" xr:uid="{22B70E27-795D-4E3C-BC26-D46523D41AEB}"/>
    <cellStyle name="Percent 119" xfId="31398" xr:uid="{8C76AC7E-49F2-4AC3-B68E-B3F67B88E069}"/>
    <cellStyle name="Percent 12" xfId="190" xr:uid="{00000000-0005-0000-0000-0000BE000000}"/>
    <cellStyle name="Percent 120" xfId="31494" xr:uid="{40DF8EC2-41D8-44F0-A0ED-5339AED7CE8E}"/>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2 3" xfId="31415" xr:uid="{A6B9E068-49E3-4DA5-B467-56D2441E1101}"/>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23" xfId="31382" xr:uid="{8F5FB317-4EB0-4DAA-908D-EB62C9C61644}"/>
    <cellStyle name="Percent 224" xfId="31390" xr:uid="{8B20BB0F-C53F-4AE5-B0E9-BC2347F353A6}"/>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xfId="31335" builtinId="15" customBuiltin="1"/>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xfId="31350" builtinId="25" customBuiltin="1"/>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xfId="31348" builtinId="11" customBuiltin="1"/>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CTG\DATA\CORPACCT\DPLUCIEN\ACCTREC\SCG%20Acct%20Rec%20List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Finance\Pro%20Forma\Athens%20Model%2009-13-00%20Jan%202003%20C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s>
    <sheetDataSet>
      <sheetData sheetId="0"/>
      <sheetData sheetId="1"/>
      <sheetData sheetId="2" refreshError="1"/>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person displayName="Shuart, Joe M" id="{652376CF-1D0C-48DC-AE10-4B986BEF3A9F}" userId="JShuart@semprautilities.com" providerId="PeoplePicker"/>
  <person displayName="Shuart, Joe M" id="{8986BCBB-0225-4CCE-90F1-074498D6EAF5}" userId="S::jshuart@semprautilities.com::a07edc16-ef55-49e6-adf7-1acd2a5fcfa6" providerId="AD"/>
  <person displayName="Ramirez, Pedro" id="{CB33C54C-F3D5-43A9-A71E-5746C8C8B617}" userId="S::pramire4@semprautilities.com::f5397618-7950-4044-b41b-2b523b35c3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 dT="2022-01-13T01:29:29.46" personId="{CB33C54C-F3D5-43A9-A71E-5746C8C8B617}" id="{BE1C42E5-BB87-44A4-ACEE-7311EEFABD60}">
    <text>@Shuart, Joe M Can you please confirm if zero should be entered for Nov and Dec under Gas Only?</text>
    <mentions>
      <mention mentionpersonId="{652376CF-1D0C-48DC-AE10-4B986BEF3A9F}" mentionId="{4BFAA8F0-40C0-4271-A0CE-73F30D4C04F8}" startIndex="0" length="14"/>
    </mentions>
  </threadedComment>
  <threadedComment ref="C15" dT="2022-01-13T18:47:37.81" personId="{8986BCBB-0225-4CCE-90F1-074498D6EAF5}" id="{69F39535-ADB8-48FF-A881-E9B7FEAFD167}" parentId="{BE1C42E5-BB87-44A4-ACEE-7311EEFABD60}">
    <text>Yes they should be zeros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P57"/>
  <sheetViews>
    <sheetView zoomScaleNormal="100" workbookViewId="0">
      <selection activeCell="O34" sqref="O34"/>
    </sheetView>
  </sheetViews>
  <sheetFormatPr defaultColWidth="8.5703125" defaultRowHeight="12.75"/>
  <cols>
    <col min="1" max="1" width="43.42578125" style="230" bestFit="1" customWidth="1"/>
    <col min="2" max="2" width="14" style="230" bestFit="1" customWidth="1"/>
    <col min="3" max="4" width="15.5703125" style="230" bestFit="1" customWidth="1"/>
    <col min="5" max="7" width="12.42578125" style="230" bestFit="1" customWidth="1"/>
    <col min="8" max="8" width="13.5703125" style="230" customWidth="1"/>
    <col min="9" max="9" width="14.42578125" style="230" customWidth="1"/>
    <col min="10" max="10" width="17.42578125" style="230" customWidth="1"/>
    <col min="11" max="11" width="10.5703125" style="230" customWidth="1"/>
    <col min="12" max="13" width="8.5703125" style="230"/>
    <col min="14" max="14" width="26.42578125" style="230" customWidth="1"/>
    <col min="15" max="19" width="8.5703125" style="230"/>
    <col min="20" max="20" width="35.5703125" style="230" customWidth="1"/>
    <col min="21" max="16384" width="8.5703125" style="230"/>
  </cols>
  <sheetData>
    <row r="1" spans="1:14" ht="15.75">
      <c r="A1" s="957" t="s">
        <v>0</v>
      </c>
      <c r="B1" s="957"/>
      <c r="C1" s="957"/>
      <c r="D1" s="957"/>
      <c r="E1" s="957"/>
      <c r="F1" s="957"/>
      <c r="G1" s="957"/>
      <c r="H1" s="957"/>
      <c r="I1" s="957"/>
      <c r="J1" s="957"/>
      <c r="K1" s="957"/>
      <c r="L1" s="957"/>
      <c r="M1" s="957"/>
    </row>
    <row r="2" spans="1:14" ht="15.75">
      <c r="A2" s="957" t="s">
        <v>1</v>
      </c>
      <c r="B2" s="958"/>
      <c r="C2" s="958"/>
      <c r="D2" s="958"/>
      <c r="E2" s="958"/>
      <c r="F2" s="958"/>
      <c r="G2" s="958"/>
      <c r="H2" s="958"/>
      <c r="I2" s="958"/>
      <c r="J2" s="958"/>
      <c r="K2" s="958"/>
      <c r="L2" s="958"/>
      <c r="M2" s="958"/>
    </row>
    <row r="3" spans="1:14" ht="16.5" thickBot="1">
      <c r="A3" s="959" t="s">
        <v>2</v>
      </c>
      <c r="B3" s="960"/>
      <c r="C3" s="960"/>
      <c r="D3" s="960"/>
      <c r="E3" s="960"/>
      <c r="F3" s="960"/>
      <c r="G3" s="960"/>
      <c r="H3" s="960"/>
      <c r="I3" s="960"/>
      <c r="J3" s="960"/>
      <c r="K3" s="960"/>
      <c r="L3" s="960"/>
      <c r="M3" s="960"/>
    </row>
    <row r="4" spans="1:14">
      <c r="A4" s="523" t="s">
        <v>3</v>
      </c>
      <c r="B4" s="961" t="s">
        <v>4</v>
      </c>
      <c r="C4" s="962"/>
      <c r="D4" s="963"/>
      <c r="E4" s="961" t="s">
        <v>5</v>
      </c>
      <c r="F4" s="962"/>
      <c r="G4" s="963"/>
      <c r="H4" s="961" t="s">
        <v>6</v>
      </c>
      <c r="I4" s="962"/>
      <c r="J4" s="963"/>
      <c r="K4" s="964" t="s">
        <v>7</v>
      </c>
      <c r="L4" s="962"/>
      <c r="M4" s="963"/>
    </row>
    <row r="5" spans="1:14" ht="13.5" thickBot="1">
      <c r="A5" s="231" t="s">
        <v>8</v>
      </c>
      <c r="B5" s="232" t="s">
        <v>9</v>
      </c>
      <c r="C5" s="233" t="s">
        <v>10</v>
      </c>
      <c r="D5" s="234" t="s">
        <v>11</v>
      </c>
      <c r="E5" s="232" t="s">
        <v>9</v>
      </c>
      <c r="F5" s="233" t="s">
        <v>10</v>
      </c>
      <c r="G5" s="234" t="s">
        <v>11</v>
      </c>
      <c r="H5" s="232" t="s">
        <v>9</v>
      </c>
      <c r="I5" s="233" t="s">
        <v>10</v>
      </c>
      <c r="J5" s="234" t="s">
        <v>11</v>
      </c>
      <c r="K5" s="232" t="s">
        <v>9</v>
      </c>
      <c r="L5" s="233" t="s">
        <v>10</v>
      </c>
      <c r="M5" s="234" t="s">
        <v>11</v>
      </c>
    </row>
    <row r="6" spans="1:14" ht="13.5" thickBot="1">
      <c r="A6" s="231" t="s">
        <v>12</v>
      </c>
      <c r="B6" s="676">
        <f>7595389*0.54</f>
        <v>4101510.06</v>
      </c>
      <c r="C6" s="677">
        <f>7595389*0.46</f>
        <v>3493878.94</v>
      </c>
      <c r="D6" s="678">
        <f>B6+C6</f>
        <v>7595389</v>
      </c>
      <c r="E6" s="238"/>
      <c r="F6" s="239"/>
      <c r="G6" s="240"/>
      <c r="H6" s="235"/>
      <c r="I6" s="236"/>
      <c r="J6" s="237"/>
      <c r="K6" s="238"/>
      <c r="L6" s="239"/>
      <c r="M6" s="240"/>
    </row>
    <row r="7" spans="1:14">
      <c r="A7" s="241" t="s">
        <v>3</v>
      </c>
      <c r="B7" s="629"/>
      <c r="C7" s="630"/>
      <c r="D7" s="631">
        <f t="shared" ref="D7:D19" si="0">B7+C7</f>
        <v>0</v>
      </c>
      <c r="E7" s="629">
        <v>17100.810000000001</v>
      </c>
      <c r="F7" s="630">
        <v>7694.84</v>
      </c>
      <c r="G7" s="631">
        <f t="shared" ref="G7:G19" si="1">E7+F7</f>
        <v>24795.65</v>
      </c>
      <c r="H7" s="629">
        <v>229528.03</v>
      </c>
      <c r="I7" s="630">
        <v>56445.86</v>
      </c>
      <c r="J7" s="631">
        <f t="shared" ref="J7:J19" si="2">H7+I7</f>
        <v>285973.89</v>
      </c>
      <c r="K7" s="524"/>
      <c r="L7" s="525"/>
      <c r="M7" s="526"/>
    </row>
    <row r="8" spans="1:14">
      <c r="A8" s="242" t="s">
        <v>13</v>
      </c>
      <c r="B8" s="632"/>
      <c r="C8" s="633"/>
      <c r="D8" s="634">
        <f t="shared" si="0"/>
        <v>0</v>
      </c>
      <c r="E8" s="632">
        <v>4749.0300000000007</v>
      </c>
      <c r="F8" s="633">
        <v>153552</v>
      </c>
      <c r="G8" s="634">
        <f t="shared" si="1"/>
        <v>158301.03</v>
      </c>
      <c r="H8" s="632">
        <v>22210.33</v>
      </c>
      <c r="I8" s="633">
        <v>718133.94000000006</v>
      </c>
      <c r="J8" s="634">
        <f t="shared" si="2"/>
        <v>740344.27</v>
      </c>
      <c r="K8" s="243"/>
      <c r="L8" s="244"/>
      <c r="M8" s="245"/>
      <c r="N8" s="256"/>
    </row>
    <row r="9" spans="1:14">
      <c r="A9" s="241" t="s">
        <v>14</v>
      </c>
      <c r="B9" s="632"/>
      <c r="C9" s="633"/>
      <c r="D9" s="634">
        <f t="shared" si="0"/>
        <v>0</v>
      </c>
      <c r="E9" s="632">
        <v>59227.58</v>
      </c>
      <c r="F9" s="633">
        <v>78510.990000000005</v>
      </c>
      <c r="G9" s="634">
        <f t="shared" si="1"/>
        <v>137738.57</v>
      </c>
      <c r="H9" s="632">
        <v>450880.68</v>
      </c>
      <c r="I9" s="633">
        <v>597679.05000000005</v>
      </c>
      <c r="J9" s="634">
        <f t="shared" si="2"/>
        <v>1048559.73</v>
      </c>
      <c r="K9" s="243"/>
      <c r="L9" s="244"/>
      <c r="M9" s="245"/>
    </row>
    <row r="10" spans="1:14">
      <c r="A10" s="241" t="s">
        <v>15</v>
      </c>
      <c r="B10" s="632"/>
      <c r="C10" s="633"/>
      <c r="D10" s="634">
        <f t="shared" si="0"/>
        <v>0</v>
      </c>
      <c r="E10" s="632">
        <v>15428.48</v>
      </c>
      <c r="F10" s="633">
        <v>188143.03</v>
      </c>
      <c r="G10" s="634">
        <f t="shared" si="1"/>
        <v>203571.51</v>
      </c>
      <c r="H10" s="632">
        <v>73890.429999999993</v>
      </c>
      <c r="I10" s="633">
        <v>1001772.9900000001</v>
      </c>
      <c r="J10" s="634">
        <f t="shared" si="2"/>
        <v>1075663.4200000002</v>
      </c>
      <c r="K10" s="243"/>
      <c r="L10" s="244"/>
      <c r="M10" s="245"/>
    </row>
    <row r="11" spans="1:14">
      <c r="A11" s="241" t="s">
        <v>16</v>
      </c>
      <c r="B11" s="635"/>
      <c r="C11" s="633"/>
      <c r="D11" s="634">
        <f t="shared" si="0"/>
        <v>0</v>
      </c>
      <c r="E11" s="632">
        <v>-4910.8</v>
      </c>
      <c r="F11" s="633">
        <v>77799.909999999974</v>
      </c>
      <c r="G11" s="634">
        <f t="shared" si="1"/>
        <v>72889.109999999971</v>
      </c>
      <c r="H11" s="632">
        <v>-4910.8</v>
      </c>
      <c r="I11" s="633">
        <v>114808.43999999997</v>
      </c>
      <c r="J11" s="634">
        <f t="shared" si="2"/>
        <v>109897.63999999997</v>
      </c>
      <c r="K11" s="243"/>
      <c r="L11" s="244"/>
      <c r="M11" s="245"/>
    </row>
    <row r="12" spans="1:14">
      <c r="A12" s="241" t="s">
        <v>17</v>
      </c>
      <c r="B12" s="632"/>
      <c r="C12" s="633"/>
      <c r="D12" s="634">
        <f t="shared" si="0"/>
        <v>0</v>
      </c>
      <c r="E12" s="632">
        <v>206477.95</v>
      </c>
      <c r="F12" s="633">
        <v>0</v>
      </c>
      <c r="G12" s="634">
        <f t="shared" si="1"/>
        <v>206477.95</v>
      </c>
      <c r="H12" s="632">
        <v>1200284.8400000001</v>
      </c>
      <c r="I12" s="633">
        <v>0</v>
      </c>
      <c r="J12" s="634">
        <f t="shared" si="2"/>
        <v>1200284.8400000001</v>
      </c>
      <c r="K12" s="243"/>
      <c r="L12" s="244"/>
      <c r="M12" s="245"/>
    </row>
    <row r="13" spans="1:14">
      <c r="A13" s="241" t="s">
        <v>18</v>
      </c>
      <c r="B13" s="632"/>
      <c r="C13" s="633"/>
      <c r="D13" s="634">
        <f t="shared" si="0"/>
        <v>0</v>
      </c>
      <c r="E13" s="632">
        <v>38564.709999999992</v>
      </c>
      <c r="F13" s="633">
        <v>0</v>
      </c>
      <c r="G13" s="634">
        <f t="shared" si="1"/>
        <v>38564.709999999992</v>
      </c>
      <c r="H13" s="632">
        <v>194498.02999999997</v>
      </c>
      <c r="I13" s="633">
        <v>0</v>
      </c>
      <c r="J13" s="634">
        <f t="shared" si="2"/>
        <v>194498.02999999997</v>
      </c>
      <c r="K13" s="243"/>
      <c r="L13" s="244"/>
      <c r="M13" s="245"/>
    </row>
    <row r="14" spans="1:14">
      <c r="A14" s="241" t="s">
        <v>19</v>
      </c>
      <c r="B14" s="632"/>
      <c r="C14" s="633"/>
      <c r="D14" s="634">
        <f t="shared" si="0"/>
        <v>0</v>
      </c>
      <c r="E14" s="632">
        <v>89845.32</v>
      </c>
      <c r="F14" s="633">
        <v>89845.31</v>
      </c>
      <c r="G14" s="634">
        <f t="shared" si="1"/>
        <v>179690.63</v>
      </c>
      <c r="H14" s="632">
        <v>613520.15999999992</v>
      </c>
      <c r="I14" s="633">
        <v>613520.10000000009</v>
      </c>
      <c r="J14" s="634">
        <f t="shared" si="2"/>
        <v>1227040.26</v>
      </c>
      <c r="K14" s="243"/>
      <c r="L14" s="244"/>
      <c r="M14" s="245"/>
    </row>
    <row r="15" spans="1:14">
      <c r="A15" s="241" t="s">
        <v>20</v>
      </c>
      <c r="B15" s="632"/>
      <c r="C15" s="633"/>
      <c r="D15" s="634">
        <f t="shared" si="0"/>
        <v>0</v>
      </c>
      <c r="E15" s="632">
        <v>23805.269999999997</v>
      </c>
      <c r="F15" s="633">
        <v>23805.260000000002</v>
      </c>
      <c r="G15" s="634">
        <f t="shared" si="1"/>
        <v>47610.53</v>
      </c>
      <c r="H15" s="632">
        <v>114336.59999999998</v>
      </c>
      <c r="I15" s="633">
        <v>114336.54999999999</v>
      </c>
      <c r="J15" s="634">
        <f t="shared" si="2"/>
        <v>228673.14999999997</v>
      </c>
      <c r="K15" s="243"/>
      <c r="L15" s="244"/>
      <c r="M15" s="245"/>
    </row>
    <row r="16" spans="1:14">
      <c r="A16" s="241" t="s">
        <v>21</v>
      </c>
      <c r="B16" s="632"/>
      <c r="C16" s="633"/>
      <c r="D16" s="634">
        <f t="shared" si="0"/>
        <v>0</v>
      </c>
      <c r="E16" s="632">
        <v>0</v>
      </c>
      <c r="F16" s="633">
        <v>0</v>
      </c>
      <c r="G16" s="634">
        <f t="shared" si="1"/>
        <v>0</v>
      </c>
      <c r="H16" s="632">
        <v>-1557.25</v>
      </c>
      <c r="I16" s="633">
        <v>-1557.25</v>
      </c>
      <c r="J16" s="634">
        <f>H16+I16</f>
        <v>-3114.5</v>
      </c>
      <c r="K16" s="243"/>
      <c r="L16" s="244"/>
      <c r="M16" s="245"/>
    </row>
    <row r="17" spans="1:16">
      <c r="A17" s="242" t="s">
        <v>22</v>
      </c>
      <c r="B17" s="632"/>
      <c r="C17" s="633"/>
      <c r="D17" s="634">
        <f t="shared" si="0"/>
        <v>0</v>
      </c>
      <c r="E17" s="632">
        <v>0</v>
      </c>
      <c r="F17" s="633">
        <v>0</v>
      </c>
      <c r="G17" s="634">
        <f t="shared" si="1"/>
        <v>0</v>
      </c>
      <c r="H17" s="632">
        <v>0</v>
      </c>
      <c r="I17" s="633">
        <v>0</v>
      </c>
      <c r="J17" s="634">
        <f t="shared" si="2"/>
        <v>0</v>
      </c>
      <c r="K17" s="243"/>
      <c r="L17" s="244"/>
      <c r="M17" s="245"/>
    </row>
    <row r="18" spans="1:16">
      <c r="A18" s="242"/>
      <c r="B18" s="632"/>
      <c r="C18" s="633"/>
      <c r="D18" s="634">
        <f t="shared" si="0"/>
        <v>0</v>
      </c>
      <c r="E18" s="632">
        <v>0</v>
      </c>
      <c r="F18" s="633">
        <v>0</v>
      </c>
      <c r="G18" s="634">
        <f t="shared" si="1"/>
        <v>0</v>
      </c>
      <c r="H18" s="632">
        <v>0</v>
      </c>
      <c r="I18" s="633">
        <v>0</v>
      </c>
      <c r="J18" s="634">
        <f t="shared" si="2"/>
        <v>0</v>
      </c>
      <c r="K18" s="243"/>
      <c r="L18" s="244"/>
      <c r="M18" s="245"/>
    </row>
    <row r="19" spans="1:16">
      <c r="A19" s="242"/>
      <c r="B19" s="632"/>
      <c r="C19" s="633"/>
      <c r="D19" s="634">
        <f t="shared" si="0"/>
        <v>0</v>
      </c>
      <c r="E19" s="632">
        <v>0</v>
      </c>
      <c r="F19" s="633">
        <v>0</v>
      </c>
      <c r="G19" s="634">
        <f t="shared" si="1"/>
        <v>0</v>
      </c>
      <c r="H19" s="632">
        <v>0</v>
      </c>
      <c r="I19" s="633">
        <v>0</v>
      </c>
      <c r="J19" s="634">
        <f t="shared" si="2"/>
        <v>0</v>
      </c>
      <c r="K19" s="243"/>
      <c r="L19" s="244"/>
      <c r="M19" s="245"/>
      <c r="O19" s="901"/>
      <c r="P19" s="902"/>
    </row>
    <row r="20" spans="1:16" ht="13.5" thickBot="1">
      <c r="A20" s="246" t="s">
        <v>23</v>
      </c>
      <c r="B20" s="636">
        <f>SUM(B6:B19)</f>
        <v>4101510.06</v>
      </c>
      <c r="C20" s="637">
        <f>SUM(C6:C19)</f>
        <v>3493878.94</v>
      </c>
      <c r="D20" s="638">
        <v>7595389</v>
      </c>
      <c r="E20" s="636">
        <f t="shared" ref="E20:J20" si="3">SUM(E7:E19)</f>
        <v>450288.35000000003</v>
      </c>
      <c r="F20" s="637">
        <f t="shared" si="3"/>
        <v>619351.34</v>
      </c>
      <c r="G20" s="638">
        <f t="shared" si="3"/>
        <v>1069639.69</v>
      </c>
      <c r="H20" s="636">
        <f t="shared" si="3"/>
        <v>2892681.0500000003</v>
      </c>
      <c r="I20" s="637">
        <f t="shared" si="3"/>
        <v>3215139.68</v>
      </c>
      <c r="J20" s="638">
        <f t="shared" si="3"/>
        <v>6107820.7300000014</v>
      </c>
      <c r="K20" s="247">
        <f>+H20/B20</f>
        <v>0.70527220650045175</v>
      </c>
      <c r="L20" s="248">
        <f>I20/C20</f>
        <v>0.92022068744030383</v>
      </c>
      <c r="M20" s="249">
        <f>J20/D20</f>
        <v>0.8041485077327839</v>
      </c>
      <c r="N20" s="256"/>
      <c r="O20" s="901"/>
    </row>
    <row r="21" spans="1:16" ht="13.5" thickBot="1">
      <c r="A21" s="250"/>
      <c r="B21" s="639"/>
      <c r="C21" s="640"/>
      <c r="D21" s="641"/>
      <c r="E21" s="639"/>
      <c r="F21" s="640"/>
      <c r="G21" s="641"/>
      <c r="H21" s="639"/>
      <c r="I21" s="640"/>
      <c r="J21" s="641"/>
      <c r="K21" s="252"/>
      <c r="L21" s="253"/>
      <c r="M21" s="254"/>
    </row>
    <row r="22" spans="1:16">
      <c r="A22" s="255" t="s">
        <v>24</v>
      </c>
      <c r="B22" s="629">
        <v>59086.5</v>
      </c>
      <c r="C22" s="630">
        <v>59086.5</v>
      </c>
      <c r="D22" s="631">
        <v>118173</v>
      </c>
      <c r="E22" s="629">
        <v>954</v>
      </c>
      <c r="F22" s="630">
        <v>954</v>
      </c>
      <c r="G22" s="631">
        <f t="shared" ref="G22:G32" si="4">E22+F22</f>
        <v>1908</v>
      </c>
      <c r="H22" s="629">
        <v>9265.56</v>
      </c>
      <c r="I22" s="630">
        <v>9265.5099999999984</v>
      </c>
      <c r="J22" s="631">
        <f t="shared" ref="J22:J32" si="5">H22+I22</f>
        <v>18531.07</v>
      </c>
      <c r="K22" s="524">
        <f>+H22/B22</f>
        <v>0.15681348531390418</v>
      </c>
      <c r="L22" s="525">
        <f t="shared" ref="L22:M22" si="6">I22/C22</f>
        <v>0.1568126390969172</v>
      </c>
      <c r="M22" s="526">
        <f t="shared" si="6"/>
        <v>0.15681306220541072</v>
      </c>
    </row>
    <row r="23" spans="1:16">
      <c r="A23" s="255" t="s">
        <v>25</v>
      </c>
      <c r="B23" s="632">
        <v>0</v>
      </c>
      <c r="C23" s="633">
        <v>0</v>
      </c>
      <c r="D23" s="634">
        <v>0</v>
      </c>
      <c r="E23" s="632">
        <v>0</v>
      </c>
      <c r="F23" s="633">
        <v>0</v>
      </c>
      <c r="G23" s="634">
        <f>E23+F23</f>
        <v>0</v>
      </c>
      <c r="H23" s="632">
        <v>0</v>
      </c>
      <c r="I23" s="633">
        <v>0</v>
      </c>
      <c r="J23" s="634">
        <f t="shared" si="5"/>
        <v>0</v>
      </c>
      <c r="K23" s="243">
        <v>0</v>
      </c>
      <c r="L23" s="244">
        <v>0</v>
      </c>
      <c r="M23" s="245">
        <v>0</v>
      </c>
    </row>
    <row r="24" spans="1:16">
      <c r="A24" s="242" t="s">
        <v>26</v>
      </c>
      <c r="B24" s="632">
        <v>39992.5</v>
      </c>
      <c r="C24" s="633">
        <v>39992.5</v>
      </c>
      <c r="D24" s="634">
        <v>79985</v>
      </c>
      <c r="E24" s="632">
        <v>863</v>
      </c>
      <c r="F24" s="633">
        <v>863</v>
      </c>
      <c r="G24" s="634">
        <f t="shared" si="4"/>
        <v>1726</v>
      </c>
      <c r="H24" s="632">
        <v>38582.920000000006</v>
      </c>
      <c r="I24" s="633">
        <v>38582.810000000005</v>
      </c>
      <c r="J24" s="634">
        <f t="shared" si="5"/>
        <v>77165.73000000001</v>
      </c>
      <c r="K24" s="243">
        <f t="shared" ref="K24:K31" si="7">+H24/B24</f>
        <v>0.96475389135462908</v>
      </c>
      <c r="L24" s="244">
        <f t="shared" ref="L24:L31" si="8">I24/C24</f>
        <v>0.96475114083890745</v>
      </c>
      <c r="M24" s="245">
        <f t="shared" ref="M24:M31" si="9">J24/D24</f>
        <v>0.96475251609676826</v>
      </c>
      <c r="N24" s="256"/>
    </row>
    <row r="25" spans="1:16">
      <c r="A25" s="241" t="s">
        <v>27</v>
      </c>
      <c r="B25" s="632">
        <v>261564</v>
      </c>
      <c r="C25" s="633">
        <v>261564</v>
      </c>
      <c r="D25" s="634">
        <v>523128</v>
      </c>
      <c r="E25" s="632">
        <v>29360</v>
      </c>
      <c r="F25" s="633">
        <v>29360</v>
      </c>
      <c r="G25" s="634">
        <f t="shared" si="4"/>
        <v>58720</v>
      </c>
      <c r="H25" s="632">
        <v>172258.06999999998</v>
      </c>
      <c r="I25" s="633">
        <v>172258.02</v>
      </c>
      <c r="J25" s="634">
        <f t="shared" si="5"/>
        <v>344516.08999999997</v>
      </c>
      <c r="K25" s="243">
        <f t="shared" si="7"/>
        <v>0.65856948968512474</v>
      </c>
      <c r="L25" s="244">
        <f t="shared" si="8"/>
        <v>0.65856929852732027</v>
      </c>
      <c r="M25" s="245">
        <f t="shared" si="9"/>
        <v>0.65856939410622251</v>
      </c>
    </row>
    <row r="26" spans="1:16" ht="12.75" customHeight="1">
      <c r="A26" s="257" t="s">
        <v>28</v>
      </c>
      <c r="B26" s="632">
        <v>0</v>
      </c>
      <c r="C26" s="633">
        <v>0</v>
      </c>
      <c r="D26" s="634">
        <v>0</v>
      </c>
      <c r="E26" s="632">
        <v>0</v>
      </c>
      <c r="F26" s="633">
        <v>0</v>
      </c>
      <c r="G26" s="634">
        <f t="shared" si="4"/>
        <v>0</v>
      </c>
      <c r="H26" s="632">
        <v>0</v>
      </c>
      <c r="I26" s="633">
        <v>0</v>
      </c>
      <c r="J26" s="634">
        <f t="shared" si="5"/>
        <v>0</v>
      </c>
      <c r="K26" s="243">
        <v>0</v>
      </c>
      <c r="L26" s="244">
        <v>0</v>
      </c>
      <c r="M26" s="245">
        <v>0</v>
      </c>
    </row>
    <row r="27" spans="1:16">
      <c r="A27" s="258" t="s">
        <v>29</v>
      </c>
      <c r="B27" s="632">
        <v>105625</v>
      </c>
      <c r="C27" s="633">
        <v>105625</v>
      </c>
      <c r="D27" s="634">
        <v>211250</v>
      </c>
      <c r="E27" s="632">
        <v>5312</v>
      </c>
      <c r="F27" s="633">
        <v>5312</v>
      </c>
      <c r="G27" s="634">
        <f t="shared" si="4"/>
        <v>10624</v>
      </c>
      <c r="H27" s="632">
        <v>-223.84000000000015</v>
      </c>
      <c r="I27" s="633">
        <v>-223.85000000000036</v>
      </c>
      <c r="J27" s="634">
        <f t="shared" si="5"/>
        <v>-447.69000000000051</v>
      </c>
      <c r="K27" s="243">
        <f t="shared" si="7"/>
        <v>-2.1191952662721909E-3</v>
      </c>
      <c r="L27" s="244">
        <f t="shared" si="8"/>
        <v>-2.119289940828406E-3</v>
      </c>
      <c r="M27" s="245">
        <f t="shared" si="9"/>
        <v>-2.1192426035502982E-3</v>
      </c>
      <c r="N27" s="256"/>
    </row>
    <row r="28" spans="1:16">
      <c r="A28" s="241" t="s">
        <v>30</v>
      </c>
      <c r="B28" s="632">
        <v>69459</v>
      </c>
      <c r="C28" s="633">
        <v>69459</v>
      </c>
      <c r="D28" s="634">
        <v>138918</v>
      </c>
      <c r="E28" s="632">
        <v>16087</v>
      </c>
      <c r="F28" s="633">
        <v>16087</v>
      </c>
      <c r="G28" s="634">
        <f t="shared" si="4"/>
        <v>32174</v>
      </c>
      <c r="H28" s="632">
        <v>57907.199999999997</v>
      </c>
      <c r="I28" s="633">
        <v>57907.020000000004</v>
      </c>
      <c r="J28" s="634">
        <f t="shared" si="5"/>
        <v>115814.22</v>
      </c>
      <c r="K28" s="243">
        <f t="shared" si="7"/>
        <v>0.83368893879842776</v>
      </c>
      <c r="L28" s="244">
        <f t="shared" si="8"/>
        <v>0.8336863473415973</v>
      </c>
      <c r="M28" s="245">
        <f t="shared" si="9"/>
        <v>0.83368764307001253</v>
      </c>
    </row>
    <row r="29" spans="1:16">
      <c r="A29" s="241" t="s">
        <v>31</v>
      </c>
      <c r="B29" s="632">
        <v>978927</v>
      </c>
      <c r="C29" s="633">
        <v>978927</v>
      </c>
      <c r="D29" s="634">
        <v>1957854</v>
      </c>
      <c r="E29" s="632">
        <v>112857</v>
      </c>
      <c r="F29" s="633">
        <v>112857</v>
      </c>
      <c r="G29" s="634">
        <f t="shared" si="4"/>
        <v>225714</v>
      </c>
      <c r="H29" s="632">
        <v>443268.55</v>
      </c>
      <c r="I29" s="633">
        <v>443267.65</v>
      </c>
      <c r="J29" s="634">
        <f t="shared" si="5"/>
        <v>886536.2</v>
      </c>
      <c r="K29" s="243">
        <f t="shared" si="7"/>
        <v>0.45281062837167635</v>
      </c>
      <c r="L29" s="244">
        <f t="shared" si="8"/>
        <v>0.45280970899770873</v>
      </c>
      <c r="M29" s="245">
        <f t="shared" si="9"/>
        <v>0.45281016868469248</v>
      </c>
      <c r="N29" s="575" t="s">
        <v>32</v>
      </c>
    </row>
    <row r="30" spans="1:16">
      <c r="A30" s="251" t="s">
        <v>33</v>
      </c>
      <c r="B30" s="642">
        <v>12891.5</v>
      </c>
      <c r="C30" s="643">
        <v>12891.5</v>
      </c>
      <c r="D30" s="644">
        <v>25783</v>
      </c>
      <c r="E30" s="642">
        <v>4568</v>
      </c>
      <c r="F30" s="643">
        <v>4568</v>
      </c>
      <c r="G30" s="644">
        <f t="shared" si="4"/>
        <v>9136</v>
      </c>
      <c r="H30" s="642">
        <v>10456.93</v>
      </c>
      <c r="I30" s="643">
        <v>10456.900000000001</v>
      </c>
      <c r="J30" s="634">
        <f t="shared" si="5"/>
        <v>20913.830000000002</v>
      </c>
      <c r="K30" s="259">
        <f t="shared" si="7"/>
        <v>0.81114920684171743</v>
      </c>
      <c r="L30" s="260">
        <f t="shared" si="8"/>
        <v>0.81114687972695199</v>
      </c>
      <c r="M30" s="261">
        <f t="shared" si="9"/>
        <v>0.81114804328433465</v>
      </c>
      <c r="N30" s="600"/>
    </row>
    <row r="31" spans="1:16">
      <c r="A31" s="242" t="s">
        <v>34</v>
      </c>
      <c r="B31" s="635">
        <v>39299.5</v>
      </c>
      <c r="C31" s="645">
        <v>39299.5</v>
      </c>
      <c r="D31" s="646">
        <v>78599</v>
      </c>
      <c r="E31" s="635">
        <v>0</v>
      </c>
      <c r="F31" s="645">
        <v>0</v>
      </c>
      <c r="G31" s="646">
        <f t="shared" si="4"/>
        <v>0</v>
      </c>
      <c r="H31" s="635">
        <v>0</v>
      </c>
      <c r="I31" s="645">
        <v>0</v>
      </c>
      <c r="J31" s="634">
        <f t="shared" si="5"/>
        <v>0</v>
      </c>
      <c r="K31" s="259">
        <f t="shared" si="7"/>
        <v>0</v>
      </c>
      <c r="L31" s="260">
        <f t="shared" si="8"/>
        <v>0</v>
      </c>
      <c r="M31" s="261">
        <f t="shared" si="9"/>
        <v>0</v>
      </c>
    </row>
    <row r="32" spans="1:16" ht="13.5" thickBot="1">
      <c r="A32" s="242" t="s">
        <v>35</v>
      </c>
      <c r="B32" s="635">
        <v>0</v>
      </c>
      <c r="C32" s="645">
        <v>0</v>
      </c>
      <c r="D32" s="646">
        <v>0</v>
      </c>
      <c r="E32" s="635">
        <v>0</v>
      </c>
      <c r="F32" s="645">
        <v>0</v>
      </c>
      <c r="G32" s="646">
        <f t="shared" si="4"/>
        <v>0</v>
      </c>
      <c r="H32" s="635">
        <v>0</v>
      </c>
      <c r="I32" s="645">
        <v>0</v>
      </c>
      <c r="J32" s="634">
        <f t="shared" si="5"/>
        <v>0</v>
      </c>
      <c r="K32" s="262">
        <v>0</v>
      </c>
      <c r="L32" s="263">
        <v>0</v>
      </c>
      <c r="M32" s="264">
        <v>0</v>
      </c>
    </row>
    <row r="33" spans="1:14" ht="13.5" thickBot="1">
      <c r="A33" s="467"/>
      <c r="B33" s="647"/>
      <c r="C33" s="648"/>
      <c r="D33" s="649"/>
      <c r="E33" s="647"/>
      <c r="F33" s="648"/>
      <c r="G33" s="649"/>
      <c r="H33" s="647"/>
      <c r="I33" s="648"/>
      <c r="J33" s="649"/>
      <c r="K33" s="467"/>
      <c r="L33" s="468"/>
      <c r="M33" s="254"/>
      <c r="N33" s="256"/>
    </row>
    <row r="34" spans="1:14" ht="13.5" thickBot="1">
      <c r="A34" s="265" t="s">
        <v>36</v>
      </c>
      <c r="B34" s="650">
        <f>B20+SUM(B22:B32)</f>
        <v>5668355.0600000005</v>
      </c>
      <c r="C34" s="650">
        <f>C20+SUM(C22:C32)</f>
        <v>5060723.9399999995</v>
      </c>
      <c r="D34" s="651">
        <f>D20+SUM(D22:D32)</f>
        <v>10729079</v>
      </c>
      <c r="E34" s="650">
        <f>E20+SUM(E22:E32)</f>
        <v>620289.35000000009</v>
      </c>
      <c r="F34" s="650">
        <f>F20+SUM(F22:F32)</f>
        <v>789352.34</v>
      </c>
      <c r="G34" s="651">
        <f>SUM(E34:F34)</f>
        <v>1409641.69</v>
      </c>
      <c r="H34" s="651">
        <f t="shared" ref="H34:I34" si="10">H20+SUM(H22:H32)</f>
        <v>3624196.4400000004</v>
      </c>
      <c r="I34" s="651">
        <f t="shared" si="10"/>
        <v>3946653.74</v>
      </c>
      <c r="J34" s="651">
        <f>SUM(H34:I34)</f>
        <v>7570850.1800000006</v>
      </c>
      <c r="K34" s="266">
        <f>H34/B34</f>
        <v>0.63937357516203297</v>
      </c>
      <c r="L34" s="267">
        <f>I34/C34</f>
        <v>0.77985951946630006</v>
      </c>
      <c r="M34" s="469">
        <f>J34/D34</f>
        <v>0.70563840381825882</v>
      </c>
      <c r="N34" s="911" t="s">
        <v>32</v>
      </c>
    </row>
    <row r="35" spans="1:14" ht="18.75" customHeight="1" thickBot="1">
      <c r="A35" s="951" t="s">
        <v>37</v>
      </c>
      <c r="B35" s="952"/>
      <c r="C35" s="952"/>
      <c r="D35" s="952"/>
      <c r="E35" s="952"/>
      <c r="F35" s="952"/>
      <c r="G35" s="952"/>
      <c r="H35" s="952"/>
      <c r="I35" s="952"/>
      <c r="J35" s="952"/>
      <c r="K35" s="952"/>
      <c r="L35" s="952"/>
      <c r="M35" s="953"/>
      <c r="N35" s="230" t="s">
        <v>32</v>
      </c>
    </row>
    <row r="36" spans="1:14" ht="13.5" thickBot="1">
      <c r="A36" s="255" t="s">
        <v>38</v>
      </c>
      <c r="B36" s="654"/>
      <c r="C36" s="655"/>
      <c r="D36" s="656"/>
      <c r="E36" s="657">
        <v>31561</v>
      </c>
      <c r="F36" s="658">
        <v>31703</v>
      </c>
      <c r="G36" s="652">
        <f>E36+F36</f>
        <v>63264</v>
      </c>
      <c r="H36" s="657">
        <v>241018</v>
      </c>
      <c r="I36" s="658">
        <v>241959</v>
      </c>
      <c r="J36" s="652">
        <f>H36+I36</f>
        <v>482977</v>
      </c>
      <c r="K36" s="527"/>
      <c r="L36" s="470"/>
      <c r="M36" s="520"/>
    </row>
    <row r="37" spans="1:14" ht="13.5" thickBot="1">
      <c r="A37" s="268" t="s">
        <v>39</v>
      </c>
      <c r="B37" s="659"/>
      <c r="C37" s="660">
        <v>144000</v>
      </c>
      <c r="D37" s="661">
        <f>C37</f>
        <v>144000</v>
      </c>
      <c r="E37" s="662"/>
      <c r="F37" s="663">
        <v>36392</v>
      </c>
      <c r="G37" s="653">
        <f>F37</f>
        <v>36392</v>
      </c>
      <c r="H37" s="662"/>
      <c r="I37" s="663">
        <v>79904</v>
      </c>
      <c r="J37" s="653">
        <f>I37</f>
        <v>79904</v>
      </c>
      <c r="K37" s="471"/>
      <c r="L37" s="472">
        <f>I37/C37</f>
        <v>0.55488888888888888</v>
      </c>
      <c r="M37" s="473">
        <f>J37/D37</f>
        <v>0.55488888888888888</v>
      </c>
    </row>
    <row r="38" spans="1:14">
      <c r="A38" s="253"/>
      <c r="B38" s="253"/>
      <c r="C38" s="253"/>
      <c r="D38" s="253"/>
      <c r="E38" s="253"/>
      <c r="F38" s="253"/>
      <c r="G38" s="253"/>
      <c r="H38" s="253"/>
      <c r="I38" s="253"/>
      <c r="J38" s="253"/>
      <c r="K38" s="253"/>
      <c r="L38" s="253"/>
      <c r="M38" s="253"/>
    </row>
    <row r="39" spans="1:14" ht="12.75" customHeight="1">
      <c r="A39" s="954" t="s">
        <v>40</v>
      </c>
      <c r="B39" s="954"/>
      <c r="C39" s="954"/>
      <c r="D39" s="954"/>
      <c r="E39" s="954"/>
      <c r="F39" s="954"/>
      <c r="G39" s="954"/>
      <c r="H39" s="954"/>
      <c r="I39" s="954"/>
      <c r="J39" s="954"/>
      <c r="K39" s="954"/>
      <c r="L39" s="954"/>
      <c r="M39" s="954"/>
    </row>
    <row r="40" spans="1:14" ht="12.75" customHeight="1">
      <c r="A40" s="954" t="s">
        <v>41</v>
      </c>
      <c r="B40" s="954"/>
      <c r="C40" s="954"/>
      <c r="D40" s="954"/>
      <c r="E40" s="954"/>
      <c r="F40" s="954"/>
      <c r="G40" s="954"/>
      <c r="H40" s="954"/>
      <c r="I40" s="954"/>
      <c r="J40" s="954"/>
      <c r="K40" s="954"/>
      <c r="L40" s="954"/>
      <c r="M40" s="954"/>
    </row>
    <row r="41" spans="1:14" ht="12.75" customHeight="1">
      <c r="A41" s="954" t="s">
        <v>42</v>
      </c>
      <c r="B41" s="954"/>
      <c r="C41" s="954"/>
      <c r="D41" s="954"/>
      <c r="E41" s="913"/>
      <c r="F41" s="913"/>
      <c r="G41" s="913"/>
      <c r="H41" s="913"/>
      <c r="I41" s="913"/>
      <c r="J41" s="913"/>
      <c r="K41" s="913"/>
      <c r="L41" s="913"/>
      <c r="M41" s="916"/>
    </row>
    <row r="42" spans="1:14" ht="25.5" customHeight="1">
      <c r="A42" s="956" t="s">
        <v>43</v>
      </c>
      <c r="B42" s="956"/>
      <c r="C42" s="956"/>
      <c r="D42" s="956"/>
      <c r="E42" s="956"/>
      <c r="F42" s="956"/>
      <c r="G42" s="956"/>
      <c r="H42" s="956"/>
      <c r="I42" s="956"/>
      <c r="J42" s="956"/>
      <c r="K42" s="956"/>
      <c r="L42" s="956"/>
      <c r="M42" s="956"/>
    </row>
    <row r="43" spans="1:14" ht="12.75" customHeight="1">
      <c r="A43" s="955" t="s">
        <v>44</v>
      </c>
      <c r="B43" s="955"/>
      <c r="C43" s="955"/>
      <c r="D43" s="955"/>
      <c r="E43" s="955"/>
      <c r="F43" s="955"/>
      <c r="G43" s="955"/>
      <c r="H43" s="955"/>
      <c r="I43" s="955"/>
      <c r="J43" s="955"/>
      <c r="K43" s="955"/>
      <c r="L43" s="955"/>
      <c r="M43" s="955"/>
    </row>
    <row r="44" spans="1:14" ht="12.75" customHeight="1">
      <c r="A44"/>
      <c r="B44"/>
      <c r="C44"/>
      <c r="D44"/>
      <c r="E44"/>
      <c r="F44"/>
      <c r="G44"/>
      <c r="H44"/>
      <c r="I44"/>
      <c r="J44"/>
      <c r="K44"/>
      <c r="L44"/>
      <c r="M44"/>
    </row>
    <row r="45" spans="1:14">
      <c r="A45" s="938"/>
      <c r="B45" s="938"/>
      <c r="C45" s="938"/>
      <c r="D45" s="938"/>
      <c r="E45" s="938"/>
      <c r="F45" s="938"/>
      <c r="G45" s="938"/>
      <c r="H45"/>
      <c r="I45"/>
      <c r="J45" s="278"/>
      <c r="K45"/>
      <c r="L45"/>
      <c r="M45"/>
    </row>
    <row r="46" spans="1:14" ht="12.95" customHeight="1">
      <c r="A46" s="950" t="s">
        <v>45</v>
      </c>
      <c r="B46" s="950"/>
      <c r="C46" s="950"/>
      <c r="D46" s="950"/>
      <c r="E46" s="950"/>
      <c r="F46" s="950"/>
      <c r="G46" s="950"/>
      <c r="H46" s="950"/>
      <c r="I46" s="950"/>
      <c r="J46" s="950"/>
      <c r="K46" s="950"/>
    </row>
    <row r="48" spans="1:14">
      <c r="D48" s="269"/>
    </row>
    <row r="54" spans="4:10">
      <c r="D54" s="256"/>
    </row>
    <row r="55" spans="4:10">
      <c r="D55" s="256"/>
      <c r="J55" s="256"/>
    </row>
    <row r="57" spans="4:10">
      <c r="D57" s="269"/>
    </row>
  </sheetData>
  <mergeCells count="14">
    <mergeCell ref="A1:M1"/>
    <mergeCell ref="A2:M2"/>
    <mergeCell ref="A3:M3"/>
    <mergeCell ref="B4:D4"/>
    <mergeCell ref="E4:G4"/>
    <mergeCell ref="H4:J4"/>
    <mergeCell ref="K4:M4"/>
    <mergeCell ref="A46:K46"/>
    <mergeCell ref="A35:M35"/>
    <mergeCell ref="A39:M39"/>
    <mergeCell ref="A40:M40"/>
    <mergeCell ref="A41:D41"/>
    <mergeCell ref="A43:M43"/>
    <mergeCell ref="A42:M42"/>
  </mergeCells>
  <pageMargins left="0.7" right="0.7" top="0.75" bottom="0.75" header="0.3" footer="0.3"/>
  <pageSetup scale="55" orientation="landscape" r:id="rId1"/>
  <ignoredErrors>
    <ignoredError sqref="G3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T68"/>
  <sheetViews>
    <sheetView zoomScaleNormal="100" workbookViewId="0">
      <selection activeCell="U27" sqref="U27"/>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6.5703125" customWidth="1"/>
    <col min="8" max="8" width="9.42578125" customWidth="1"/>
    <col min="9" max="9" width="6.5703125" customWidth="1"/>
    <col min="10" max="10" width="11.5703125" customWidth="1"/>
    <col min="11" max="11" width="6.5703125" customWidth="1"/>
    <col min="12" max="12" width="10.42578125" customWidth="1"/>
    <col min="13" max="13" width="6.5703125" customWidth="1"/>
    <col min="14" max="14" width="11.5703125" customWidth="1"/>
    <col min="15" max="15" width="10.5703125" customWidth="1"/>
    <col min="16" max="16" width="11.5703125" bestFit="1" customWidth="1"/>
    <col min="17" max="17" width="9.5703125" customWidth="1"/>
    <col min="18" max="18" width="11.42578125" bestFit="1" customWidth="1"/>
    <col min="19" max="19" width="15.42578125" customWidth="1"/>
  </cols>
  <sheetData>
    <row r="1" spans="1:20" ht="15.75">
      <c r="A1" s="985" t="s">
        <v>297</v>
      </c>
      <c r="B1" s="985"/>
      <c r="C1" s="985"/>
      <c r="D1" s="985"/>
      <c r="E1" s="985"/>
      <c r="F1" s="985"/>
      <c r="G1" s="985"/>
      <c r="H1" s="985"/>
      <c r="I1" s="985"/>
      <c r="J1" s="985"/>
      <c r="K1" s="985"/>
      <c r="L1" s="985"/>
      <c r="M1" s="985"/>
      <c r="N1" s="985"/>
      <c r="O1" s="985"/>
      <c r="P1" s="985"/>
      <c r="Q1" s="985"/>
    </row>
    <row r="2" spans="1:20" ht="15.75">
      <c r="A2" s="985" t="s">
        <v>1</v>
      </c>
      <c r="B2" s="1017"/>
      <c r="C2" s="1017"/>
      <c r="D2" s="1017"/>
      <c r="E2" s="1017"/>
      <c r="F2" s="1017"/>
      <c r="G2" s="1017"/>
      <c r="H2" s="1017"/>
      <c r="I2" s="1017"/>
      <c r="J2" s="1017"/>
      <c r="K2" s="1017"/>
      <c r="L2" s="1017"/>
      <c r="M2" s="1017"/>
      <c r="N2" s="1017"/>
      <c r="O2" s="1017"/>
      <c r="P2" s="1017"/>
      <c r="Q2" s="1017"/>
    </row>
    <row r="3" spans="1:20" ht="15.75">
      <c r="A3" s="1016" t="s">
        <v>2</v>
      </c>
      <c r="B3" s="1048"/>
      <c r="C3" s="1048"/>
      <c r="D3" s="1048"/>
      <c r="E3" s="1048"/>
      <c r="F3" s="1048"/>
      <c r="G3" s="1048"/>
      <c r="H3" s="1048"/>
      <c r="I3" s="1048"/>
      <c r="J3" s="1048"/>
      <c r="K3" s="1048"/>
      <c r="L3" s="1048"/>
      <c r="M3" s="1048"/>
      <c r="N3" s="1048"/>
      <c r="O3" s="1048"/>
      <c r="P3" s="1048"/>
      <c r="Q3" s="1048"/>
    </row>
    <row r="4" spans="1:20" ht="15.75">
      <c r="A4" s="1039" t="s">
        <v>298</v>
      </c>
      <c r="B4" s="1040"/>
      <c r="C4" s="1040"/>
      <c r="D4" s="1040"/>
      <c r="E4" s="1040"/>
      <c r="F4" s="1040"/>
      <c r="G4" s="1040"/>
      <c r="H4" s="1040"/>
      <c r="I4" s="1041"/>
      <c r="J4" s="933"/>
      <c r="K4" s="933"/>
      <c r="L4" s="933"/>
      <c r="M4" s="933"/>
      <c r="N4" s="933"/>
      <c r="O4" s="933"/>
      <c r="P4" s="933"/>
      <c r="Q4" s="933"/>
    </row>
    <row r="5" spans="1:20">
      <c r="A5" s="1043" t="s">
        <v>299</v>
      </c>
      <c r="B5" s="1046" t="s">
        <v>300</v>
      </c>
      <c r="C5" s="1046"/>
      <c r="D5" s="1046"/>
      <c r="E5" s="1047"/>
      <c r="F5" s="1046" t="s">
        <v>301</v>
      </c>
      <c r="G5" s="1046"/>
      <c r="H5" s="1046"/>
      <c r="I5" s="1046"/>
      <c r="J5" s="1009" t="s">
        <v>302</v>
      </c>
      <c r="K5" s="1009"/>
      <c r="L5" s="1009"/>
      <c r="M5" s="1009"/>
      <c r="N5" s="1009" t="s">
        <v>11</v>
      </c>
      <c r="O5" s="1009"/>
      <c r="P5" s="1009"/>
      <c r="Q5" s="1009"/>
      <c r="R5" s="1009"/>
      <c r="S5" s="1009"/>
    </row>
    <row r="6" spans="1:20" ht="36" customHeight="1">
      <c r="A6" s="1044"/>
      <c r="B6" s="1042" t="s">
        <v>303</v>
      </c>
      <c r="C6" s="1009" t="s">
        <v>304</v>
      </c>
      <c r="D6" s="1009"/>
      <c r="E6" s="1009"/>
      <c r="F6" s="1042" t="s">
        <v>303</v>
      </c>
      <c r="G6" s="1009" t="s">
        <v>304</v>
      </c>
      <c r="H6" s="1009"/>
      <c r="I6" s="1009"/>
      <c r="J6" s="1042" t="s">
        <v>303</v>
      </c>
      <c r="K6" s="1009" t="s">
        <v>304</v>
      </c>
      <c r="L6" s="1009"/>
      <c r="M6" s="1009"/>
      <c r="N6" s="1042" t="s">
        <v>303</v>
      </c>
      <c r="O6" s="1042" t="s">
        <v>305</v>
      </c>
      <c r="P6" s="1042"/>
      <c r="Q6" s="1009" t="s">
        <v>304</v>
      </c>
      <c r="R6" s="1009"/>
      <c r="S6" s="1009"/>
    </row>
    <row r="7" spans="1:20" ht="27" customHeight="1">
      <c r="A7" s="1045"/>
      <c r="B7" s="1042"/>
      <c r="C7" s="921" t="s">
        <v>306</v>
      </c>
      <c r="D7" s="921" t="s">
        <v>307</v>
      </c>
      <c r="E7" s="921" t="s">
        <v>308</v>
      </c>
      <c r="F7" s="1042"/>
      <c r="G7" s="921" t="s">
        <v>306</v>
      </c>
      <c r="H7" s="921" t="s">
        <v>307</v>
      </c>
      <c r="I7" s="921" t="s">
        <v>308</v>
      </c>
      <c r="J7" s="1042"/>
      <c r="K7" s="921" t="s">
        <v>306</v>
      </c>
      <c r="L7" s="921" t="s">
        <v>307</v>
      </c>
      <c r="M7" s="921" t="s">
        <v>308</v>
      </c>
      <c r="N7" s="1042"/>
      <c r="O7" s="932" t="s">
        <v>309</v>
      </c>
      <c r="P7" s="932" t="s">
        <v>310</v>
      </c>
      <c r="Q7" s="921" t="s">
        <v>306</v>
      </c>
      <c r="R7" s="921" t="s">
        <v>307</v>
      </c>
      <c r="S7" s="921" t="s">
        <v>308</v>
      </c>
    </row>
    <row r="8" spans="1:20">
      <c r="A8" s="185" t="s">
        <v>311</v>
      </c>
      <c r="B8" s="343"/>
      <c r="C8" s="591"/>
      <c r="D8" s="592"/>
      <c r="E8" s="591"/>
      <c r="F8" s="342">
        <v>0</v>
      </c>
      <c r="G8" s="342">
        <v>0</v>
      </c>
      <c r="H8" s="342">
        <v>0</v>
      </c>
      <c r="I8" s="342">
        <v>0</v>
      </c>
      <c r="J8" s="343"/>
      <c r="K8" s="591"/>
      <c r="L8" s="592"/>
      <c r="M8" s="591"/>
      <c r="N8" s="340">
        <f>J8+B8</f>
        <v>0</v>
      </c>
      <c r="O8" s="343"/>
      <c r="P8" s="343"/>
      <c r="Q8" s="341">
        <f t="shared" ref="Q8:S9" si="0">K8+C8</f>
        <v>0</v>
      </c>
      <c r="R8" s="341">
        <f t="shared" si="0"/>
        <v>0</v>
      </c>
      <c r="S8" s="341">
        <f t="shared" si="0"/>
        <v>0</v>
      </c>
    </row>
    <row r="9" spans="1:20">
      <c r="A9" s="185" t="s">
        <v>312</v>
      </c>
      <c r="B9" s="343"/>
      <c r="C9" s="591"/>
      <c r="D9" s="592"/>
      <c r="E9" s="591"/>
      <c r="F9" s="342">
        <v>0</v>
      </c>
      <c r="G9" s="342">
        <v>0</v>
      </c>
      <c r="H9" s="342">
        <v>0</v>
      </c>
      <c r="I9" s="342">
        <v>0</v>
      </c>
      <c r="J9" s="343"/>
      <c r="K9" s="591"/>
      <c r="L9" s="592"/>
      <c r="M9" s="591"/>
      <c r="N9" s="340">
        <f>J9+B9</f>
        <v>0</v>
      </c>
      <c r="O9" s="343"/>
      <c r="P9" s="343"/>
      <c r="Q9" s="341">
        <f t="shared" si="0"/>
        <v>0</v>
      </c>
      <c r="R9" s="341">
        <f t="shared" si="0"/>
        <v>0</v>
      </c>
      <c r="S9" s="341">
        <f t="shared" si="0"/>
        <v>0</v>
      </c>
    </row>
    <row r="10" spans="1:20">
      <c r="A10" s="185" t="s">
        <v>313</v>
      </c>
      <c r="B10" s="342"/>
      <c r="C10" s="342"/>
      <c r="D10" s="342"/>
      <c r="E10" s="342"/>
      <c r="F10" s="342">
        <v>0</v>
      </c>
      <c r="G10" s="342">
        <v>0</v>
      </c>
      <c r="H10" s="342">
        <v>0</v>
      </c>
      <c r="I10" s="342">
        <v>0</v>
      </c>
      <c r="J10" s="342"/>
      <c r="K10" s="342"/>
      <c r="L10" s="342"/>
      <c r="M10" s="342"/>
      <c r="N10" s="340">
        <f t="shared" ref="N10:N14" si="1">J10+B10</f>
        <v>0</v>
      </c>
      <c r="O10" s="342"/>
      <c r="P10" s="342"/>
      <c r="Q10" s="341">
        <f t="shared" ref="Q10:Q13" si="2">K10+C10</f>
        <v>0</v>
      </c>
      <c r="R10" s="341">
        <f t="shared" ref="R10:R14" si="3">L10+D10</f>
        <v>0</v>
      </c>
      <c r="S10" s="341">
        <f t="shared" ref="S10:S14" si="4">M10+E10</f>
        <v>0</v>
      </c>
    </row>
    <row r="11" spans="1:20">
      <c r="A11" s="185" t="s">
        <v>314</v>
      </c>
      <c r="B11" s="342"/>
      <c r="C11" s="342"/>
      <c r="D11" s="342"/>
      <c r="E11" s="342"/>
      <c r="F11" s="342">
        <v>0</v>
      </c>
      <c r="G11" s="342">
        <v>0</v>
      </c>
      <c r="H11" s="342">
        <v>0</v>
      </c>
      <c r="I11" s="342">
        <v>0</v>
      </c>
      <c r="J11" s="342"/>
      <c r="K11" s="342"/>
      <c r="L11" s="342"/>
      <c r="M11" s="342"/>
      <c r="N11" s="340">
        <f t="shared" si="1"/>
        <v>0</v>
      </c>
      <c r="O11" s="342"/>
      <c r="P11" s="342"/>
      <c r="Q11" s="341">
        <f t="shared" si="2"/>
        <v>0</v>
      </c>
      <c r="R11" s="341">
        <f t="shared" si="3"/>
        <v>0</v>
      </c>
      <c r="S11" s="341">
        <f t="shared" si="4"/>
        <v>0</v>
      </c>
    </row>
    <row r="12" spans="1:20">
      <c r="A12" s="185" t="s">
        <v>315</v>
      </c>
      <c r="B12" s="342"/>
      <c r="C12" s="342"/>
      <c r="D12" s="342"/>
      <c r="E12" s="342"/>
      <c r="F12" s="342">
        <v>0</v>
      </c>
      <c r="G12" s="342">
        <v>0</v>
      </c>
      <c r="H12" s="342">
        <v>0</v>
      </c>
      <c r="I12" s="342">
        <v>0</v>
      </c>
      <c r="J12" s="342"/>
      <c r="K12" s="342"/>
      <c r="L12" s="342"/>
      <c r="M12" s="342"/>
      <c r="N12" s="340">
        <f t="shared" si="1"/>
        <v>0</v>
      </c>
      <c r="O12" s="342"/>
      <c r="P12" s="342"/>
      <c r="Q12" s="341">
        <f t="shared" si="2"/>
        <v>0</v>
      </c>
      <c r="R12" s="341">
        <f t="shared" si="3"/>
        <v>0</v>
      </c>
      <c r="S12" s="341">
        <f t="shared" si="4"/>
        <v>0</v>
      </c>
    </row>
    <row r="13" spans="1:20">
      <c r="A13" s="185" t="s">
        <v>316</v>
      </c>
      <c r="B13" s="342"/>
      <c r="C13" s="342"/>
      <c r="D13" s="342"/>
      <c r="E13" s="342"/>
      <c r="F13" s="342">
        <v>0</v>
      </c>
      <c r="G13" s="342">
        <v>0</v>
      </c>
      <c r="H13" s="342">
        <v>0</v>
      </c>
      <c r="I13" s="342">
        <v>0</v>
      </c>
      <c r="J13" s="342"/>
      <c r="K13" s="342"/>
      <c r="L13" s="342"/>
      <c r="M13" s="342"/>
      <c r="N13" s="340">
        <f t="shared" si="1"/>
        <v>0</v>
      </c>
      <c r="O13" s="342"/>
      <c r="P13" s="342"/>
      <c r="Q13" s="341">
        <f t="shared" si="2"/>
        <v>0</v>
      </c>
      <c r="R13" s="341">
        <f t="shared" si="3"/>
        <v>0</v>
      </c>
      <c r="S13" s="341">
        <f t="shared" si="4"/>
        <v>0</v>
      </c>
    </row>
    <row r="14" spans="1:20">
      <c r="A14" s="185" t="s">
        <v>317</v>
      </c>
      <c r="B14" s="210">
        <v>2197</v>
      </c>
      <c r="C14" s="209">
        <v>462.673</v>
      </c>
      <c r="D14" s="209">
        <v>166722.85999999999</v>
      </c>
      <c r="E14" s="209">
        <v>22.6349804</v>
      </c>
      <c r="F14" s="342">
        <v>0</v>
      </c>
      <c r="G14" s="342">
        <v>0</v>
      </c>
      <c r="H14" s="342">
        <v>0</v>
      </c>
      <c r="I14" s="342">
        <v>0</v>
      </c>
      <c r="J14" s="209">
        <v>143</v>
      </c>
      <c r="K14" s="209">
        <v>0</v>
      </c>
      <c r="L14" s="209">
        <v>14752.23</v>
      </c>
      <c r="M14" s="209">
        <v>2.0135111999999999</v>
      </c>
      <c r="N14" s="340">
        <f t="shared" si="1"/>
        <v>2340</v>
      </c>
      <c r="O14" s="342">
        <v>664</v>
      </c>
      <c r="P14" s="342">
        <v>1676</v>
      </c>
      <c r="Q14" s="341">
        <f>K14+C14</f>
        <v>462.673</v>
      </c>
      <c r="R14" s="341">
        <f t="shared" si="3"/>
        <v>181475.09</v>
      </c>
      <c r="S14" s="341">
        <f t="shared" si="4"/>
        <v>24.6484916</v>
      </c>
    </row>
    <row r="15" spans="1:20">
      <c r="A15" s="185" t="s">
        <v>318</v>
      </c>
      <c r="B15" s="210">
        <v>511</v>
      </c>
      <c r="C15" s="209">
        <v>1786.008</v>
      </c>
      <c r="D15" s="209">
        <v>88064.127999999997</v>
      </c>
      <c r="E15" s="209">
        <v>11.3765272</v>
      </c>
      <c r="F15" s="342">
        <v>0</v>
      </c>
      <c r="G15" s="342">
        <v>0</v>
      </c>
      <c r="H15" s="342">
        <v>0</v>
      </c>
      <c r="I15" s="342">
        <v>0</v>
      </c>
      <c r="J15" s="209">
        <v>29</v>
      </c>
      <c r="K15" s="209">
        <v>0</v>
      </c>
      <c r="L15" s="209">
        <v>10008.870000000001</v>
      </c>
      <c r="M15" s="209">
        <v>1.300332</v>
      </c>
      <c r="N15" s="343">
        <f>J15+B15</f>
        <v>540</v>
      </c>
      <c r="O15" s="342">
        <v>197</v>
      </c>
      <c r="P15" s="342">
        <v>343</v>
      </c>
      <c r="Q15" s="341">
        <f t="shared" ref="Q15:S16" si="5">K15+C15</f>
        <v>1786.008</v>
      </c>
      <c r="R15" s="341">
        <f t="shared" si="5"/>
        <v>98072.997999999992</v>
      </c>
      <c r="S15" s="341">
        <f t="shared" si="5"/>
        <v>12.676859199999999</v>
      </c>
    </row>
    <row r="16" spans="1:20">
      <c r="A16" s="185" t="s">
        <v>319</v>
      </c>
      <c r="B16" s="210">
        <v>425</v>
      </c>
      <c r="C16" s="209">
        <v>1032.001</v>
      </c>
      <c r="D16" s="209">
        <v>55268.36</v>
      </c>
      <c r="E16" s="209">
        <v>7.3831904000000002</v>
      </c>
      <c r="F16" s="342">
        <v>0</v>
      </c>
      <c r="G16" s="342">
        <v>0</v>
      </c>
      <c r="H16" s="342">
        <v>0</v>
      </c>
      <c r="I16" s="342">
        <v>0</v>
      </c>
      <c r="J16" s="209">
        <v>13</v>
      </c>
      <c r="K16" s="209">
        <v>0</v>
      </c>
      <c r="L16" s="209">
        <v>3395.51</v>
      </c>
      <c r="M16" s="209">
        <v>0.46370119999999998</v>
      </c>
      <c r="N16" s="343">
        <f>J16+B16</f>
        <v>438</v>
      </c>
      <c r="O16" s="342">
        <v>180</v>
      </c>
      <c r="P16" s="342">
        <v>258</v>
      </c>
      <c r="Q16" s="341">
        <f t="shared" si="5"/>
        <v>1032.001</v>
      </c>
      <c r="R16" s="341">
        <f t="shared" si="5"/>
        <v>58663.87</v>
      </c>
      <c r="S16" s="341">
        <f t="shared" si="5"/>
        <v>7.8468916000000002</v>
      </c>
      <c r="T16" t="s">
        <v>32</v>
      </c>
    </row>
    <row r="17" spans="1:19">
      <c r="A17" s="185" t="s">
        <v>320</v>
      </c>
      <c r="B17" s="209">
        <v>608</v>
      </c>
      <c r="C17" s="209">
        <v>5428.6139999999996</v>
      </c>
      <c r="D17" s="209">
        <v>100432.10799999999</v>
      </c>
      <c r="E17" s="209">
        <v>12.861138800000001</v>
      </c>
      <c r="F17" s="342">
        <v>0</v>
      </c>
      <c r="G17" s="342">
        <v>0</v>
      </c>
      <c r="H17" s="342">
        <v>0</v>
      </c>
      <c r="I17" s="342">
        <v>0</v>
      </c>
      <c r="J17" s="209">
        <v>69</v>
      </c>
      <c r="K17" s="209">
        <v>0</v>
      </c>
      <c r="L17" s="209">
        <v>15824.518</v>
      </c>
      <c r="M17" s="209">
        <v>1.8888668</v>
      </c>
      <c r="N17" s="343">
        <f>J17+B17</f>
        <v>677</v>
      </c>
      <c r="O17" s="342">
        <v>286</v>
      </c>
      <c r="P17" s="342">
        <v>391</v>
      </c>
      <c r="Q17" s="341">
        <f t="shared" ref="Q17:S18" si="6">K17+C17</f>
        <v>5428.6139999999996</v>
      </c>
      <c r="R17" s="341">
        <f t="shared" si="6"/>
        <v>116256.62599999999</v>
      </c>
      <c r="S17" s="341">
        <f t="shared" si="6"/>
        <v>14.750005600000001</v>
      </c>
    </row>
    <row r="18" spans="1:19">
      <c r="A18" s="185" t="s">
        <v>321</v>
      </c>
      <c r="B18" s="209">
        <v>1579</v>
      </c>
      <c r="C18" s="209">
        <v>1872.3389999999999</v>
      </c>
      <c r="D18" s="209">
        <v>102423.14</v>
      </c>
      <c r="E18" s="209">
        <v>13.959209599999999</v>
      </c>
      <c r="F18" s="208"/>
      <c r="G18" s="208"/>
      <c r="H18" s="208"/>
      <c r="I18" s="208"/>
      <c r="J18" s="209">
        <v>98</v>
      </c>
      <c r="K18" s="209">
        <v>0</v>
      </c>
      <c r="L18" s="209">
        <v>10249.219999999999</v>
      </c>
      <c r="M18" s="209">
        <v>1.4404264</v>
      </c>
      <c r="N18" s="343">
        <f>J18+B18</f>
        <v>1677</v>
      </c>
      <c r="O18" s="185">
        <v>406</v>
      </c>
      <c r="P18" s="185">
        <v>1271</v>
      </c>
      <c r="Q18" s="341">
        <f t="shared" si="6"/>
        <v>1872.3389999999999</v>
      </c>
      <c r="R18" s="341">
        <f t="shared" si="6"/>
        <v>112672.36</v>
      </c>
      <c r="S18" s="341">
        <f t="shared" si="6"/>
        <v>15.399635999999999</v>
      </c>
    </row>
    <row r="19" spans="1:19" ht="13.5" thickBot="1">
      <c r="A19" s="17" t="s">
        <v>322</v>
      </c>
      <c r="B19" s="41">
        <v>528</v>
      </c>
      <c r="C19" s="41">
        <v>812.73699999999997</v>
      </c>
      <c r="D19" s="41">
        <v>49775.224000000002</v>
      </c>
      <c r="E19" s="41">
        <v>6.6908079999999996</v>
      </c>
      <c r="F19" s="147"/>
      <c r="G19" s="147"/>
      <c r="H19" s="147"/>
      <c r="I19" s="147"/>
      <c r="J19" s="41">
        <v>46</v>
      </c>
      <c r="K19" s="41">
        <v>0</v>
      </c>
      <c r="L19" s="41">
        <v>5046.45</v>
      </c>
      <c r="M19" s="41">
        <v>0.70294400000000001</v>
      </c>
      <c r="N19" s="570">
        <f>J19+B19</f>
        <v>574</v>
      </c>
      <c r="O19" s="571">
        <v>158</v>
      </c>
      <c r="P19" s="571">
        <v>416</v>
      </c>
      <c r="Q19" s="572">
        <f t="shared" ref="Q19" si="7">K19+C19</f>
        <v>812.73699999999997</v>
      </c>
      <c r="R19" s="572">
        <f t="shared" ref="R19" si="8">L19+D19</f>
        <v>54821.673999999999</v>
      </c>
      <c r="S19" s="572">
        <f t="shared" ref="S19" si="9">M19+E19</f>
        <v>7.3937519999999992</v>
      </c>
    </row>
    <row r="20" spans="1:19">
      <c r="A20" s="13" t="s">
        <v>323</v>
      </c>
      <c r="B20" s="16">
        <f>SUM(B8:B19)</f>
        <v>5848</v>
      </c>
      <c r="C20" s="16">
        <f t="shared" ref="C20:N20" si="10">SUM(C8:C19)</f>
        <v>11394.371999999998</v>
      </c>
      <c r="D20" s="16">
        <f t="shared" si="10"/>
        <v>562685.82000000007</v>
      </c>
      <c r="E20" s="16">
        <f t="shared" si="10"/>
        <v>74.90585440000001</v>
      </c>
      <c r="F20" s="16">
        <f t="shared" si="10"/>
        <v>0</v>
      </c>
      <c r="G20" s="16">
        <f t="shared" si="10"/>
        <v>0</v>
      </c>
      <c r="H20" s="16">
        <f t="shared" si="10"/>
        <v>0</v>
      </c>
      <c r="I20" s="16">
        <f t="shared" si="10"/>
        <v>0</v>
      </c>
      <c r="J20" s="16">
        <f t="shared" si="10"/>
        <v>398</v>
      </c>
      <c r="K20" s="16">
        <f t="shared" si="10"/>
        <v>0</v>
      </c>
      <c r="L20" s="16">
        <f>SUM(L8:L19)</f>
        <v>59276.797999999995</v>
      </c>
      <c r="M20" s="16">
        <f t="shared" si="10"/>
        <v>7.8097815999999991</v>
      </c>
      <c r="N20" s="573">
        <f t="shared" si="10"/>
        <v>6246</v>
      </c>
      <c r="O20" s="573">
        <f>SUM(O8:O19)</f>
        <v>1891</v>
      </c>
      <c r="P20" s="573">
        <f>SUM(P8:P19)</f>
        <v>4355</v>
      </c>
      <c r="Q20" s="573">
        <f>SUM(Q8:Q19)</f>
        <v>11394.371999999998</v>
      </c>
      <c r="R20" s="573">
        <f>SUM(R8:R19)</f>
        <v>621962.61800000002</v>
      </c>
      <c r="S20" s="574">
        <f>SUM(S8:S19)</f>
        <v>82.715635999999989</v>
      </c>
    </row>
    <row r="22" spans="1:19" ht="12.75" customHeight="1">
      <c r="A22" s="1052" t="s">
        <v>324</v>
      </c>
      <c r="B22" s="1053"/>
      <c r="C22" s="1053"/>
      <c r="D22" s="1053"/>
      <c r="E22" s="1053"/>
      <c r="F22" s="1053"/>
      <c r="G22" s="1053"/>
      <c r="H22" s="1053"/>
      <c r="I22" s="1053"/>
      <c r="J22" s="1053"/>
      <c r="K22" s="1053"/>
      <c r="L22" s="1053"/>
      <c r="M22" s="1053"/>
      <c r="N22" s="1053"/>
      <c r="O22" s="1053"/>
      <c r="P22" s="1053"/>
      <c r="Q22" s="1054"/>
      <c r="R22" s="156"/>
      <c r="S22" s="157"/>
    </row>
    <row r="23" spans="1:19" ht="12.75" customHeight="1">
      <c r="A23" s="1030" t="s">
        <v>284</v>
      </c>
      <c r="B23" s="1030"/>
      <c r="C23" s="1030"/>
      <c r="D23" s="1030"/>
      <c r="E23" s="1030"/>
      <c r="F23" s="1030"/>
      <c r="G23" s="1030"/>
      <c r="H23" s="1030"/>
      <c r="I23" s="1030"/>
      <c r="J23" s="1030"/>
      <c r="K23" s="1030"/>
      <c r="L23" s="1030"/>
      <c r="M23" s="1030"/>
      <c r="N23" s="1030"/>
      <c r="O23" s="1030"/>
      <c r="P23" s="916"/>
      <c r="Q23" s="916"/>
      <c r="S23" s="6"/>
    </row>
    <row r="24" spans="1:19" ht="31.5" customHeight="1">
      <c r="A24" s="1030" t="s">
        <v>325</v>
      </c>
      <c r="B24" s="996"/>
      <c r="C24" s="996"/>
      <c r="D24" s="996"/>
      <c r="E24" s="996"/>
      <c r="F24" s="996"/>
      <c r="G24" s="996"/>
      <c r="H24" s="996"/>
      <c r="I24" s="996"/>
      <c r="J24" s="996"/>
      <c r="K24" s="996"/>
      <c r="L24" s="996"/>
      <c r="M24" s="996"/>
      <c r="N24" s="996"/>
      <c r="O24" s="996"/>
      <c r="P24" s="916"/>
      <c r="Q24" s="916"/>
      <c r="S24" s="6"/>
    </row>
    <row r="25" spans="1:19" ht="16.5" customHeight="1"/>
    <row r="26" spans="1:19" ht="15" customHeight="1">
      <c r="A26" s="1039" t="s">
        <v>326</v>
      </c>
      <c r="B26" s="1040"/>
      <c r="C26" s="1040"/>
      <c r="D26" s="1040"/>
      <c r="E26" s="1040"/>
      <c r="F26" s="1040"/>
      <c r="G26" s="1040"/>
      <c r="H26" s="1040"/>
      <c r="I26" s="1041"/>
      <c r="J26" s="933"/>
      <c r="K26" s="933"/>
      <c r="L26" s="933"/>
      <c r="M26" s="933"/>
      <c r="N26" s="933"/>
      <c r="O26" s="933"/>
      <c r="P26" s="933"/>
      <c r="Q26" s="933"/>
    </row>
    <row r="27" spans="1:19">
      <c r="A27" s="931"/>
      <c r="B27" s="1046" t="s">
        <v>300</v>
      </c>
      <c r="C27" s="1046"/>
      <c r="D27" s="1046"/>
      <c r="E27" s="1047"/>
      <c r="F27" s="1046" t="s">
        <v>301</v>
      </c>
      <c r="G27" s="1046"/>
      <c r="H27" s="1046"/>
      <c r="I27" s="1046"/>
      <c r="J27" s="1009" t="s">
        <v>302</v>
      </c>
      <c r="K27" s="1009"/>
      <c r="L27" s="1009"/>
      <c r="M27" s="1009"/>
      <c r="N27" s="1009" t="s">
        <v>11</v>
      </c>
      <c r="O27" s="1009"/>
      <c r="P27" s="1009"/>
      <c r="Q27" s="1009"/>
    </row>
    <row r="28" spans="1:19">
      <c r="A28" s="1055" t="s">
        <v>299</v>
      </c>
      <c r="B28" s="1049" t="s">
        <v>303</v>
      </c>
      <c r="C28" s="42"/>
      <c r="D28" s="43"/>
      <c r="E28" s="44"/>
      <c r="F28" s="1049" t="s">
        <v>303</v>
      </c>
      <c r="G28" s="42"/>
      <c r="H28" s="43"/>
      <c r="I28" s="44"/>
      <c r="J28" s="1049" t="s">
        <v>303</v>
      </c>
      <c r="K28" s="42"/>
      <c r="L28" s="43"/>
      <c r="M28" s="44"/>
      <c r="N28" s="1049" t="s">
        <v>303</v>
      </c>
      <c r="O28" s="42"/>
      <c r="P28" s="43"/>
      <c r="Q28" s="44"/>
    </row>
    <row r="29" spans="1:19" ht="13.5" customHeight="1">
      <c r="A29" s="1056"/>
      <c r="B29" s="1050"/>
      <c r="C29" s="1046" t="s">
        <v>304</v>
      </c>
      <c r="D29" s="1046"/>
      <c r="E29" s="1046"/>
      <c r="F29" s="1050"/>
      <c r="G29" s="1046" t="s">
        <v>304</v>
      </c>
      <c r="H29" s="1046"/>
      <c r="I29" s="1046"/>
      <c r="J29" s="1050"/>
      <c r="K29" s="1046" t="s">
        <v>304</v>
      </c>
      <c r="L29" s="1046"/>
      <c r="M29" s="1046"/>
      <c r="N29" s="1050"/>
      <c r="O29" s="1046" t="s">
        <v>304</v>
      </c>
      <c r="P29" s="1046"/>
      <c r="Q29" s="1046"/>
    </row>
    <row r="30" spans="1:19" ht="25.5" customHeight="1">
      <c r="A30" s="1057"/>
      <c r="B30" s="1051"/>
      <c r="C30" s="45" t="s">
        <v>306</v>
      </c>
      <c r="D30" s="921" t="s">
        <v>307</v>
      </c>
      <c r="E30" s="921" t="s">
        <v>308</v>
      </c>
      <c r="F30" s="1051"/>
      <c r="G30" s="45" t="s">
        <v>306</v>
      </c>
      <c r="H30" s="921" t="s">
        <v>307</v>
      </c>
      <c r="I30" s="921" t="s">
        <v>308</v>
      </c>
      <c r="J30" s="1051"/>
      <c r="K30" s="45" t="s">
        <v>306</v>
      </c>
      <c r="L30" s="921" t="s">
        <v>307</v>
      </c>
      <c r="M30" s="921" t="s">
        <v>308</v>
      </c>
      <c r="N30" s="1051"/>
      <c r="O30" s="45" t="s">
        <v>306</v>
      </c>
      <c r="P30" s="921" t="s">
        <v>307</v>
      </c>
      <c r="Q30" s="921" t="s">
        <v>308</v>
      </c>
    </row>
    <row r="31" spans="1:19">
      <c r="A31" s="185" t="s">
        <v>311</v>
      </c>
      <c r="B31" s="210"/>
      <c r="C31" s="209"/>
      <c r="D31" s="209"/>
      <c r="E31" s="209"/>
      <c r="F31" s="209"/>
      <c r="G31" s="209"/>
      <c r="H31" s="209"/>
      <c r="I31" s="209"/>
      <c r="J31" s="209"/>
      <c r="K31" s="209"/>
      <c r="L31" s="209"/>
      <c r="M31" s="209"/>
      <c r="N31" s="209"/>
      <c r="O31" s="209"/>
      <c r="P31" s="209"/>
      <c r="Q31" s="209"/>
    </row>
    <row r="32" spans="1:19">
      <c r="A32" s="185" t="s">
        <v>312</v>
      </c>
      <c r="B32" s="210"/>
      <c r="C32" s="211"/>
      <c r="D32" s="211"/>
      <c r="E32" s="211"/>
      <c r="F32" s="209"/>
      <c r="G32" s="209"/>
      <c r="H32" s="209"/>
      <c r="I32" s="209"/>
      <c r="J32" s="209"/>
      <c r="K32" s="209"/>
      <c r="L32" s="211"/>
      <c r="M32" s="211"/>
      <c r="N32" s="209"/>
      <c r="O32" s="209"/>
      <c r="P32" s="209"/>
      <c r="Q32" s="209"/>
    </row>
    <row r="33" spans="1:17">
      <c r="A33" s="185" t="s">
        <v>313</v>
      </c>
      <c r="B33" s="210"/>
      <c r="C33" s="209"/>
      <c r="D33" s="209"/>
      <c r="E33" s="209"/>
      <c r="F33" s="209"/>
      <c r="G33" s="209"/>
      <c r="H33" s="209"/>
      <c r="I33" s="209"/>
      <c r="J33" s="209"/>
      <c r="K33" s="209"/>
      <c r="L33" s="209"/>
      <c r="M33" s="209"/>
      <c r="N33" s="209"/>
      <c r="O33" s="209"/>
      <c r="P33" s="209"/>
      <c r="Q33" s="209"/>
    </row>
    <row r="34" spans="1:17">
      <c r="A34" s="185" t="s">
        <v>314</v>
      </c>
      <c r="B34" s="210"/>
      <c r="C34" s="209"/>
      <c r="D34" s="209"/>
      <c r="E34" s="209"/>
      <c r="F34" s="209"/>
      <c r="G34" s="209"/>
      <c r="H34" s="209"/>
      <c r="I34" s="209"/>
      <c r="J34" s="209"/>
      <c r="K34" s="209"/>
      <c r="L34" s="209"/>
      <c r="M34" s="209"/>
      <c r="N34" s="209"/>
      <c r="O34" s="209"/>
      <c r="P34" s="209"/>
      <c r="Q34" s="209"/>
    </row>
    <row r="35" spans="1:17">
      <c r="A35" s="185" t="s">
        <v>315</v>
      </c>
      <c r="B35" s="210"/>
      <c r="C35" s="209"/>
      <c r="D35" s="209"/>
      <c r="E35" s="209"/>
      <c r="F35" s="209"/>
      <c r="G35" s="209"/>
      <c r="H35" s="209"/>
      <c r="I35" s="209"/>
      <c r="J35" s="209"/>
      <c r="K35" s="209"/>
      <c r="L35" s="209"/>
      <c r="M35" s="209"/>
      <c r="N35" s="209"/>
      <c r="O35" s="209"/>
      <c r="P35" s="209"/>
      <c r="Q35" s="209"/>
    </row>
    <row r="36" spans="1:17">
      <c r="A36" s="185" t="s">
        <v>316</v>
      </c>
      <c r="B36" s="210"/>
      <c r="C36" s="209"/>
      <c r="D36" s="209"/>
      <c r="E36" s="209"/>
      <c r="F36" s="209"/>
      <c r="G36" s="209"/>
      <c r="H36" s="209"/>
      <c r="I36" s="209"/>
      <c r="J36" s="209"/>
      <c r="K36" s="209"/>
      <c r="L36" s="209"/>
      <c r="M36" s="209"/>
      <c r="N36" s="209"/>
      <c r="O36" s="209"/>
      <c r="P36" s="209"/>
      <c r="Q36" s="209"/>
    </row>
    <row r="37" spans="1:17">
      <c r="A37" s="185" t="s">
        <v>317</v>
      </c>
      <c r="B37" s="210"/>
      <c r="C37" s="209"/>
      <c r="D37" s="209"/>
      <c r="E37" s="209"/>
      <c r="F37" s="209"/>
      <c r="G37" s="209"/>
      <c r="H37" s="209"/>
      <c r="I37" s="209"/>
      <c r="J37" s="209"/>
      <c r="K37" s="209"/>
      <c r="L37" s="209"/>
      <c r="M37" s="209"/>
      <c r="N37" s="209"/>
      <c r="O37" s="209"/>
      <c r="P37" s="209"/>
      <c r="Q37" s="209"/>
    </row>
    <row r="38" spans="1:17">
      <c r="A38" s="185" t="s">
        <v>318</v>
      </c>
      <c r="B38" s="210"/>
      <c r="C38" s="209"/>
      <c r="D38" s="209"/>
      <c r="E38" s="209"/>
      <c r="F38" s="209"/>
      <c r="G38" s="209"/>
      <c r="H38" s="209"/>
      <c r="I38" s="209"/>
      <c r="J38" s="209"/>
      <c r="K38" s="209"/>
      <c r="L38" s="209"/>
      <c r="M38" s="209"/>
      <c r="N38" s="209"/>
      <c r="O38" s="209"/>
      <c r="P38" s="209"/>
      <c r="Q38" s="209"/>
    </row>
    <row r="39" spans="1:17">
      <c r="A39" s="185" t="s">
        <v>319</v>
      </c>
      <c r="B39" s="210"/>
      <c r="C39" s="209"/>
      <c r="D39" s="209"/>
      <c r="E39" s="209"/>
      <c r="F39" s="209"/>
      <c r="G39" s="209"/>
      <c r="H39" s="209"/>
      <c r="I39" s="209"/>
      <c r="J39" s="209"/>
      <c r="K39" s="209"/>
      <c r="L39" s="209"/>
      <c r="M39" s="209"/>
      <c r="N39" s="209"/>
      <c r="O39" s="209"/>
      <c r="P39" s="209"/>
      <c r="Q39" s="209"/>
    </row>
    <row r="40" spans="1:17">
      <c r="A40" s="185" t="s">
        <v>320</v>
      </c>
      <c r="B40" s="209"/>
      <c r="C40" s="209"/>
      <c r="D40" s="209"/>
      <c r="E40" s="209"/>
      <c r="F40" s="209"/>
      <c r="G40" s="209"/>
      <c r="H40" s="209"/>
      <c r="I40" s="209"/>
      <c r="J40" s="209"/>
      <c r="K40" s="209"/>
      <c r="L40" s="209"/>
      <c r="M40" s="209"/>
      <c r="N40" s="209"/>
      <c r="O40" s="209"/>
      <c r="P40" s="209"/>
      <c r="Q40" s="209"/>
    </row>
    <row r="41" spans="1:17">
      <c r="A41" s="185" t="s">
        <v>321</v>
      </c>
      <c r="B41" s="209"/>
      <c r="C41" s="209"/>
      <c r="D41" s="209"/>
      <c r="E41" s="209"/>
      <c r="F41" s="209"/>
      <c r="G41" s="209"/>
      <c r="H41" s="209"/>
      <c r="I41" s="209"/>
      <c r="J41" s="209"/>
      <c r="K41" s="209"/>
      <c r="L41" s="209"/>
      <c r="M41" s="209"/>
      <c r="N41" s="209"/>
      <c r="O41" s="209"/>
      <c r="P41" s="209"/>
      <c r="Q41" s="209"/>
    </row>
    <row r="42" spans="1:17" ht="13.5" thickBot="1">
      <c r="A42" s="17" t="s">
        <v>322</v>
      </c>
      <c r="B42" s="41"/>
      <c r="C42" s="41"/>
      <c r="D42" s="41"/>
      <c r="E42" s="41"/>
      <c r="F42" s="41"/>
      <c r="G42" s="41"/>
      <c r="H42" s="41"/>
      <c r="I42" s="41"/>
      <c r="J42" s="41"/>
      <c r="K42" s="41"/>
      <c r="L42" s="41"/>
      <c r="M42" s="41"/>
      <c r="N42" s="41"/>
      <c r="O42" s="41"/>
      <c r="P42" s="41"/>
      <c r="Q42" s="41"/>
    </row>
    <row r="43" spans="1:17">
      <c r="A43" s="13" t="s">
        <v>323</v>
      </c>
      <c r="B43" s="16">
        <f>SUM(B31:B42)</f>
        <v>0</v>
      </c>
      <c r="C43" s="16">
        <f t="shared" ref="C43:Q43" si="11">SUM(C31:C42)</f>
        <v>0</v>
      </c>
      <c r="D43" s="16">
        <f t="shared" si="11"/>
        <v>0</v>
      </c>
      <c r="E43" s="16">
        <f t="shared" si="11"/>
        <v>0</v>
      </c>
      <c r="F43" s="16">
        <f t="shared" si="11"/>
        <v>0</v>
      </c>
      <c r="G43" s="16">
        <f t="shared" si="11"/>
        <v>0</v>
      </c>
      <c r="H43" s="16">
        <f t="shared" si="11"/>
        <v>0</v>
      </c>
      <c r="I43" s="16">
        <f t="shared" si="11"/>
        <v>0</v>
      </c>
      <c r="J43" s="16">
        <f t="shared" si="11"/>
        <v>0</v>
      </c>
      <c r="K43" s="16">
        <f t="shared" si="11"/>
        <v>0</v>
      </c>
      <c r="L43" s="16">
        <f t="shared" si="11"/>
        <v>0</v>
      </c>
      <c r="M43" s="16">
        <f t="shared" si="11"/>
        <v>0</v>
      </c>
      <c r="N43" s="16">
        <f t="shared" si="11"/>
        <v>0</v>
      </c>
      <c r="O43" s="16">
        <f t="shared" si="11"/>
        <v>0</v>
      </c>
      <c r="P43" s="16">
        <f t="shared" si="11"/>
        <v>0</v>
      </c>
      <c r="Q43" s="18">
        <f t="shared" si="11"/>
        <v>0</v>
      </c>
    </row>
    <row r="44" spans="1:17">
      <c r="A44" s="11"/>
      <c r="B44" s="46"/>
      <c r="C44" s="46"/>
      <c r="D44" s="46"/>
      <c r="E44" s="46"/>
      <c r="F44" s="46"/>
      <c r="G44" s="46"/>
      <c r="H44" s="46"/>
      <c r="I44" s="46"/>
      <c r="J44" s="46"/>
      <c r="K44" s="46"/>
      <c r="L44" s="46"/>
      <c r="M44" s="46"/>
      <c r="N44" s="46"/>
      <c r="O44" s="46"/>
      <c r="P44" s="46"/>
      <c r="Q44" s="47"/>
    </row>
    <row r="45" spans="1:17">
      <c r="A45" s="1052" t="s">
        <v>327</v>
      </c>
      <c r="B45" s="1053"/>
      <c r="C45" s="1053"/>
      <c r="D45" s="1053"/>
      <c r="E45" s="1053"/>
      <c r="F45" s="1053"/>
      <c r="G45" s="1053"/>
      <c r="H45" s="1053"/>
      <c r="I45" s="1053"/>
      <c r="J45" s="1053"/>
      <c r="K45" s="1053"/>
      <c r="L45" s="1053"/>
      <c r="M45" s="1053"/>
      <c r="N45" s="1053"/>
      <c r="O45" s="1053"/>
      <c r="P45" s="1053"/>
      <c r="Q45" s="1054"/>
    </row>
    <row r="46" spans="1:17">
      <c r="A46" s="1030" t="s">
        <v>284</v>
      </c>
      <c r="B46" s="1030"/>
      <c r="C46" s="1030"/>
      <c r="D46" s="1030"/>
      <c r="E46" s="1030"/>
      <c r="F46" s="1030"/>
      <c r="G46" s="1030"/>
      <c r="H46" s="1030"/>
      <c r="I46" s="1030"/>
      <c r="J46" s="1030"/>
      <c r="K46" s="1030"/>
      <c r="L46" s="1030"/>
      <c r="M46" s="1030"/>
      <c r="N46" s="1030"/>
      <c r="O46" s="1030"/>
    </row>
    <row r="47" spans="1:17">
      <c r="A47" s="926"/>
      <c r="B47" s="926"/>
      <c r="C47" s="926"/>
      <c r="D47" s="926"/>
      <c r="E47" s="926"/>
      <c r="F47" s="926"/>
      <c r="G47" s="926"/>
      <c r="H47" s="926"/>
      <c r="I47" s="926"/>
      <c r="J47" s="926"/>
      <c r="K47" s="926"/>
      <c r="L47" s="926"/>
      <c r="M47" s="926"/>
      <c r="N47" s="926"/>
      <c r="O47" s="926"/>
    </row>
    <row r="48" spans="1:17" ht="15.75">
      <c r="A48" s="1039" t="s">
        <v>328</v>
      </c>
      <c r="B48" s="1040"/>
      <c r="C48" s="1040"/>
      <c r="D48" s="1040"/>
      <c r="E48" s="1040"/>
      <c r="F48" s="1040"/>
      <c r="G48" s="1040"/>
      <c r="H48" s="1040"/>
      <c r="I48" s="1041"/>
      <c r="J48" s="933"/>
      <c r="K48" s="933"/>
      <c r="L48" s="933"/>
      <c r="M48" s="933"/>
      <c r="N48" s="933"/>
      <c r="O48" s="933"/>
      <c r="P48" s="933"/>
      <c r="Q48" s="933"/>
    </row>
    <row r="49" spans="1:17">
      <c r="A49" s="1043" t="s">
        <v>299</v>
      </c>
      <c r="B49" s="1046" t="s">
        <v>300</v>
      </c>
      <c r="C49" s="1046"/>
      <c r="D49" s="1046"/>
      <c r="E49" s="1047"/>
      <c r="F49" s="1046" t="s">
        <v>301</v>
      </c>
      <c r="G49" s="1046"/>
      <c r="H49" s="1046"/>
      <c r="I49" s="1046"/>
      <c r="J49" s="1009" t="s">
        <v>302</v>
      </c>
      <c r="K49" s="1009"/>
      <c r="L49" s="1009"/>
      <c r="M49" s="1009"/>
      <c r="N49" s="1009" t="s">
        <v>11</v>
      </c>
      <c r="O49" s="1009"/>
      <c r="P49" s="1009"/>
      <c r="Q49" s="1009"/>
    </row>
    <row r="50" spans="1:17" ht="13.5" customHeight="1">
      <c r="A50" s="1044"/>
      <c r="B50" s="1042" t="s">
        <v>329</v>
      </c>
      <c r="C50" s="1009" t="s">
        <v>304</v>
      </c>
      <c r="D50" s="1009"/>
      <c r="E50" s="1009"/>
      <c r="F50" s="1042" t="s">
        <v>329</v>
      </c>
      <c r="G50" s="1009" t="s">
        <v>304</v>
      </c>
      <c r="H50" s="1009"/>
      <c r="I50" s="1009"/>
      <c r="J50" s="1042" t="s">
        <v>329</v>
      </c>
      <c r="K50" s="1009" t="s">
        <v>304</v>
      </c>
      <c r="L50" s="1009"/>
      <c r="M50" s="1009"/>
      <c r="N50" s="1042" t="s">
        <v>329</v>
      </c>
      <c r="O50" s="1009" t="s">
        <v>304</v>
      </c>
      <c r="P50" s="1009"/>
      <c r="Q50" s="1009"/>
    </row>
    <row r="51" spans="1:17" ht="39.75" customHeight="1">
      <c r="A51" s="1045"/>
      <c r="B51" s="1042"/>
      <c r="C51" s="921" t="s">
        <v>306</v>
      </c>
      <c r="D51" s="921" t="s">
        <v>307</v>
      </c>
      <c r="E51" s="921" t="s">
        <v>308</v>
      </c>
      <c r="F51" s="1042"/>
      <c r="G51" s="921" t="s">
        <v>306</v>
      </c>
      <c r="H51" s="921" t="s">
        <v>307</v>
      </c>
      <c r="I51" s="921" t="s">
        <v>308</v>
      </c>
      <c r="J51" s="1042"/>
      <c r="K51" s="921" t="s">
        <v>306</v>
      </c>
      <c r="L51" s="921" t="s">
        <v>307</v>
      </c>
      <c r="M51" s="921" t="s">
        <v>308</v>
      </c>
      <c r="N51" s="1042"/>
      <c r="O51" s="921" t="s">
        <v>306</v>
      </c>
      <c r="P51" s="921" t="s">
        <v>307</v>
      </c>
      <c r="Q51" s="921" t="s">
        <v>308</v>
      </c>
    </row>
    <row r="52" spans="1:17">
      <c r="A52" s="185" t="s">
        <v>311</v>
      </c>
      <c r="B52" s="212"/>
      <c r="C52" s="209"/>
      <c r="D52" s="209"/>
      <c r="E52" s="209"/>
      <c r="F52" s="209">
        <v>0</v>
      </c>
      <c r="G52" s="209">
        <v>0</v>
      </c>
      <c r="H52" s="209">
        <v>0</v>
      </c>
      <c r="I52" s="209">
        <v>0</v>
      </c>
      <c r="J52" s="209"/>
      <c r="K52" s="209"/>
      <c r="L52" s="209"/>
      <c r="M52" s="209"/>
      <c r="N52" s="209">
        <f>B52+J52</f>
        <v>0</v>
      </c>
      <c r="O52" s="209">
        <f>C52+K52</f>
        <v>0</v>
      </c>
      <c r="P52" s="209">
        <f>D52+L52</f>
        <v>0</v>
      </c>
      <c r="Q52" s="209">
        <f>E52+M52</f>
        <v>0</v>
      </c>
    </row>
    <row r="53" spans="1:17">
      <c r="A53" s="185" t="s">
        <v>312</v>
      </c>
      <c r="B53" s="212"/>
      <c r="C53" s="209"/>
      <c r="D53" s="209"/>
      <c r="E53" s="209"/>
      <c r="F53" s="209">
        <v>0</v>
      </c>
      <c r="G53" s="209">
        <v>0</v>
      </c>
      <c r="H53" s="209">
        <v>0</v>
      </c>
      <c r="I53" s="209">
        <v>0</v>
      </c>
      <c r="J53" s="209"/>
      <c r="K53" s="209"/>
      <c r="L53" s="209"/>
      <c r="M53" s="209"/>
      <c r="N53" s="209">
        <f t="shared" ref="N53:N63" si="12">B53+J53</f>
        <v>0</v>
      </c>
      <c r="O53" s="209">
        <f t="shared" ref="O53:O63" si="13">C53+K53</f>
        <v>0</v>
      </c>
      <c r="P53" s="209">
        <f t="shared" ref="P53:P63" si="14">D53+L53</f>
        <v>0</v>
      </c>
      <c r="Q53" s="209">
        <f t="shared" ref="Q53:Q63" si="15">E53+M53</f>
        <v>0</v>
      </c>
    </row>
    <row r="54" spans="1:17">
      <c r="A54" s="185" t="s">
        <v>313</v>
      </c>
      <c r="B54" s="212"/>
      <c r="C54" s="209"/>
      <c r="D54" s="209"/>
      <c r="E54" s="209"/>
      <c r="F54" s="209">
        <v>0</v>
      </c>
      <c r="G54" s="209">
        <v>0</v>
      </c>
      <c r="H54" s="209">
        <v>0</v>
      </c>
      <c r="I54" s="209">
        <v>0</v>
      </c>
      <c r="J54" s="209"/>
      <c r="K54" s="290"/>
      <c r="L54" s="329"/>
      <c r="M54" s="329"/>
      <c r="N54" s="209">
        <f t="shared" si="12"/>
        <v>0</v>
      </c>
      <c r="O54" s="209">
        <f t="shared" si="13"/>
        <v>0</v>
      </c>
      <c r="P54" s="209">
        <f t="shared" si="14"/>
        <v>0</v>
      </c>
      <c r="Q54" s="209">
        <f t="shared" si="15"/>
        <v>0</v>
      </c>
    </row>
    <row r="55" spans="1:17">
      <c r="A55" s="185" t="s">
        <v>330</v>
      </c>
      <c r="B55" s="212"/>
      <c r="C55" s="209"/>
      <c r="D55" s="209"/>
      <c r="E55" s="209"/>
      <c r="F55" s="209">
        <v>0</v>
      </c>
      <c r="G55" s="209">
        <v>0</v>
      </c>
      <c r="H55" s="209">
        <v>0</v>
      </c>
      <c r="I55" s="209">
        <v>0</v>
      </c>
      <c r="J55" s="209"/>
      <c r="K55" s="290"/>
      <c r="L55" s="290"/>
      <c r="M55" s="290"/>
      <c r="N55" s="209">
        <f t="shared" si="12"/>
        <v>0</v>
      </c>
      <c r="O55" s="209">
        <f t="shared" si="13"/>
        <v>0</v>
      </c>
      <c r="P55" s="209">
        <f t="shared" si="14"/>
        <v>0</v>
      </c>
      <c r="Q55" s="209">
        <f t="shared" si="15"/>
        <v>0</v>
      </c>
    </row>
    <row r="56" spans="1:17">
      <c r="A56" s="185" t="s">
        <v>315</v>
      </c>
      <c r="B56" s="212"/>
      <c r="C56" s="209"/>
      <c r="D56" s="209"/>
      <c r="E56" s="209"/>
      <c r="F56" s="209">
        <v>0</v>
      </c>
      <c r="G56" s="209">
        <v>0</v>
      </c>
      <c r="H56" s="209">
        <v>0</v>
      </c>
      <c r="I56" s="209">
        <v>0</v>
      </c>
      <c r="J56" s="212"/>
      <c r="K56" s="344"/>
      <c r="L56" s="344"/>
      <c r="M56" s="344"/>
      <c r="N56" s="209">
        <f t="shared" si="12"/>
        <v>0</v>
      </c>
      <c r="O56" s="209">
        <f t="shared" si="13"/>
        <v>0</v>
      </c>
      <c r="P56" s="209">
        <f t="shared" si="14"/>
        <v>0</v>
      </c>
      <c r="Q56" s="209">
        <f t="shared" si="15"/>
        <v>0</v>
      </c>
    </row>
    <row r="57" spans="1:17">
      <c r="A57" s="185" t="s">
        <v>316</v>
      </c>
      <c r="B57" s="212"/>
      <c r="C57" s="209"/>
      <c r="D57" s="209"/>
      <c r="E57" s="209"/>
      <c r="F57" s="209">
        <v>0</v>
      </c>
      <c r="G57" s="209">
        <v>0</v>
      </c>
      <c r="H57" s="209">
        <v>0</v>
      </c>
      <c r="I57" s="209">
        <v>0</v>
      </c>
      <c r="J57" s="209"/>
      <c r="K57" s="290"/>
      <c r="L57" s="290"/>
      <c r="M57" s="290"/>
      <c r="N57" s="209">
        <f t="shared" si="12"/>
        <v>0</v>
      </c>
      <c r="O57" s="209">
        <f t="shared" si="13"/>
        <v>0</v>
      </c>
      <c r="P57" s="209">
        <f t="shared" si="14"/>
        <v>0</v>
      </c>
      <c r="Q57" s="209">
        <f t="shared" si="15"/>
        <v>0</v>
      </c>
    </row>
    <row r="58" spans="1:17">
      <c r="A58" s="185" t="s">
        <v>317</v>
      </c>
      <c r="B58" s="212">
        <v>0</v>
      </c>
      <c r="C58" s="209">
        <v>0</v>
      </c>
      <c r="D58" s="209">
        <v>0</v>
      </c>
      <c r="E58" s="209">
        <v>0</v>
      </c>
      <c r="F58" s="209">
        <v>0</v>
      </c>
      <c r="G58" s="209">
        <v>0</v>
      </c>
      <c r="H58" s="209">
        <v>0</v>
      </c>
      <c r="I58" s="209">
        <v>0</v>
      </c>
      <c r="J58" s="209">
        <v>1</v>
      </c>
      <c r="K58" s="209">
        <v>0</v>
      </c>
      <c r="L58" s="209">
        <v>38847.548199999997</v>
      </c>
      <c r="M58" s="209">
        <v>8.6145999999999994</v>
      </c>
      <c r="N58" s="209">
        <f t="shared" si="12"/>
        <v>1</v>
      </c>
      <c r="O58" s="209">
        <f t="shared" si="13"/>
        <v>0</v>
      </c>
      <c r="P58" s="209">
        <f t="shared" si="14"/>
        <v>38847.548199999997</v>
      </c>
      <c r="Q58" s="209">
        <f t="shared" si="15"/>
        <v>8.6145999999999994</v>
      </c>
    </row>
    <row r="59" spans="1:17">
      <c r="A59" s="185" t="s">
        <v>318</v>
      </c>
      <c r="B59" s="212">
        <v>1</v>
      </c>
      <c r="C59" s="209">
        <v>-2.36</v>
      </c>
      <c r="D59" s="209">
        <v>3431.3519999999999</v>
      </c>
      <c r="E59" s="209">
        <v>0.81520000000000004</v>
      </c>
      <c r="F59" s="209">
        <v>0</v>
      </c>
      <c r="G59" s="209">
        <v>0</v>
      </c>
      <c r="H59" s="209">
        <v>0</v>
      </c>
      <c r="I59" s="209">
        <v>0</v>
      </c>
      <c r="J59" s="209">
        <v>0</v>
      </c>
      <c r="K59" s="209">
        <v>0</v>
      </c>
      <c r="L59" s="209">
        <v>0</v>
      </c>
      <c r="M59" s="209">
        <v>0</v>
      </c>
      <c r="N59" s="209">
        <f t="shared" si="12"/>
        <v>1</v>
      </c>
      <c r="O59" s="209">
        <f t="shared" si="13"/>
        <v>-2.36</v>
      </c>
      <c r="P59" s="209">
        <f t="shared" si="14"/>
        <v>3431.3519999999999</v>
      </c>
      <c r="Q59" s="209">
        <f t="shared" si="15"/>
        <v>0.81520000000000004</v>
      </c>
    </row>
    <row r="60" spans="1:17">
      <c r="A60" s="185" t="s">
        <v>319</v>
      </c>
      <c r="B60" s="212">
        <v>1</v>
      </c>
      <c r="C60" s="209">
        <v>4933.5493800000004</v>
      </c>
      <c r="D60" s="209">
        <v>12684.361000000001</v>
      </c>
      <c r="E60" s="209">
        <v>2.3992</v>
      </c>
      <c r="F60" s="209"/>
      <c r="G60" s="209"/>
      <c r="H60" s="209"/>
      <c r="I60" s="209"/>
      <c r="J60" s="209">
        <v>0</v>
      </c>
      <c r="K60" s="209">
        <v>0</v>
      </c>
      <c r="L60" s="209">
        <v>0</v>
      </c>
      <c r="M60" s="209">
        <v>0</v>
      </c>
      <c r="N60" s="209">
        <f t="shared" si="12"/>
        <v>1</v>
      </c>
      <c r="O60" s="209">
        <f t="shared" si="13"/>
        <v>4933.5493800000004</v>
      </c>
      <c r="P60" s="209">
        <f t="shared" si="14"/>
        <v>12684.361000000001</v>
      </c>
      <c r="Q60" s="209">
        <f t="shared" si="15"/>
        <v>2.3992</v>
      </c>
    </row>
    <row r="61" spans="1:17">
      <c r="A61" s="185" t="s">
        <v>320</v>
      </c>
      <c r="B61" s="403">
        <v>2</v>
      </c>
      <c r="C61" s="403">
        <v>11494.4475</v>
      </c>
      <c r="D61" s="403">
        <v>16821.298299999999</v>
      </c>
      <c r="E61" s="403">
        <v>4.0414199999999996</v>
      </c>
      <c r="F61" s="403">
        <v>0</v>
      </c>
      <c r="G61" s="403">
        <v>0</v>
      </c>
      <c r="H61" s="403">
        <v>0</v>
      </c>
      <c r="I61" s="403">
        <v>0</v>
      </c>
      <c r="J61" s="403">
        <v>1</v>
      </c>
      <c r="K61" s="403">
        <v>0</v>
      </c>
      <c r="L61" s="403">
        <v>17662.1093</v>
      </c>
      <c r="M61" s="403">
        <v>4.0126999999999997</v>
      </c>
      <c r="N61" s="209">
        <f t="shared" si="12"/>
        <v>3</v>
      </c>
      <c r="O61" s="209">
        <f t="shared" si="13"/>
        <v>11494.4475</v>
      </c>
      <c r="P61" s="209">
        <f t="shared" si="14"/>
        <v>34483.407599999999</v>
      </c>
      <c r="Q61" s="209">
        <f t="shared" si="15"/>
        <v>8.0541199999999993</v>
      </c>
    </row>
    <row r="62" spans="1:17">
      <c r="A62" s="185" t="s">
        <v>321</v>
      </c>
      <c r="B62" s="403">
        <v>0</v>
      </c>
      <c r="C62" s="403">
        <v>0</v>
      </c>
      <c r="D62" s="403">
        <v>0</v>
      </c>
      <c r="E62" s="403">
        <v>0</v>
      </c>
      <c r="F62" s="403">
        <v>0</v>
      </c>
      <c r="G62" s="403">
        <v>0</v>
      </c>
      <c r="H62" s="403">
        <v>0</v>
      </c>
      <c r="I62" s="403">
        <v>0</v>
      </c>
      <c r="J62" s="403">
        <v>0</v>
      </c>
      <c r="K62" s="403">
        <v>0</v>
      </c>
      <c r="L62" s="403">
        <v>0</v>
      </c>
      <c r="M62" s="403">
        <v>0</v>
      </c>
      <c r="N62" s="209">
        <f t="shared" si="12"/>
        <v>0</v>
      </c>
      <c r="O62" s="209">
        <f t="shared" si="13"/>
        <v>0</v>
      </c>
      <c r="P62" s="209">
        <f t="shared" si="14"/>
        <v>0</v>
      </c>
      <c r="Q62" s="209">
        <f t="shared" si="15"/>
        <v>0</v>
      </c>
    </row>
    <row r="63" spans="1:17" ht="13.5" thickBot="1">
      <c r="A63" s="17" t="s">
        <v>322</v>
      </c>
      <c r="B63" s="148">
        <v>0</v>
      </c>
      <c r="C63" s="148">
        <v>0</v>
      </c>
      <c r="D63" s="148">
        <v>0</v>
      </c>
      <c r="E63" s="148">
        <v>0</v>
      </c>
      <c r="F63" s="148">
        <v>0</v>
      </c>
      <c r="G63" s="148">
        <v>0</v>
      </c>
      <c r="H63" s="148">
        <v>0</v>
      </c>
      <c r="I63" s="148">
        <v>0</v>
      </c>
      <c r="J63" s="148">
        <v>0</v>
      </c>
      <c r="K63" s="148">
        <v>0</v>
      </c>
      <c r="L63" s="148">
        <v>0</v>
      </c>
      <c r="M63" s="670">
        <v>0</v>
      </c>
      <c r="N63" s="671">
        <f t="shared" si="12"/>
        <v>0</v>
      </c>
      <c r="O63" s="671">
        <f t="shared" si="13"/>
        <v>0</v>
      </c>
      <c r="P63" s="671">
        <f t="shared" si="14"/>
        <v>0</v>
      </c>
      <c r="Q63" s="671">
        <f t="shared" si="15"/>
        <v>0</v>
      </c>
    </row>
    <row r="64" spans="1:17">
      <c r="A64" s="13" t="s">
        <v>323</v>
      </c>
      <c r="B64" s="16">
        <f>SUM(B52:B63)</f>
        <v>4</v>
      </c>
      <c r="C64" s="16">
        <f t="shared" ref="C64:Q64" si="16">SUM(C52:C63)</f>
        <v>16425.636880000002</v>
      </c>
      <c r="D64" s="16">
        <f t="shared" si="16"/>
        <v>32937.011299999998</v>
      </c>
      <c r="E64" s="16">
        <f t="shared" si="16"/>
        <v>7.2558199999999999</v>
      </c>
      <c r="F64" s="16">
        <f t="shared" si="16"/>
        <v>0</v>
      </c>
      <c r="G64" s="16">
        <f t="shared" si="16"/>
        <v>0</v>
      </c>
      <c r="H64" s="16">
        <f t="shared" si="16"/>
        <v>0</v>
      </c>
      <c r="I64" s="16">
        <f t="shared" si="16"/>
        <v>0</v>
      </c>
      <c r="J64" s="16">
        <f t="shared" si="16"/>
        <v>2</v>
      </c>
      <c r="K64" s="16">
        <f t="shared" si="16"/>
        <v>0</v>
      </c>
      <c r="L64" s="16">
        <f t="shared" si="16"/>
        <v>56509.657500000001</v>
      </c>
      <c r="M64" s="573">
        <f t="shared" si="16"/>
        <v>12.627299999999998</v>
      </c>
      <c r="N64" s="573">
        <f>SUM(N52:N63)</f>
        <v>6</v>
      </c>
      <c r="O64" s="573">
        <f t="shared" si="16"/>
        <v>16425.636880000002</v>
      </c>
      <c r="P64" s="573">
        <f t="shared" si="16"/>
        <v>89446.668799999985</v>
      </c>
      <c r="Q64" s="574">
        <f t="shared" si="16"/>
        <v>19.883119999999998</v>
      </c>
    </row>
    <row r="66" spans="1:17">
      <c r="A66" s="1052" t="s">
        <v>331</v>
      </c>
      <c r="B66" s="1053"/>
      <c r="C66" s="1053"/>
      <c r="D66" s="1053"/>
      <c r="E66" s="1053"/>
      <c r="F66" s="1053"/>
      <c r="G66" s="1053"/>
      <c r="H66" s="1053"/>
      <c r="I66" s="1053"/>
      <c r="J66" s="1053"/>
      <c r="K66" s="1053"/>
      <c r="L66" s="1053"/>
      <c r="M66" s="1053"/>
      <c r="N66" s="1053"/>
      <c r="O66" s="1053"/>
      <c r="P66" s="1053"/>
      <c r="Q66" s="1054"/>
    </row>
    <row r="67" spans="1:17">
      <c r="A67" s="1030" t="s">
        <v>284</v>
      </c>
      <c r="B67" s="1030"/>
      <c r="C67" s="1030"/>
      <c r="D67" s="1030"/>
      <c r="E67" s="1030"/>
      <c r="F67" s="1030"/>
      <c r="G67" s="1030"/>
      <c r="H67" s="1030"/>
      <c r="I67" s="1030"/>
      <c r="J67" s="1030"/>
      <c r="K67" s="1030"/>
      <c r="L67" s="1030"/>
      <c r="M67" s="1030"/>
      <c r="N67" s="1030"/>
      <c r="O67" s="1030"/>
    </row>
    <row r="68" spans="1:17">
      <c r="A68" t="s">
        <v>332</v>
      </c>
    </row>
  </sheetData>
  <mergeCells count="53">
    <mergeCell ref="J27:M27"/>
    <mergeCell ref="N27:Q27"/>
    <mergeCell ref="A23:O23"/>
    <mergeCell ref="A24:O24"/>
    <mergeCell ref="A26:I26"/>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s>
  <printOptions horizontalCentered="1" verticalCentered="1"/>
  <pageMargins left="0.25" right="0.25" top="0.5" bottom="0.5" header="0.5" footer="0.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5"/>
  <sheetViews>
    <sheetView workbookViewId="0">
      <selection activeCell="E19" sqref="E19"/>
    </sheetView>
  </sheetViews>
  <sheetFormatPr defaultColWidth="9.42578125" defaultRowHeight="12.75"/>
  <cols>
    <col min="1" max="1" width="56.42578125" customWidth="1"/>
    <col min="2" max="9" width="10.42578125" customWidth="1"/>
    <col min="10" max="10" width="10.5703125" customWidth="1"/>
    <col min="11" max="11" width="10.42578125" customWidth="1"/>
    <col min="12" max="12" width="12.5703125" customWidth="1"/>
    <col min="13" max="13" width="14.5703125" customWidth="1"/>
  </cols>
  <sheetData>
    <row r="1" spans="1:13">
      <c r="A1" s="1006" t="s">
        <v>333</v>
      </c>
      <c r="B1" s="1006"/>
      <c r="C1" s="1006"/>
      <c r="D1" s="1006"/>
      <c r="E1" s="1006"/>
      <c r="F1" s="1006"/>
      <c r="G1" s="1006"/>
      <c r="H1" s="1006"/>
      <c r="I1" s="1006"/>
      <c r="J1" s="1006"/>
      <c r="K1" s="1006"/>
      <c r="L1" s="1006"/>
      <c r="M1" s="1006"/>
    </row>
    <row r="2" spans="1:13">
      <c r="A2" s="1006" t="s">
        <v>1</v>
      </c>
      <c r="B2" s="1017"/>
      <c r="C2" s="1017"/>
      <c r="D2" s="1017"/>
      <c r="E2" s="1017"/>
      <c r="F2" s="1017"/>
      <c r="G2" s="1017"/>
      <c r="H2" s="1017"/>
      <c r="I2" s="1017"/>
      <c r="J2" s="1017"/>
      <c r="K2" s="1017"/>
      <c r="L2" s="1017"/>
      <c r="M2" s="1017"/>
    </row>
    <row r="3" spans="1:13" ht="13.5" thickBot="1">
      <c r="A3" s="1059" t="s">
        <v>2</v>
      </c>
      <c r="B3" s="1048"/>
      <c r="C3" s="1048"/>
      <c r="D3" s="1048"/>
      <c r="E3" s="1048"/>
      <c r="F3" s="1048"/>
      <c r="G3" s="1048"/>
      <c r="H3" s="1048"/>
      <c r="I3" s="1048"/>
      <c r="J3" s="1048"/>
      <c r="K3" s="1048"/>
      <c r="L3" s="1048"/>
      <c r="M3" s="1048"/>
    </row>
    <row r="4" spans="1:13">
      <c r="A4" s="542"/>
      <c r="B4" s="1060" t="s">
        <v>334</v>
      </c>
      <c r="C4" s="1001"/>
      <c r="D4" s="1002"/>
      <c r="E4" s="1000" t="s">
        <v>48</v>
      </c>
      <c r="F4" s="1001"/>
      <c r="G4" s="1002"/>
      <c r="H4" s="961" t="s">
        <v>6</v>
      </c>
      <c r="I4" s="962"/>
      <c r="J4" s="963"/>
      <c r="K4" s="1061" t="s">
        <v>335</v>
      </c>
      <c r="L4" s="1062"/>
      <c r="M4" s="1063"/>
    </row>
    <row r="5" spans="1:13">
      <c r="A5" s="10"/>
      <c r="B5" s="213" t="s">
        <v>9</v>
      </c>
      <c r="C5" s="921" t="s">
        <v>10</v>
      </c>
      <c r="D5" s="922" t="s">
        <v>11</v>
      </c>
      <c r="E5" s="213" t="s">
        <v>9</v>
      </c>
      <c r="F5" s="921" t="s">
        <v>10</v>
      </c>
      <c r="G5" s="922" t="s">
        <v>11</v>
      </c>
      <c r="H5" s="213" t="s">
        <v>9</v>
      </c>
      <c r="I5" s="921" t="s">
        <v>10</v>
      </c>
      <c r="J5" s="922" t="s">
        <v>11</v>
      </c>
      <c r="K5" s="213" t="s">
        <v>9</v>
      </c>
      <c r="L5" s="921" t="s">
        <v>10</v>
      </c>
      <c r="M5" s="922" t="s">
        <v>11</v>
      </c>
    </row>
    <row r="6" spans="1:13">
      <c r="A6" s="214" t="s">
        <v>128</v>
      </c>
      <c r="B6" s="176"/>
      <c r="C6" s="177"/>
      <c r="D6" s="178"/>
      <c r="E6" s="176"/>
      <c r="F6" s="177"/>
      <c r="G6" s="178"/>
      <c r="H6" s="176"/>
      <c r="I6" s="177"/>
      <c r="J6" s="178"/>
      <c r="K6" s="176"/>
      <c r="L6" s="177"/>
      <c r="M6" s="178"/>
    </row>
    <row r="7" spans="1:13">
      <c r="A7" s="215" t="s">
        <v>336</v>
      </c>
      <c r="B7" s="584">
        <v>0</v>
      </c>
      <c r="C7" s="557">
        <v>0</v>
      </c>
      <c r="D7" s="404">
        <f>B7+C7</f>
        <v>0</v>
      </c>
      <c r="E7" s="316">
        <v>0</v>
      </c>
      <c r="F7" s="317">
        <v>0</v>
      </c>
      <c r="G7" s="318">
        <f>E7+F7</f>
        <v>0</v>
      </c>
      <c r="H7" s="284">
        <v>0</v>
      </c>
      <c r="I7" s="314">
        <v>0</v>
      </c>
      <c r="J7" s="320">
        <f>H7+I7</f>
        <v>0</v>
      </c>
      <c r="K7" s="216">
        <v>0</v>
      </c>
      <c r="L7" s="217">
        <v>0</v>
      </c>
      <c r="M7" s="218">
        <v>0</v>
      </c>
    </row>
    <row r="8" spans="1:13">
      <c r="A8" s="219"/>
      <c r="B8" s="316"/>
      <c r="C8" s="317"/>
      <c r="D8" s="404"/>
      <c r="E8" s="316"/>
      <c r="F8" s="317"/>
      <c r="G8" s="404"/>
      <c r="H8" s="316"/>
      <c r="I8" s="317"/>
      <c r="J8" s="404"/>
      <c r="K8" s="216"/>
      <c r="L8" s="217"/>
      <c r="M8" s="218"/>
    </row>
    <row r="9" spans="1:13" ht="13.5" thickBot="1">
      <c r="A9" s="409"/>
      <c r="B9" s="410"/>
      <c r="C9" s="411"/>
      <c r="D9" s="412"/>
      <c r="E9" s="410"/>
      <c r="F9" s="411"/>
      <c r="G9" s="412"/>
      <c r="H9" s="410"/>
      <c r="I9" s="411"/>
      <c r="J9" s="412"/>
      <c r="K9" s="413"/>
      <c r="L9" s="414"/>
      <c r="M9" s="415"/>
    </row>
    <row r="10" spans="1:13" ht="13.5" thickBot="1">
      <c r="A10" s="497" t="s">
        <v>337</v>
      </c>
      <c r="B10" s="498">
        <f>SUM(B7:B9)</f>
        <v>0</v>
      </c>
      <c r="C10" s="499">
        <f t="shared" ref="C10:D10" si="0">SUM(C7:C9)</f>
        <v>0</v>
      </c>
      <c r="D10" s="500">
        <f t="shared" si="0"/>
        <v>0</v>
      </c>
      <c r="E10" s="498"/>
      <c r="F10" s="499"/>
      <c r="G10" s="500">
        <f t="shared" ref="G10" si="1">SUM(G7:G9)</f>
        <v>0</v>
      </c>
      <c r="H10" s="498"/>
      <c r="I10" s="499"/>
      <c r="J10" s="500">
        <f t="shared" ref="J10" si="2">SUM(J7:J9)</f>
        <v>0</v>
      </c>
      <c r="K10" s="501">
        <v>0</v>
      </c>
      <c r="L10" s="502">
        <v>0</v>
      </c>
      <c r="M10" s="503">
        <v>0</v>
      </c>
    </row>
    <row r="11" spans="1:13">
      <c r="A11" s="220"/>
      <c r="B11" s="321"/>
      <c r="C11" s="322"/>
      <c r="D11" s="323"/>
      <c r="E11" s="321"/>
      <c r="F11" s="322"/>
      <c r="G11" s="323"/>
      <c r="H11" s="321"/>
      <c r="I11" s="322"/>
      <c r="J11" s="323"/>
      <c r="K11" s="216"/>
      <c r="L11" s="217"/>
      <c r="M11" s="218"/>
    </row>
    <row r="12" spans="1:13">
      <c r="A12" s="219"/>
      <c r="B12" s="321"/>
      <c r="C12" s="322"/>
      <c r="D12" s="323"/>
      <c r="E12" s="321"/>
      <c r="F12" s="322"/>
      <c r="G12" s="323"/>
      <c r="H12" s="321"/>
      <c r="I12" s="322"/>
      <c r="J12" s="323"/>
      <c r="K12" s="216"/>
      <c r="L12" s="217"/>
      <c r="M12" s="218"/>
    </row>
    <row r="13" spans="1:13" ht="18" customHeight="1">
      <c r="A13" s="214" t="s">
        <v>338</v>
      </c>
      <c r="B13" s="324"/>
      <c r="C13" s="325"/>
      <c r="D13" s="326"/>
      <c r="E13" s="405"/>
      <c r="F13" s="325"/>
      <c r="G13" s="326"/>
      <c r="H13" s="324"/>
      <c r="I13" s="325"/>
      <c r="J13" s="326"/>
      <c r="K13" s="221"/>
      <c r="L13" s="222"/>
      <c r="M13" s="223"/>
    </row>
    <row r="14" spans="1:13">
      <c r="A14" s="149" t="s">
        <v>339</v>
      </c>
      <c r="B14" s="584">
        <v>0</v>
      </c>
      <c r="C14" s="557">
        <v>0</v>
      </c>
      <c r="D14" s="404">
        <f>B14+C14</f>
        <v>0</v>
      </c>
      <c r="E14" s="319">
        <v>0</v>
      </c>
      <c r="F14" s="314">
        <v>0</v>
      </c>
      <c r="G14" s="315">
        <f>E14+F14</f>
        <v>0</v>
      </c>
      <c r="H14" s="327">
        <v>0</v>
      </c>
      <c r="I14" s="317">
        <v>0</v>
      </c>
      <c r="J14" s="328">
        <f>H14+I14</f>
        <v>0</v>
      </c>
      <c r="K14" s="216">
        <v>0</v>
      </c>
      <c r="L14" s="217">
        <v>0</v>
      </c>
      <c r="M14" s="218">
        <v>0</v>
      </c>
    </row>
    <row r="15" spans="1:13">
      <c r="A15" s="149" t="s">
        <v>340</v>
      </c>
      <c r="B15" s="584">
        <v>0</v>
      </c>
      <c r="C15" s="557">
        <v>0</v>
      </c>
      <c r="D15" s="404">
        <f t="shared" ref="D15:D19" si="3">B15+C15</f>
        <v>0</v>
      </c>
      <c r="E15" s="319">
        <v>0</v>
      </c>
      <c r="F15" s="314">
        <v>0</v>
      </c>
      <c r="G15" s="315">
        <f t="shared" ref="G15:G19" si="4">E15+F15</f>
        <v>0</v>
      </c>
      <c r="H15" s="327">
        <v>0</v>
      </c>
      <c r="I15" s="317">
        <v>0</v>
      </c>
      <c r="J15" s="328">
        <f t="shared" ref="J15:J19" si="5">H15+I15</f>
        <v>0</v>
      </c>
      <c r="K15" s="216">
        <v>0</v>
      </c>
      <c r="L15" s="217">
        <v>0</v>
      </c>
      <c r="M15" s="218">
        <v>0</v>
      </c>
    </row>
    <row r="16" spans="1:13">
      <c r="A16" s="149" t="s">
        <v>341</v>
      </c>
      <c r="B16" s="584">
        <v>0</v>
      </c>
      <c r="C16" s="557">
        <v>0</v>
      </c>
      <c r="D16" s="404">
        <f t="shared" si="3"/>
        <v>0</v>
      </c>
      <c r="E16" s="319">
        <v>0</v>
      </c>
      <c r="F16" s="314">
        <v>0</v>
      </c>
      <c r="G16" s="315">
        <f t="shared" si="4"/>
        <v>0</v>
      </c>
      <c r="H16" s="327">
        <v>0</v>
      </c>
      <c r="I16" s="317">
        <v>0</v>
      </c>
      <c r="J16" s="328">
        <f t="shared" si="5"/>
        <v>0</v>
      </c>
      <c r="K16" s="216">
        <v>0</v>
      </c>
      <c r="L16" s="217">
        <v>0</v>
      </c>
      <c r="M16" s="218">
        <v>0</v>
      </c>
    </row>
    <row r="17" spans="1:17">
      <c r="A17" s="149" t="s">
        <v>342</v>
      </c>
      <c r="B17" s="584">
        <v>0</v>
      </c>
      <c r="C17" s="557">
        <v>0</v>
      </c>
      <c r="D17" s="320">
        <f t="shared" si="3"/>
        <v>0</v>
      </c>
      <c r="E17" s="319">
        <v>0</v>
      </c>
      <c r="F17" s="314">
        <v>0</v>
      </c>
      <c r="G17" s="320">
        <f t="shared" si="4"/>
        <v>0</v>
      </c>
      <c r="H17" s="327">
        <v>0</v>
      </c>
      <c r="I17" s="317">
        <v>0</v>
      </c>
      <c r="J17" s="328">
        <f t="shared" si="5"/>
        <v>0</v>
      </c>
      <c r="K17" s="216">
        <v>0</v>
      </c>
      <c r="L17" s="217">
        <v>0</v>
      </c>
      <c r="M17" s="218">
        <v>0</v>
      </c>
    </row>
    <row r="18" spans="1:17">
      <c r="A18" s="149" t="s">
        <v>343</v>
      </c>
      <c r="B18" s="584">
        <v>0</v>
      </c>
      <c r="C18" s="557">
        <v>0</v>
      </c>
      <c r="D18" s="404">
        <f t="shared" si="3"/>
        <v>0</v>
      </c>
      <c r="E18" s="319">
        <v>0</v>
      </c>
      <c r="F18" s="314">
        <v>0</v>
      </c>
      <c r="G18" s="315">
        <f t="shared" si="4"/>
        <v>0</v>
      </c>
      <c r="H18" s="327">
        <v>0</v>
      </c>
      <c r="I18" s="317">
        <v>0</v>
      </c>
      <c r="J18" s="328">
        <f t="shared" si="5"/>
        <v>0</v>
      </c>
      <c r="K18" s="216">
        <v>0</v>
      </c>
      <c r="L18" s="217">
        <v>0</v>
      </c>
      <c r="M18" s="218">
        <v>0</v>
      </c>
    </row>
    <row r="19" spans="1:17">
      <c r="A19" s="149" t="s">
        <v>344</v>
      </c>
      <c r="B19" s="584">
        <v>44555.6</v>
      </c>
      <c r="C19" s="557">
        <v>44555.5</v>
      </c>
      <c r="D19" s="404">
        <f t="shared" si="3"/>
        <v>89111.1</v>
      </c>
      <c r="E19" s="319">
        <v>0</v>
      </c>
      <c r="F19" s="314">
        <v>0</v>
      </c>
      <c r="G19" s="315">
        <f t="shared" si="4"/>
        <v>0</v>
      </c>
      <c r="H19" s="327">
        <v>0</v>
      </c>
      <c r="I19" s="317">
        <v>0</v>
      </c>
      <c r="J19" s="328">
        <f t="shared" si="5"/>
        <v>0</v>
      </c>
      <c r="K19" s="216">
        <f t="shared" ref="K19" si="6">H19/B19</f>
        <v>0</v>
      </c>
      <c r="L19" s="217">
        <f t="shared" ref="L19" si="7">I19/C19</f>
        <v>0</v>
      </c>
      <c r="M19" s="218">
        <f t="shared" ref="M19" si="8">J19/D19</f>
        <v>0</v>
      </c>
    </row>
    <row r="20" spans="1:17">
      <c r="A20" s="19"/>
      <c r="B20" s="57"/>
      <c r="C20" s="58"/>
      <c r="D20" s="408"/>
      <c r="E20" s="406"/>
      <c r="F20" s="58"/>
      <c r="G20" s="59"/>
      <c r="H20" s="60"/>
      <c r="I20" s="58"/>
      <c r="J20" s="59"/>
      <c r="K20" s="216"/>
      <c r="L20" s="217"/>
      <c r="M20" s="218"/>
    </row>
    <row r="21" spans="1:17">
      <c r="A21" s="54"/>
      <c r="B21" s="57"/>
      <c r="C21" s="58"/>
      <c r="D21" s="224"/>
      <c r="E21" s="407"/>
      <c r="F21" s="58"/>
      <c r="G21" s="224"/>
      <c r="H21" s="61"/>
      <c r="I21" s="62"/>
      <c r="J21" s="63"/>
      <c r="K21" s="216"/>
      <c r="L21" s="217"/>
      <c r="M21" s="218"/>
    </row>
    <row r="22" spans="1:17" ht="13.5" thickBot="1">
      <c r="A22" s="54"/>
      <c r="B22" s="416"/>
      <c r="C22" s="417"/>
      <c r="D22" s="418"/>
      <c r="E22" s="419"/>
      <c r="F22" s="417"/>
      <c r="G22" s="418"/>
      <c r="H22" s="61"/>
      <c r="I22" s="62"/>
      <c r="J22" s="63"/>
      <c r="K22" s="413"/>
      <c r="L22" s="414"/>
      <c r="M22" s="415"/>
    </row>
    <row r="23" spans="1:17" ht="13.5" thickBot="1">
      <c r="A23" s="504" t="s">
        <v>345</v>
      </c>
      <c r="B23" s="505">
        <f>SUM(B14:B22)</f>
        <v>44555.6</v>
      </c>
      <c r="C23" s="506">
        <f t="shared" ref="C23:D23" si="9">SUM(C14:C22)</f>
        <v>44555.5</v>
      </c>
      <c r="D23" s="507">
        <f t="shared" si="9"/>
        <v>89111.1</v>
      </c>
      <c r="E23" s="505">
        <f>SUM(E14:E22)</f>
        <v>0</v>
      </c>
      <c r="F23" s="506">
        <f t="shared" ref="F23" si="10">SUM(F14:F22)</f>
        <v>0</v>
      </c>
      <c r="G23" s="507">
        <f t="shared" ref="G23" si="11">SUM(G14:G22)</f>
        <v>0</v>
      </c>
      <c r="H23" s="505">
        <f>SUM(H14:H22)</f>
        <v>0</v>
      </c>
      <c r="I23" s="506">
        <f t="shared" ref="I23" si="12">SUM(I14:I22)</f>
        <v>0</v>
      </c>
      <c r="J23" s="507">
        <f t="shared" ref="J23" si="13">SUM(J14:J22)</f>
        <v>0</v>
      </c>
      <c r="K23" s="478">
        <f>H23/B23</f>
        <v>0</v>
      </c>
      <c r="L23" s="479">
        <f>I23/C23</f>
        <v>0</v>
      </c>
      <c r="M23" s="480">
        <f>J23/D23</f>
        <v>0</v>
      </c>
    </row>
    <row r="24" spans="1:17">
      <c r="A24" s="11"/>
    </row>
    <row r="25" spans="1:17" ht="14.25" customHeight="1">
      <c r="A25" s="1064" t="s">
        <v>346</v>
      </c>
      <c r="B25" s="1065"/>
      <c r="C25" s="1065"/>
      <c r="D25" s="1065"/>
      <c r="E25" s="1065"/>
      <c r="F25" s="1065"/>
      <c r="G25" s="1065"/>
      <c r="H25" s="1065"/>
      <c r="I25" s="1065"/>
      <c r="J25" s="1065"/>
      <c r="K25" s="1065"/>
      <c r="L25" s="1065"/>
      <c r="M25" s="1065"/>
      <c r="N25" s="89"/>
      <c r="O25" s="89"/>
      <c r="P25" s="89"/>
      <c r="Q25" s="89"/>
    </row>
    <row r="26" spans="1:17">
      <c r="A26" s="452"/>
      <c r="B26" s="672"/>
      <c r="C26" s="672"/>
      <c r="D26" s="672"/>
      <c r="E26" s="672"/>
      <c r="F26" s="672"/>
      <c r="G26" s="672"/>
      <c r="H26" s="672"/>
      <c r="I26" s="672"/>
      <c r="J26" s="672"/>
    </row>
    <row r="27" spans="1:17" ht="14.25" customHeight="1">
      <c r="A27" s="1058" t="s">
        <v>155</v>
      </c>
      <c r="B27" s="1058"/>
      <c r="C27" s="1058"/>
      <c r="D27" s="1058"/>
      <c r="E27" s="1058"/>
      <c r="F27" s="1058"/>
      <c r="G27" s="1058"/>
      <c r="H27" s="1058"/>
      <c r="I27" s="1058"/>
      <c r="J27" s="1058"/>
      <c r="K27" s="1058"/>
      <c r="L27" s="1058"/>
      <c r="M27" s="1058"/>
    </row>
    <row r="28" spans="1:17" ht="12.75" customHeight="1">
      <c r="A28" s="90"/>
    </row>
    <row r="29" spans="1:17">
      <c r="A29" s="90"/>
      <c r="B29" s="90"/>
      <c r="C29" s="90"/>
      <c r="D29" s="90"/>
      <c r="E29" s="90"/>
      <c r="F29" s="90"/>
      <c r="G29" s="90"/>
      <c r="H29" s="90"/>
      <c r="I29" s="90"/>
      <c r="J29" s="90"/>
      <c r="K29" s="90"/>
      <c r="L29" s="90"/>
    </row>
    <row r="30" spans="1:17">
      <c r="A30" s="91"/>
      <c r="B30" s="915"/>
      <c r="C30" s="915"/>
      <c r="D30" s="915"/>
      <c r="E30" s="915"/>
      <c r="F30" s="915"/>
      <c r="G30" s="915"/>
      <c r="H30" s="915"/>
      <c r="I30" s="915"/>
      <c r="J30" s="915"/>
      <c r="K30" s="915"/>
      <c r="L30" s="915"/>
      <c r="M30" s="915"/>
    </row>
    <row r="31" spans="1:17">
      <c r="A31" s="914"/>
      <c r="B31" s="915"/>
      <c r="C31" s="915"/>
      <c r="D31" s="915"/>
      <c r="E31" s="915"/>
      <c r="F31" s="915"/>
      <c r="G31" s="915"/>
      <c r="H31" s="915"/>
      <c r="I31" s="915"/>
      <c r="J31" s="915"/>
      <c r="K31" s="915"/>
      <c r="L31" s="915"/>
      <c r="M31" s="915"/>
      <c r="N31" s="2"/>
    </row>
    <row r="32" spans="1:17">
      <c r="A32" s="92"/>
      <c r="B32" s="92"/>
      <c r="C32" s="92"/>
      <c r="D32" s="92"/>
      <c r="E32" s="92"/>
      <c r="F32" s="92"/>
      <c r="G32" s="92"/>
      <c r="H32" s="92"/>
      <c r="I32" s="92"/>
      <c r="J32" s="92"/>
      <c r="K32" s="92"/>
      <c r="L32" s="92"/>
      <c r="M32" s="92"/>
      <c r="N32" s="2"/>
    </row>
    <row r="33" spans="1:13">
      <c r="B33" s="2"/>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A35" s="2"/>
    </row>
  </sheetData>
  <mergeCells count="9">
    <mergeCell ref="A27:M27"/>
    <mergeCell ref="A1:M1"/>
    <mergeCell ref="A3:M3"/>
    <mergeCell ref="A2:M2"/>
    <mergeCell ref="B4:D4"/>
    <mergeCell ref="E4:G4"/>
    <mergeCell ref="H4:J4"/>
    <mergeCell ref="K4:M4"/>
    <mergeCell ref="A25:M25"/>
  </mergeCells>
  <printOptions horizontalCentered="1" verticalCentered="1"/>
  <pageMargins left="0.25" right="0.25" top="0.5" bottom="0.5" header="0.5" footer="0.5"/>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F21" sqref="F21"/>
    </sheetView>
  </sheetViews>
  <sheetFormatPr defaultColWidth="9.42578125" defaultRowHeight="12.75"/>
  <cols>
    <col min="1" max="1" width="32.5703125" customWidth="1"/>
    <col min="2" max="2" width="12.42578125" customWidth="1"/>
    <col min="3" max="3" width="18.42578125" customWidth="1"/>
    <col min="4" max="4" width="21.5703125" customWidth="1"/>
    <col min="5" max="5" width="18.42578125" customWidth="1"/>
    <col min="6" max="6" width="21.42578125" customWidth="1"/>
    <col min="7" max="7" width="23.42578125" customWidth="1"/>
    <col min="8" max="8" width="20.5703125" customWidth="1"/>
  </cols>
  <sheetData>
    <row r="1" spans="1:17" ht="39" customHeight="1">
      <c r="A1" s="1012" t="s">
        <v>347</v>
      </c>
      <c r="B1" s="1012"/>
      <c r="C1" s="1012"/>
      <c r="D1" s="1012"/>
      <c r="E1" s="30"/>
      <c r="F1" s="30"/>
      <c r="G1" s="30"/>
      <c r="H1" s="30"/>
      <c r="I1" s="30"/>
      <c r="J1" s="30"/>
      <c r="K1" s="30"/>
      <c r="L1" s="30"/>
      <c r="M1" s="30"/>
      <c r="N1" s="30"/>
      <c r="O1" s="30"/>
      <c r="P1" s="30"/>
      <c r="Q1" s="30"/>
    </row>
    <row r="2" spans="1:17" ht="15.75">
      <c r="A2" s="957" t="s">
        <v>1</v>
      </c>
      <c r="B2" s="957"/>
      <c r="C2" s="957"/>
      <c r="D2" s="957"/>
      <c r="E2" s="29"/>
      <c r="F2" s="29"/>
      <c r="G2" s="29"/>
      <c r="H2" s="29"/>
      <c r="I2" s="29"/>
      <c r="J2" s="29"/>
      <c r="K2" s="29"/>
      <c r="L2" s="29"/>
      <c r="M2" s="29"/>
      <c r="N2" s="29"/>
      <c r="O2" s="29"/>
      <c r="P2" s="29"/>
      <c r="Q2" s="29"/>
    </row>
    <row r="3" spans="1:17" ht="15.75">
      <c r="A3" s="959" t="s">
        <v>2</v>
      </c>
      <c r="B3" s="959"/>
      <c r="C3" s="959"/>
      <c r="D3" s="959"/>
      <c r="E3" s="28"/>
      <c r="F3" s="28"/>
      <c r="G3" s="28"/>
      <c r="H3" s="28"/>
      <c r="I3" s="28"/>
      <c r="J3" s="28"/>
      <c r="K3" s="28"/>
      <c r="L3" s="28"/>
      <c r="M3" s="28"/>
      <c r="N3" s="28"/>
      <c r="O3" s="28"/>
      <c r="P3" s="28"/>
      <c r="Q3" s="28"/>
    </row>
    <row r="4" spans="1:17" ht="16.5" thickBot="1">
      <c r="A4" s="912"/>
      <c r="B4" s="912"/>
      <c r="C4" s="912"/>
      <c r="D4" s="912"/>
      <c r="E4" s="28"/>
      <c r="F4" s="28"/>
      <c r="G4" s="28"/>
      <c r="H4" s="28"/>
      <c r="I4" s="28"/>
      <c r="J4" s="28"/>
      <c r="K4" s="28"/>
      <c r="L4" s="28"/>
      <c r="M4" s="28"/>
      <c r="N4" s="28"/>
      <c r="O4" s="28"/>
      <c r="P4" s="28"/>
      <c r="Q4" s="28"/>
    </row>
    <row r="5" spans="1:17" ht="15.75" thickBot="1">
      <c r="A5" s="1066" t="s">
        <v>348</v>
      </c>
      <c r="B5" s="1067"/>
      <c r="C5" s="1067"/>
      <c r="D5" s="1068"/>
    </row>
    <row r="6" spans="1:17" ht="60.75" thickBot="1">
      <c r="A6" s="508" t="s">
        <v>67</v>
      </c>
      <c r="B6" s="509" t="s">
        <v>68</v>
      </c>
      <c r="C6" s="510" t="s">
        <v>349</v>
      </c>
      <c r="D6" s="510" t="s">
        <v>350</v>
      </c>
      <c r="E6" s="48"/>
      <c r="F6" s="93"/>
      <c r="G6" s="942"/>
    </row>
    <row r="7" spans="1:17" ht="15">
      <c r="A7" s="49"/>
      <c r="B7" s="50"/>
      <c r="C7" s="50"/>
      <c r="D7" s="543"/>
      <c r="E7" s="51"/>
      <c r="F7" s="51"/>
    </row>
    <row r="8" spans="1:17" ht="15" thickBot="1">
      <c r="A8" s="225" t="s">
        <v>351</v>
      </c>
      <c r="B8" s="52" t="s">
        <v>85</v>
      </c>
      <c r="C8" s="52">
        <v>0</v>
      </c>
      <c r="D8" s="282">
        <v>0</v>
      </c>
      <c r="E8" s="51"/>
      <c r="F8" s="51"/>
    </row>
    <row r="9" spans="1:17" ht="15" thickBot="1">
      <c r="A9" s="51"/>
      <c r="B9" s="51"/>
      <c r="C9" s="51"/>
      <c r="D9" s="51"/>
      <c r="E9" s="51"/>
      <c r="F9" s="51"/>
      <c r="G9" s="51"/>
      <c r="H9" s="51"/>
    </row>
    <row r="10" spans="1:17" ht="15.75" thickBot="1">
      <c r="A10" s="1066" t="s">
        <v>352</v>
      </c>
      <c r="B10" s="1031"/>
      <c r="C10" s="1032"/>
      <c r="D10" s="51"/>
      <c r="E10" s="51"/>
      <c r="F10" s="51"/>
      <c r="G10" s="51"/>
      <c r="H10" s="51"/>
    </row>
    <row r="11" spans="1:17" ht="63" customHeight="1" thickBot="1">
      <c r="A11" s="509" t="s">
        <v>67</v>
      </c>
      <c r="B11" s="509" t="s">
        <v>68</v>
      </c>
      <c r="C11" s="510" t="s">
        <v>353</v>
      </c>
    </row>
    <row r="12" spans="1:17" ht="14.25">
      <c r="A12" s="49"/>
      <c r="B12" s="53"/>
      <c r="C12" s="544"/>
    </row>
    <row r="13" spans="1:17" ht="15" thickBot="1">
      <c r="A13" s="225" t="s">
        <v>51</v>
      </c>
      <c r="B13" s="52" t="s">
        <v>89</v>
      </c>
      <c r="C13" s="282">
        <v>188</v>
      </c>
      <c r="D13" s="51"/>
    </row>
    <row r="14" spans="1:17" ht="13.5" thickBot="1"/>
    <row r="15" spans="1:17" ht="15.75" thickBot="1">
      <c r="A15" s="1069" t="s">
        <v>354</v>
      </c>
      <c r="B15" s="1070"/>
      <c r="C15" s="1071"/>
    </row>
    <row r="16" spans="1:17" ht="30.75" thickBot="1">
      <c r="A16" s="511" t="s">
        <v>355</v>
      </c>
      <c r="B16" s="512" t="s">
        <v>356</v>
      </c>
      <c r="C16" s="513" t="s">
        <v>357</v>
      </c>
    </row>
    <row r="17" spans="1:3" ht="14.25">
      <c r="A17" s="891">
        <v>3426</v>
      </c>
      <c r="B17" s="143">
        <v>2179</v>
      </c>
      <c r="C17" s="544">
        <v>220</v>
      </c>
    </row>
    <row r="18" spans="1:3" ht="15" thickBot="1">
      <c r="A18" s="892"/>
      <c r="B18" s="120"/>
      <c r="C18" s="420"/>
    </row>
    <row r="20" spans="1:3" ht="21.75" customHeight="1">
      <c r="A20" s="996"/>
      <c r="B20" s="996"/>
      <c r="C20" s="996"/>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616-7A3F-4E38-877E-BD5E61E42A0E}">
  <sheetPr>
    <pageSetUpPr fitToPage="1"/>
  </sheetPr>
  <dimension ref="A1:O47"/>
  <sheetViews>
    <sheetView zoomScale="115" zoomScaleNormal="115" workbookViewId="0">
      <selection activeCell="B4" sqref="B4"/>
    </sheetView>
  </sheetViews>
  <sheetFormatPr defaultColWidth="8.5703125" defaultRowHeight="12.75"/>
  <cols>
    <col min="2" max="2" width="15.5703125" customWidth="1"/>
    <col min="3" max="3" width="17.42578125" customWidth="1"/>
    <col min="4" max="5" width="15.5703125" customWidth="1"/>
    <col min="6" max="6" width="15.42578125" customWidth="1"/>
    <col min="7" max="7" width="15.5703125" customWidth="1"/>
    <col min="8" max="8" width="13.42578125" customWidth="1"/>
    <col min="9" max="9" width="22.85546875" customWidth="1"/>
    <col min="10" max="10" width="18.42578125" style="278" customWidth="1"/>
    <col min="11" max="11" width="13.5703125" bestFit="1" customWidth="1"/>
    <col min="12" max="12" width="9.42578125" bestFit="1" customWidth="1"/>
    <col min="14" max="14" width="25.42578125" customWidth="1"/>
    <col min="15" max="15" width="13.5703125" bestFit="1" customWidth="1"/>
  </cols>
  <sheetData>
    <row r="1" spans="1:15" ht="15.75">
      <c r="B1" s="985" t="s">
        <v>358</v>
      </c>
      <c r="C1" s="985"/>
      <c r="D1" s="985"/>
      <c r="E1" s="985"/>
      <c r="F1" s="985"/>
      <c r="G1" s="985"/>
      <c r="H1" s="985"/>
      <c r="I1" s="985"/>
      <c r="J1" s="985"/>
      <c r="K1" s="11"/>
      <c r="L1" s="11"/>
      <c r="M1" s="11"/>
    </row>
    <row r="2" spans="1:15" ht="15.75">
      <c r="B2" s="985" t="s">
        <v>1</v>
      </c>
      <c r="C2" s="985"/>
      <c r="D2" s="985"/>
      <c r="E2" s="985"/>
      <c r="F2" s="985"/>
      <c r="G2" s="985"/>
      <c r="H2" s="985"/>
      <c r="I2" s="985"/>
      <c r="J2" s="985"/>
    </row>
    <row r="3" spans="1:15" ht="15.75">
      <c r="B3" s="1016" t="s">
        <v>2</v>
      </c>
      <c r="C3" s="1016"/>
      <c r="D3" s="1016"/>
      <c r="E3" s="1016"/>
      <c r="F3" s="1016"/>
      <c r="G3" s="1016"/>
      <c r="H3" s="1016"/>
      <c r="I3" s="1016"/>
      <c r="J3" s="1016"/>
      <c r="K3" s="292"/>
      <c r="L3" s="292"/>
      <c r="M3" s="292"/>
    </row>
    <row r="4" spans="1:15" ht="15">
      <c r="A4" s="301"/>
      <c r="B4" s="302"/>
      <c r="C4" s="302"/>
      <c r="D4" s="302"/>
      <c r="E4" s="302"/>
      <c r="F4" s="302"/>
      <c r="G4" s="302"/>
      <c r="H4" s="302"/>
      <c r="I4" s="302"/>
      <c r="J4" s="594"/>
      <c r="K4" s="291"/>
      <c r="L4" s="291"/>
    </row>
    <row r="5" spans="1:15" ht="15.75">
      <c r="A5" s="301"/>
      <c r="B5" s="1073"/>
      <c r="C5" s="1073"/>
      <c r="D5" s="1073"/>
      <c r="E5" s="1073"/>
      <c r="F5" s="1073"/>
      <c r="G5" s="1073"/>
      <c r="H5" s="1073"/>
      <c r="I5" s="1073"/>
      <c r="J5" s="1073"/>
      <c r="K5" s="291"/>
      <c r="L5" s="291"/>
    </row>
    <row r="6" spans="1:15" s="293" customFormat="1" ht="47.25">
      <c r="A6" s="303"/>
      <c r="B6" s="330"/>
      <c r="C6" s="330"/>
      <c r="D6" s="331" t="s">
        <v>359</v>
      </c>
      <c r="E6" s="330"/>
      <c r="F6" s="330"/>
      <c r="G6" s="331" t="s">
        <v>360</v>
      </c>
      <c r="H6" s="330"/>
      <c r="I6" s="330"/>
      <c r="J6" s="595" t="s">
        <v>361</v>
      </c>
      <c r="K6" s="299"/>
      <c r="L6" s="299"/>
    </row>
    <row r="7" spans="1:15" ht="75">
      <c r="A7" s="301"/>
      <c r="B7" s="304" t="s">
        <v>362</v>
      </c>
      <c r="C7" s="304" t="s">
        <v>363</v>
      </c>
      <c r="D7" s="304" t="s">
        <v>364</v>
      </c>
      <c r="E7" s="304" t="s">
        <v>365</v>
      </c>
      <c r="F7" s="304" t="s">
        <v>366</v>
      </c>
      <c r="G7" s="304" t="s">
        <v>367</v>
      </c>
      <c r="H7" s="304" t="s">
        <v>368</v>
      </c>
      <c r="I7" s="304" t="s">
        <v>369</v>
      </c>
      <c r="J7" s="596" t="s">
        <v>370</v>
      </c>
      <c r="K7" s="291"/>
      <c r="L7" s="291"/>
    </row>
    <row r="8" spans="1:15" s="559" customFormat="1" ht="15.75">
      <c r="A8" s="310">
        <v>43831</v>
      </c>
      <c r="B8" s="565">
        <v>0</v>
      </c>
      <c r="C8" s="1076">
        <v>528535</v>
      </c>
      <c r="D8" s="1076">
        <v>640506</v>
      </c>
      <c r="E8" s="1079">
        <v>0.4</v>
      </c>
      <c r="F8" s="565">
        <v>0</v>
      </c>
      <c r="G8" s="565">
        <v>0</v>
      </c>
      <c r="H8" s="565">
        <v>0</v>
      </c>
      <c r="I8" s="565">
        <v>0</v>
      </c>
      <c r="J8" s="597">
        <v>0</v>
      </c>
      <c r="K8" s="585"/>
      <c r="L8" s="585"/>
      <c r="M8" s="585"/>
      <c r="N8" s="585"/>
      <c r="O8" s="585"/>
    </row>
    <row r="9" spans="1:15" s="559" customFormat="1" ht="15.75">
      <c r="A9" s="310">
        <v>43862</v>
      </c>
      <c r="B9" s="565">
        <v>0</v>
      </c>
      <c r="C9" s="1077"/>
      <c r="D9" s="1077"/>
      <c r="E9" s="1080"/>
      <c r="F9" s="565">
        <v>0</v>
      </c>
      <c r="G9" s="565">
        <v>0</v>
      </c>
      <c r="H9" s="565">
        <v>0</v>
      </c>
      <c r="I9" s="565">
        <v>0</v>
      </c>
      <c r="J9" s="597">
        <v>0</v>
      </c>
      <c r="K9" s="585"/>
      <c r="L9" s="585"/>
      <c r="M9" s="585"/>
      <c r="N9" s="585"/>
      <c r="O9" s="585"/>
    </row>
    <row r="10" spans="1:15" s="559" customFormat="1" ht="15.75">
      <c r="A10" s="310">
        <v>43891</v>
      </c>
      <c r="B10" s="565">
        <v>0</v>
      </c>
      <c r="C10" s="1077"/>
      <c r="D10" s="1077"/>
      <c r="E10" s="1080"/>
      <c r="F10" s="565">
        <v>0</v>
      </c>
      <c r="G10" s="565">
        <v>0</v>
      </c>
      <c r="H10" s="565">
        <v>0</v>
      </c>
      <c r="I10" s="565">
        <v>0</v>
      </c>
      <c r="J10" s="597">
        <v>0</v>
      </c>
      <c r="K10" s="585"/>
      <c r="L10" s="585"/>
      <c r="M10" s="585"/>
      <c r="N10" s="585"/>
      <c r="O10" s="585"/>
    </row>
    <row r="11" spans="1:15" s="559" customFormat="1" ht="15.75">
      <c r="A11" s="310">
        <v>43922</v>
      </c>
      <c r="B11" s="576">
        <f>32000+107280+33550+205509+87672+86720</f>
        <v>552731</v>
      </c>
      <c r="C11" s="1077"/>
      <c r="D11" s="1077"/>
      <c r="E11" s="1080"/>
      <c r="F11" s="565">
        <v>0</v>
      </c>
      <c r="G11" s="565">
        <v>0</v>
      </c>
      <c r="H11" s="565">
        <v>0</v>
      </c>
      <c r="I11" s="565">
        <v>0</v>
      </c>
      <c r="J11" s="598">
        <f>(J10+B11)-H11+I11</f>
        <v>552731</v>
      </c>
      <c r="K11" s="585"/>
      <c r="L11" s="585"/>
      <c r="M11" s="585"/>
      <c r="N11" s="585"/>
      <c r="O11" s="585"/>
    </row>
    <row r="12" spans="1:15" s="559" customFormat="1" ht="15.75">
      <c r="A12" s="310">
        <v>43952</v>
      </c>
      <c r="B12" s="576">
        <v>411190</v>
      </c>
      <c r="C12" s="1077"/>
      <c r="D12" s="1077"/>
      <c r="E12" s="1080"/>
      <c r="F12" s="565">
        <v>0</v>
      </c>
      <c r="G12" s="565">
        <v>0</v>
      </c>
      <c r="H12" s="565">
        <v>0</v>
      </c>
      <c r="I12" s="576">
        <v>87672</v>
      </c>
      <c r="J12" s="598">
        <f t="shared" ref="J12:J21" si="0">(J11+B12)-(H12+I12)</f>
        <v>876249</v>
      </c>
      <c r="K12" s="585"/>
      <c r="L12" s="585"/>
      <c r="M12" s="585"/>
      <c r="N12" s="585"/>
      <c r="O12" s="585"/>
    </row>
    <row r="13" spans="1:15" s="559" customFormat="1" ht="15.75">
      <c r="A13" s="310">
        <v>43983</v>
      </c>
      <c r="B13" s="576">
        <v>205120.37</v>
      </c>
      <c r="C13" s="1077"/>
      <c r="D13" s="1077"/>
      <c r="E13" s="1080"/>
      <c r="F13" s="565">
        <v>0</v>
      </c>
      <c r="G13" s="565">
        <v>0</v>
      </c>
      <c r="H13" s="565">
        <v>0</v>
      </c>
      <c r="I13" s="576">
        <v>53278</v>
      </c>
      <c r="J13" s="598">
        <f t="shared" si="0"/>
        <v>1028091.3700000001</v>
      </c>
      <c r="K13" s="585"/>
      <c r="L13" s="585"/>
      <c r="M13" s="585"/>
      <c r="N13" s="585"/>
      <c r="O13" s="585"/>
    </row>
    <row r="14" spans="1:15" s="559" customFormat="1" ht="15.75">
      <c r="A14" s="310">
        <v>44013</v>
      </c>
      <c r="B14" s="565">
        <v>0</v>
      </c>
      <c r="C14" s="1077"/>
      <c r="D14" s="1077"/>
      <c r="E14" s="1080"/>
      <c r="F14" s="565">
        <v>0</v>
      </c>
      <c r="G14" s="565">
        <v>0</v>
      </c>
      <c r="H14" s="565">
        <v>0</v>
      </c>
      <c r="I14" s="576">
        <v>33550</v>
      </c>
      <c r="J14" s="598">
        <f t="shared" si="0"/>
        <v>994541.37000000011</v>
      </c>
      <c r="K14" s="585"/>
      <c r="L14" s="585"/>
      <c r="M14" s="585"/>
      <c r="N14" s="585"/>
      <c r="O14" s="585"/>
    </row>
    <row r="15" spans="1:15" s="559" customFormat="1" ht="15.75">
      <c r="A15" s="310">
        <v>44044</v>
      </c>
      <c r="B15" s="565">
        <v>0</v>
      </c>
      <c r="C15" s="1077"/>
      <c r="D15" s="1077"/>
      <c r="E15" s="1080"/>
      <c r="F15" s="565">
        <v>0</v>
      </c>
      <c r="G15" s="565">
        <v>0</v>
      </c>
      <c r="H15" s="565">
        <v>0</v>
      </c>
      <c r="I15" s="577">
        <v>86720</v>
      </c>
      <c r="J15" s="598">
        <f t="shared" si="0"/>
        <v>907821.37000000011</v>
      </c>
      <c r="K15" s="585"/>
      <c r="L15" s="585"/>
      <c r="M15" s="585"/>
      <c r="N15" s="585"/>
      <c r="O15" s="585"/>
    </row>
    <row r="16" spans="1:15" s="559" customFormat="1" ht="15.75">
      <c r="A16" s="310">
        <v>44075</v>
      </c>
      <c r="B16" s="565">
        <v>0</v>
      </c>
      <c r="C16" s="1077"/>
      <c r="D16" s="1077"/>
      <c r="E16" s="1080"/>
      <c r="F16" s="565">
        <v>0</v>
      </c>
      <c r="G16" s="565">
        <v>0</v>
      </c>
      <c r="H16" s="565">
        <v>0</v>
      </c>
      <c r="I16" s="565">
        <v>0</v>
      </c>
      <c r="J16" s="598">
        <f t="shared" si="0"/>
        <v>907821.37000000011</v>
      </c>
      <c r="K16" s="585"/>
      <c r="L16" s="585"/>
      <c r="M16" s="585"/>
      <c r="N16" s="585"/>
      <c r="O16" s="585"/>
    </row>
    <row r="17" spans="1:15" s="559" customFormat="1" ht="15.75">
      <c r="A17" s="310">
        <v>44105</v>
      </c>
      <c r="B17" s="565">
        <v>0</v>
      </c>
      <c r="C17" s="1077"/>
      <c r="D17" s="1077"/>
      <c r="E17" s="1080"/>
      <c r="F17" s="565">
        <v>0</v>
      </c>
      <c r="G17" s="565">
        <v>0</v>
      </c>
      <c r="H17" s="565">
        <v>0</v>
      </c>
      <c r="I17" s="565">
        <v>0</v>
      </c>
      <c r="J17" s="598">
        <f t="shared" si="0"/>
        <v>907821.37000000011</v>
      </c>
      <c r="K17" s="585"/>
      <c r="L17" s="585"/>
      <c r="M17" s="585"/>
      <c r="N17" s="585"/>
      <c r="O17" s="585"/>
    </row>
    <row r="18" spans="1:15" s="559" customFormat="1" ht="15.75">
      <c r="A18" s="310">
        <v>44136</v>
      </c>
      <c r="B18" s="565">
        <v>0</v>
      </c>
      <c r="C18" s="1077"/>
      <c r="D18" s="1077"/>
      <c r="E18" s="1080"/>
      <c r="F18" s="565">
        <v>0</v>
      </c>
      <c r="G18" s="565">
        <v>0</v>
      </c>
      <c r="H18" s="565">
        <v>0</v>
      </c>
      <c r="I18" s="565">
        <v>0</v>
      </c>
      <c r="J18" s="598">
        <f t="shared" si="0"/>
        <v>907821.37000000011</v>
      </c>
      <c r="K18" s="585"/>
      <c r="L18" s="585"/>
      <c r="M18" s="585"/>
      <c r="N18" s="585"/>
      <c r="O18" s="585"/>
    </row>
    <row r="19" spans="1:15" s="559" customFormat="1" ht="15.75">
      <c r="A19" s="310">
        <v>44166</v>
      </c>
      <c r="B19" s="565">
        <v>0</v>
      </c>
      <c r="C19" s="1077"/>
      <c r="D19" s="1077"/>
      <c r="E19" s="1080"/>
      <c r="F19" s="566">
        <v>116756.38</v>
      </c>
      <c r="G19" s="566">
        <v>44730.84</v>
      </c>
      <c r="H19" s="565">
        <v>0</v>
      </c>
      <c r="I19" s="565">
        <v>0</v>
      </c>
      <c r="J19" s="598">
        <f t="shared" si="0"/>
        <v>907821.37000000011</v>
      </c>
      <c r="K19" s="585"/>
      <c r="L19" s="585"/>
      <c r="M19" s="585"/>
      <c r="N19" s="585"/>
      <c r="O19" s="585"/>
    </row>
    <row r="20" spans="1:15" ht="15">
      <c r="A20" s="310">
        <v>44217</v>
      </c>
      <c r="B20" s="565">
        <v>0</v>
      </c>
      <c r="C20" s="1077"/>
      <c r="D20" s="1077"/>
      <c r="E20" s="1080"/>
      <c r="F20" s="566">
        <v>268150.09999999998</v>
      </c>
      <c r="G20" s="566">
        <v>107260.04</v>
      </c>
      <c r="H20" s="579">
        <v>0</v>
      </c>
      <c r="I20" s="577">
        <v>20000.990000000002</v>
      </c>
      <c r="J20" s="598">
        <f t="shared" si="0"/>
        <v>887820.38000000012</v>
      </c>
      <c r="K20" s="291"/>
      <c r="L20" s="291"/>
      <c r="O20" s="558"/>
    </row>
    <row r="21" spans="1:15" ht="15">
      <c r="A21" s="310">
        <v>44248</v>
      </c>
      <c r="B21" s="565">
        <v>0</v>
      </c>
      <c r="C21" s="1077"/>
      <c r="D21" s="1077"/>
      <c r="E21" s="1080"/>
      <c r="F21" s="593">
        <v>657155.06999999995</v>
      </c>
      <c r="G21" s="566">
        <v>204811.03</v>
      </c>
      <c r="H21" s="580">
        <v>0</v>
      </c>
      <c r="I21" s="593">
        <v>345243.81</v>
      </c>
      <c r="J21" s="598">
        <f t="shared" si="0"/>
        <v>542576.57000000007</v>
      </c>
      <c r="K21" s="291"/>
      <c r="L21" s="291"/>
    </row>
    <row r="22" spans="1:15" ht="15">
      <c r="A22" s="310">
        <v>44276</v>
      </c>
      <c r="B22" s="565">
        <v>0</v>
      </c>
      <c r="C22" s="1077"/>
      <c r="D22" s="1077"/>
      <c r="E22" s="1080"/>
      <c r="F22" s="606">
        <v>420112.65</v>
      </c>
      <c r="G22" s="566">
        <v>110655.39</v>
      </c>
      <c r="H22" s="580">
        <v>48888</v>
      </c>
      <c r="I22" s="593">
        <v>7647.01</v>
      </c>
      <c r="J22" s="598">
        <f t="shared" ref="J22:J31" si="1">(J21+B22)-(H22+I22)</f>
        <v>486041.56000000006</v>
      </c>
      <c r="K22" s="291"/>
      <c r="L22" s="291"/>
    </row>
    <row r="23" spans="1:15" ht="15">
      <c r="A23" s="310">
        <v>44307</v>
      </c>
      <c r="B23" s="565">
        <v>0</v>
      </c>
      <c r="C23" s="1077"/>
      <c r="D23" s="1077"/>
      <c r="E23" s="1080"/>
      <c r="F23" s="605">
        <v>97454</v>
      </c>
      <c r="G23" s="605">
        <v>38981.599999999999</v>
      </c>
      <c r="H23" s="580">
        <v>10330.530000000001</v>
      </c>
      <c r="I23" s="606">
        <v>2668.48</v>
      </c>
      <c r="J23" s="598">
        <f t="shared" si="1"/>
        <v>473042.55000000005</v>
      </c>
      <c r="K23" s="291"/>
      <c r="L23" s="291"/>
    </row>
    <row r="24" spans="1:15" ht="15">
      <c r="A24" s="310">
        <v>44337</v>
      </c>
      <c r="B24" s="565">
        <v>0</v>
      </c>
      <c r="C24" s="1077"/>
      <c r="D24" s="1077"/>
      <c r="E24" s="1080"/>
      <c r="F24" s="605">
        <v>159178.07999999999</v>
      </c>
      <c r="G24" s="669">
        <v>38338.660000000003</v>
      </c>
      <c r="H24" s="580">
        <v>0</v>
      </c>
      <c r="I24" s="605">
        <v>1000</v>
      </c>
      <c r="J24" s="598">
        <f t="shared" si="1"/>
        <v>472042.55000000005</v>
      </c>
      <c r="K24" s="291"/>
      <c r="L24" s="334"/>
    </row>
    <row r="25" spans="1:15" ht="15">
      <c r="A25" s="310">
        <v>44368</v>
      </c>
      <c r="B25" s="565">
        <v>0</v>
      </c>
      <c r="C25" s="1077"/>
      <c r="D25" s="1077"/>
      <c r="E25" s="1080"/>
      <c r="F25" s="564">
        <v>0</v>
      </c>
      <c r="G25" s="561">
        <v>0</v>
      </c>
      <c r="H25" s="580">
        <f>205120.37+58299</f>
        <v>263419.37</v>
      </c>
      <c r="I25" s="564">
        <v>0</v>
      </c>
      <c r="J25" s="598">
        <f t="shared" si="1"/>
        <v>208623.18000000005</v>
      </c>
      <c r="K25" s="291"/>
      <c r="L25" s="334"/>
    </row>
    <row r="26" spans="1:15" ht="15">
      <c r="A26" s="310">
        <v>44398</v>
      </c>
      <c r="B26" s="333">
        <v>0</v>
      </c>
      <c r="C26" s="1077"/>
      <c r="D26" s="1077"/>
      <c r="E26" s="1080"/>
      <c r="F26" s="564">
        <v>0</v>
      </c>
      <c r="G26" s="561">
        <v>0</v>
      </c>
      <c r="H26" s="580">
        <v>0</v>
      </c>
      <c r="I26" s="605">
        <v>3114.5</v>
      </c>
      <c r="J26" s="598">
        <f t="shared" si="1"/>
        <v>205508.68000000005</v>
      </c>
      <c r="K26" s="291"/>
      <c r="L26" s="334"/>
    </row>
    <row r="27" spans="1:15" s="293" customFormat="1" ht="15.75">
      <c r="A27" s="310">
        <v>44429</v>
      </c>
      <c r="B27" s="333">
        <v>0</v>
      </c>
      <c r="C27" s="1077"/>
      <c r="D27" s="1077"/>
      <c r="E27" s="1080"/>
      <c r="F27" s="564">
        <v>0</v>
      </c>
      <c r="G27" s="562">
        <v>0</v>
      </c>
      <c r="H27" s="581">
        <v>205509</v>
      </c>
      <c r="I27" s="605">
        <v>0</v>
      </c>
      <c r="J27" s="598">
        <f t="shared" si="1"/>
        <v>-0.31999999994877726</v>
      </c>
      <c r="K27" s="299"/>
      <c r="L27" s="334"/>
      <c r="N27" s="312"/>
    </row>
    <row r="28" spans="1:15" s="295" customFormat="1" ht="15">
      <c r="A28" s="310">
        <v>44460</v>
      </c>
      <c r="B28" s="333">
        <v>0</v>
      </c>
      <c r="C28" s="1077"/>
      <c r="D28" s="1077"/>
      <c r="E28" s="1080"/>
      <c r="F28" s="564">
        <v>0</v>
      </c>
      <c r="G28" s="563">
        <v>0</v>
      </c>
      <c r="H28" s="581">
        <v>0</v>
      </c>
      <c r="I28" s="605">
        <v>0</v>
      </c>
      <c r="J28" s="598">
        <f t="shared" si="1"/>
        <v>-0.31999999994877726</v>
      </c>
      <c r="K28" s="300"/>
      <c r="L28" s="334"/>
    </row>
    <row r="29" spans="1:15" s="295" customFormat="1" ht="15">
      <c r="A29" s="310">
        <v>44490</v>
      </c>
      <c r="B29" s="333">
        <v>0</v>
      </c>
      <c r="C29" s="1077"/>
      <c r="D29" s="1077"/>
      <c r="E29" s="1080"/>
      <c r="F29" s="564">
        <v>0</v>
      </c>
      <c r="G29" s="563">
        <v>0</v>
      </c>
      <c r="H29" s="582">
        <v>0</v>
      </c>
      <c r="I29" s="605">
        <v>0</v>
      </c>
      <c r="J29" s="598">
        <f t="shared" si="1"/>
        <v>-0.31999999994877726</v>
      </c>
      <c r="K29" s="300"/>
      <c r="L29" s="334"/>
    </row>
    <row r="30" spans="1:15" s="295" customFormat="1" ht="15">
      <c r="A30" s="310">
        <v>44521</v>
      </c>
      <c r="B30" s="333">
        <v>0</v>
      </c>
      <c r="C30" s="1077"/>
      <c r="D30" s="1077"/>
      <c r="E30" s="1080"/>
      <c r="F30" s="564">
        <v>0</v>
      </c>
      <c r="G30" s="563">
        <v>0</v>
      </c>
      <c r="H30" s="581">
        <v>0</v>
      </c>
      <c r="I30" s="605">
        <v>0</v>
      </c>
      <c r="J30" s="598">
        <f t="shared" si="1"/>
        <v>-0.31999999994877726</v>
      </c>
      <c r="K30" s="300"/>
      <c r="L30" s="334"/>
    </row>
    <row r="31" spans="1:15" s="295" customFormat="1" ht="15">
      <c r="A31" s="310">
        <v>44551</v>
      </c>
      <c r="B31" s="333">
        <v>0</v>
      </c>
      <c r="C31" s="1078"/>
      <c r="D31" s="1078"/>
      <c r="E31" s="1081"/>
      <c r="F31" s="564">
        <v>0</v>
      </c>
      <c r="G31" s="560"/>
      <c r="H31" s="581">
        <v>0</v>
      </c>
      <c r="I31" s="605">
        <v>0</v>
      </c>
      <c r="J31" s="598">
        <f t="shared" si="1"/>
        <v>-0.31999999994877726</v>
      </c>
      <c r="K31" s="300"/>
      <c r="L31" s="334"/>
    </row>
    <row r="32" spans="1:15" s="295" customFormat="1" ht="15">
      <c r="A32" s="311" t="s">
        <v>11</v>
      </c>
      <c r="B32" s="578">
        <v>1169041</v>
      </c>
      <c r="C32" s="935">
        <v>528535</v>
      </c>
      <c r="D32" s="935">
        <v>640506</v>
      </c>
      <c r="E32" s="332">
        <v>0.4</v>
      </c>
      <c r="F32" s="567">
        <f>SUM(F8:F31)</f>
        <v>1718806.28</v>
      </c>
      <c r="G32" s="567">
        <f>SUM(G8:G31)</f>
        <v>544777.56000000006</v>
      </c>
      <c r="H32" s="567">
        <f>SUM(H8:H31)</f>
        <v>528146.9</v>
      </c>
      <c r="I32" s="567">
        <f>SUM(I8:I31)</f>
        <v>640894.79</v>
      </c>
      <c r="J32" s="577">
        <f>B32-I32-H32</f>
        <v>-0.69000000006053597</v>
      </c>
      <c r="K32" s="300"/>
      <c r="L32" s="334"/>
    </row>
    <row r="33" spans="1:10" s="295" customFormat="1" ht="15">
      <c r="A33" s="305"/>
      <c r="B33" s="306"/>
      <c r="C33" s="306"/>
      <c r="D33" s="306"/>
      <c r="E33" s="307"/>
      <c r="F33" s="306"/>
      <c r="G33" s="306"/>
      <c r="H33" s="308"/>
      <c r="I33" s="306"/>
      <c r="J33" s="306"/>
    </row>
    <row r="34" spans="1:10" s="295" customFormat="1" ht="15.75">
      <c r="A34" s="294"/>
      <c r="B34" s="296"/>
      <c r="C34" s="296"/>
      <c r="D34" s="296"/>
      <c r="E34" s="297"/>
      <c r="F34" s="296"/>
      <c r="G34" s="601"/>
      <c r="H34" s="296"/>
      <c r="I34" s="296"/>
      <c r="J34" s="296"/>
    </row>
    <row r="36" spans="1:10">
      <c r="B36" s="335" t="s">
        <v>371</v>
      </c>
      <c r="C36" s="298"/>
      <c r="D36" s="298"/>
      <c r="E36" s="298"/>
      <c r="F36" s="298"/>
      <c r="G36" s="298"/>
      <c r="H36" s="298"/>
      <c r="I36" s="298"/>
      <c r="J36" s="599"/>
    </row>
    <row r="37" spans="1:10">
      <c r="B37" s="313" t="s">
        <v>372</v>
      </c>
      <c r="C37" s="298"/>
      <c r="D37" s="298"/>
      <c r="E37" s="298"/>
      <c r="F37" s="298"/>
      <c r="G37" s="298"/>
      <c r="H37" s="298"/>
      <c r="I37" s="298"/>
      <c r="J37" s="599"/>
    </row>
    <row r="38" spans="1:10">
      <c r="B38" s="313" t="s">
        <v>373</v>
      </c>
      <c r="C38" s="298"/>
      <c r="D38" s="298"/>
      <c r="E38" s="298"/>
      <c r="F38" s="298"/>
      <c r="G38" s="298"/>
      <c r="H38" s="298"/>
      <c r="I38" s="298"/>
      <c r="J38" s="599"/>
    </row>
    <row r="39" spans="1:10">
      <c r="B39" s="1075" t="s">
        <v>374</v>
      </c>
      <c r="C39" s="1075"/>
      <c r="D39" s="1075"/>
      <c r="E39" s="1075"/>
      <c r="F39" s="1075"/>
      <c r="G39" s="1075"/>
      <c r="H39" s="1075"/>
      <c r="I39" s="1075"/>
      <c r="J39" s="599"/>
    </row>
    <row r="40" spans="1:10">
      <c r="B40" s="313" t="s">
        <v>375</v>
      </c>
      <c r="C40" s="298"/>
      <c r="D40" s="298"/>
      <c r="E40" s="298"/>
      <c r="F40" s="298"/>
      <c r="G40" s="298"/>
      <c r="H40" s="298"/>
      <c r="I40" s="298"/>
      <c r="J40" s="599"/>
    </row>
    <row r="41" spans="1:10">
      <c r="B41" s="313" t="s">
        <v>376</v>
      </c>
      <c r="C41" s="298"/>
      <c r="D41" s="298"/>
      <c r="E41" s="298"/>
      <c r="F41" s="298"/>
      <c r="G41" s="298"/>
      <c r="H41" s="298"/>
      <c r="I41" s="298"/>
      <c r="J41" s="599"/>
    </row>
    <row r="42" spans="1:10" ht="26.85" customHeight="1">
      <c r="B42" s="1075" t="s">
        <v>377</v>
      </c>
      <c r="C42" s="1075"/>
      <c r="D42" s="1075"/>
      <c r="E42" s="1075"/>
      <c r="F42" s="1075"/>
      <c r="G42" s="1075"/>
      <c r="H42" s="1075"/>
      <c r="I42" s="1075"/>
      <c r="J42" s="599"/>
    </row>
    <row r="43" spans="1:10">
      <c r="B43" s="313" t="s">
        <v>378</v>
      </c>
      <c r="C43" s="298"/>
      <c r="D43" s="298"/>
      <c r="E43" s="298"/>
      <c r="F43" s="298"/>
      <c r="G43" s="298"/>
      <c r="H43" s="298"/>
      <c r="I43" s="298"/>
      <c r="J43" s="599"/>
    </row>
    <row r="44" spans="1:10">
      <c r="B44" s="313" t="s">
        <v>379</v>
      </c>
      <c r="C44" s="298"/>
      <c r="D44" s="298"/>
      <c r="E44" s="298"/>
      <c r="F44" s="298"/>
      <c r="G44" s="298"/>
      <c r="H44" s="298"/>
      <c r="I44" s="298"/>
      <c r="J44" s="599"/>
    </row>
    <row r="45" spans="1:10" ht="36" customHeight="1">
      <c r="B45" s="1074" t="s">
        <v>380</v>
      </c>
      <c r="C45" s="1074"/>
      <c r="D45" s="1074"/>
      <c r="E45" s="1074"/>
      <c r="F45" s="1074"/>
      <c r="G45" s="1074"/>
      <c r="H45" s="1074"/>
      <c r="I45" s="1074"/>
      <c r="J45" s="599"/>
    </row>
    <row r="46" spans="1:10">
      <c r="B46" s="298"/>
      <c r="C46" s="298"/>
      <c r="D46" s="298"/>
      <c r="E46" s="298"/>
      <c r="F46" s="298"/>
      <c r="G46" s="298"/>
      <c r="H46" s="298"/>
      <c r="I46" s="298"/>
      <c r="J46" s="599"/>
    </row>
    <row r="47" spans="1:10">
      <c r="B47" s="1072"/>
      <c r="C47" s="1072"/>
      <c r="D47" s="1072"/>
      <c r="E47" s="1072"/>
      <c r="F47" s="1072"/>
      <c r="G47" s="1072"/>
      <c r="H47" s="1072"/>
      <c r="I47" s="1072"/>
      <c r="J47" s="1072"/>
    </row>
  </sheetData>
  <mergeCells count="11">
    <mergeCell ref="B1:J1"/>
    <mergeCell ref="B2:J2"/>
    <mergeCell ref="B3:J3"/>
    <mergeCell ref="B47:J47"/>
    <mergeCell ref="B5:J5"/>
    <mergeCell ref="B45:I45"/>
    <mergeCell ref="B39:I39"/>
    <mergeCell ref="B42:I42"/>
    <mergeCell ref="C8:C31"/>
    <mergeCell ref="D8:D31"/>
    <mergeCell ref="E8:E31"/>
  </mergeCells>
  <pageMargins left="0.7" right="0.7" top="0.75" bottom="0.75" header="0.3" footer="0.3"/>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6"/>
  <sheetViews>
    <sheetView topLeftCell="A7" zoomScale="114" zoomScaleNormal="115" workbookViewId="0">
      <selection activeCell="A42" sqref="A42:L42"/>
    </sheetView>
  </sheetViews>
  <sheetFormatPr defaultColWidth="8.5703125" defaultRowHeight="12.75"/>
  <cols>
    <col min="1" max="1" width="38.140625" customWidth="1"/>
    <col min="2" max="2" width="14.42578125" customWidth="1"/>
    <col min="3" max="3" width="15" customWidth="1"/>
    <col min="4" max="4" width="14" customWidth="1"/>
    <col min="5" max="5" width="12.5703125" bestFit="1" customWidth="1"/>
    <col min="6" max="6" width="13.5703125" customWidth="1"/>
    <col min="7" max="7" width="15.5703125" customWidth="1"/>
    <col min="8" max="8" width="17.140625" customWidth="1"/>
    <col min="9" max="9" width="15.5703125" customWidth="1"/>
    <col min="10" max="10" width="13.85546875" bestFit="1" customWidth="1"/>
    <col min="11" max="13" width="7.5703125" customWidth="1"/>
    <col min="14" max="14" width="12.5703125" customWidth="1"/>
    <col min="15" max="15" width="10.5703125" bestFit="1" customWidth="1"/>
    <col min="16" max="16" width="9.85546875" bestFit="1" customWidth="1"/>
  </cols>
  <sheetData>
    <row r="1" spans="1:14" ht="15.75">
      <c r="A1" s="985" t="s">
        <v>381</v>
      </c>
      <c r="B1" s="985"/>
      <c r="C1" s="985"/>
      <c r="D1" s="985"/>
      <c r="E1" s="985"/>
      <c r="F1" s="985"/>
      <c r="G1" s="985"/>
      <c r="H1" s="985"/>
      <c r="I1" s="985"/>
      <c r="J1" s="985"/>
      <c r="K1" s="985"/>
      <c r="L1" s="985"/>
      <c r="M1" s="985"/>
    </row>
    <row r="2" spans="1:14" ht="15.75">
      <c r="A2" s="985" t="s">
        <v>1</v>
      </c>
      <c r="B2" s="985"/>
      <c r="C2" s="985"/>
      <c r="D2" s="985"/>
      <c r="E2" s="985"/>
      <c r="F2" s="985"/>
      <c r="G2" s="985"/>
      <c r="H2" s="985"/>
      <c r="I2" s="985"/>
      <c r="J2" s="985"/>
      <c r="K2" s="985"/>
      <c r="L2" s="985"/>
      <c r="M2" s="985"/>
    </row>
    <row r="3" spans="1:14" ht="15.75">
      <c r="A3" s="1084" t="s">
        <v>2</v>
      </c>
      <c r="B3" s="1085"/>
      <c r="C3" s="1085"/>
      <c r="D3" s="1085"/>
      <c r="E3" s="1085"/>
      <c r="F3" s="1085"/>
      <c r="G3" s="1085"/>
      <c r="H3" s="1085"/>
      <c r="I3" s="1085"/>
      <c r="J3" s="1085"/>
      <c r="K3" s="1085"/>
      <c r="L3" s="1085"/>
      <c r="M3" s="1086"/>
    </row>
    <row r="4" spans="1:14">
      <c r="A4" s="679"/>
      <c r="B4" s="1087" t="s">
        <v>382</v>
      </c>
      <c r="C4" s="1009"/>
      <c r="D4" s="1009"/>
      <c r="E4" s="1009" t="s">
        <v>48</v>
      </c>
      <c r="F4" s="1009"/>
      <c r="G4" s="1009"/>
      <c r="H4" s="1009" t="s">
        <v>383</v>
      </c>
      <c r="I4" s="1009"/>
      <c r="J4" s="1009"/>
      <c r="K4" s="1009" t="s">
        <v>7</v>
      </c>
      <c r="L4" s="1009"/>
      <c r="M4" s="1009"/>
    </row>
    <row r="5" spans="1:14">
      <c r="A5" s="680" t="s">
        <v>384</v>
      </c>
      <c r="B5" s="921" t="s">
        <v>9</v>
      </c>
      <c r="C5" s="921" t="s">
        <v>10</v>
      </c>
      <c r="D5" s="921" t="s">
        <v>11</v>
      </c>
      <c r="E5" s="921" t="s">
        <v>9</v>
      </c>
      <c r="F5" s="921" t="s">
        <v>10</v>
      </c>
      <c r="G5" s="921" t="s">
        <v>11</v>
      </c>
      <c r="H5" s="936" t="s">
        <v>9</v>
      </c>
      <c r="I5" s="921" t="s">
        <v>10</v>
      </c>
      <c r="J5" s="921" t="s">
        <v>11</v>
      </c>
      <c r="K5" s="921" t="s">
        <v>9</v>
      </c>
      <c r="L5" s="921" t="s">
        <v>10</v>
      </c>
      <c r="M5" s="921" t="s">
        <v>11</v>
      </c>
    </row>
    <row r="6" spans="1:14">
      <c r="A6" s="681" t="s">
        <v>385</v>
      </c>
      <c r="B6" s="226">
        <v>2828533.84</v>
      </c>
      <c r="C6" s="226">
        <v>385709.16</v>
      </c>
      <c r="D6" s="226">
        <f>B6+C6</f>
        <v>3214243</v>
      </c>
      <c r="E6" s="226">
        <v>170290.36839999998</v>
      </c>
      <c r="F6" s="226">
        <v>23221.411599999996</v>
      </c>
      <c r="G6" s="226">
        <f>E6+F6</f>
        <v>193511.77999999997</v>
      </c>
      <c r="H6" s="226">
        <v>1880214.567</v>
      </c>
      <c r="I6" s="226">
        <v>255242.42299999995</v>
      </c>
      <c r="J6" s="226">
        <f>H6+I6</f>
        <v>2135456.9900000002</v>
      </c>
      <c r="K6" s="217">
        <f>H6/B6</f>
        <v>0.66473115520512926</v>
      </c>
      <c r="L6" s="217">
        <f>I6/C6</f>
        <v>0.66174840908626587</v>
      </c>
      <c r="M6" s="217">
        <f>J6/D6</f>
        <v>0.66437322567086565</v>
      </c>
      <c r="N6" s="682"/>
    </row>
    <row r="7" spans="1:14">
      <c r="A7" s="681" t="s">
        <v>386</v>
      </c>
      <c r="B7" s="226">
        <v>497194.72000000003</v>
      </c>
      <c r="C7" s="226">
        <v>67799.28</v>
      </c>
      <c r="D7" s="226">
        <f>B7+C7</f>
        <v>564994</v>
      </c>
      <c r="E7" s="226">
        <v>61905.879199999981</v>
      </c>
      <c r="F7" s="226">
        <v>8441.7107999999971</v>
      </c>
      <c r="G7" s="226">
        <f t="shared" ref="G7:G16" si="0">E7+F7</f>
        <v>70347.589999999982</v>
      </c>
      <c r="H7" s="226">
        <v>742022.34719999996</v>
      </c>
      <c r="I7" s="226">
        <v>100165.09279999998</v>
      </c>
      <c r="J7" s="226">
        <f t="shared" ref="J7:J10" si="1">H7+I7</f>
        <v>842187.44</v>
      </c>
      <c r="K7" s="217">
        <f t="shared" ref="K7:M9" si="2">H7/B7</f>
        <v>1.4924179951066252</v>
      </c>
      <c r="L7" s="217">
        <f t="shared" si="2"/>
        <v>1.4773769396961145</v>
      </c>
      <c r="M7" s="217">
        <f t="shared" si="2"/>
        <v>1.490613068457364</v>
      </c>
      <c r="N7" s="682"/>
    </row>
    <row r="8" spans="1:14">
      <c r="A8" s="681" t="s">
        <v>387</v>
      </c>
      <c r="B8" s="226">
        <v>386228.47999999998</v>
      </c>
      <c r="C8" s="226">
        <v>52667.519999999997</v>
      </c>
      <c r="D8" s="226">
        <f>B8+C8</f>
        <v>438896</v>
      </c>
      <c r="E8" s="226">
        <v>3338.4911999999999</v>
      </c>
      <c r="F8" s="226">
        <v>455.24879999999996</v>
      </c>
      <c r="G8" s="226">
        <f t="shared" si="0"/>
        <v>3793.74</v>
      </c>
      <c r="H8" s="226">
        <v>-5969.9704999999994</v>
      </c>
      <c r="I8" s="226">
        <v>-899.91950000000077</v>
      </c>
      <c r="J8" s="226">
        <f t="shared" si="1"/>
        <v>-6869.89</v>
      </c>
      <c r="K8" s="217">
        <f t="shared" si="2"/>
        <v>-1.5457095499534368E-2</v>
      </c>
      <c r="L8" s="217">
        <f t="shared" si="2"/>
        <v>-1.7086802264469656E-2</v>
      </c>
      <c r="M8" s="217">
        <f t="shared" si="2"/>
        <v>-1.5652660311326602E-2</v>
      </c>
      <c r="N8" s="682"/>
    </row>
    <row r="9" spans="1:14">
      <c r="A9" s="683" t="s">
        <v>388</v>
      </c>
      <c r="B9" s="226">
        <v>985600</v>
      </c>
      <c r="C9" s="226">
        <v>134400</v>
      </c>
      <c r="D9" s="226">
        <f>B9+C9</f>
        <v>1120000</v>
      </c>
      <c r="E9" s="226">
        <v>26947.016800000001</v>
      </c>
      <c r="F9" s="226">
        <v>3674.5931999999998</v>
      </c>
      <c r="G9" s="226">
        <f t="shared" si="0"/>
        <v>30621.61</v>
      </c>
      <c r="H9" s="226">
        <v>289475.24600000004</v>
      </c>
      <c r="I9" s="226">
        <v>39097.44400000001</v>
      </c>
      <c r="J9" s="226">
        <f t="shared" si="1"/>
        <v>328572.69000000006</v>
      </c>
      <c r="K9" s="217">
        <f t="shared" si="2"/>
        <v>0.29370459212662342</v>
      </c>
      <c r="L9" s="217">
        <f t="shared" si="2"/>
        <v>0.29090360119047626</v>
      </c>
      <c r="M9" s="217">
        <f t="shared" si="2"/>
        <v>0.29336847321428577</v>
      </c>
      <c r="N9" s="682"/>
    </row>
    <row r="10" spans="1:14">
      <c r="A10" s="681" t="s">
        <v>389</v>
      </c>
      <c r="B10" s="226">
        <v>0</v>
      </c>
      <c r="C10" s="226">
        <v>0</v>
      </c>
      <c r="D10" s="226">
        <f t="shared" ref="D10:D16" si="3">B10+C10</f>
        <v>0</v>
      </c>
      <c r="E10" s="226">
        <v>0</v>
      </c>
      <c r="F10" s="226">
        <v>0</v>
      </c>
      <c r="G10" s="226">
        <f t="shared" si="0"/>
        <v>0</v>
      </c>
      <c r="H10" s="226">
        <v>0</v>
      </c>
      <c r="I10" s="226">
        <v>0</v>
      </c>
      <c r="J10" s="226">
        <f t="shared" si="1"/>
        <v>0</v>
      </c>
      <c r="K10" s="217">
        <v>0</v>
      </c>
      <c r="L10" s="217">
        <v>0</v>
      </c>
      <c r="M10" s="217">
        <v>0</v>
      </c>
      <c r="N10" s="682"/>
    </row>
    <row r="11" spans="1:14">
      <c r="A11" s="683"/>
      <c r="B11" s="185"/>
      <c r="C11" s="185"/>
      <c r="D11" s="226"/>
      <c r="E11" s="185"/>
      <c r="F11" s="185"/>
      <c r="G11" s="226"/>
      <c r="H11" s="226"/>
      <c r="I11" s="226"/>
      <c r="J11" s="226"/>
      <c r="K11" s="185"/>
      <c r="L11" s="185"/>
      <c r="M11" s="185"/>
      <c r="N11" s="682"/>
    </row>
    <row r="12" spans="1:14">
      <c r="A12" s="681" t="s">
        <v>390</v>
      </c>
      <c r="B12" s="226">
        <v>233200</v>
      </c>
      <c r="C12" s="226">
        <v>31800</v>
      </c>
      <c r="D12" s="226">
        <f t="shared" si="3"/>
        <v>265000</v>
      </c>
      <c r="E12" s="226">
        <v>15398.424800000003</v>
      </c>
      <c r="F12" s="226">
        <v>2099.7852000000003</v>
      </c>
      <c r="G12" s="226">
        <f>E12+F12</f>
        <v>17498.210000000003</v>
      </c>
      <c r="H12" s="226">
        <v>220161.76470000003</v>
      </c>
      <c r="I12" s="226">
        <v>29438.935300000005</v>
      </c>
      <c r="J12" s="226">
        <f t="shared" ref="J12:J16" si="4">H12+I12</f>
        <v>249600.70000000004</v>
      </c>
      <c r="K12" s="217">
        <f t="shared" ref="K12:M12" si="5">H12/B12</f>
        <v>0.94408990008576343</v>
      </c>
      <c r="L12" s="217">
        <f t="shared" si="5"/>
        <v>0.92575268238993724</v>
      </c>
      <c r="M12" s="217">
        <f t="shared" si="5"/>
        <v>0.94188943396226432</v>
      </c>
      <c r="N12" s="682"/>
    </row>
    <row r="13" spans="1:14">
      <c r="A13" s="681" t="s">
        <v>391</v>
      </c>
      <c r="B13" s="226">
        <v>24750</v>
      </c>
      <c r="C13" s="226">
        <v>3375</v>
      </c>
      <c r="D13" s="226">
        <f t="shared" si="3"/>
        <v>28125</v>
      </c>
      <c r="E13" s="226">
        <v>26244.961599999999</v>
      </c>
      <c r="F13" s="226">
        <v>3578.8583999999996</v>
      </c>
      <c r="G13" s="226">
        <f t="shared" si="0"/>
        <v>29823.82</v>
      </c>
      <c r="H13" s="226">
        <v>43624.961599999995</v>
      </c>
      <c r="I13" s="226">
        <v>5948.8583999999992</v>
      </c>
      <c r="J13" s="226">
        <f t="shared" si="4"/>
        <v>49573.819999999992</v>
      </c>
      <c r="K13" s="217">
        <f t="shared" ref="K13" si="6">H13/B13</f>
        <v>1.7626247111111109</v>
      </c>
      <c r="L13" s="217">
        <f t="shared" ref="L13" si="7">I13/C13</f>
        <v>1.7626247111111109</v>
      </c>
      <c r="M13" s="217">
        <f t="shared" ref="M13" si="8">J13/D13</f>
        <v>1.7626247111111109</v>
      </c>
      <c r="N13" s="682"/>
    </row>
    <row r="14" spans="1:14">
      <c r="A14" s="681" t="s">
        <v>30</v>
      </c>
      <c r="B14" s="226">
        <v>264000</v>
      </c>
      <c r="C14" s="226">
        <v>36000</v>
      </c>
      <c r="D14" s="226">
        <f t="shared" si="3"/>
        <v>300000</v>
      </c>
      <c r="E14" s="226">
        <v>28553.008000000005</v>
      </c>
      <c r="F14" s="226">
        <v>3893.5920000000006</v>
      </c>
      <c r="G14" s="226">
        <f t="shared" si="0"/>
        <v>32446.600000000006</v>
      </c>
      <c r="H14" s="226">
        <v>274969.34000000008</v>
      </c>
      <c r="I14" s="226">
        <v>37209.22</v>
      </c>
      <c r="J14" s="226">
        <f>H14+I14</f>
        <v>312178.56000000006</v>
      </c>
      <c r="K14" s="217">
        <f t="shared" ref="K14:M16" si="9">H14/B14</f>
        <v>1.0415505303030306</v>
      </c>
      <c r="L14" s="217">
        <f t="shared" si="9"/>
        <v>1.0335894444444444</v>
      </c>
      <c r="M14" s="217">
        <f t="shared" si="9"/>
        <v>1.0405952000000003</v>
      </c>
      <c r="N14" s="682"/>
    </row>
    <row r="15" spans="1:14">
      <c r="A15" s="681" t="s">
        <v>31</v>
      </c>
      <c r="B15" s="226">
        <v>550000</v>
      </c>
      <c r="C15" s="226">
        <v>75000</v>
      </c>
      <c r="D15" s="226">
        <f t="shared" si="3"/>
        <v>625000</v>
      </c>
      <c r="E15" s="226">
        <v>28586.967200000003</v>
      </c>
      <c r="F15" s="226">
        <v>3898.2228</v>
      </c>
      <c r="G15" s="226">
        <f t="shared" si="0"/>
        <v>32485.190000000002</v>
      </c>
      <c r="H15" s="226">
        <v>447280.58180000004</v>
      </c>
      <c r="I15" s="226">
        <v>60467.928200000009</v>
      </c>
      <c r="J15" s="226">
        <f t="shared" si="4"/>
        <v>507748.51000000007</v>
      </c>
      <c r="K15" s="217">
        <f t="shared" si="9"/>
        <v>0.81323742145454558</v>
      </c>
      <c r="L15" s="217">
        <f t="shared" si="9"/>
        <v>0.80623904266666679</v>
      </c>
      <c r="M15" s="217">
        <f t="shared" si="9"/>
        <v>0.81239761600000016</v>
      </c>
      <c r="N15" s="682"/>
    </row>
    <row r="16" spans="1:14">
      <c r="A16" s="681" t="s">
        <v>392</v>
      </c>
      <c r="B16" s="226">
        <v>58001.68</v>
      </c>
      <c r="C16" s="226">
        <v>7909.32</v>
      </c>
      <c r="D16" s="226">
        <f t="shared" si="3"/>
        <v>65911</v>
      </c>
      <c r="E16" s="226">
        <v>18760.852000000003</v>
      </c>
      <c r="F16" s="226">
        <v>2558.2980000000002</v>
      </c>
      <c r="G16" s="226">
        <f t="shared" si="0"/>
        <v>21319.15</v>
      </c>
      <c r="H16" s="226">
        <v>74502.066200000001</v>
      </c>
      <c r="I16" s="226">
        <v>10158.2338</v>
      </c>
      <c r="J16" s="226">
        <f t="shared" si="4"/>
        <v>84660.3</v>
      </c>
      <c r="K16" s="217">
        <f t="shared" si="9"/>
        <v>1.2844811770969393</v>
      </c>
      <c r="L16" s="217">
        <f t="shared" si="9"/>
        <v>1.284337187014813</v>
      </c>
      <c r="M16" s="217">
        <f t="shared" si="9"/>
        <v>1.2844638982870842</v>
      </c>
      <c r="N16" s="682"/>
    </row>
    <row r="17" spans="1:16">
      <c r="A17" s="683"/>
      <c r="B17" s="185"/>
      <c r="C17" s="185"/>
      <c r="D17" s="185"/>
      <c r="E17" s="185"/>
      <c r="F17" s="185"/>
      <c r="G17" s="185"/>
      <c r="H17" s="185"/>
      <c r="I17" s="185"/>
      <c r="J17" s="185"/>
      <c r="K17" s="185"/>
      <c r="L17" s="185"/>
      <c r="M17" s="185"/>
      <c r="N17" s="682"/>
    </row>
    <row r="18" spans="1:16">
      <c r="A18" s="684" t="s">
        <v>393</v>
      </c>
      <c r="B18" s="685">
        <f>SUM(B6:B10,B12:B16)</f>
        <v>5827508.7199999997</v>
      </c>
      <c r="C18" s="685">
        <f>SUM(C6:C10,C12:C16)</f>
        <v>794660.27999999991</v>
      </c>
      <c r="D18" s="685">
        <f t="shared" ref="D18" si="10">SUM(B18:C18)</f>
        <v>6622169</v>
      </c>
      <c r="E18" s="685">
        <f>SUM(E6:E10,E12:E16)</f>
        <v>380025.96919999993</v>
      </c>
      <c r="F18" s="685">
        <f>SUM(F6:F10,F12:F16)</f>
        <v>51821.720800000003</v>
      </c>
      <c r="G18" s="685">
        <f t="shared" ref="G18" si="11">SUM(E18:F18)</f>
        <v>431847.68999999994</v>
      </c>
      <c r="H18" s="685">
        <f>SUM(H6:H10,H12:H16)</f>
        <v>3966280.9040000001</v>
      </c>
      <c r="I18" s="685">
        <f>SUM(I6:I10,I12:I16)</f>
        <v>536828.21600000001</v>
      </c>
      <c r="J18" s="685">
        <f t="shared" ref="J18" si="12">SUM(H18:I18)</f>
        <v>4503109.12</v>
      </c>
      <c r="K18" s="686">
        <f>H18/B18</f>
        <v>0.6806134653025453</v>
      </c>
      <c r="L18" s="686">
        <f>I18/C18</f>
        <v>0.67554429170663977</v>
      </c>
      <c r="M18" s="686">
        <f>J18/D18</f>
        <v>0.68000516447103665</v>
      </c>
      <c r="N18" s="682"/>
    </row>
    <row r="19" spans="1:16">
      <c r="A19" s="683"/>
      <c r="B19" s="185"/>
      <c r="C19" s="185"/>
      <c r="D19" s="185"/>
      <c r="E19" s="185"/>
      <c r="F19" s="185"/>
      <c r="G19" s="185"/>
      <c r="H19" s="185"/>
      <c r="I19" s="185"/>
      <c r="J19" s="185"/>
      <c r="K19" s="185"/>
      <c r="L19" s="185"/>
      <c r="M19" s="185"/>
      <c r="N19" s="682"/>
    </row>
    <row r="20" spans="1:16">
      <c r="A20" s="681" t="s">
        <v>394</v>
      </c>
      <c r="B20" s="226">
        <v>121527000</v>
      </c>
      <c r="C20" s="226">
        <v>23945843</v>
      </c>
      <c r="D20" s="226">
        <f t="shared" ref="D20" si="13">B20+C20</f>
        <v>145472843</v>
      </c>
      <c r="E20" s="226">
        <v>14320259.869999999</v>
      </c>
      <c r="F20" s="226">
        <v>2260682.8400000101</v>
      </c>
      <c r="G20" s="226">
        <f t="shared" ref="G20" si="14">E20+F20</f>
        <v>16580942.710000008</v>
      </c>
      <c r="H20" s="226">
        <v>154978963.95000002</v>
      </c>
      <c r="I20" s="226">
        <v>19845896.270000007</v>
      </c>
      <c r="J20" s="226">
        <f t="shared" ref="J20" si="15">H20+I20</f>
        <v>174824860.22000003</v>
      </c>
      <c r="K20" s="217">
        <f>H20/B20</f>
        <v>1.275263636475845</v>
      </c>
      <c r="L20" s="217">
        <f>I20/C20</f>
        <v>0.82878252688786136</v>
      </c>
      <c r="M20" s="217">
        <f>J20/D20</f>
        <v>1.2017697366373739</v>
      </c>
      <c r="N20" s="682"/>
    </row>
    <row r="21" spans="1:16">
      <c r="A21" s="683"/>
      <c r="B21" s="185"/>
      <c r="C21" s="185"/>
      <c r="D21" s="185"/>
      <c r="E21" s="185"/>
      <c r="F21" s="185"/>
      <c r="G21" s="185"/>
      <c r="H21" s="185"/>
      <c r="I21" s="185"/>
      <c r="J21" s="185"/>
      <c r="K21" s="185"/>
      <c r="L21" s="185"/>
      <c r="M21" s="185"/>
      <c r="N21" s="682"/>
    </row>
    <row r="22" spans="1:16" s="11" customFormat="1" ht="27.75" customHeight="1">
      <c r="A22" s="200" t="s">
        <v>395</v>
      </c>
      <c r="B22" s="685">
        <f t="shared" ref="B22:J22" si="16">SUM(B18,B20)</f>
        <v>127354508.72</v>
      </c>
      <c r="C22" s="685">
        <f t="shared" si="16"/>
        <v>24740503.280000001</v>
      </c>
      <c r="D22" s="685">
        <f>SUM(D18,D20)</f>
        <v>152095012</v>
      </c>
      <c r="E22" s="685">
        <f t="shared" si="16"/>
        <v>14700285.839199999</v>
      </c>
      <c r="F22" s="685">
        <f t="shared" si="16"/>
        <v>2312504.5608000099</v>
      </c>
      <c r="G22" s="685">
        <f t="shared" si="16"/>
        <v>17012790.40000001</v>
      </c>
      <c r="H22" s="685">
        <f t="shared" si="16"/>
        <v>158945244.85400003</v>
      </c>
      <c r="I22" s="685">
        <f t="shared" si="16"/>
        <v>20382724.486000009</v>
      </c>
      <c r="J22" s="685">
        <f t="shared" si="16"/>
        <v>179327969.34000003</v>
      </c>
      <c r="K22" s="686">
        <f>H22/B22</f>
        <v>1.2480535353754536</v>
      </c>
      <c r="L22" s="686">
        <f>I22/C22</f>
        <v>0.82386054379407947</v>
      </c>
      <c r="M22" s="686">
        <f>J22/D22</f>
        <v>1.1790522712210971</v>
      </c>
      <c r="N22" s="682"/>
    </row>
    <row r="23" spans="1:16" s="690" customFormat="1" ht="11.25">
      <c r="A23" s="687"/>
      <c r="B23" s="688"/>
      <c r="C23" s="688"/>
      <c r="D23" s="688"/>
      <c r="E23" s="689"/>
      <c r="F23" s="688"/>
      <c r="G23" s="688"/>
      <c r="H23" s="688"/>
      <c r="I23" s="688"/>
      <c r="J23" s="688"/>
      <c r="K23" s="688"/>
      <c r="L23" s="688"/>
      <c r="M23" s="688"/>
    </row>
    <row r="24" spans="1:16" s="690" customFormat="1">
      <c r="A24" s="691" t="s">
        <v>396</v>
      </c>
      <c r="B24" s="692"/>
      <c r="C24" s="692"/>
      <c r="D24" s="692"/>
      <c r="E24" s="692"/>
      <c r="F24" s="692"/>
      <c r="G24" s="692"/>
      <c r="H24" s="692"/>
      <c r="I24" s="692"/>
      <c r="J24" s="692"/>
      <c r="K24" s="692"/>
      <c r="L24" s="692"/>
      <c r="M24" s="692"/>
    </row>
    <row r="25" spans="1:16" s="690" customFormat="1" ht="12.75" customHeight="1">
      <c r="A25" s="693" t="s">
        <v>397</v>
      </c>
      <c r="B25" s="694" t="s">
        <v>398</v>
      </c>
      <c r="C25" s="694"/>
      <c r="D25" s="694"/>
      <c r="E25" s="226">
        <v>668947.0077999999</v>
      </c>
      <c r="F25" s="881"/>
      <c r="G25" s="226">
        <f>E25+F25</f>
        <v>668947.0077999999</v>
      </c>
      <c r="H25" s="226">
        <v>8585459.4597999994</v>
      </c>
      <c r="I25" s="695"/>
      <c r="J25" s="226">
        <f t="shared" ref="J25:J29" si="17">H25+I25</f>
        <v>8585459.4597999994</v>
      </c>
      <c r="K25" s="696"/>
      <c r="L25" s="694"/>
      <c r="M25" s="696"/>
      <c r="O25" s="697"/>
    </row>
    <row r="26" spans="1:16" s="690" customFormat="1">
      <c r="A26" s="691" t="s">
        <v>399</v>
      </c>
      <c r="B26" s="694"/>
      <c r="C26" s="694"/>
      <c r="D26" s="694"/>
      <c r="E26" s="226">
        <v>865794.18835755158</v>
      </c>
      <c r="F26" s="226">
        <v>285791.75</v>
      </c>
      <c r="G26" s="226">
        <f t="shared" ref="G26:G29" si="18">E26+F26</f>
        <v>1151585.9383575516</v>
      </c>
      <c r="H26" s="226">
        <v>11029758.027626503</v>
      </c>
      <c r="I26" s="226">
        <v>3429501</v>
      </c>
      <c r="J26" s="226">
        <f t="shared" si="17"/>
        <v>14459259.027626503</v>
      </c>
      <c r="K26" s="696"/>
      <c r="L26" s="694"/>
      <c r="M26" s="696"/>
      <c r="O26" s="697"/>
      <c r="P26" s="697"/>
    </row>
    <row r="27" spans="1:16" s="690" customFormat="1">
      <c r="A27" s="691" t="s">
        <v>400</v>
      </c>
      <c r="B27" s="694"/>
      <c r="C27" s="694"/>
      <c r="D27" s="694"/>
      <c r="E27" s="226">
        <v>0</v>
      </c>
      <c r="F27" s="881"/>
      <c r="G27" s="226">
        <f t="shared" si="18"/>
        <v>0</v>
      </c>
      <c r="H27" s="226">
        <v>0</v>
      </c>
      <c r="I27" s="695"/>
      <c r="J27" s="226">
        <f t="shared" si="17"/>
        <v>0</v>
      </c>
      <c r="K27" s="696"/>
      <c r="L27" s="698"/>
      <c r="M27" s="696"/>
      <c r="O27" s="697"/>
    </row>
    <row r="28" spans="1:16" s="690" customFormat="1" ht="15.75" customHeight="1">
      <c r="A28" s="699" t="s">
        <v>401</v>
      </c>
      <c r="B28" s="694"/>
      <c r="C28" s="694"/>
      <c r="D28" s="694"/>
      <c r="E28" s="226">
        <v>-5386.5185685299075</v>
      </c>
      <c r="F28" s="881"/>
      <c r="G28" s="226">
        <f t="shared" si="18"/>
        <v>-5386.5185685299075</v>
      </c>
      <c r="H28" s="226">
        <v>1010962.0462510503</v>
      </c>
      <c r="I28" s="695"/>
      <c r="J28" s="226">
        <f t="shared" si="17"/>
        <v>1010962.0462510503</v>
      </c>
      <c r="K28" s="696"/>
      <c r="L28" s="694"/>
      <c r="M28" s="696"/>
      <c r="O28" s="697"/>
    </row>
    <row r="29" spans="1:16" s="690" customFormat="1">
      <c r="A29" s="700" t="s">
        <v>402</v>
      </c>
      <c r="B29" s="694"/>
      <c r="C29" s="694"/>
      <c r="D29" s="694"/>
      <c r="E29" s="226">
        <v>78124.836331195183</v>
      </c>
      <c r="F29" s="881"/>
      <c r="G29" s="226">
        <f t="shared" si="18"/>
        <v>78124.836331195183</v>
      </c>
      <c r="H29" s="226">
        <v>961697.10115450446</v>
      </c>
      <c r="I29" s="695"/>
      <c r="J29" s="226">
        <f t="shared" si="17"/>
        <v>961697.10115450446</v>
      </c>
      <c r="K29" s="696"/>
      <c r="L29" s="694"/>
      <c r="M29" s="696"/>
      <c r="O29" s="697"/>
    </row>
    <row r="30" spans="1:16" s="690" customFormat="1">
      <c r="A30" s="700" t="s">
        <v>403</v>
      </c>
      <c r="B30" s="694"/>
      <c r="C30" s="694"/>
      <c r="D30" s="694"/>
      <c r="E30" s="685">
        <f t="shared" ref="E30:J30" si="19">SUM(E25:E29)</f>
        <v>1607479.5139202166</v>
      </c>
      <c r="F30" s="685">
        <f t="shared" si="19"/>
        <v>285791.75</v>
      </c>
      <c r="G30" s="685">
        <f t="shared" si="19"/>
        <v>1893271.2639202166</v>
      </c>
      <c r="H30" s="685">
        <f>SUM(H25:H29)</f>
        <v>21587876.634832062</v>
      </c>
      <c r="I30" s="685">
        <f t="shared" si="19"/>
        <v>3429501</v>
      </c>
      <c r="J30" s="685">
        <f t="shared" si="19"/>
        <v>25017377.634832062</v>
      </c>
      <c r="K30" s="696"/>
      <c r="L30" s="694"/>
      <c r="M30" s="696"/>
      <c r="O30" s="697"/>
    </row>
    <row r="31" spans="1:16" s="690" customFormat="1">
      <c r="A31" s="701"/>
      <c r="B31" s="701"/>
      <c r="C31" s="701"/>
      <c r="D31" s="701"/>
      <c r="E31" s="702"/>
      <c r="F31" s="701"/>
      <c r="G31" s="701"/>
      <c r="H31" s="701"/>
      <c r="I31" s="701"/>
      <c r="J31" s="701"/>
      <c r="K31" s="701"/>
      <c r="L31" s="701"/>
      <c r="M31" s="701"/>
    </row>
    <row r="32" spans="1:16" s="690" customFormat="1" ht="12.75" customHeight="1">
      <c r="A32" s="703" t="s">
        <v>38</v>
      </c>
      <c r="B32" s="694"/>
      <c r="C32" s="694"/>
      <c r="D32" s="694"/>
      <c r="E32" s="226">
        <v>51788.501599999996</v>
      </c>
      <c r="F32" s="226">
        <v>7062.0683999999992</v>
      </c>
      <c r="G32" s="685">
        <f>E32+F32</f>
        <v>58850.569999999992</v>
      </c>
      <c r="H32" s="226">
        <v>717977.70559999999</v>
      </c>
      <c r="I32" s="226">
        <v>96997.534400000004</v>
      </c>
      <c r="J32" s="685">
        <f>H32+I32</f>
        <v>814975.24</v>
      </c>
      <c r="K32" s="696"/>
      <c r="L32" s="696"/>
      <c r="M32" s="696"/>
      <c r="N32" s="704"/>
      <c r="O32" s="697"/>
    </row>
    <row r="34" spans="1:13" ht="12" customHeight="1">
      <c r="A34" s="954" t="s">
        <v>404</v>
      </c>
      <c r="B34" s="954"/>
      <c r="C34" s="954"/>
      <c r="D34" s="954"/>
      <c r="E34" s="954"/>
      <c r="F34" s="954"/>
      <c r="G34" s="954"/>
      <c r="H34" s="954"/>
      <c r="I34" s="954"/>
      <c r="J34" s="954"/>
      <c r="K34" s="954"/>
      <c r="L34" s="954"/>
      <c r="M34" s="954"/>
    </row>
    <row r="35" spans="1:13" ht="12.6" customHeight="1">
      <c r="A35" s="955" t="s">
        <v>405</v>
      </c>
      <c r="B35" s="955"/>
      <c r="C35" s="955"/>
      <c r="D35" s="955"/>
      <c r="E35" s="955"/>
      <c r="F35" s="955"/>
      <c r="G35" s="955"/>
      <c r="H35" s="955"/>
      <c r="I35" s="955"/>
      <c r="J35" s="1089"/>
      <c r="K35" s="1090"/>
      <c r="L35" s="854"/>
    </row>
    <row r="36" spans="1:13" ht="12.6" customHeight="1">
      <c r="A36" s="955" t="s">
        <v>406</v>
      </c>
      <c r="B36" s="1089"/>
      <c r="C36" s="1089"/>
      <c r="D36" s="1089"/>
      <c r="E36" s="1089"/>
      <c r="F36" s="1089"/>
      <c r="G36" s="996"/>
      <c r="H36" s="996"/>
      <c r="I36" s="996"/>
      <c r="J36" s="996"/>
      <c r="K36" s="937"/>
      <c r="L36" s="854"/>
    </row>
    <row r="37" spans="1:13" ht="12.6" customHeight="1">
      <c r="A37" s="1091" t="s">
        <v>407</v>
      </c>
      <c r="B37" s="1091"/>
      <c r="C37" s="1091"/>
      <c r="D37" s="1091"/>
      <c r="E37" s="1091"/>
      <c r="F37" s="1091"/>
      <c r="G37" s="1091"/>
      <c r="H37" s="1092"/>
      <c r="I37" s="1092"/>
      <c r="J37" s="1092"/>
      <c r="K37" s="1093"/>
      <c r="L37" s="1093"/>
      <c r="M37" s="778"/>
    </row>
    <row r="38" spans="1:13" ht="12.6" customHeight="1">
      <c r="A38" s="955" t="s">
        <v>408</v>
      </c>
      <c r="B38" s="1089"/>
      <c r="C38" s="1089"/>
      <c r="D38" s="1089"/>
      <c r="E38" s="1089"/>
      <c r="F38" s="1089"/>
      <c r="G38" s="1089"/>
      <c r="H38" s="1089"/>
      <c r="I38" s="1089"/>
      <c r="J38" s="1089"/>
      <c r="K38" s="854"/>
      <c r="L38" s="854"/>
    </row>
    <row r="39" spans="1:13" ht="12.6" customHeight="1">
      <c r="A39" s="1088" t="s">
        <v>409</v>
      </c>
      <c r="B39" s="1093"/>
      <c r="C39" s="1093"/>
      <c r="D39" s="1093"/>
      <c r="E39" s="1093"/>
      <c r="F39" s="1093"/>
      <c r="G39" s="1093"/>
      <c r="H39" s="1093"/>
      <c r="I39" s="994"/>
      <c r="J39" s="854"/>
      <c r="K39" s="900"/>
      <c r="L39" s="854"/>
      <c r="M39" s="854"/>
    </row>
    <row r="40" spans="1:13" ht="12.6" customHeight="1">
      <c r="A40" s="1088" t="s">
        <v>410</v>
      </c>
      <c r="B40" s="994"/>
      <c r="C40" s="994"/>
      <c r="D40" s="994"/>
      <c r="E40" s="994"/>
      <c r="F40" s="994"/>
      <c r="G40" s="994"/>
      <c r="H40" s="854"/>
      <c r="J40" s="854"/>
      <c r="K40" s="900"/>
      <c r="L40" s="854"/>
      <c r="M40" s="854"/>
    </row>
    <row r="41" spans="1:13" ht="12.6" customHeight="1">
      <c r="A41" s="1088" t="s">
        <v>411</v>
      </c>
      <c r="B41" s="994"/>
      <c r="C41" s="994"/>
      <c r="D41" s="994"/>
      <c r="E41" s="994"/>
      <c r="F41" s="994"/>
      <c r="G41" s="994"/>
      <c r="H41" s="994"/>
      <c r="J41" s="854"/>
      <c r="K41" s="900"/>
      <c r="L41" s="854"/>
      <c r="M41" s="854"/>
    </row>
    <row r="42" spans="1:13" ht="24.75" customHeight="1">
      <c r="A42" s="1082" t="s">
        <v>412</v>
      </c>
      <c r="B42" s="1083"/>
      <c r="C42" s="1083"/>
      <c r="D42" s="1083"/>
      <c r="E42" s="1083"/>
      <c r="F42" s="1083"/>
      <c r="G42" s="1083"/>
      <c r="H42" s="1083"/>
      <c r="I42" s="1083"/>
      <c r="J42" s="1083"/>
      <c r="K42" s="1083"/>
      <c r="L42" s="1083"/>
      <c r="M42" s="854"/>
    </row>
    <row r="43" spans="1:13">
      <c r="A43" s="886"/>
      <c r="C43" s="915"/>
      <c r="D43" s="915"/>
      <c r="E43" s="915"/>
      <c r="F43" s="915"/>
      <c r="G43" s="915"/>
      <c r="H43" s="915"/>
      <c r="L43" s="886"/>
    </row>
    <row r="44" spans="1:13">
      <c r="A44" s="705" t="s">
        <v>413</v>
      </c>
    </row>
    <row r="45" spans="1:13" hidden="1"/>
    <row r="46" spans="1:13">
      <c r="B46" s="706"/>
      <c r="C46" s="706"/>
    </row>
  </sheetData>
  <mergeCells count="16">
    <mergeCell ref="A42:L42"/>
    <mergeCell ref="A1:M1"/>
    <mergeCell ref="A2:M2"/>
    <mergeCell ref="A3:M3"/>
    <mergeCell ref="B4:D4"/>
    <mergeCell ref="E4:G4"/>
    <mergeCell ref="H4:J4"/>
    <mergeCell ref="K4:M4"/>
    <mergeCell ref="A41:H41"/>
    <mergeCell ref="A34:M34"/>
    <mergeCell ref="A35:K35"/>
    <mergeCell ref="A36:J36"/>
    <mergeCell ref="A37:L37"/>
    <mergeCell ref="A38:J38"/>
    <mergeCell ref="A39:I39"/>
    <mergeCell ref="A40:G40"/>
  </mergeCells>
  <printOptions horizontalCentered="1" verticalCentered="1"/>
  <pageMargins left="0.25" right="0.25" top="0.5" bottom="0.5" header="0.5" footer="0.5"/>
  <pageSetup scale="70" orientation="landscape" r:id="rId1"/>
  <ignoredErrors>
    <ignoredError sqref="G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Z32"/>
  <sheetViews>
    <sheetView topLeftCell="J1" zoomScale="80" zoomScaleNormal="80" workbookViewId="0">
      <selection activeCell="Q17" sqref="Q17"/>
    </sheetView>
  </sheetViews>
  <sheetFormatPr defaultColWidth="9.42578125" defaultRowHeight="12.75"/>
  <cols>
    <col min="1" max="1" width="14.42578125" customWidth="1"/>
    <col min="2" max="3" width="8.5703125" customWidth="1"/>
    <col min="4" max="4" width="15.42578125" customWidth="1"/>
    <col min="5" max="5" width="12.5703125" customWidth="1"/>
    <col min="6" max="8" width="8.5703125" customWidth="1"/>
    <col min="9" max="9" width="12.5703125" customWidth="1"/>
    <col min="10" max="10" width="13.5703125" style="5" customWidth="1"/>
    <col min="11" max="12" width="13.5703125" customWidth="1"/>
    <col min="13" max="13" width="14.5703125" customWidth="1"/>
    <col min="14" max="14" width="13.5703125" customWidth="1"/>
    <col min="15" max="15" width="18.5703125" customWidth="1"/>
    <col min="16" max="16" width="13.42578125" bestFit="1" customWidth="1"/>
    <col min="17" max="17" width="10.5703125" customWidth="1"/>
    <col min="18" max="18" width="17.5703125" customWidth="1"/>
    <col min="19" max="19" width="9.5703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0.42578125" customWidth="1"/>
  </cols>
  <sheetData>
    <row r="1" spans="1:26" ht="15.75">
      <c r="A1" s="1108" t="s">
        <v>414</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row>
    <row r="2" spans="1:26" ht="15.75">
      <c r="A2" s="1109" t="s">
        <v>1</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row>
    <row r="3" spans="1:26" ht="16.5" thickBot="1">
      <c r="A3" s="1110" t="s">
        <v>2</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row>
    <row r="4" spans="1:26" ht="15.75" customHeight="1" thickBot="1">
      <c r="A4" s="1111"/>
      <c r="B4" s="1114" t="s">
        <v>415</v>
      </c>
      <c r="C4" s="1115"/>
      <c r="D4" s="1115"/>
      <c r="E4" s="1115"/>
      <c r="F4" s="1115"/>
      <c r="G4" s="1115"/>
      <c r="H4" s="1115"/>
      <c r="I4" s="1115"/>
      <c r="J4" s="1115"/>
      <c r="K4" s="1116"/>
      <c r="L4" s="1117" t="s">
        <v>416</v>
      </c>
      <c r="M4" s="1118"/>
      <c r="N4" s="1118"/>
      <c r="O4" s="1119"/>
      <c r="P4" s="1120" t="s">
        <v>417</v>
      </c>
      <c r="Q4" s="1121"/>
      <c r="R4" s="1121"/>
      <c r="S4" s="1121"/>
      <c r="T4" s="1121"/>
      <c r="U4" s="1122" t="s">
        <v>418</v>
      </c>
      <c r="V4" s="1123"/>
      <c r="W4" s="1124" t="s">
        <v>419</v>
      </c>
      <c r="X4" s="1106" t="s">
        <v>420</v>
      </c>
      <c r="Y4" s="1104" t="s">
        <v>421</v>
      </c>
    </row>
    <row r="5" spans="1:26" ht="15" customHeight="1">
      <c r="A5" s="1112"/>
      <c r="B5" s="1100" t="s">
        <v>422</v>
      </c>
      <c r="C5" s="1096"/>
      <c r="D5" s="1096"/>
      <c r="E5" s="1098"/>
      <c r="F5" s="1120" t="s">
        <v>423</v>
      </c>
      <c r="G5" s="1121"/>
      <c r="H5" s="1121"/>
      <c r="I5" s="1121"/>
      <c r="J5" s="1130"/>
      <c r="K5" s="1121" t="s">
        <v>424</v>
      </c>
      <c r="L5" s="1100" t="s">
        <v>425</v>
      </c>
      <c r="M5" s="1096" t="s">
        <v>426</v>
      </c>
      <c r="N5" s="1096" t="s">
        <v>427</v>
      </c>
      <c r="O5" s="1104" t="s">
        <v>428</v>
      </c>
      <c r="P5" s="1100" t="s">
        <v>429</v>
      </c>
      <c r="Q5" s="1096" t="s">
        <v>430</v>
      </c>
      <c r="R5" s="1096" t="s">
        <v>431</v>
      </c>
      <c r="S5" s="1106" t="s">
        <v>432</v>
      </c>
      <c r="T5" s="1098" t="s">
        <v>433</v>
      </c>
      <c r="U5" s="1100" t="s">
        <v>434</v>
      </c>
      <c r="V5" s="1102" t="s">
        <v>435</v>
      </c>
      <c r="W5" s="1125"/>
      <c r="X5" s="1127"/>
      <c r="Y5" s="1129"/>
    </row>
    <row r="6" spans="1:26" ht="47.25" customHeight="1" thickBot="1">
      <c r="A6" s="1113"/>
      <c r="B6" s="939" t="s">
        <v>436</v>
      </c>
      <c r="C6" s="940" t="s">
        <v>437</v>
      </c>
      <c r="D6" s="940" t="s">
        <v>438</v>
      </c>
      <c r="E6" s="941" t="s">
        <v>439</v>
      </c>
      <c r="F6" s="939" t="s">
        <v>440</v>
      </c>
      <c r="G6" s="940" t="s">
        <v>441</v>
      </c>
      <c r="H6" s="940" t="s">
        <v>442</v>
      </c>
      <c r="I6" s="707" t="s">
        <v>443</v>
      </c>
      <c r="J6" s="941" t="s">
        <v>444</v>
      </c>
      <c r="K6" s="1131"/>
      <c r="L6" s="1101"/>
      <c r="M6" s="1097"/>
      <c r="N6" s="1097"/>
      <c r="O6" s="1105"/>
      <c r="P6" s="1101"/>
      <c r="Q6" s="1097"/>
      <c r="R6" s="1097"/>
      <c r="S6" s="1107"/>
      <c r="T6" s="1099"/>
      <c r="U6" s="1101"/>
      <c r="V6" s="1103"/>
      <c r="W6" s="1126"/>
      <c r="X6" s="1128"/>
      <c r="Y6" s="1105"/>
    </row>
    <row r="7" spans="1:26" ht="15.75">
      <c r="A7" s="708" t="s">
        <v>311</v>
      </c>
      <c r="B7" s="709">
        <v>28</v>
      </c>
      <c r="C7" s="710">
        <v>51</v>
      </c>
      <c r="D7" s="710">
        <v>0</v>
      </c>
      <c r="E7" s="711">
        <v>79</v>
      </c>
      <c r="F7" s="709">
        <v>3939</v>
      </c>
      <c r="G7" s="710">
        <v>670</v>
      </c>
      <c r="H7" s="710">
        <v>418</v>
      </c>
      <c r="I7" s="712">
        <v>115</v>
      </c>
      <c r="J7" s="713">
        <v>5142</v>
      </c>
      <c r="K7" s="714">
        <v>5221</v>
      </c>
      <c r="L7" s="709">
        <v>0</v>
      </c>
      <c r="M7" s="710">
        <v>588</v>
      </c>
      <c r="N7" s="715">
        <v>0</v>
      </c>
      <c r="O7" s="716">
        <v>588</v>
      </c>
      <c r="P7" s="717">
        <v>0</v>
      </c>
      <c r="Q7" s="715">
        <v>0</v>
      </c>
      <c r="R7" s="715">
        <v>0</v>
      </c>
      <c r="S7" s="716">
        <v>3821</v>
      </c>
      <c r="T7" s="718">
        <v>3821</v>
      </c>
      <c r="U7" s="717">
        <v>5809</v>
      </c>
      <c r="V7" s="718">
        <v>1400</v>
      </c>
      <c r="W7" s="867">
        <v>340213</v>
      </c>
      <c r="X7" s="710">
        <v>293584</v>
      </c>
      <c r="Y7" s="719">
        <v>1.1588267753011063</v>
      </c>
    </row>
    <row r="8" spans="1:26" ht="15.75">
      <c r="A8" s="720" t="s">
        <v>312</v>
      </c>
      <c r="B8" s="721">
        <v>11</v>
      </c>
      <c r="C8" s="722">
        <v>43</v>
      </c>
      <c r="D8" s="722">
        <v>0</v>
      </c>
      <c r="E8" s="711">
        <v>54</v>
      </c>
      <c r="F8" s="721">
        <v>4043</v>
      </c>
      <c r="G8" s="722">
        <v>720</v>
      </c>
      <c r="H8" s="722">
        <v>488</v>
      </c>
      <c r="I8" s="723">
        <v>91</v>
      </c>
      <c r="J8" s="713">
        <v>5342</v>
      </c>
      <c r="K8" s="714">
        <v>5396</v>
      </c>
      <c r="L8" s="721">
        <v>0</v>
      </c>
      <c r="M8" s="722">
        <v>1234</v>
      </c>
      <c r="N8" s="724">
        <v>0</v>
      </c>
      <c r="O8" s="716">
        <v>1236</v>
      </c>
      <c r="P8" s="725">
        <v>0</v>
      </c>
      <c r="Q8" s="724">
        <v>0</v>
      </c>
      <c r="R8" s="724">
        <v>0</v>
      </c>
      <c r="S8" s="716">
        <v>1400</v>
      </c>
      <c r="T8" s="718">
        <v>1400</v>
      </c>
      <c r="U8" s="717">
        <v>6632</v>
      </c>
      <c r="V8" s="718">
        <v>3996</v>
      </c>
      <c r="W8" s="721">
        <v>342899</v>
      </c>
      <c r="X8" s="710">
        <v>293584</v>
      </c>
      <c r="Y8" s="719">
        <v>1.1679757752466073</v>
      </c>
    </row>
    <row r="9" spans="1:26" ht="15.75">
      <c r="A9" s="720" t="s">
        <v>313</v>
      </c>
      <c r="B9" s="721">
        <v>8</v>
      </c>
      <c r="C9" s="722">
        <v>32</v>
      </c>
      <c r="D9" s="722">
        <v>0</v>
      </c>
      <c r="E9" s="711">
        <v>40</v>
      </c>
      <c r="F9" s="721">
        <v>2156</v>
      </c>
      <c r="G9" s="722">
        <v>411</v>
      </c>
      <c r="H9" s="722">
        <v>132</v>
      </c>
      <c r="I9" s="723">
        <v>49</v>
      </c>
      <c r="J9" s="713">
        <v>2748</v>
      </c>
      <c r="K9" s="714">
        <v>2788</v>
      </c>
      <c r="L9" s="721">
        <v>27</v>
      </c>
      <c r="M9" s="722">
        <v>1496</v>
      </c>
      <c r="N9" s="724">
        <v>2</v>
      </c>
      <c r="O9" s="716">
        <v>1525</v>
      </c>
      <c r="P9" s="725">
        <v>0</v>
      </c>
      <c r="Q9" s="724">
        <v>0</v>
      </c>
      <c r="R9" s="724">
        <v>0</v>
      </c>
      <c r="S9" s="716">
        <v>3364</v>
      </c>
      <c r="T9" s="718">
        <v>3364</v>
      </c>
      <c r="U9" s="717">
        <v>4313</v>
      </c>
      <c r="V9" s="718">
        <v>-576</v>
      </c>
      <c r="W9" s="721">
        <v>342412</v>
      </c>
      <c r="X9" s="710">
        <v>293584</v>
      </c>
      <c r="Y9" s="719">
        <v>1.1663169655022072</v>
      </c>
    </row>
    <row r="10" spans="1:26" ht="15.75">
      <c r="A10" s="720" t="s">
        <v>314</v>
      </c>
      <c r="B10" s="721">
        <v>0</v>
      </c>
      <c r="C10" s="722">
        <v>36</v>
      </c>
      <c r="D10" s="722">
        <v>0</v>
      </c>
      <c r="E10" s="711">
        <v>36</v>
      </c>
      <c r="F10" s="721">
        <v>4379</v>
      </c>
      <c r="G10" s="722">
        <v>582</v>
      </c>
      <c r="H10" s="722">
        <v>233</v>
      </c>
      <c r="I10" s="723">
        <v>95</v>
      </c>
      <c r="J10" s="713">
        <v>5289</v>
      </c>
      <c r="K10" s="714">
        <v>5325</v>
      </c>
      <c r="L10" s="721">
        <v>0</v>
      </c>
      <c r="M10" s="722">
        <v>1373</v>
      </c>
      <c r="N10" s="724">
        <v>10</v>
      </c>
      <c r="O10" s="716">
        <v>1383</v>
      </c>
      <c r="P10" s="726">
        <v>0</v>
      </c>
      <c r="Q10" s="724">
        <v>0</v>
      </c>
      <c r="R10" s="724">
        <v>1</v>
      </c>
      <c r="S10" s="716">
        <v>7596</v>
      </c>
      <c r="T10" s="718">
        <v>7597</v>
      </c>
      <c r="U10" s="717">
        <v>6708</v>
      </c>
      <c r="V10" s="718">
        <v>-2272</v>
      </c>
      <c r="W10" s="710">
        <v>340140</v>
      </c>
      <c r="X10" s="710">
        <v>293584</v>
      </c>
      <c r="Y10" s="719">
        <v>1.158578124148455</v>
      </c>
    </row>
    <row r="11" spans="1:26" ht="15.75">
      <c r="A11" s="720" t="s">
        <v>315</v>
      </c>
      <c r="B11" s="721">
        <v>0</v>
      </c>
      <c r="C11" s="722">
        <v>33</v>
      </c>
      <c r="D11" s="722">
        <v>0</v>
      </c>
      <c r="E11" s="711">
        <v>33</v>
      </c>
      <c r="F11" s="721">
        <v>4746</v>
      </c>
      <c r="G11" s="722">
        <v>501</v>
      </c>
      <c r="H11" s="722">
        <v>475</v>
      </c>
      <c r="I11" s="723">
        <v>105</v>
      </c>
      <c r="J11" s="713">
        <v>5827</v>
      </c>
      <c r="K11" s="714">
        <v>5860</v>
      </c>
      <c r="L11" s="721">
        <v>0</v>
      </c>
      <c r="M11" s="722">
        <v>2988</v>
      </c>
      <c r="N11" s="724">
        <v>5</v>
      </c>
      <c r="O11" s="716">
        <v>2993</v>
      </c>
      <c r="P11" s="725">
        <v>0</v>
      </c>
      <c r="Q11" s="724">
        <v>0</v>
      </c>
      <c r="R11" s="724">
        <v>0</v>
      </c>
      <c r="S11" s="716">
        <v>3498</v>
      </c>
      <c r="T11" s="718">
        <v>3498</v>
      </c>
      <c r="U11" s="717">
        <v>8853</v>
      </c>
      <c r="V11" s="718">
        <v>2362</v>
      </c>
      <c r="W11" s="710">
        <v>342502</v>
      </c>
      <c r="X11" s="710">
        <v>293584</v>
      </c>
      <c r="Y11" s="719">
        <v>1.1666235217178047</v>
      </c>
    </row>
    <row r="12" spans="1:26" ht="15.75">
      <c r="A12" s="720" t="s">
        <v>316</v>
      </c>
      <c r="B12" s="721">
        <v>1</v>
      </c>
      <c r="C12" s="722">
        <v>52</v>
      </c>
      <c r="D12" s="722">
        <v>0</v>
      </c>
      <c r="E12" s="711">
        <v>53</v>
      </c>
      <c r="F12" s="721">
        <v>4515</v>
      </c>
      <c r="G12" s="722">
        <v>456</v>
      </c>
      <c r="H12" s="722">
        <v>440</v>
      </c>
      <c r="I12" s="723">
        <v>104</v>
      </c>
      <c r="J12" s="713">
        <v>5515</v>
      </c>
      <c r="K12" s="714">
        <v>5568</v>
      </c>
      <c r="L12" s="721">
        <v>4</v>
      </c>
      <c r="M12" s="722">
        <v>2628</v>
      </c>
      <c r="N12" s="724">
        <v>554</v>
      </c>
      <c r="O12" s="716">
        <v>3186</v>
      </c>
      <c r="P12" s="725">
        <v>0</v>
      </c>
      <c r="Q12" s="724">
        <v>0</v>
      </c>
      <c r="R12" s="724">
        <v>0</v>
      </c>
      <c r="S12" s="716">
        <v>4291</v>
      </c>
      <c r="T12" s="718">
        <v>4291</v>
      </c>
      <c r="U12" s="717">
        <v>8754</v>
      </c>
      <c r="V12" s="718">
        <v>1277</v>
      </c>
      <c r="W12" s="710">
        <v>343779</v>
      </c>
      <c r="X12" s="710">
        <v>293584</v>
      </c>
      <c r="Y12" s="719">
        <v>1.1709732137991171</v>
      </c>
    </row>
    <row r="13" spans="1:26" ht="15.75">
      <c r="A13" s="720" t="s">
        <v>317</v>
      </c>
      <c r="B13" s="721">
        <v>0</v>
      </c>
      <c r="C13" s="722">
        <v>46</v>
      </c>
      <c r="D13" s="722">
        <v>0</v>
      </c>
      <c r="E13" s="711">
        <v>46</v>
      </c>
      <c r="F13" s="721">
        <v>4107</v>
      </c>
      <c r="G13" s="722">
        <v>535</v>
      </c>
      <c r="H13" s="722">
        <v>314</v>
      </c>
      <c r="I13" s="723">
        <v>106</v>
      </c>
      <c r="J13" s="713">
        <v>5062</v>
      </c>
      <c r="K13" s="714">
        <v>5108</v>
      </c>
      <c r="L13" s="721">
        <v>199</v>
      </c>
      <c r="M13" s="722">
        <v>2441</v>
      </c>
      <c r="N13" s="724">
        <v>775</v>
      </c>
      <c r="O13" s="716">
        <v>3415</v>
      </c>
      <c r="P13" s="725">
        <v>2</v>
      </c>
      <c r="Q13" s="724">
        <v>2</v>
      </c>
      <c r="R13" s="724">
        <v>9</v>
      </c>
      <c r="S13" s="716">
        <v>6065</v>
      </c>
      <c r="T13" s="718">
        <v>6078</v>
      </c>
      <c r="U13" s="717">
        <v>8523</v>
      </c>
      <c r="V13" s="718">
        <v>-970</v>
      </c>
      <c r="W13" s="710">
        <v>342809</v>
      </c>
      <c r="X13" s="710">
        <v>293584</v>
      </c>
      <c r="Y13" s="719">
        <v>1.1676692190310098</v>
      </c>
    </row>
    <row r="14" spans="1:26" ht="15.75">
      <c r="A14" s="720" t="s">
        <v>318</v>
      </c>
      <c r="B14" s="721">
        <v>0</v>
      </c>
      <c r="C14" s="722">
        <v>22</v>
      </c>
      <c r="D14" s="722">
        <v>0</v>
      </c>
      <c r="E14" s="711">
        <v>22</v>
      </c>
      <c r="F14" s="721">
        <v>4017</v>
      </c>
      <c r="G14" s="722">
        <v>326</v>
      </c>
      <c r="H14" s="722">
        <v>365</v>
      </c>
      <c r="I14" s="723">
        <v>81</v>
      </c>
      <c r="J14" s="713">
        <v>4789</v>
      </c>
      <c r="K14" s="714">
        <v>4811</v>
      </c>
      <c r="L14" s="721">
        <v>682</v>
      </c>
      <c r="M14" s="722">
        <v>1984</v>
      </c>
      <c r="N14" s="724">
        <v>628</v>
      </c>
      <c r="O14" s="716">
        <v>3294</v>
      </c>
      <c r="P14" s="725">
        <v>262</v>
      </c>
      <c r="Q14" s="724">
        <v>3</v>
      </c>
      <c r="R14" s="724">
        <v>37</v>
      </c>
      <c r="S14" s="716">
        <v>4486</v>
      </c>
      <c r="T14" s="718">
        <v>4788</v>
      </c>
      <c r="U14" s="717">
        <v>8105</v>
      </c>
      <c r="V14" s="718">
        <v>23</v>
      </c>
      <c r="W14" s="727">
        <v>342832</v>
      </c>
      <c r="X14" s="710">
        <v>293584</v>
      </c>
      <c r="Y14" s="719">
        <v>1.1677475611749959</v>
      </c>
    </row>
    <row r="15" spans="1:26" ht="15.75">
      <c r="A15" s="720" t="s">
        <v>319</v>
      </c>
      <c r="B15" s="721">
        <v>0</v>
      </c>
      <c r="C15" s="722">
        <v>40</v>
      </c>
      <c r="D15" s="722">
        <v>0</v>
      </c>
      <c r="E15" s="711">
        <v>40</v>
      </c>
      <c r="F15" s="721">
        <v>4920</v>
      </c>
      <c r="G15" s="722">
        <v>677</v>
      </c>
      <c r="H15" s="722">
        <v>253</v>
      </c>
      <c r="I15" s="723">
        <v>72</v>
      </c>
      <c r="J15" s="713">
        <v>5922</v>
      </c>
      <c r="K15" s="714">
        <v>5962</v>
      </c>
      <c r="L15" s="721">
        <v>2503</v>
      </c>
      <c r="M15" s="722">
        <v>2476</v>
      </c>
      <c r="N15" s="724">
        <v>1081</v>
      </c>
      <c r="O15" s="716">
        <v>6060</v>
      </c>
      <c r="P15" s="725">
        <v>3869</v>
      </c>
      <c r="Q15" s="724">
        <v>3</v>
      </c>
      <c r="R15" s="724">
        <v>177</v>
      </c>
      <c r="S15" s="716">
        <v>4322</v>
      </c>
      <c r="T15" s="718">
        <v>8371</v>
      </c>
      <c r="U15" s="717">
        <v>12022</v>
      </c>
      <c r="V15" s="718">
        <v>-2409</v>
      </c>
      <c r="W15" s="727">
        <v>340423</v>
      </c>
      <c r="X15" s="710">
        <v>293584</v>
      </c>
      <c r="Y15" s="719">
        <v>1.1595420731375006</v>
      </c>
      <c r="Z15" s="338"/>
    </row>
    <row r="16" spans="1:26" ht="15.75">
      <c r="A16" s="720" t="s">
        <v>320</v>
      </c>
      <c r="B16" s="721">
        <v>1</v>
      </c>
      <c r="C16" s="722">
        <v>25</v>
      </c>
      <c r="D16" s="722">
        <v>0</v>
      </c>
      <c r="E16" s="711">
        <v>26</v>
      </c>
      <c r="F16" s="721">
        <v>4754</v>
      </c>
      <c r="G16" s="722">
        <v>959</v>
      </c>
      <c r="H16" s="722">
        <v>236</v>
      </c>
      <c r="I16" s="723">
        <v>111</v>
      </c>
      <c r="J16" s="713">
        <v>6060</v>
      </c>
      <c r="K16" s="714">
        <v>6086</v>
      </c>
      <c r="L16" s="721">
        <v>2946</v>
      </c>
      <c r="M16" s="722">
        <v>2665</v>
      </c>
      <c r="N16" s="724">
        <v>648</v>
      </c>
      <c r="O16" s="716">
        <v>6259</v>
      </c>
      <c r="P16" s="725">
        <v>9621</v>
      </c>
      <c r="Q16" s="724">
        <v>0</v>
      </c>
      <c r="R16" s="724">
        <v>179</v>
      </c>
      <c r="S16" s="716">
        <v>3577</v>
      </c>
      <c r="T16" s="718">
        <v>13377</v>
      </c>
      <c r="U16" s="717">
        <v>12345</v>
      </c>
      <c r="V16" s="718">
        <v>-7291</v>
      </c>
      <c r="W16" s="727">
        <v>333132</v>
      </c>
      <c r="X16" s="710">
        <v>293584</v>
      </c>
      <c r="Y16" s="719">
        <v>1.1347076134939234</v>
      </c>
    </row>
    <row r="17" spans="1:25" ht="15.75">
      <c r="A17" s="720" t="s">
        <v>321</v>
      </c>
      <c r="B17" s="721">
        <v>41</v>
      </c>
      <c r="C17" s="722">
        <v>17</v>
      </c>
      <c r="D17" s="722">
        <v>0</v>
      </c>
      <c r="E17" s="711">
        <v>58</v>
      </c>
      <c r="F17" s="721">
        <v>4283</v>
      </c>
      <c r="G17" s="722">
        <v>1091</v>
      </c>
      <c r="H17" s="722">
        <v>365</v>
      </c>
      <c r="I17" s="723">
        <v>86</v>
      </c>
      <c r="J17" s="713">
        <v>5825</v>
      </c>
      <c r="K17" s="714">
        <v>5883</v>
      </c>
      <c r="L17" s="721">
        <v>2038</v>
      </c>
      <c r="M17" s="722">
        <v>2171</v>
      </c>
      <c r="N17" s="724">
        <v>662</v>
      </c>
      <c r="O17" s="716">
        <v>4871</v>
      </c>
      <c r="P17" s="725">
        <v>6335</v>
      </c>
      <c r="Q17" s="724">
        <v>5</v>
      </c>
      <c r="R17" s="724">
        <v>134</v>
      </c>
      <c r="S17" s="716">
        <v>2105</v>
      </c>
      <c r="T17" s="718">
        <v>8579</v>
      </c>
      <c r="U17" s="717">
        <v>10754</v>
      </c>
      <c r="V17" s="718">
        <v>-2696</v>
      </c>
      <c r="W17" s="727">
        <v>330436</v>
      </c>
      <c r="X17" s="710">
        <v>293584</v>
      </c>
      <c r="Y17" s="719">
        <v>1.1255245517466892</v>
      </c>
    </row>
    <row r="18" spans="1:25" ht="16.5" thickBot="1">
      <c r="A18" s="720" t="s">
        <v>322</v>
      </c>
      <c r="B18" s="728">
        <v>1</v>
      </c>
      <c r="C18" s="729">
        <v>5</v>
      </c>
      <c r="D18" s="729">
        <v>0</v>
      </c>
      <c r="E18" s="711">
        <v>6</v>
      </c>
      <c r="F18" s="728">
        <v>5073</v>
      </c>
      <c r="G18" s="729">
        <v>712</v>
      </c>
      <c r="H18" s="729">
        <v>480</v>
      </c>
      <c r="I18" s="730">
        <v>129</v>
      </c>
      <c r="J18" s="731">
        <v>6394</v>
      </c>
      <c r="K18" s="714">
        <v>6400</v>
      </c>
      <c r="L18" s="728">
        <v>2168</v>
      </c>
      <c r="M18" s="729">
        <v>2524</v>
      </c>
      <c r="N18" s="732">
        <v>521</v>
      </c>
      <c r="O18" s="716">
        <v>5213</v>
      </c>
      <c r="P18" s="733">
        <v>13327</v>
      </c>
      <c r="Q18" s="732">
        <v>2</v>
      </c>
      <c r="R18" s="732">
        <v>157</v>
      </c>
      <c r="S18" s="734">
        <v>2677</v>
      </c>
      <c r="T18" s="718">
        <v>16163</v>
      </c>
      <c r="U18" s="717">
        <v>11613</v>
      </c>
      <c r="V18" s="718">
        <v>-9763</v>
      </c>
      <c r="W18" s="735">
        <v>320673</v>
      </c>
      <c r="X18" s="710">
        <v>293584</v>
      </c>
      <c r="Y18" s="719">
        <v>1.0922700147146984</v>
      </c>
    </row>
    <row r="19" spans="1:25" ht="16.5" thickBot="1">
      <c r="A19" s="736" t="s">
        <v>445</v>
      </c>
      <c r="B19" s="737">
        <f>SUM(B7:B18)</f>
        <v>91</v>
      </c>
      <c r="C19" s="738">
        <f t="shared" ref="C19:V19" si="0">SUM(C7:C18)</f>
        <v>402</v>
      </c>
      <c r="D19" s="738">
        <f t="shared" si="0"/>
        <v>0</v>
      </c>
      <c r="E19" s="739">
        <f t="shared" si="0"/>
        <v>493</v>
      </c>
      <c r="F19" s="737">
        <f t="shared" si="0"/>
        <v>50932</v>
      </c>
      <c r="G19" s="738">
        <f t="shared" si="0"/>
        <v>7640</v>
      </c>
      <c r="H19" s="738">
        <f t="shared" si="0"/>
        <v>4199</v>
      </c>
      <c r="I19" s="738">
        <f t="shared" si="0"/>
        <v>1144</v>
      </c>
      <c r="J19" s="739">
        <f t="shared" si="0"/>
        <v>63915</v>
      </c>
      <c r="K19" s="737">
        <f t="shared" si="0"/>
        <v>64408</v>
      </c>
      <c r="L19" s="737">
        <f t="shared" si="0"/>
        <v>10567</v>
      </c>
      <c r="M19" s="738">
        <f t="shared" si="0"/>
        <v>24568</v>
      </c>
      <c r="N19" s="738">
        <f t="shared" si="0"/>
        <v>4886</v>
      </c>
      <c r="O19" s="739">
        <f t="shared" si="0"/>
        <v>40023</v>
      </c>
      <c r="P19" s="737">
        <f t="shared" si="0"/>
        <v>33416</v>
      </c>
      <c r="Q19" s="738">
        <f t="shared" si="0"/>
        <v>15</v>
      </c>
      <c r="R19" s="738">
        <f t="shared" si="0"/>
        <v>694</v>
      </c>
      <c r="S19" s="738">
        <f t="shared" si="0"/>
        <v>47202</v>
      </c>
      <c r="T19" s="739">
        <f t="shared" si="0"/>
        <v>81327</v>
      </c>
      <c r="U19" s="737">
        <f t="shared" si="0"/>
        <v>104431</v>
      </c>
      <c r="V19" s="740">
        <f t="shared" si="0"/>
        <v>-16919</v>
      </c>
      <c r="W19" s="741">
        <f>_xlfn.IFS(W18&lt;&gt;0,W18,W17&lt;&gt;0,W17,W16&lt;&gt;0,W16,W15&lt;&gt;0,W15,W14&lt;&gt;0,W14,W13&lt;&gt;0,W13,W12&lt;&gt;0,W12,W11&lt;&gt;0,W11,W10&lt;&gt;0,W10,W9&lt;&gt;0,W9,W8&lt;&gt;0,W8,W7&lt;&gt;0,W7)</f>
        <v>320673</v>
      </c>
      <c r="X19" s="742">
        <f>_xlfn.IFS(X18&lt;&gt;"",X18,X17&lt;&gt;"",X17,X16&lt;&gt;"",X16,X15&lt;&gt;"",X15,X14&lt;&gt;"",X14,X13&lt;&gt;"",X13,X12&lt;&gt;"",X12,X11&lt;&gt;"",X11,X10&lt;&gt;"",X10,X9&lt;&gt;"",X9,X8&lt;&gt;"",X8,X7&lt;&gt;"",X7)</f>
        <v>293584</v>
      </c>
      <c r="Y19" s="743">
        <f>W19/X19</f>
        <v>1.0922700147146984</v>
      </c>
    </row>
    <row r="20" spans="1:25" ht="15">
      <c r="A20" s="744"/>
      <c r="B20" s="745"/>
      <c r="C20" s="745"/>
      <c r="D20" s="745"/>
      <c r="E20" s="745"/>
      <c r="F20" s="745"/>
      <c r="G20" s="745"/>
      <c r="H20" s="745"/>
      <c r="I20" s="745"/>
      <c r="J20" s="746"/>
      <c r="K20" s="745"/>
      <c r="L20" s="745"/>
      <c r="M20" s="745"/>
      <c r="N20" s="745"/>
      <c r="O20" s="745"/>
      <c r="P20" s="848"/>
      <c r="Q20" s="848"/>
      <c r="R20" s="848"/>
      <c r="S20" s="848"/>
      <c r="T20" s="848"/>
      <c r="U20" s="848"/>
      <c r="W20" s="848"/>
    </row>
    <row r="21" spans="1:25" ht="16.5">
      <c r="A21" s="1094" t="s">
        <v>446</v>
      </c>
      <c r="B21" s="1094"/>
      <c r="C21" s="1094"/>
      <c r="D21" s="1094"/>
      <c r="E21" s="1094"/>
      <c r="F21" s="1094"/>
      <c r="G21" s="1094"/>
      <c r="H21" s="1094"/>
      <c r="I21" s="1094"/>
      <c r="J21" s="1094"/>
      <c r="K21" s="1094"/>
      <c r="L21" s="1094"/>
      <c r="M21" s="1094"/>
      <c r="N21" s="1094"/>
      <c r="O21" s="1094"/>
      <c r="P21" s="849"/>
      <c r="Q21" s="849"/>
      <c r="R21" s="849"/>
      <c r="S21" s="849"/>
      <c r="T21" s="849"/>
      <c r="U21" s="849"/>
      <c r="V21" s="1"/>
      <c r="W21" s="747"/>
    </row>
    <row r="22" spans="1:25" ht="16.5">
      <c r="A22" s="1094" t="s">
        <v>447</v>
      </c>
      <c r="B22" s="1094"/>
      <c r="C22" s="1094"/>
      <c r="D22" s="1094"/>
      <c r="E22" s="1094"/>
      <c r="F22" s="1094"/>
      <c r="G22" s="1094"/>
      <c r="H22" s="1094"/>
      <c r="I22" s="1094"/>
      <c r="J22" s="1094"/>
      <c r="K22" s="1094"/>
      <c r="L22" s="1094"/>
      <c r="M22" s="1094"/>
      <c r="N22" s="1094"/>
      <c r="O22" s="1094"/>
      <c r="P22" s="849"/>
      <c r="Q22" s="849"/>
      <c r="R22" s="849"/>
      <c r="S22" s="849"/>
      <c r="T22" s="849"/>
      <c r="U22" s="849"/>
      <c r="W22" s="747"/>
    </row>
    <row r="23" spans="1:25" ht="16.5">
      <c r="A23" s="1094" t="s">
        <v>448</v>
      </c>
      <c r="B23" s="1094"/>
      <c r="C23" s="1094"/>
      <c r="D23" s="1094"/>
      <c r="E23" s="1094"/>
      <c r="F23" s="1094"/>
      <c r="G23" s="1094"/>
      <c r="H23" s="1094"/>
      <c r="I23" s="1094"/>
      <c r="J23" s="1094"/>
      <c r="K23" s="1094"/>
      <c r="L23" s="1094"/>
      <c r="M23" s="1094"/>
      <c r="N23" s="1094"/>
      <c r="O23" s="1094"/>
      <c r="P23" s="849"/>
      <c r="Q23" s="849"/>
      <c r="R23" s="849"/>
      <c r="S23" s="849"/>
      <c r="T23" s="849"/>
      <c r="U23" s="849"/>
    </row>
    <row r="24" spans="1:25" ht="17.25" customHeight="1">
      <c r="A24" s="1094" t="s">
        <v>449</v>
      </c>
      <c r="B24" s="1094"/>
      <c r="C24" s="1094"/>
      <c r="D24" s="1094"/>
      <c r="E24" s="1094"/>
      <c r="F24" s="1094"/>
      <c r="G24" s="1094"/>
      <c r="H24" s="1094"/>
      <c r="I24" s="1094"/>
      <c r="J24" s="1094"/>
      <c r="K24" s="1094"/>
      <c r="L24" s="1094"/>
      <c r="M24" s="1094"/>
      <c r="N24" s="1094"/>
      <c r="O24" s="1094"/>
      <c r="P24" s="849"/>
      <c r="Q24" s="849"/>
      <c r="R24" s="849"/>
      <c r="S24" s="849"/>
      <c r="T24" s="849"/>
      <c r="U24" s="849"/>
      <c r="W24" s="747"/>
    </row>
    <row r="25" spans="1:25" ht="15">
      <c r="A25" s="1095" t="s">
        <v>450</v>
      </c>
      <c r="B25" s="1095"/>
      <c r="C25" s="1095"/>
      <c r="D25" s="1095"/>
      <c r="E25" s="1095"/>
      <c r="F25" s="1095"/>
      <c r="G25" s="1095"/>
      <c r="H25" s="1095"/>
      <c r="I25" s="1095"/>
      <c r="J25" s="1095"/>
      <c r="K25" s="1095"/>
      <c r="L25" s="1095"/>
      <c r="M25" s="1095"/>
      <c r="N25" s="1095"/>
      <c r="O25" s="1095"/>
      <c r="P25" s="849"/>
      <c r="Q25" s="849"/>
      <c r="R25" s="849"/>
      <c r="S25" s="849"/>
      <c r="T25" s="849"/>
      <c r="U25" s="849"/>
      <c r="W25" s="747"/>
    </row>
    <row r="26" spans="1:25" ht="14.25">
      <c r="A26" s="850"/>
      <c r="J26" s="925"/>
      <c r="P26" s="849"/>
      <c r="Q26" s="849"/>
      <c r="R26" s="849"/>
      <c r="S26" s="849"/>
      <c r="T26" s="849"/>
      <c r="U26" s="849"/>
    </row>
    <row r="27" spans="1:25">
      <c r="B27" s="849"/>
      <c r="C27" s="849"/>
      <c r="D27" s="849"/>
      <c r="E27" s="849"/>
      <c r="F27" s="849"/>
      <c r="G27" s="849"/>
      <c r="H27" s="849"/>
      <c r="I27" s="849"/>
      <c r="J27" s="748"/>
      <c r="K27" s="849"/>
      <c r="L27" s="849"/>
      <c r="M27" s="849"/>
      <c r="N27" s="849"/>
      <c r="O27" s="849"/>
    </row>
    <row r="28" spans="1:25">
      <c r="J28" s="925"/>
      <c r="P28" s="849"/>
      <c r="Q28" s="849"/>
      <c r="R28" s="849"/>
      <c r="S28" s="849"/>
      <c r="T28" s="849"/>
      <c r="U28" s="849"/>
    </row>
    <row r="32" spans="1:25">
      <c r="J32" s="925"/>
      <c r="T32" s="338"/>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5:O25"/>
    <mergeCell ref="R5:R6"/>
    <mergeCell ref="T5:T6"/>
  </mergeCells>
  <printOptions horizontalCentered="1" verticalCentered="1"/>
  <pageMargins left="0.25" right="0.25" top="0.5" bottom="0.5" header="0.5" footer="0.5"/>
  <pageSetup paperSize="5"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P49"/>
  <sheetViews>
    <sheetView zoomScale="130" zoomScaleNormal="130" workbookViewId="0">
      <selection activeCell="A35" sqref="A35:XFD40"/>
    </sheetView>
  </sheetViews>
  <sheetFormatPr defaultColWidth="9.42578125" defaultRowHeight="12.75"/>
  <cols>
    <col min="1" max="1" width="12.42578125" bestFit="1" customWidth="1"/>
    <col min="2" max="2" width="11.5703125" customWidth="1"/>
    <col min="3" max="4" width="12.5703125" customWidth="1"/>
    <col min="5" max="7" width="13.5703125" customWidth="1"/>
    <col min="8" max="8" width="14.5703125" customWidth="1"/>
    <col min="9" max="9" width="12.5703125" customWidth="1"/>
  </cols>
  <sheetData>
    <row r="1" spans="1:9" ht="15.75">
      <c r="A1" s="1138" t="s">
        <v>451</v>
      </c>
      <c r="B1" s="1139"/>
      <c r="C1" s="1139"/>
      <c r="D1" s="1139"/>
      <c r="E1" s="1139"/>
      <c r="F1" s="1139"/>
      <c r="G1" s="1139"/>
      <c r="H1" s="1139"/>
      <c r="I1" s="1140"/>
    </row>
    <row r="2" spans="1:9" ht="15.75">
      <c r="A2" s="1141" t="s">
        <v>1</v>
      </c>
      <c r="B2" s="1048"/>
      <c r="C2" s="1048"/>
      <c r="D2" s="1048"/>
      <c r="E2" s="1048"/>
      <c r="F2" s="1048"/>
      <c r="G2" s="1048"/>
      <c r="H2" s="1048"/>
      <c r="I2" s="1142"/>
    </row>
    <row r="3" spans="1:9" ht="16.5" customHeight="1" thickBot="1">
      <c r="A3" s="1143" t="s">
        <v>2</v>
      </c>
      <c r="B3" s="1144"/>
      <c r="C3" s="1144"/>
      <c r="D3" s="1144"/>
      <c r="E3" s="1144"/>
      <c r="F3" s="1144"/>
      <c r="G3" s="1144"/>
      <c r="H3" s="1144"/>
      <c r="I3" s="1145"/>
    </row>
    <row r="4" spans="1:9" ht="75" customHeight="1" thickBot="1">
      <c r="A4" s="749">
        <v>6</v>
      </c>
      <c r="B4" s="750" t="s">
        <v>452</v>
      </c>
      <c r="C4" s="750" t="s">
        <v>453</v>
      </c>
      <c r="D4" s="751" t="s">
        <v>454</v>
      </c>
      <c r="E4" s="750" t="s">
        <v>455</v>
      </c>
      <c r="F4" s="750" t="s">
        <v>456</v>
      </c>
      <c r="G4" s="750" t="s">
        <v>457</v>
      </c>
      <c r="H4" s="751" t="s">
        <v>458</v>
      </c>
      <c r="I4" s="752" t="s">
        <v>459</v>
      </c>
    </row>
    <row r="5" spans="1:9">
      <c r="A5" s="753" t="s">
        <v>311</v>
      </c>
      <c r="B5" s="774">
        <v>340213</v>
      </c>
      <c r="C5" s="754">
        <v>0</v>
      </c>
      <c r="D5" s="851">
        <v>0</v>
      </c>
      <c r="E5" s="889" t="s">
        <v>460</v>
      </c>
      <c r="F5" s="890">
        <v>0</v>
      </c>
      <c r="G5" s="774">
        <v>0</v>
      </c>
      <c r="H5" s="851">
        <v>0</v>
      </c>
      <c r="I5" s="852">
        <v>0</v>
      </c>
    </row>
    <row r="6" spans="1:9">
      <c r="A6" s="757" t="s">
        <v>312</v>
      </c>
      <c r="B6" s="774">
        <v>342899</v>
      </c>
      <c r="C6" s="754">
        <v>0</v>
      </c>
      <c r="D6" s="851">
        <v>0</v>
      </c>
      <c r="E6" s="889" t="s">
        <v>460</v>
      </c>
      <c r="F6" s="890">
        <v>0</v>
      </c>
      <c r="G6" s="774">
        <v>0</v>
      </c>
      <c r="H6" s="851">
        <v>0</v>
      </c>
      <c r="I6" s="852">
        <v>0</v>
      </c>
    </row>
    <row r="7" spans="1:9">
      <c r="A7" s="757" t="s">
        <v>313</v>
      </c>
      <c r="B7" s="774">
        <v>342412</v>
      </c>
      <c r="C7" s="754">
        <v>0</v>
      </c>
      <c r="D7" s="851">
        <v>0</v>
      </c>
      <c r="E7" s="889" t="s">
        <v>460</v>
      </c>
      <c r="F7" s="890">
        <v>0</v>
      </c>
      <c r="G7" s="774">
        <v>0</v>
      </c>
      <c r="H7" s="851">
        <v>0</v>
      </c>
      <c r="I7" s="852">
        <v>0</v>
      </c>
    </row>
    <row r="8" spans="1:9">
      <c r="A8" s="757" t="s">
        <v>314</v>
      </c>
      <c r="B8" s="774">
        <v>340140</v>
      </c>
      <c r="C8" s="754">
        <v>0</v>
      </c>
      <c r="D8" s="851">
        <v>0</v>
      </c>
      <c r="E8" s="889">
        <v>0</v>
      </c>
      <c r="F8" s="890">
        <v>0</v>
      </c>
      <c r="G8" s="774">
        <v>0</v>
      </c>
      <c r="H8" s="851">
        <v>0</v>
      </c>
      <c r="I8" s="852">
        <v>0</v>
      </c>
    </row>
    <row r="9" spans="1:9">
      <c r="A9" s="757" t="s">
        <v>315</v>
      </c>
      <c r="B9" s="774">
        <v>342502</v>
      </c>
      <c r="C9" s="754">
        <v>0</v>
      </c>
      <c r="D9" s="851">
        <v>0</v>
      </c>
      <c r="E9" s="889">
        <v>0</v>
      </c>
      <c r="F9" s="890">
        <v>0</v>
      </c>
      <c r="G9" s="774">
        <v>0</v>
      </c>
      <c r="H9" s="851">
        <v>0</v>
      </c>
      <c r="I9" s="852">
        <v>0</v>
      </c>
    </row>
    <row r="10" spans="1:9">
      <c r="A10" s="757" t="s">
        <v>316</v>
      </c>
      <c r="B10" s="774">
        <v>343779</v>
      </c>
      <c r="C10" s="754">
        <v>0</v>
      </c>
      <c r="D10" s="851">
        <v>0</v>
      </c>
      <c r="E10" s="889" t="s">
        <v>460</v>
      </c>
      <c r="F10" s="890" t="s">
        <v>460</v>
      </c>
      <c r="G10" s="774">
        <v>0</v>
      </c>
      <c r="H10" s="851">
        <v>0</v>
      </c>
      <c r="I10" s="852">
        <v>0</v>
      </c>
    </row>
    <row r="11" spans="1:9">
      <c r="A11" s="757" t="s">
        <v>317</v>
      </c>
      <c r="B11" s="774">
        <v>342809</v>
      </c>
      <c r="C11" s="754">
        <v>1491</v>
      </c>
      <c r="D11" s="851">
        <v>4.3493607227348173E-3</v>
      </c>
      <c r="E11" s="889">
        <v>1072</v>
      </c>
      <c r="F11" s="890">
        <v>5</v>
      </c>
      <c r="G11" s="774">
        <v>1077</v>
      </c>
      <c r="H11" s="851">
        <v>0.72233400402414483</v>
      </c>
      <c r="I11" s="852">
        <v>3.1416911457983893E-3</v>
      </c>
    </row>
    <row r="12" spans="1:9">
      <c r="A12" s="757" t="s">
        <v>318</v>
      </c>
      <c r="B12" s="774">
        <v>342832</v>
      </c>
      <c r="C12" s="754">
        <v>2513</v>
      </c>
      <c r="D12" s="851">
        <v>7.3301208755308725E-3</v>
      </c>
      <c r="E12" s="889">
        <v>1913</v>
      </c>
      <c r="F12" s="890">
        <v>3</v>
      </c>
      <c r="G12" s="774">
        <v>1916</v>
      </c>
      <c r="H12" s="851">
        <v>0.76243533625149229</v>
      </c>
      <c r="I12" s="852">
        <v>5.5887431744994637E-3</v>
      </c>
    </row>
    <row r="13" spans="1:9">
      <c r="A13" s="757" t="s">
        <v>319</v>
      </c>
      <c r="B13" s="774">
        <v>340423</v>
      </c>
      <c r="C13" s="754">
        <v>1558</v>
      </c>
      <c r="D13" s="851">
        <v>4.5766590389016018E-3</v>
      </c>
      <c r="E13" s="889">
        <v>1030</v>
      </c>
      <c r="F13" s="890">
        <v>4</v>
      </c>
      <c r="G13" s="774">
        <v>1034</v>
      </c>
      <c r="H13" s="851">
        <v>0.66367137355584083</v>
      </c>
      <c r="I13" s="852">
        <v>3.0373975906445804E-3</v>
      </c>
    </row>
    <row r="14" spans="1:9">
      <c r="A14" s="757" t="s">
        <v>320</v>
      </c>
      <c r="B14" s="774">
        <v>333132</v>
      </c>
      <c r="C14" s="754">
        <v>218</v>
      </c>
      <c r="D14" s="851">
        <v>6.5439525473385922E-4</v>
      </c>
      <c r="E14" s="889">
        <v>11</v>
      </c>
      <c r="F14" s="890">
        <v>1</v>
      </c>
      <c r="G14" s="774">
        <v>12</v>
      </c>
      <c r="H14" s="851">
        <v>5.5045871559633031E-2</v>
      </c>
      <c r="I14" s="852">
        <v>3.6021757141313356E-5</v>
      </c>
    </row>
    <row r="15" spans="1:9">
      <c r="A15" s="757" t="s">
        <v>321</v>
      </c>
      <c r="B15" s="774">
        <v>330436</v>
      </c>
      <c r="C15" s="754">
        <v>282</v>
      </c>
      <c r="D15" s="851">
        <v>8.5341790846033721E-4</v>
      </c>
      <c r="E15" s="889">
        <v>6</v>
      </c>
      <c r="F15" s="890">
        <v>0</v>
      </c>
      <c r="G15" s="774">
        <v>6</v>
      </c>
      <c r="H15" s="851">
        <v>2.1276595744680851E-2</v>
      </c>
      <c r="I15" s="852">
        <v>1.8157827839581644E-5</v>
      </c>
    </row>
    <row r="16" spans="1:9" ht="13.5" thickBot="1">
      <c r="A16" s="759" t="s">
        <v>322</v>
      </c>
      <c r="B16" s="853">
        <v>320673</v>
      </c>
      <c r="C16" s="754">
        <v>227</v>
      </c>
      <c r="D16" s="851">
        <v>7.0788622677930477E-4</v>
      </c>
      <c r="E16" s="889">
        <v>2</v>
      </c>
      <c r="F16" s="890">
        <v>0</v>
      </c>
      <c r="G16" s="774">
        <v>2</v>
      </c>
      <c r="H16" s="851">
        <v>8.8105726872246704E-3</v>
      </c>
      <c r="I16" s="852">
        <v>6.2368830553242709E-6</v>
      </c>
    </row>
    <row r="17" spans="1:16" ht="13.5" thickBot="1">
      <c r="A17" s="761" t="s">
        <v>445</v>
      </c>
      <c r="B17" s="762">
        <f>_xlfn.IFS(B16&lt;&gt;0,B16,B15&lt;&gt;0,B15,B14&lt;&gt;0,B14,B13&lt;&gt;0,B13,B12&lt;&gt;0,B12,B11&lt;&gt;0,B11,B10&lt;&gt;0,B10,B9&lt;&gt;0,B9,B8&lt;&gt;0,B8,B7&lt;&gt;0,B7,B6&lt;&gt;0,B6,B5&lt;&gt;0,B5)</f>
        <v>320673</v>
      </c>
      <c r="C17" s="762">
        <f>SUM(C5:C16)</f>
        <v>6289</v>
      </c>
      <c r="D17" s="763">
        <f t="shared" ref="D17" si="0">IF(B17&gt;0,(C17/B17),0)</f>
        <v>1.9611878767467169E-2</v>
      </c>
      <c r="E17" s="762">
        <f>SUM(E5:E16)</f>
        <v>4034</v>
      </c>
      <c r="F17" s="762">
        <f>SUM(F5:F16)</f>
        <v>13</v>
      </c>
      <c r="G17" s="762">
        <f>SUM(G5:G16)</f>
        <v>4047</v>
      </c>
      <c r="H17" s="763">
        <f>IF(C17=0,0,G17/C17)</f>
        <v>0.64350453172205435</v>
      </c>
      <c r="I17" s="764">
        <f>IF(B17&gt;0,G17/B17,0)</f>
        <v>1.2620332862448663E-2</v>
      </c>
    </row>
    <row r="18" spans="1:16" ht="15" customHeight="1">
      <c r="A18" s="765"/>
      <c r="B18" s="766"/>
      <c r="C18" s="766"/>
      <c r="D18" s="767"/>
      <c r="E18" s="766"/>
      <c r="F18" s="766"/>
      <c r="G18" s="766"/>
      <c r="H18" s="767"/>
      <c r="I18" s="767"/>
    </row>
    <row r="19" spans="1:16" ht="12.75" customHeight="1">
      <c r="A19" s="1136" t="s">
        <v>461</v>
      </c>
      <c r="B19" s="1137"/>
      <c r="C19" s="1137"/>
      <c r="D19" s="1137"/>
      <c r="E19" s="1137"/>
      <c r="F19" s="1137"/>
      <c r="G19" s="1137"/>
      <c r="H19" s="1137"/>
      <c r="I19" s="992"/>
      <c r="J19" s="945"/>
      <c r="K19" s="945"/>
      <c r="L19" s="769"/>
    </row>
    <row r="20" spans="1:16" ht="12.75" customHeight="1">
      <c r="A20" s="1132" t="s">
        <v>462</v>
      </c>
      <c r="B20" s="1030"/>
      <c r="C20" s="1030"/>
      <c r="D20" s="1030"/>
      <c r="E20" s="1030"/>
      <c r="F20" s="1030"/>
      <c r="G20" s="1030"/>
      <c r="H20" s="1030"/>
      <c r="I20" s="1030"/>
      <c r="J20" s="945"/>
      <c r="K20" s="945"/>
      <c r="L20" s="945"/>
    </row>
    <row r="21" spans="1:16" ht="28.5" customHeight="1">
      <c r="A21" s="1137" t="s">
        <v>463</v>
      </c>
      <c r="B21" s="1137"/>
      <c r="C21" s="1137"/>
      <c r="D21" s="1137"/>
      <c r="E21" s="1137"/>
      <c r="F21" s="1137"/>
      <c r="G21" s="1137"/>
      <c r="H21" s="1137"/>
      <c r="I21" s="1137"/>
      <c r="J21" s="770"/>
      <c r="K21" s="770"/>
      <c r="L21" s="770"/>
      <c r="M21" s="771"/>
      <c r="N21" s="771"/>
      <c r="O21" s="771"/>
      <c r="P21" s="771"/>
    </row>
    <row r="22" spans="1:16" ht="12.75" customHeight="1">
      <c r="A22" s="1135" t="s">
        <v>464</v>
      </c>
      <c r="B22" s="992"/>
      <c r="C22" s="992"/>
      <c r="D22" s="992"/>
      <c r="E22" s="992"/>
      <c r="F22" s="992"/>
      <c r="G22" s="992"/>
      <c r="H22" s="992"/>
      <c r="I22" s="915"/>
      <c r="J22" s="945"/>
      <c r="K22" s="945"/>
      <c r="L22" s="945"/>
    </row>
    <row r="23" spans="1:16" ht="26.1" customHeight="1">
      <c r="A23" s="1135" t="s">
        <v>465</v>
      </c>
      <c r="B23" s="992"/>
      <c r="C23" s="992"/>
      <c r="D23" s="992"/>
      <c r="E23" s="992"/>
      <c r="F23" s="992"/>
      <c r="G23" s="992"/>
      <c r="H23" s="992"/>
      <c r="I23" s="992"/>
      <c r="J23" s="945"/>
      <c r="K23" s="945"/>
      <c r="L23" s="945"/>
    </row>
    <row r="24" spans="1:16" ht="13.5" thickBot="1">
      <c r="A24" s="772"/>
      <c r="B24" s="773"/>
      <c r="C24" s="773"/>
      <c r="D24" s="849"/>
      <c r="E24" s="773"/>
      <c r="F24" s="773"/>
      <c r="G24" s="773"/>
      <c r="H24" s="849"/>
      <c r="I24" s="849"/>
    </row>
    <row r="25" spans="1:16" ht="15.75">
      <c r="A25" s="1138" t="s">
        <v>466</v>
      </c>
      <c r="B25" s="1139"/>
      <c r="C25" s="1139"/>
      <c r="D25" s="1139"/>
      <c r="E25" s="1139"/>
      <c r="F25" s="1139"/>
      <c r="G25" s="1139"/>
      <c r="H25" s="1139"/>
      <c r="I25" s="1140"/>
    </row>
    <row r="26" spans="1:16" ht="16.5" customHeight="1">
      <c r="A26" s="1141" t="s">
        <v>1</v>
      </c>
      <c r="B26" s="1048"/>
      <c r="C26" s="1048"/>
      <c r="D26" s="1048"/>
      <c r="E26" s="1048"/>
      <c r="F26" s="1048"/>
      <c r="G26" s="1048"/>
      <c r="H26" s="1048"/>
      <c r="I26" s="1142"/>
    </row>
    <row r="27" spans="1:16" ht="16.5" customHeight="1" thickBot="1">
      <c r="A27" s="1143" t="s">
        <v>2</v>
      </c>
      <c r="B27" s="1144"/>
      <c r="C27" s="1144"/>
      <c r="D27" s="1144"/>
      <c r="E27" s="1144"/>
      <c r="F27" s="1144"/>
      <c r="G27" s="1144"/>
      <c r="H27" s="1144"/>
      <c r="I27" s="1145"/>
    </row>
    <row r="28" spans="1:16" ht="75" customHeight="1" thickBot="1">
      <c r="A28" s="749" t="s">
        <v>299</v>
      </c>
      <c r="B28" s="750" t="s">
        <v>452</v>
      </c>
      <c r="C28" s="750" t="s">
        <v>467</v>
      </c>
      <c r="D28" s="751" t="s">
        <v>454</v>
      </c>
      <c r="E28" s="750" t="s">
        <v>468</v>
      </c>
      <c r="F28" s="750" t="s">
        <v>456</v>
      </c>
      <c r="G28" s="750" t="s">
        <v>469</v>
      </c>
      <c r="H28" s="751" t="s">
        <v>458</v>
      </c>
      <c r="I28" s="752" t="s">
        <v>470</v>
      </c>
    </row>
    <row r="29" spans="1:16">
      <c r="A29" s="753" t="s">
        <v>311</v>
      </c>
      <c r="B29" s="774">
        <v>340213</v>
      </c>
      <c r="C29" s="882">
        <v>0</v>
      </c>
      <c r="D29" s="755">
        <v>0</v>
      </c>
      <c r="E29" s="883" t="s">
        <v>460</v>
      </c>
      <c r="F29" s="882">
        <v>0</v>
      </c>
      <c r="G29" s="754">
        <v>0</v>
      </c>
      <c r="H29" s="755">
        <v>0</v>
      </c>
      <c r="I29" s="756">
        <v>0</v>
      </c>
    </row>
    <row r="30" spans="1:16">
      <c r="A30" s="757" t="s">
        <v>312</v>
      </c>
      <c r="B30" s="774">
        <v>342899</v>
      </c>
      <c r="C30" s="882">
        <v>0</v>
      </c>
      <c r="D30" s="755">
        <v>0</v>
      </c>
      <c r="E30" s="883" t="s">
        <v>460</v>
      </c>
      <c r="F30" s="882">
        <v>0</v>
      </c>
      <c r="G30" s="754">
        <v>0</v>
      </c>
      <c r="H30" s="755">
        <v>0</v>
      </c>
      <c r="I30" s="756">
        <v>0</v>
      </c>
    </row>
    <row r="31" spans="1:16">
      <c r="A31" s="757" t="s">
        <v>313</v>
      </c>
      <c r="B31" s="774">
        <v>342412</v>
      </c>
      <c r="C31" s="882">
        <v>46</v>
      </c>
      <c r="D31" s="755">
        <v>1.3434108617688633E-4</v>
      </c>
      <c r="E31" s="883" t="s">
        <v>460</v>
      </c>
      <c r="F31" s="882">
        <v>0</v>
      </c>
      <c r="G31" s="754">
        <v>0</v>
      </c>
      <c r="H31" s="755">
        <v>0</v>
      </c>
      <c r="I31" s="756">
        <v>0</v>
      </c>
    </row>
    <row r="32" spans="1:16">
      <c r="A32" s="757" t="s">
        <v>314</v>
      </c>
      <c r="B32" s="774">
        <v>340140</v>
      </c>
      <c r="C32" s="775">
        <v>6</v>
      </c>
      <c r="D32" s="755">
        <v>1.7639795378373612E-5</v>
      </c>
      <c r="E32" s="775">
        <v>0</v>
      </c>
      <c r="F32" s="775">
        <v>0</v>
      </c>
      <c r="G32" s="754">
        <v>0</v>
      </c>
      <c r="H32" s="755">
        <v>0</v>
      </c>
      <c r="I32" s="756">
        <v>0</v>
      </c>
    </row>
    <row r="33" spans="1:12">
      <c r="A33" s="757" t="s">
        <v>315</v>
      </c>
      <c r="B33" s="754">
        <v>342502</v>
      </c>
      <c r="C33" s="775">
        <v>13</v>
      </c>
      <c r="D33" s="755">
        <v>3.7955982738786925E-5</v>
      </c>
      <c r="E33" s="775">
        <v>0</v>
      </c>
      <c r="F33" s="775">
        <v>0</v>
      </c>
      <c r="G33" s="754">
        <v>0</v>
      </c>
      <c r="H33" s="755">
        <v>0</v>
      </c>
      <c r="I33" s="756">
        <v>0</v>
      </c>
    </row>
    <row r="34" spans="1:12">
      <c r="A34" s="757" t="s">
        <v>316</v>
      </c>
      <c r="B34" s="754">
        <v>343779</v>
      </c>
      <c r="C34" s="775">
        <v>0</v>
      </c>
      <c r="D34" s="755">
        <v>0</v>
      </c>
      <c r="E34" s="775" t="s">
        <v>460</v>
      </c>
      <c r="F34" s="775">
        <v>0</v>
      </c>
      <c r="G34" s="754">
        <v>0</v>
      </c>
      <c r="H34" s="755">
        <v>0</v>
      </c>
      <c r="I34" s="756">
        <v>0</v>
      </c>
    </row>
    <row r="35" spans="1:12">
      <c r="A35" s="757" t="s">
        <v>317</v>
      </c>
      <c r="B35" s="754">
        <v>342809</v>
      </c>
      <c r="C35" s="758">
        <v>5696</v>
      </c>
      <c r="D35" s="755">
        <v>1.6615666449830663E-2</v>
      </c>
      <c r="E35" s="758">
        <v>4592</v>
      </c>
      <c r="F35" s="758">
        <v>49</v>
      </c>
      <c r="G35" s="754">
        <v>4641</v>
      </c>
      <c r="H35" s="755">
        <v>0.8147823033707865</v>
      </c>
      <c r="I35" s="756">
        <v>1.3538150982033727E-2</v>
      </c>
    </row>
    <row r="36" spans="1:12">
      <c r="A36" s="757" t="s">
        <v>318</v>
      </c>
      <c r="B36" s="754">
        <v>342832</v>
      </c>
      <c r="C36" s="758">
        <v>5377</v>
      </c>
      <c r="D36" s="755">
        <v>1.5684066831567648E-2</v>
      </c>
      <c r="E36" s="758">
        <v>4502</v>
      </c>
      <c r="F36" s="758">
        <v>39</v>
      </c>
      <c r="G36" s="754">
        <v>4541</v>
      </c>
      <c r="H36" s="755">
        <v>0.84452296819787986</v>
      </c>
      <c r="I36" s="756">
        <v>1.3245554674009428E-2</v>
      </c>
    </row>
    <row r="37" spans="1:12">
      <c r="A37" s="757" t="s">
        <v>319</v>
      </c>
      <c r="B37" s="776">
        <v>340423</v>
      </c>
      <c r="C37" s="758">
        <v>2040</v>
      </c>
      <c r="D37" s="755">
        <v>5.9925445695502358E-3</v>
      </c>
      <c r="E37" s="758">
        <v>1760</v>
      </c>
      <c r="F37" s="758">
        <v>7</v>
      </c>
      <c r="G37" s="754">
        <v>1767</v>
      </c>
      <c r="H37" s="755">
        <v>0.86617647058823533</v>
      </c>
      <c r="I37" s="756">
        <v>5.190601105095719E-3</v>
      </c>
      <c r="J37" s="76"/>
    </row>
    <row r="38" spans="1:12">
      <c r="A38" s="757" t="s">
        <v>320</v>
      </c>
      <c r="B38" s="776">
        <v>333132</v>
      </c>
      <c r="C38" s="758">
        <v>618</v>
      </c>
      <c r="D38" s="755">
        <v>1.8551204927776377E-3</v>
      </c>
      <c r="E38" s="758">
        <v>504</v>
      </c>
      <c r="F38" s="758">
        <v>4</v>
      </c>
      <c r="G38" s="754">
        <v>508</v>
      </c>
      <c r="H38" s="755">
        <v>0.82200647249190939</v>
      </c>
      <c r="I38" s="756">
        <v>1.5249210523155985E-3</v>
      </c>
    </row>
    <row r="39" spans="1:12">
      <c r="A39" s="757" t="s">
        <v>321</v>
      </c>
      <c r="B39" s="776">
        <v>330436</v>
      </c>
      <c r="C39" s="758">
        <v>290</v>
      </c>
      <c r="D39" s="755">
        <v>8.776283455797794E-4</v>
      </c>
      <c r="E39" s="758">
        <v>57</v>
      </c>
      <c r="F39" s="758">
        <v>3</v>
      </c>
      <c r="G39" s="754">
        <v>60</v>
      </c>
      <c r="H39" s="755">
        <v>0.20689655172413793</v>
      </c>
      <c r="I39" s="756">
        <v>1.8157827839581644E-4</v>
      </c>
    </row>
    <row r="40" spans="1:12" ht="13.5" thickBot="1">
      <c r="A40" s="759" t="s">
        <v>322</v>
      </c>
      <c r="B40" s="776">
        <v>320673</v>
      </c>
      <c r="C40" s="760">
        <v>906</v>
      </c>
      <c r="D40" s="755">
        <v>2.8253080240618947E-3</v>
      </c>
      <c r="E40" s="760">
        <v>1</v>
      </c>
      <c r="F40" s="760">
        <v>0</v>
      </c>
      <c r="G40" s="754">
        <v>1</v>
      </c>
      <c r="H40" s="755">
        <v>1.1037527593818985E-3</v>
      </c>
      <c r="I40" s="756">
        <v>3.1184415276621354E-6</v>
      </c>
    </row>
    <row r="41" spans="1:12" ht="13.5" thickBot="1">
      <c r="A41" s="761" t="s">
        <v>445</v>
      </c>
      <c r="B41" s="762">
        <v>330449</v>
      </c>
      <c r="C41" s="762">
        <v>14086</v>
      </c>
      <c r="D41" s="763">
        <v>4.262685013421133E-2</v>
      </c>
      <c r="E41" s="762">
        <v>10995</v>
      </c>
      <c r="F41" s="762">
        <v>100</v>
      </c>
      <c r="G41" s="762">
        <v>11095</v>
      </c>
      <c r="H41" s="763">
        <v>0.78766150788016476</v>
      </c>
      <c r="I41" s="764">
        <v>3.3575529052894695E-2</v>
      </c>
      <c r="L41" s="76"/>
    </row>
    <row r="42" spans="1:12" s="768" customFormat="1">
      <c r="A42" s="777"/>
      <c r="B42" s="777"/>
      <c r="C42" s="777"/>
      <c r="D42" s="777"/>
      <c r="E42" s="777"/>
      <c r="F42" s="777"/>
      <c r="G42" s="777"/>
      <c r="H42" s="777"/>
      <c r="I42" s="777"/>
      <c r="J42"/>
      <c r="K42"/>
      <c r="L42"/>
    </row>
    <row r="43" spans="1:12" ht="12.75" customHeight="1">
      <c r="A43" s="1136" t="s">
        <v>471</v>
      </c>
      <c r="B43" s="1137"/>
      <c r="C43" s="1137"/>
      <c r="D43" s="1137"/>
      <c r="E43" s="1137"/>
      <c r="F43" s="1137"/>
      <c r="G43" s="1137"/>
      <c r="H43" s="1137"/>
      <c r="I43" s="992"/>
    </row>
    <row r="44" spans="1:12">
      <c r="A44" s="1132" t="s">
        <v>472</v>
      </c>
      <c r="B44" s="1030"/>
      <c r="C44" s="1030"/>
      <c r="D44" s="1030"/>
      <c r="E44" s="1030"/>
      <c r="F44" s="1030"/>
      <c r="G44" s="1030"/>
      <c r="H44" s="1030"/>
      <c r="I44" s="1030"/>
    </row>
    <row r="45" spans="1:12" s="768" customFormat="1" ht="43.5" customHeight="1">
      <c r="A45" s="1133" t="s">
        <v>473</v>
      </c>
      <c r="B45" s="1134"/>
      <c r="C45" s="1134"/>
      <c r="D45" s="1134"/>
      <c r="E45" s="1134"/>
      <c r="F45" s="1134"/>
      <c r="G45" s="1134"/>
      <c r="H45" s="1134"/>
      <c r="I45" s="1134"/>
      <c r="J45" s="945"/>
      <c r="K45" s="945"/>
      <c r="L45" s="945"/>
    </row>
    <row r="46" spans="1:12" s="768" customFormat="1">
      <c r="A46" s="1135" t="s">
        <v>464</v>
      </c>
      <c r="B46" s="992"/>
      <c r="C46" s="992"/>
      <c r="D46" s="992"/>
      <c r="E46" s="992"/>
      <c r="F46" s="992"/>
      <c r="G46" s="992"/>
      <c r="H46" s="992"/>
      <c r="I46" s="943"/>
      <c r="J46" s="945"/>
      <c r="K46" s="945"/>
      <c r="L46" s="945"/>
    </row>
    <row r="47" spans="1:12" s="768" customFormat="1">
      <c r="A47" s="992" t="s">
        <v>474</v>
      </c>
      <c r="B47" s="994"/>
      <c r="C47" s="994"/>
      <c r="D47" s="994"/>
      <c r="E47" s="994"/>
      <c r="F47" s="994"/>
      <c r="G47" s="994"/>
      <c r="H47" s="994"/>
      <c r="I47" s="994"/>
      <c r="J47" s="994"/>
      <c r="K47" s="994"/>
      <c r="L47" s="945"/>
    </row>
    <row r="48" spans="1:12" ht="25.5" customHeight="1">
      <c r="A48" s="1135" t="s">
        <v>475</v>
      </c>
      <c r="B48" s="1135"/>
      <c r="C48" s="1135"/>
      <c r="D48" s="1135"/>
      <c r="E48" s="1135"/>
      <c r="F48" s="1135"/>
      <c r="G48" s="1135"/>
      <c r="H48" s="1135"/>
      <c r="I48" s="1135"/>
      <c r="J48" s="945"/>
      <c r="K48" s="945"/>
      <c r="L48" s="945"/>
    </row>
    <row r="49" spans="2:2">
      <c r="B49" s="778"/>
    </row>
  </sheetData>
  <mergeCells count="17">
    <mergeCell ref="A43:I43"/>
    <mergeCell ref="A1:I1"/>
    <mergeCell ref="A2:I2"/>
    <mergeCell ref="A3:I3"/>
    <mergeCell ref="A19:I19"/>
    <mergeCell ref="A20:I20"/>
    <mergeCell ref="A21:I21"/>
    <mergeCell ref="A22:H22"/>
    <mergeCell ref="A23:I23"/>
    <mergeCell ref="A25:I25"/>
    <mergeCell ref="A26:I26"/>
    <mergeCell ref="A27:I27"/>
    <mergeCell ref="A44:I44"/>
    <mergeCell ref="A45:I45"/>
    <mergeCell ref="A46:H46"/>
    <mergeCell ref="A47:K47"/>
    <mergeCell ref="A48:I48"/>
  </mergeCells>
  <printOptions horizontalCentered="1" verticalCentered="1"/>
  <pageMargins left="0.25" right="0.25" top="0.5" bottom="0.5" header="0.5" footer="0.5"/>
  <pageSetup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F5D5-BB67-47C4-95E7-A6FEF1DB5860}">
  <dimension ref="A1:K10"/>
  <sheetViews>
    <sheetView workbookViewId="0">
      <selection activeCell="K15" sqref="K15"/>
    </sheetView>
  </sheetViews>
  <sheetFormatPr defaultColWidth="8.5703125" defaultRowHeight="12.75"/>
  <cols>
    <col min="1" max="1" width="16.42578125" customWidth="1"/>
    <col min="2" max="2" width="13.5703125" bestFit="1" customWidth="1"/>
    <col min="3" max="3" width="10.5703125" customWidth="1"/>
    <col min="4" max="4" width="12.5703125" customWidth="1"/>
    <col min="5" max="5" width="13.42578125" customWidth="1"/>
    <col min="6" max="6" width="17" customWidth="1"/>
    <col min="7" max="7" width="15.42578125" customWidth="1"/>
    <col min="11" max="11" width="20.5703125" customWidth="1"/>
  </cols>
  <sheetData>
    <row r="1" spans="1:11" ht="18.75">
      <c r="A1" s="1146" t="s">
        <v>476</v>
      </c>
      <c r="B1" s="1146"/>
      <c r="C1" s="1146"/>
      <c r="D1" s="1146"/>
      <c r="E1" s="1146"/>
      <c r="F1" s="1146"/>
      <c r="G1" s="1146"/>
    </row>
    <row r="2" spans="1:11" ht="15.75">
      <c r="A2" s="1146" t="s">
        <v>1</v>
      </c>
      <c r="B2" s="1147"/>
      <c r="C2" s="1147"/>
      <c r="D2" s="1147"/>
      <c r="E2" s="1147"/>
      <c r="F2" s="1147"/>
      <c r="G2" s="1147"/>
    </row>
    <row r="3" spans="1:11" ht="16.5" thickBot="1">
      <c r="A3" s="1016" t="s">
        <v>2</v>
      </c>
      <c r="B3" s="1048"/>
      <c r="C3" s="1048"/>
      <c r="D3" s="1048"/>
      <c r="E3" s="1048"/>
      <c r="F3" s="1048"/>
      <c r="G3" s="1048"/>
    </row>
    <row r="4" spans="1:11" ht="40.5" customHeight="1">
      <c r="A4" s="946"/>
      <c r="B4" s="779" t="s">
        <v>477</v>
      </c>
      <c r="C4" s="779" t="s">
        <v>478</v>
      </c>
      <c r="D4" s="779" t="s">
        <v>479</v>
      </c>
      <c r="E4" s="779" t="s">
        <v>480</v>
      </c>
      <c r="F4" s="779" t="s">
        <v>481</v>
      </c>
      <c r="G4" s="541" t="s">
        <v>482</v>
      </c>
      <c r="K4" s="780"/>
    </row>
    <row r="5" spans="1:11" ht="15">
      <c r="A5" s="781" t="s">
        <v>483</v>
      </c>
      <c r="B5" s="782">
        <v>2234</v>
      </c>
      <c r="C5" s="899">
        <v>84063</v>
      </c>
      <c r="D5" s="783">
        <v>44892</v>
      </c>
      <c r="E5" s="783">
        <v>5892</v>
      </c>
      <c r="F5" s="784">
        <v>15052</v>
      </c>
      <c r="G5" s="785">
        <v>18227</v>
      </c>
      <c r="H5" s="6"/>
      <c r="K5" s="780"/>
    </row>
    <row r="6" spans="1:11" ht="15.75" thickBot="1">
      <c r="A6" s="786" t="s">
        <v>484</v>
      </c>
      <c r="B6" s="787"/>
      <c r="C6" s="788">
        <f>C5/C5</f>
        <v>1</v>
      </c>
      <c r="D6" s="788">
        <f>D5/C5</f>
        <v>0.53402805039077839</v>
      </c>
      <c r="E6" s="788">
        <f>E5/C5</f>
        <v>7.0090289425787808E-2</v>
      </c>
      <c r="F6" s="788">
        <f>F5/C5</f>
        <v>0.17905618405243687</v>
      </c>
      <c r="G6" s="893">
        <f>G5/C5</f>
        <v>0.21682547613099698</v>
      </c>
      <c r="H6" s="682"/>
      <c r="K6" s="780"/>
    </row>
    <row r="7" spans="1:11" ht="15">
      <c r="K7" s="780"/>
    </row>
    <row r="8" spans="1:11" ht="18" customHeight="1">
      <c r="A8" s="1148" t="s">
        <v>485</v>
      </c>
      <c r="B8" s="1148"/>
      <c r="C8" s="1148"/>
      <c r="D8" s="1148"/>
      <c r="E8" s="1148"/>
      <c r="F8" s="1148"/>
      <c r="G8" s="1148"/>
      <c r="K8" s="780"/>
    </row>
    <row r="9" spans="1:11" ht="18" customHeight="1">
      <c r="A9" s="1148" t="s">
        <v>486</v>
      </c>
      <c r="B9" s="1148"/>
      <c r="C9" s="1148"/>
      <c r="D9" s="1148"/>
      <c r="E9" s="1148"/>
      <c r="F9" s="1148"/>
      <c r="G9" s="1148"/>
      <c r="K9" s="780"/>
    </row>
    <row r="10" spans="1:11" ht="27" customHeight="1">
      <c r="A10" s="996" t="s">
        <v>155</v>
      </c>
      <c r="B10" s="996"/>
      <c r="C10" s="996"/>
      <c r="D10" s="996"/>
      <c r="E10" s="996"/>
      <c r="F10" s="996"/>
      <c r="G10" s="996"/>
    </row>
  </sheetData>
  <mergeCells count="6">
    <mergeCell ref="A1:G1"/>
    <mergeCell ref="A2:G2"/>
    <mergeCell ref="A3:G3"/>
    <mergeCell ref="A8:G8"/>
    <mergeCell ref="A10:G10"/>
    <mergeCell ref="A9:G9"/>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19"/>
  <sheetViews>
    <sheetView workbookViewId="0">
      <selection activeCell="H21" sqref="H21"/>
    </sheetView>
  </sheetViews>
  <sheetFormatPr defaultColWidth="8.5703125" defaultRowHeight="12.75"/>
  <cols>
    <col min="1" max="10" width="10.5703125" customWidth="1"/>
  </cols>
  <sheetData>
    <row r="1" spans="1:19" ht="15.75">
      <c r="A1" s="985" t="s">
        <v>487</v>
      </c>
      <c r="B1" s="985"/>
      <c r="C1" s="985"/>
      <c r="D1" s="985"/>
      <c r="E1" s="985"/>
      <c r="F1" s="985"/>
      <c r="G1" s="985"/>
      <c r="H1" s="985"/>
      <c r="I1" s="985"/>
      <c r="J1" s="985"/>
    </row>
    <row r="2" spans="1:19" ht="15.75">
      <c r="A2" s="1016" t="s">
        <v>1</v>
      </c>
      <c r="B2" s="1048"/>
      <c r="C2" s="1048"/>
      <c r="D2" s="1048"/>
      <c r="E2" s="1048"/>
      <c r="F2" s="1048"/>
      <c r="G2" s="1048"/>
      <c r="H2" s="1048"/>
      <c r="I2" s="1048"/>
      <c r="J2" s="1048"/>
    </row>
    <row r="3" spans="1:19" ht="16.5" thickBot="1">
      <c r="A3" s="1016" t="s">
        <v>2</v>
      </c>
      <c r="B3" s="1048"/>
      <c r="C3" s="1048"/>
      <c r="D3" s="1048"/>
      <c r="E3" s="1048"/>
      <c r="F3" s="1048"/>
      <c r="G3" s="1048"/>
      <c r="H3" s="1048"/>
      <c r="I3" s="1048"/>
      <c r="J3" s="1048"/>
    </row>
    <row r="4" spans="1:19" ht="36" customHeight="1" thickBot="1">
      <c r="A4" s="1153" t="s">
        <v>273</v>
      </c>
      <c r="B4" s="1155" t="s">
        <v>488</v>
      </c>
      <c r="C4" s="1156"/>
      <c r="D4" s="1157"/>
      <c r="E4" s="1158" t="s">
        <v>489</v>
      </c>
      <c r="F4" s="1156"/>
      <c r="G4" s="1157"/>
      <c r="H4" s="1155" t="s">
        <v>490</v>
      </c>
      <c r="I4" s="1156"/>
      <c r="J4" s="1157"/>
    </row>
    <row r="5" spans="1:19" ht="19.5" thickBot="1">
      <c r="A5" s="1154"/>
      <c r="B5" s="789" t="s">
        <v>275</v>
      </c>
      <c r="C5" s="790" t="s">
        <v>491</v>
      </c>
      <c r="D5" s="792" t="s">
        <v>11</v>
      </c>
      <c r="E5" s="789" t="s">
        <v>275</v>
      </c>
      <c r="F5" s="791" t="s">
        <v>492</v>
      </c>
      <c r="G5" s="792" t="s">
        <v>11</v>
      </c>
      <c r="H5" s="789" t="s">
        <v>275</v>
      </c>
      <c r="I5" s="790" t="s">
        <v>276</v>
      </c>
      <c r="J5" s="792" t="s">
        <v>11</v>
      </c>
    </row>
    <row r="6" spans="1:19">
      <c r="A6" s="793" t="s">
        <v>277</v>
      </c>
      <c r="B6" s="794">
        <v>18944</v>
      </c>
      <c r="C6" s="794">
        <v>0</v>
      </c>
      <c r="D6" s="794">
        <f>SUM(B6:C6)</f>
        <v>18944</v>
      </c>
      <c r="E6" s="794">
        <v>13819</v>
      </c>
      <c r="F6" s="794">
        <v>0</v>
      </c>
      <c r="G6" s="794">
        <f>SUM(E6:F6)</f>
        <v>13819</v>
      </c>
      <c r="H6" s="795">
        <f>E6/B6</f>
        <v>0.72946579391891897</v>
      </c>
      <c r="I6" s="796">
        <v>0</v>
      </c>
      <c r="J6" s="797">
        <f>G6/D6</f>
        <v>0.72946579391891897</v>
      </c>
    </row>
    <row r="7" spans="1:19">
      <c r="A7" s="798" t="s">
        <v>278</v>
      </c>
      <c r="B7" s="776">
        <v>267760</v>
      </c>
      <c r="C7" s="776">
        <v>6880</v>
      </c>
      <c r="D7" s="776">
        <f>SUM(B7:C7)</f>
        <v>274640</v>
      </c>
      <c r="E7" s="776">
        <v>299894</v>
      </c>
      <c r="F7" s="776">
        <v>6960</v>
      </c>
      <c r="G7" s="794">
        <f>SUM(E7:F7)</f>
        <v>306854</v>
      </c>
      <c r="H7" s="799">
        <f>E7/B7</f>
        <v>1.1200104571257843</v>
      </c>
      <c r="I7" s="799">
        <f>F7/C7</f>
        <v>1.0116279069767442</v>
      </c>
      <c r="J7" s="800">
        <f t="shared" ref="J7" si="0">G7/D7</f>
        <v>1.117295368482377</v>
      </c>
    </row>
    <row r="8" spans="1:19" ht="13.5" thickBot="1">
      <c r="A8" s="801" t="s">
        <v>11</v>
      </c>
      <c r="B8" s="802">
        <f>SUM(B6:B7)</f>
        <v>286704</v>
      </c>
      <c r="C8" s="802">
        <f t="shared" ref="C8:G8" si="1">SUM(C6:C7)</f>
        <v>6880</v>
      </c>
      <c r="D8" s="802">
        <f t="shared" si="1"/>
        <v>293584</v>
      </c>
      <c r="E8" s="803">
        <f t="shared" si="1"/>
        <v>313713</v>
      </c>
      <c r="F8" s="803">
        <f t="shared" si="1"/>
        <v>6960</v>
      </c>
      <c r="G8" s="802">
        <f t="shared" si="1"/>
        <v>320673</v>
      </c>
      <c r="H8" s="804">
        <f t="shared" ref="H8" si="2">E8/B8</f>
        <v>1.0942051732797589</v>
      </c>
      <c r="I8" s="804">
        <f>F8/C8</f>
        <v>1.0116279069767442</v>
      </c>
      <c r="J8" s="805">
        <f>G8/D8</f>
        <v>1.0922700147146984</v>
      </c>
    </row>
    <row r="10" spans="1:19" ht="14.25">
      <c r="A10" s="1149" t="s">
        <v>493</v>
      </c>
      <c r="B10" s="1150"/>
      <c r="C10" s="1150"/>
      <c r="D10" s="1150"/>
      <c r="E10" s="1150"/>
      <c r="F10" s="1150"/>
      <c r="G10" s="1150"/>
      <c r="H10" s="1150"/>
      <c r="I10" s="1150"/>
      <c r="J10" s="1150"/>
      <c r="K10" s="849"/>
      <c r="L10" s="849"/>
      <c r="M10" s="849"/>
      <c r="N10" s="849"/>
      <c r="O10" s="849"/>
      <c r="P10" s="849"/>
      <c r="Q10" s="849"/>
      <c r="R10" s="849"/>
      <c r="S10" s="849"/>
    </row>
    <row r="11" spans="1:19" ht="14.25">
      <c r="A11" s="1151" t="s">
        <v>494</v>
      </c>
      <c r="B11" s="1151"/>
      <c r="C11" s="1151"/>
      <c r="D11" s="1151"/>
      <c r="E11" s="1151"/>
      <c r="F11" s="1151"/>
      <c r="G11" s="1151"/>
      <c r="H11" s="1151"/>
      <c r="I11" s="1151"/>
      <c r="J11" s="1151"/>
      <c r="K11" s="849"/>
      <c r="L11" s="849"/>
      <c r="M11" s="849"/>
      <c r="N11" s="849"/>
      <c r="O11" s="849"/>
      <c r="P11" s="849"/>
      <c r="Q11" s="849"/>
      <c r="R11" s="849"/>
      <c r="S11" s="849"/>
    </row>
    <row r="12" spans="1:19" ht="14.25">
      <c r="A12" t="s">
        <v>495</v>
      </c>
    </row>
    <row r="13" spans="1:19" ht="26.25" customHeight="1">
      <c r="A13" s="1152" t="s">
        <v>155</v>
      </c>
      <c r="B13" s="1152"/>
      <c r="C13" s="1152"/>
      <c r="D13" s="1152"/>
      <c r="E13" s="1152"/>
      <c r="F13" s="1152"/>
      <c r="G13" s="1152"/>
      <c r="H13" s="1152"/>
      <c r="I13" s="1152"/>
      <c r="J13" s="1152"/>
    </row>
    <row r="19" spans="8:8">
      <c r="H19" t="s">
        <v>55</v>
      </c>
    </row>
  </sheetData>
  <mergeCells count="10">
    <mergeCell ref="A10:J10"/>
    <mergeCell ref="A11:J11"/>
    <mergeCell ref="A13:J13"/>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5"/>
  <sheetViews>
    <sheetView workbookViewId="0">
      <selection activeCell="L4" sqref="L4"/>
    </sheetView>
  </sheetViews>
  <sheetFormatPr defaultColWidth="8.5703125" defaultRowHeight="12.75"/>
  <cols>
    <col min="1" max="1" width="10.5703125" customWidth="1"/>
    <col min="2" max="5" width="12.5703125" customWidth="1"/>
    <col min="6" max="6" width="13.5703125" customWidth="1"/>
    <col min="7" max="7" width="14.5703125" style="682" customWidth="1"/>
    <col min="8" max="8" width="12.5703125" customWidth="1"/>
    <col min="9" max="9" width="12.140625" style="5" bestFit="1" customWidth="1"/>
    <col min="10" max="11" width="8.5703125" style="5"/>
  </cols>
  <sheetData>
    <row r="1" spans="1:11" ht="15.75">
      <c r="A1" s="985" t="s">
        <v>496</v>
      </c>
      <c r="B1" s="985"/>
      <c r="C1" s="985"/>
      <c r="D1" s="985"/>
      <c r="E1" s="985"/>
      <c r="F1" s="985"/>
      <c r="G1" s="985"/>
      <c r="H1" s="985"/>
      <c r="I1" s="925"/>
      <c r="J1" s="925"/>
      <c r="K1" s="925"/>
    </row>
    <row r="2" spans="1:11" ht="15.75">
      <c r="A2" s="1016" t="s">
        <v>1</v>
      </c>
      <c r="B2" s="1048"/>
      <c r="C2" s="1048"/>
      <c r="D2" s="1048"/>
      <c r="E2" s="1048"/>
      <c r="F2" s="1048"/>
      <c r="G2" s="1048"/>
      <c r="H2" s="1048"/>
      <c r="I2" s="925"/>
      <c r="J2" s="925"/>
      <c r="K2" s="925"/>
    </row>
    <row r="3" spans="1:11" ht="16.5" thickBot="1">
      <c r="A3" s="1016" t="s">
        <v>2</v>
      </c>
      <c r="B3" s="1048"/>
      <c r="C3" s="1048"/>
      <c r="D3" s="1048"/>
      <c r="E3" s="1048"/>
      <c r="F3" s="1048"/>
      <c r="G3" s="1048"/>
      <c r="H3" s="1048"/>
      <c r="I3" s="925"/>
      <c r="J3" s="925"/>
      <c r="K3" s="925"/>
    </row>
    <row r="4" spans="1:11" ht="52.5">
      <c r="A4" s="946" t="s">
        <v>299</v>
      </c>
      <c r="B4" s="779" t="s">
        <v>497</v>
      </c>
      <c r="C4" s="779" t="s">
        <v>498</v>
      </c>
      <c r="D4" s="779" t="s">
        <v>499</v>
      </c>
      <c r="E4" s="779" t="s">
        <v>500</v>
      </c>
      <c r="F4" s="779" t="s">
        <v>501</v>
      </c>
      <c r="G4" s="806" t="s">
        <v>502</v>
      </c>
      <c r="H4" s="541" t="s">
        <v>503</v>
      </c>
      <c r="I4" s="927"/>
      <c r="J4" s="927"/>
      <c r="K4" s="925"/>
    </row>
    <row r="5" spans="1:11" s="5" customFormat="1">
      <c r="A5" s="807" t="s">
        <v>311</v>
      </c>
      <c r="B5" s="776">
        <v>340213</v>
      </c>
      <c r="C5" s="776">
        <v>0</v>
      </c>
      <c r="D5" s="808">
        <v>0</v>
      </c>
      <c r="E5" s="855">
        <v>0</v>
      </c>
      <c r="F5" s="855">
        <v>0</v>
      </c>
      <c r="G5" s="808">
        <v>0</v>
      </c>
      <c r="H5" s="809">
        <v>0</v>
      </c>
      <c r="I5" s="861"/>
      <c r="J5" s="810"/>
      <c r="K5" s="925"/>
    </row>
    <row r="6" spans="1:11">
      <c r="A6" s="807" t="s">
        <v>312</v>
      </c>
      <c r="B6" s="776">
        <v>342899</v>
      </c>
      <c r="C6" s="776">
        <v>7</v>
      </c>
      <c r="D6" s="808">
        <v>2.0414174436204245E-5</v>
      </c>
      <c r="E6" s="855" t="s">
        <v>460</v>
      </c>
      <c r="F6" s="855" t="s">
        <v>460</v>
      </c>
      <c r="G6" s="808">
        <v>0</v>
      </c>
      <c r="H6" s="809">
        <v>0</v>
      </c>
      <c r="I6" s="861"/>
      <c r="J6" s="810"/>
      <c r="K6" s="925"/>
    </row>
    <row r="7" spans="1:11">
      <c r="A7" s="807" t="s">
        <v>313</v>
      </c>
      <c r="B7" s="776">
        <v>342412</v>
      </c>
      <c r="C7" s="776">
        <v>172</v>
      </c>
      <c r="D7" s="808">
        <v>5.0231884396574882E-4</v>
      </c>
      <c r="E7" s="855">
        <v>8</v>
      </c>
      <c r="F7" s="855" t="s">
        <v>460</v>
      </c>
      <c r="G7" s="808">
        <v>4.6511627906976744E-2</v>
      </c>
      <c r="H7" s="809">
        <v>0</v>
      </c>
      <c r="I7" s="862"/>
      <c r="J7" s="810"/>
      <c r="K7" s="925"/>
    </row>
    <row r="8" spans="1:11">
      <c r="A8" s="807" t="s">
        <v>314</v>
      </c>
      <c r="B8" s="776">
        <v>340140</v>
      </c>
      <c r="C8" s="776">
        <v>0</v>
      </c>
      <c r="D8" s="808">
        <v>0</v>
      </c>
      <c r="E8" s="855" t="s">
        <v>460</v>
      </c>
      <c r="F8" s="855">
        <v>0</v>
      </c>
      <c r="G8" s="808">
        <v>0</v>
      </c>
      <c r="H8" s="809">
        <v>0</v>
      </c>
      <c r="I8" s="862"/>
      <c r="J8" s="810"/>
      <c r="K8" s="925"/>
    </row>
    <row r="9" spans="1:11">
      <c r="A9" s="807" t="s">
        <v>315</v>
      </c>
      <c r="B9" s="811">
        <v>342502</v>
      </c>
      <c r="C9" s="811">
        <v>0</v>
      </c>
      <c r="D9" s="808">
        <v>0</v>
      </c>
      <c r="E9" s="855" t="s">
        <v>460</v>
      </c>
      <c r="F9" s="855">
        <v>0</v>
      </c>
      <c r="G9" s="808">
        <v>0</v>
      </c>
      <c r="H9" s="809">
        <v>0</v>
      </c>
      <c r="I9" s="862"/>
      <c r="J9" s="925"/>
      <c r="K9" s="925"/>
    </row>
    <row r="10" spans="1:11">
      <c r="A10" s="807" t="s">
        <v>316</v>
      </c>
      <c r="B10" s="776">
        <v>343779</v>
      </c>
      <c r="C10" s="776">
        <v>0</v>
      </c>
      <c r="D10" s="808">
        <v>0</v>
      </c>
      <c r="E10" s="776" t="s">
        <v>460</v>
      </c>
      <c r="F10" s="776">
        <v>0</v>
      </c>
      <c r="G10" s="808">
        <v>0</v>
      </c>
      <c r="H10" s="809">
        <v>0</v>
      </c>
      <c r="I10" s="862"/>
      <c r="J10" s="925"/>
      <c r="K10" s="925"/>
    </row>
    <row r="11" spans="1:11">
      <c r="A11" s="807" t="s">
        <v>317</v>
      </c>
      <c r="B11" s="776">
        <v>342809</v>
      </c>
      <c r="C11" s="776">
        <v>5158</v>
      </c>
      <c r="D11" s="808">
        <v>1.5046279415067866E-2</v>
      </c>
      <c r="E11" s="776">
        <v>1537</v>
      </c>
      <c r="F11" s="776">
        <v>3245</v>
      </c>
      <c r="G11" s="808">
        <v>0.297983714618069</v>
      </c>
      <c r="H11" s="885">
        <v>0.62911981388134941</v>
      </c>
      <c r="I11" s="862"/>
      <c r="J11" s="925"/>
      <c r="K11" s="925"/>
    </row>
    <row r="12" spans="1:11">
      <c r="A12" s="807" t="s">
        <v>318</v>
      </c>
      <c r="B12" s="776">
        <v>342832</v>
      </c>
      <c r="C12" s="776">
        <v>5116</v>
      </c>
      <c r="D12" s="808">
        <v>1.4922761002473514E-2</v>
      </c>
      <c r="E12" s="776">
        <v>1399</v>
      </c>
      <c r="F12" s="776">
        <v>3366</v>
      </c>
      <c r="G12" s="808">
        <v>0.27345582486317438</v>
      </c>
      <c r="H12" s="885">
        <v>0.65793588741204068</v>
      </c>
      <c r="I12" s="862"/>
      <c r="J12" s="868"/>
      <c r="K12" s="925"/>
    </row>
    <row r="13" spans="1:11">
      <c r="A13" s="807" t="s">
        <v>319</v>
      </c>
      <c r="B13" s="776">
        <v>340423</v>
      </c>
      <c r="C13" s="776">
        <v>15928</v>
      </c>
      <c r="D13" s="808">
        <v>4.6788847992056938E-2</v>
      </c>
      <c r="E13" s="776">
        <v>3903</v>
      </c>
      <c r="F13" s="776">
        <v>11063</v>
      </c>
      <c r="G13" s="808">
        <v>0.24504018081366147</v>
      </c>
      <c r="H13" s="885">
        <v>0.69456303365143146</v>
      </c>
      <c r="I13" s="884"/>
      <c r="J13" s="868"/>
      <c r="K13" s="868"/>
    </row>
    <row r="14" spans="1:11">
      <c r="A14" s="807" t="s">
        <v>320</v>
      </c>
      <c r="B14" s="776">
        <v>333132</v>
      </c>
      <c r="C14" s="776">
        <v>5986</v>
      </c>
      <c r="D14" s="808">
        <v>1.7968853187325145E-2</v>
      </c>
      <c r="E14" s="776">
        <v>1737</v>
      </c>
      <c r="F14" s="776">
        <v>1408</v>
      </c>
      <c r="G14" s="808">
        <v>0.29017707985299029</v>
      </c>
      <c r="H14" s="809">
        <v>0.2352155028399599</v>
      </c>
      <c r="I14" s="863"/>
      <c r="J14" s="925"/>
      <c r="K14" s="925"/>
    </row>
    <row r="15" spans="1:11">
      <c r="A15" s="807" t="s">
        <v>321</v>
      </c>
      <c r="B15" s="776">
        <v>330436</v>
      </c>
      <c r="C15" s="776">
        <v>5185</v>
      </c>
      <c r="D15" s="808">
        <v>1.569138955803847E-2</v>
      </c>
      <c r="E15" s="776">
        <v>1266</v>
      </c>
      <c r="F15" s="776">
        <v>130</v>
      </c>
      <c r="G15" s="808">
        <v>0.24416586306653809</v>
      </c>
      <c r="H15" s="809">
        <v>2.5072324011571841E-2</v>
      </c>
      <c r="I15" s="863"/>
      <c r="J15" s="925"/>
      <c r="K15" s="925"/>
    </row>
    <row r="16" spans="1:11" ht="13.5" thickBot="1">
      <c r="A16" s="812" t="s">
        <v>322</v>
      </c>
      <c r="B16" s="813">
        <v>320673</v>
      </c>
      <c r="C16" s="813">
        <v>7566</v>
      </c>
      <c r="D16" s="808">
        <v>2.3594128598291717E-2</v>
      </c>
      <c r="E16" s="813">
        <v>914</v>
      </c>
      <c r="F16" s="813">
        <v>118</v>
      </c>
      <c r="G16" s="808">
        <v>0.12080359503039916</v>
      </c>
      <c r="H16" s="809">
        <v>1.5596087761036215E-2</v>
      </c>
      <c r="I16" s="863"/>
      <c r="J16" s="925"/>
      <c r="K16" s="925"/>
    </row>
    <row r="17" spans="1:9" ht="13.5" thickBot="1">
      <c r="A17" s="814" t="s">
        <v>323</v>
      </c>
      <c r="B17" s="815">
        <f>_xlfn.IFS(B16&lt;&gt;0,B16,B15&lt;&gt;0,B15,B14&lt;&gt;0,B14,B13&lt;&gt;0,B13,B12&lt;&gt;0,B12,B11&lt;&gt;0,B11,B10&lt;&gt;0,B10,B9&lt;&gt;0,B9,B8&lt;&gt;0,B8,B7&lt;&gt;0,B7)</f>
        <v>320673</v>
      </c>
      <c r="C17" s="815">
        <f>SUM(C5:C16)</f>
        <v>45118</v>
      </c>
      <c r="D17" s="816">
        <f>C17/B17</f>
        <v>0.14069784484506023</v>
      </c>
      <c r="E17" s="815">
        <f>SUM(E5:E16)</f>
        <v>10764</v>
      </c>
      <c r="F17" s="815">
        <f>SUM(F5:F16)</f>
        <v>19330</v>
      </c>
      <c r="G17" s="816">
        <f>IF(C17=0,0,E17/C17)</f>
        <v>0.23857440489383394</v>
      </c>
      <c r="H17" s="894">
        <f>IF(B17=0,0,F17/B17)</f>
        <v>6.0279474729709077E-2</v>
      </c>
      <c r="I17" s="862"/>
    </row>
    <row r="19" spans="1:9" ht="12.75" customHeight="1">
      <c r="A19" s="1161"/>
      <c r="B19" s="1162"/>
      <c r="C19" s="1162"/>
      <c r="D19" s="1162"/>
      <c r="E19" s="1162"/>
      <c r="F19" s="1162"/>
      <c r="G19" s="1162"/>
      <c r="H19" s="1162"/>
      <c r="I19" s="748"/>
    </row>
    <row r="20" spans="1:9">
      <c r="A20" s="1149" t="s">
        <v>504</v>
      </c>
      <c r="B20" s="1150"/>
      <c r="C20" s="1150"/>
      <c r="D20" s="1150"/>
      <c r="E20" s="1150"/>
      <c r="F20" s="1150"/>
      <c r="G20" s="1150"/>
      <c r="H20" s="1150"/>
      <c r="I20" s="849"/>
    </row>
    <row r="21" spans="1:9" ht="12.75" customHeight="1">
      <c r="A21" s="994" t="s">
        <v>505</v>
      </c>
      <c r="B21" s="994"/>
      <c r="C21" s="994"/>
      <c r="D21" s="994"/>
      <c r="E21" s="994"/>
      <c r="F21" s="994"/>
      <c r="G21" s="994"/>
      <c r="H21" s="994"/>
      <c r="I21"/>
    </row>
    <row r="22" spans="1:9" ht="12.75" customHeight="1">
      <c r="A22" s="1159" t="s">
        <v>506</v>
      </c>
      <c r="B22" s="1160"/>
      <c r="C22" s="1160"/>
      <c r="D22" s="1160"/>
      <c r="E22" s="1160"/>
      <c r="F22" s="1160"/>
      <c r="G22" s="1160"/>
      <c r="H22" s="1160"/>
      <c r="I22" s="925"/>
    </row>
    <row r="23" spans="1:9" ht="14.25">
      <c r="A23" s="1160" t="s">
        <v>507</v>
      </c>
      <c r="B23" s="1160"/>
      <c r="C23" s="1160"/>
      <c r="D23" s="1160"/>
      <c r="E23" s="1160"/>
      <c r="F23" s="1160"/>
      <c r="G23" s="1160"/>
      <c r="H23" s="1160"/>
      <c r="I23" s="925"/>
    </row>
    <row r="24" spans="1:9" ht="27.6" customHeight="1">
      <c r="A24" s="1134" t="s">
        <v>508</v>
      </c>
      <c r="B24" s="1134"/>
      <c r="C24" s="1134"/>
      <c r="D24" s="1134"/>
      <c r="E24" s="1134"/>
      <c r="F24" s="1134"/>
      <c r="G24" s="1134"/>
      <c r="H24" s="1134"/>
      <c r="I24" s="925"/>
    </row>
    <row r="25" spans="1:9" ht="29.1" customHeight="1">
      <c r="A25" s="1134" t="s">
        <v>509</v>
      </c>
      <c r="B25" s="1134"/>
      <c r="C25" s="1134"/>
      <c r="D25" s="1134"/>
      <c r="E25" s="1134"/>
      <c r="F25" s="1134"/>
      <c r="G25" s="1134"/>
      <c r="H25" s="1134"/>
      <c r="I25" s="925"/>
    </row>
  </sheetData>
  <mergeCells count="10">
    <mergeCell ref="A22:H22"/>
    <mergeCell ref="A23:H23"/>
    <mergeCell ref="A25:H25"/>
    <mergeCell ref="A1:H1"/>
    <mergeCell ref="A2:H2"/>
    <mergeCell ref="A3:H3"/>
    <mergeCell ref="A19:H19"/>
    <mergeCell ref="A20:H20"/>
    <mergeCell ref="A21:H21"/>
    <mergeCell ref="A24:H24"/>
  </mergeCells>
  <printOptions horizontalCentered="1" verticalCentered="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98E0-267F-46A4-822F-56DB3D55CB23}">
  <sheetPr>
    <pageSetUpPr fitToPage="1"/>
  </sheetPr>
  <dimension ref="A1:M32"/>
  <sheetViews>
    <sheetView zoomScaleNormal="100" workbookViewId="0">
      <selection activeCell="O34" sqref="O34"/>
    </sheetView>
  </sheetViews>
  <sheetFormatPr defaultColWidth="8.5703125" defaultRowHeight="12.75"/>
  <cols>
    <col min="1" max="1" width="46.5703125" customWidth="1"/>
    <col min="2" max="2" width="14.42578125" customWidth="1"/>
    <col min="3" max="3" width="15.5703125" bestFit="1" customWidth="1"/>
    <col min="4" max="4" width="13.42578125" bestFit="1" customWidth="1"/>
    <col min="5" max="5" width="15.42578125" customWidth="1"/>
    <col min="6" max="6" width="15.5703125" customWidth="1"/>
    <col min="7" max="7" width="12.42578125" customWidth="1"/>
    <col min="8" max="8" width="12.42578125" bestFit="1" customWidth="1"/>
    <col min="9" max="9" width="14" bestFit="1" customWidth="1"/>
    <col min="10" max="10" width="13.42578125" bestFit="1" customWidth="1"/>
    <col min="11" max="11" width="7.5703125" bestFit="1" customWidth="1"/>
    <col min="12" max="12" width="7.42578125" bestFit="1" customWidth="1"/>
    <col min="13" max="13" width="10.5703125" customWidth="1"/>
  </cols>
  <sheetData>
    <row r="1" spans="1:13">
      <c r="A1" s="969" t="s">
        <v>46</v>
      </c>
      <c r="B1" s="969"/>
      <c r="C1" s="969"/>
      <c r="D1" s="969"/>
      <c r="E1" s="969"/>
      <c r="F1" s="969"/>
      <c r="G1" s="969"/>
      <c r="H1" s="969"/>
      <c r="I1" s="969"/>
      <c r="J1" s="969"/>
      <c r="K1" s="969"/>
      <c r="L1" s="969"/>
      <c r="M1" s="969"/>
    </row>
    <row r="2" spans="1:13">
      <c r="A2" s="969" t="s">
        <v>1</v>
      </c>
      <c r="B2" s="970"/>
      <c r="C2" s="970"/>
      <c r="D2" s="970"/>
      <c r="E2" s="970"/>
      <c r="F2" s="970"/>
      <c r="G2" s="970"/>
      <c r="H2" s="970"/>
      <c r="I2" s="970"/>
      <c r="J2" s="970"/>
      <c r="K2" s="970"/>
      <c r="L2" s="970"/>
      <c r="M2" s="970"/>
    </row>
    <row r="3" spans="1:13" ht="13.5" thickBot="1">
      <c r="A3" s="971" t="s">
        <v>2</v>
      </c>
      <c r="B3" s="972"/>
      <c r="C3" s="972"/>
      <c r="D3" s="972"/>
      <c r="E3" s="972"/>
      <c r="F3" s="972"/>
      <c r="G3" s="972"/>
      <c r="H3" s="972"/>
      <c r="I3" s="972"/>
      <c r="J3" s="972"/>
      <c r="K3" s="972"/>
      <c r="L3" s="972"/>
      <c r="M3" s="972"/>
    </row>
    <row r="4" spans="1:13">
      <c r="A4" s="523"/>
      <c r="B4" s="961" t="s">
        <v>47</v>
      </c>
      <c r="C4" s="962"/>
      <c r="D4" s="963"/>
      <c r="E4" s="961" t="s">
        <v>48</v>
      </c>
      <c r="F4" s="962"/>
      <c r="G4" s="963"/>
      <c r="H4" s="961" t="s">
        <v>6</v>
      </c>
      <c r="I4" s="962"/>
      <c r="J4" s="963"/>
      <c r="K4" s="964" t="s">
        <v>7</v>
      </c>
      <c r="L4" s="962"/>
      <c r="M4" s="963"/>
    </row>
    <row r="5" spans="1:13" ht="13.5" thickBot="1">
      <c r="A5" s="231" t="s">
        <v>49</v>
      </c>
      <c r="B5" s="232" t="s">
        <v>9</v>
      </c>
      <c r="C5" s="233" t="s">
        <v>10</v>
      </c>
      <c r="D5" s="234" t="s">
        <v>11</v>
      </c>
      <c r="E5" s="232" t="s">
        <v>9</v>
      </c>
      <c r="F5" s="233" t="s">
        <v>10</v>
      </c>
      <c r="G5" s="234" t="s">
        <v>11</v>
      </c>
      <c r="H5" s="232" t="s">
        <v>9</v>
      </c>
      <c r="I5" s="233" t="s">
        <v>10</v>
      </c>
      <c r="J5" s="234" t="s">
        <v>11</v>
      </c>
      <c r="K5" s="232" t="s">
        <v>9</v>
      </c>
      <c r="L5" s="233" t="s">
        <v>10</v>
      </c>
      <c r="M5" s="234" t="s">
        <v>11</v>
      </c>
    </row>
    <row r="6" spans="1:13">
      <c r="A6" s="270" t="s">
        <v>12</v>
      </c>
      <c r="B6" s="527"/>
      <c r="C6" s="453"/>
      <c r="D6" s="520"/>
      <c r="E6" s="528"/>
      <c r="F6" s="528"/>
      <c r="G6" s="271"/>
      <c r="H6" s="529"/>
      <c r="I6" s="528"/>
      <c r="J6" s="520"/>
      <c r="K6" s="527"/>
      <c r="L6" s="453"/>
      <c r="M6" s="520"/>
    </row>
    <row r="7" spans="1:13">
      <c r="A7" s="273" t="s">
        <v>50</v>
      </c>
      <c r="B7" s="607">
        <f>(2151923.625/4928587)*(950000)</f>
        <v>414789.76504827855</v>
      </c>
      <c r="C7" s="608">
        <f>(2776663.725/4928587)*(950000)</f>
        <v>535210.30241527641</v>
      </c>
      <c r="D7" s="609">
        <f>B7+C7</f>
        <v>950000.06746355491</v>
      </c>
      <c r="E7" s="607">
        <v>162793.66999999998</v>
      </c>
      <c r="F7" s="608">
        <v>20637.100000000002</v>
      </c>
      <c r="G7" s="609">
        <f>E7+F7</f>
        <v>183430.77</v>
      </c>
      <c r="H7" s="607">
        <v>484923</v>
      </c>
      <c r="I7" s="608">
        <v>342766</v>
      </c>
      <c r="J7" s="609">
        <f>H7+I7</f>
        <v>827689</v>
      </c>
      <c r="K7" s="454">
        <f>IFERROR(H7/B7,0)</f>
        <v>1.1690814018604303</v>
      </c>
      <c r="L7" s="272">
        <f>IFERROR(I7/C7,0)</f>
        <v>0.6404323654705053</v>
      </c>
      <c r="M7" s="264">
        <f>IFERROR(J7/D7,0)</f>
        <v>0.8712515170760794</v>
      </c>
    </row>
    <row r="8" spans="1:13">
      <c r="A8" s="273" t="s">
        <v>51</v>
      </c>
      <c r="B8" s="607">
        <v>0</v>
      </c>
      <c r="C8" s="608">
        <v>0</v>
      </c>
      <c r="D8" s="609">
        <f>B8+C8</f>
        <v>0</v>
      </c>
      <c r="E8" s="611">
        <v>0</v>
      </c>
      <c r="F8" s="610">
        <v>0</v>
      </c>
      <c r="G8" s="609">
        <f>E8+F8</f>
        <v>0</v>
      </c>
      <c r="H8" s="612">
        <v>0</v>
      </c>
      <c r="I8" s="613">
        <v>0</v>
      </c>
      <c r="J8" s="609">
        <f>H8+I8</f>
        <v>0</v>
      </c>
      <c r="K8" s="454">
        <f t="shared" ref="K8:K11" si="0">IFERROR(H8/B8,0)</f>
        <v>0</v>
      </c>
      <c r="L8" s="272">
        <f t="shared" ref="L8:L11" si="1">IFERROR(I8/C8,0)</f>
        <v>0</v>
      </c>
      <c r="M8" s="264">
        <f t="shared" ref="M8:M11" si="2">IFERROR(J8/D8,0)</f>
        <v>0</v>
      </c>
    </row>
    <row r="9" spans="1:13">
      <c r="A9" s="273" t="s">
        <v>52</v>
      </c>
      <c r="B9" s="607">
        <v>0</v>
      </c>
      <c r="C9" s="608">
        <v>0</v>
      </c>
      <c r="D9" s="609">
        <f>B9+C9</f>
        <v>0</v>
      </c>
      <c r="E9" s="614">
        <v>0</v>
      </c>
      <c r="F9" s="613">
        <v>0</v>
      </c>
      <c r="G9" s="609">
        <f>E9+F9</f>
        <v>0</v>
      </c>
      <c r="H9" s="612">
        <v>0</v>
      </c>
      <c r="I9" s="613">
        <v>0</v>
      </c>
      <c r="J9" s="609">
        <f>H9+I9</f>
        <v>0</v>
      </c>
      <c r="K9" s="454">
        <f t="shared" si="0"/>
        <v>0</v>
      </c>
      <c r="L9" s="272">
        <f t="shared" si="1"/>
        <v>0</v>
      </c>
      <c r="M9" s="264">
        <f t="shared" si="2"/>
        <v>0</v>
      </c>
    </row>
    <row r="10" spans="1:13">
      <c r="A10" s="273" t="s">
        <v>53</v>
      </c>
      <c r="B10" s="607">
        <v>0</v>
      </c>
      <c r="C10" s="608">
        <v>0</v>
      </c>
      <c r="D10" s="609">
        <f>B10+C10</f>
        <v>0</v>
      </c>
      <c r="E10" s="614">
        <v>0</v>
      </c>
      <c r="F10" s="613">
        <v>0</v>
      </c>
      <c r="G10" s="609">
        <f>E10+F10</f>
        <v>0</v>
      </c>
      <c r="H10" s="612">
        <v>0</v>
      </c>
      <c r="I10" s="613">
        <v>0</v>
      </c>
      <c r="J10" s="609">
        <f>H10+I10</f>
        <v>0</v>
      </c>
      <c r="K10" s="454">
        <f t="shared" si="0"/>
        <v>0</v>
      </c>
      <c r="L10" s="272">
        <f t="shared" si="1"/>
        <v>0</v>
      </c>
      <c r="M10" s="264">
        <f t="shared" si="2"/>
        <v>0</v>
      </c>
    </row>
    <row r="11" spans="1:13">
      <c r="A11" s="273" t="s">
        <v>29</v>
      </c>
      <c r="B11" s="607">
        <v>44555.6</v>
      </c>
      <c r="C11" s="608">
        <v>44555.5</v>
      </c>
      <c r="D11" s="609">
        <f>B11+C11</f>
        <v>89111.1</v>
      </c>
      <c r="E11" s="607">
        <v>7826</v>
      </c>
      <c r="F11" s="608">
        <v>7826</v>
      </c>
      <c r="G11" s="609">
        <f>E11+F11</f>
        <v>15652</v>
      </c>
      <c r="H11" s="607">
        <v>9999</v>
      </c>
      <c r="I11" s="608">
        <v>9999</v>
      </c>
      <c r="J11" s="609">
        <f>H11+I11</f>
        <v>19998</v>
      </c>
      <c r="K11" s="454">
        <f t="shared" si="0"/>
        <v>0.22441623499627433</v>
      </c>
      <c r="L11" s="272">
        <f t="shared" si="1"/>
        <v>0.22441673867423775</v>
      </c>
      <c r="M11" s="264">
        <f t="shared" si="2"/>
        <v>0.22441648683497339</v>
      </c>
    </row>
    <row r="12" spans="1:13">
      <c r="A12" s="274" t="s">
        <v>30</v>
      </c>
      <c r="B12" s="612">
        <v>0</v>
      </c>
      <c r="C12" s="615">
        <v>0</v>
      </c>
      <c r="D12" s="616">
        <v>0</v>
      </c>
      <c r="E12" s="614">
        <v>0</v>
      </c>
      <c r="F12" s="613">
        <v>0</v>
      </c>
      <c r="G12" s="609">
        <v>0</v>
      </c>
      <c r="H12" s="612">
        <v>0</v>
      </c>
      <c r="I12" s="613">
        <v>0</v>
      </c>
      <c r="J12" s="609">
        <v>0</v>
      </c>
      <c r="K12" s="454">
        <f t="shared" ref="K12:K13" si="3">IFERROR(H12/B12,0)</f>
        <v>0</v>
      </c>
      <c r="L12" s="272">
        <f t="shared" ref="L12:L13" si="4">IFERROR(I12/C12,0)</f>
        <v>0</v>
      </c>
      <c r="M12" s="264">
        <f t="shared" ref="M12:M13" si="5">IFERROR(J12/D12,0)</f>
        <v>0</v>
      </c>
    </row>
    <row r="13" spans="1:13">
      <c r="A13" s="275" t="s">
        <v>31</v>
      </c>
      <c r="B13" s="612">
        <v>0</v>
      </c>
      <c r="C13" s="613">
        <v>0</v>
      </c>
      <c r="D13" s="609">
        <v>0</v>
      </c>
      <c r="E13" s="614">
        <v>0</v>
      </c>
      <c r="F13" s="613">
        <v>0</v>
      </c>
      <c r="G13" s="609">
        <v>0</v>
      </c>
      <c r="H13" s="612">
        <v>0</v>
      </c>
      <c r="I13" s="613">
        <v>0</v>
      </c>
      <c r="J13" s="609">
        <v>0</v>
      </c>
      <c r="K13" s="454">
        <f t="shared" si="3"/>
        <v>0</v>
      </c>
      <c r="L13" s="272">
        <f t="shared" si="4"/>
        <v>0</v>
      </c>
      <c r="M13" s="264">
        <f t="shared" si="5"/>
        <v>0</v>
      </c>
    </row>
    <row r="14" spans="1:13" ht="14.25" customHeight="1" thickBot="1">
      <c r="A14" s="276"/>
      <c r="B14" s="617"/>
      <c r="C14" s="618"/>
      <c r="D14" s="619"/>
      <c r="E14" s="620"/>
      <c r="F14" s="621"/>
      <c r="G14" s="622"/>
      <c r="H14" s="617"/>
      <c r="I14" s="618"/>
      <c r="J14" s="619"/>
      <c r="K14" s="455"/>
      <c r="L14" s="456"/>
      <c r="M14" s="457"/>
    </row>
    <row r="15" spans="1:13" ht="13.5" thickBot="1">
      <c r="A15" s="474"/>
      <c r="B15" s="623"/>
      <c r="C15" s="624"/>
      <c r="D15" s="625"/>
      <c r="E15" s="623"/>
      <c r="F15" s="624"/>
      <c r="G15" s="625"/>
      <c r="H15" s="623"/>
      <c r="I15" s="624"/>
      <c r="J15" s="625"/>
      <c r="K15" s="476"/>
      <c r="L15" s="477"/>
      <c r="M15" s="475"/>
    </row>
    <row r="16" spans="1:13" ht="13.5" thickBot="1">
      <c r="A16" s="458" t="s">
        <v>54</v>
      </c>
      <c r="B16" s="626">
        <f t="shared" ref="B16:J16" si="6">SUM(B7:B14)</f>
        <v>459345.36504827853</v>
      </c>
      <c r="C16" s="627">
        <f t="shared" si="6"/>
        <v>579765.80241527641</v>
      </c>
      <c r="D16" s="628">
        <f t="shared" si="6"/>
        <v>1039111.1674635549</v>
      </c>
      <c r="E16" s="626">
        <f t="shared" si="6"/>
        <v>170619.66999999998</v>
      </c>
      <c r="F16" s="627">
        <f t="shared" si="6"/>
        <v>28463.100000000002</v>
      </c>
      <c r="G16" s="628">
        <f t="shared" si="6"/>
        <v>199082.77</v>
      </c>
      <c r="H16" s="626">
        <f t="shared" si="6"/>
        <v>494922</v>
      </c>
      <c r="I16" s="627">
        <f t="shared" si="6"/>
        <v>352765</v>
      </c>
      <c r="J16" s="628">
        <f t="shared" si="6"/>
        <v>847687</v>
      </c>
      <c r="K16" s="478">
        <f>H16/B16</f>
        <v>1.0774507324091149</v>
      </c>
      <c r="L16" s="479">
        <f>I16/C16</f>
        <v>0.60846120714674445</v>
      </c>
      <c r="M16" s="480">
        <f>J16/D16</f>
        <v>0.81578085823981983</v>
      </c>
    </row>
    <row r="17" spans="1:13">
      <c r="A17" s="253"/>
      <c r="B17" s="253"/>
      <c r="C17" s="253"/>
      <c r="D17" s="277"/>
      <c r="E17" s="253"/>
      <c r="F17" s="253"/>
      <c r="G17" s="253"/>
      <c r="H17" s="253"/>
      <c r="I17" s="253" t="s">
        <v>55</v>
      </c>
      <c r="J17" s="253"/>
      <c r="K17" s="253"/>
      <c r="L17" s="253"/>
      <c r="M17" s="253"/>
    </row>
    <row r="18" spans="1:13">
      <c r="A18" s="967" t="s">
        <v>56</v>
      </c>
      <c r="B18" s="968"/>
      <c r="C18" s="968"/>
      <c r="D18" s="968"/>
      <c r="E18" s="968"/>
      <c r="F18" s="968"/>
      <c r="G18" s="583"/>
      <c r="H18" s="583"/>
      <c r="I18" s="583"/>
      <c r="J18" s="583"/>
      <c r="K18" s="583"/>
      <c r="L18" s="583"/>
      <c r="M18" s="583"/>
    </row>
    <row r="19" spans="1:13" ht="12.75" customHeight="1">
      <c r="A19" s="967" t="s">
        <v>57</v>
      </c>
      <c r="B19" s="967"/>
      <c r="C19" s="967"/>
      <c r="D19" s="967"/>
      <c r="E19" s="967"/>
      <c r="F19" s="967"/>
      <c r="G19" s="967"/>
      <c r="H19" s="967"/>
      <c r="I19" s="967"/>
      <c r="J19" s="967"/>
      <c r="K19" s="967"/>
      <c r="L19" s="967"/>
      <c r="M19" s="967"/>
    </row>
    <row r="20" spans="1:13">
      <c r="A20" s="967" t="s">
        <v>58</v>
      </c>
      <c r="B20" s="968"/>
      <c r="C20" s="968"/>
      <c r="D20" s="968"/>
      <c r="E20" s="968"/>
      <c r="F20" s="968"/>
      <c r="G20" s="583"/>
      <c r="H20" s="583"/>
      <c r="I20" s="583"/>
      <c r="J20" s="583"/>
      <c r="K20" s="583"/>
      <c r="L20" s="583"/>
      <c r="M20" s="583"/>
    </row>
    <row r="21" spans="1:13">
      <c r="A21" s="967" t="s">
        <v>59</v>
      </c>
      <c r="B21" s="968"/>
      <c r="C21" s="968"/>
      <c r="D21" s="968"/>
      <c r="E21" s="968"/>
      <c r="F21" s="968"/>
      <c r="G21" s="583"/>
      <c r="H21" s="583"/>
      <c r="I21" s="583"/>
      <c r="J21" s="583"/>
      <c r="K21" s="583"/>
      <c r="L21" s="583"/>
      <c r="M21" s="583"/>
    </row>
    <row r="22" spans="1:13">
      <c r="A22" s="967" t="s">
        <v>60</v>
      </c>
      <c r="B22" s="968"/>
      <c r="C22" s="968"/>
      <c r="D22" s="968"/>
      <c r="E22" s="968"/>
      <c r="F22" s="968"/>
      <c r="G22" s="583"/>
      <c r="H22" s="583"/>
      <c r="I22" s="583"/>
      <c r="J22" s="583"/>
      <c r="K22" s="583"/>
      <c r="L22" s="583"/>
      <c r="M22" s="583"/>
    </row>
    <row r="23" spans="1:13" ht="12.75" customHeight="1">
      <c r="I23" s="947"/>
      <c r="J23" s="947"/>
      <c r="K23" s="947"/>
      <c r="L23" s="947"/>
      <c r="M23" s="947"/>
    </row>
    <row r="24" spans="1:13">
      <c r="A24" s="965" t="s">
        <v>45</v>
      </c>
      <c r="B24" s="966"/>
      <c r="C24" s="966"/>
      <c r="D24" s="966"/>
      <c r="E24" s="966"/>
      <c r="F24" s="966"/>
      <c r="G24" s="966"/>
      <c r="H24" s="966"/>
    </row>
    <row r="27" spans="1:13">
      <c r="I27" s="600"/>
      <c r="J27" s="673"/>
    </row>
    <row r="28" spans="1:13">
      <c r="I28" s="673"/>
      <c r="J28" s="673"/>
    </row>
    <row r="29" spans="1:13">
      <c r="C29" s="278"/>
      <c r="D29" s="673"/>
      <c r="G29" s="278"/>
    </row>
    <row r="31" spans="1:13">
      <c r="D31" s="673"/>
    </row>
    <row r="32" spans="1:13">
      <c r="H32" s="279"/>
    </row>
  </sheetData>
  <mergeCells count="13">
    <mergeCell ref="A1:M1"/>
    <mergeCell ref="A2:M2"/>
    <mergeCell ref="A3:M3"/>
    <mergeCell ref="B4:D4"/>
    <mergeCell ref="E4:G4"/>
    <mergeCell ref="H4:J4"/>
    <mergeCell ref="K4:M4"/>
    <mergeCell ref="A24:H24"/>
    <mergeCell ref="A18:F18"/>
    <mergeCell ref="A20:F20"/>
    <mergeCell ref="A21:F21"/>
    <mergeCell ref="A22:F22"/>
    <mergeCell ref="A19:M19"/>
  </mergeCells>
  <printOptions horizontalCentered="1" verticalCentered="1"/>
  <pageMargins left="0.25" right="0.25" top="0.5" bottom="0.5" header="0.5" footer="0.5"/>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29"/>
  <sheetViews>
    <sheetView zoomScale="110" zoomScaleNormal="110" workbookViewId="0">
      <selection activeCell="G12" sqref="G12"/>
    </sheetView>
  </sheetViews>
  <sheetFormatPr defaultColWidth="9.42578125" defaultRowHeight="12.75"/>
  <cols>
    <col min="1" max="1" width="48.5703125" customWidth="1"/>
    <col min="2" max="6" width="9.5703125" customWidth="1"/>
    <col min="7" max="7" width="12.5703125" customWidth="1"/>
  </cols>
  <sheetData>
    <row r="1" spans="1:7" ht="15.75">
      <c r="A1" s="985" t="s">
        <v>510</v>
      </c>
      <c r="B1" s="985"/>
      <c r="C1" s="985"/>
      <c r="D1" s="985"/>
      <c r="E1" s="985"/>
      <c r="F1" s="985"/>
      <c r="G1" s="985"/>
    </row>
    <row r="2" spans="1:7" ht="15.75">
      <c r="A2" s="1016" t="s">
        <v>1</v>
      </c>
      <c r="B2" s="1016"/>
      <c r="C2" s="1016"/>
      <c r="D2" s="1016"/>
      <c r="E2" s="1016"/>
      <c r="F2" s="1016"/>
      <c r="G2" s="1016"/>
    </row>
    <row r="3" spans="1:7" ht="16.5" thickBot="1">
      <c r="A3" s="1164" t="s">
        <v>2</v>
      </c>
      <c r="B3" s="1164"/>
      <c r="C3" s="1164"/>
      <c r="D3" s="1164"/>
      <c r="E3" s="1164"/>
      <c r="F3" s="1164"/>
      <c r="G3" s="1164"/>
    </row>
    <row r="4" spans="1:7" ht="13.5" customHeight="1" thickBot="1">
      <c r="A4" s="1165" t="s">
        <v>511</v>
      </c>
      <c r="B4" s="1166" t="s">
        <v>512</v>
      </c>
      <c r="C4" s="1166"/>
      <c r="D4" s="1166"/>
      <c r="E4" s="1166"/>
      <c r="F4" s="1166" t="s">
        <v>513</v>
      </c>
      <c r="G4" s="1167"/>
    </row>
    <row r="5" spans="1:7" ht="13.5" customHeight="1" thickBot="1">
      <c r="A5" s="1165"/>
      <c r="B5" s="1168" t="s">
        <v>514</v>
      </c>
      <c r="C5" s="1168"/>
      <c r="D5" s="1168"/>
      <c r="E5" s="1168"/>
      <c r="F5" s="1166"/>
      <c r="G5" s="1167"/>
    </row>
    <row r="6" spans="1:7" ht="24.75" customHeight="1">
      <c r="A6" s="1165"/>
      <c r="B6" s="817" t="s">
        <v>515</v>
      </c>
      <c r="C6" s="817" t="s">
        <v>516</v>
      </c>
      <c r="D6" s="817" t="s">
        <v>517</v>
      </c>
      <c r="E6" s="817" t="s">
        <v>518</v>
      </c>
      <c r="F6" s="818" t="s">
        <v>519</v>
      </c>
      <c r="G6" s="819" t="s">
        <v>520</v>
      </c>
    </row>
    <row r="7" spans="1:7">
      <c r="A7" s="857" t="s">
        <v>521</v>
      </c>
      <c r="B7" s="859"/>
      <c r="C7" s="858" t="s">
        <v>522</v>
      </c>
      <c r="D7" s="856"/>
      <c r="E7" s="856"/>
      <c r="F7" s="860">
        <v>128</v>
      </c>
      <c r="G7" s="895">
        <v>1054</v>
      </c>
    </row>
    <row r="8" spans="1:7">
      <c r="A8" s="857" t="s">
        <v>523</v>
      </c>
      <c r="B8" s="858" t="s">
        <v>522</v>
      </c>
      <c r="C8" s="858"/>
      <c r="D8" s="856"/>
      <c r="E8" s="856"/>
      <c r="F8" s="821">
        <v>0</v>
      </c>
      <c r="G8" s="896">
        <v>1</v>
      </c>
    </row>
    <row r="9" spans="1:7">
      <c r="A9" s="822" t="s">
        <v>524</v>
      </c>
      <c r="B9" s="823"/>
      <c r="C9" s="823" t="s">
        <v>522</v>
      </c>
      <c r="D9" s="824" t="s">
        <v>522</v>
      </c>
      <c r="E9" s="825"/>
      <c r="F9" s="821">
        <v>0</v>
      </c>
      <c r="G9" s="896">
        <v>2</v>
      </c>
    </row>
    <row r="10" spans="1:7">
      <c r="A10" s="822" t="s">
        <v>525</v>
      </c>
      <c r="B10" s="823"/>
      <c r="C10" s="823" t="s">
        <v>522</v>
      </c>
      <c r="D10" s="824"/>
      <c r="E10" s="825"/>
      <c r="F10" s="821">
        <v>0</v>
      </c>
      <c r="G10" s="896">
        <v>3</v>
      </c>
    </row>
    <row r="11" spans="1:7">
      <c r="A11" s="822" t="s">
        <v>526</v>
      </c>
      <c r="B11" s="823"/>
      <c r="C11" s="823" t="s">
        <v>522</v>
      </c>
      <c r="D11" s="824"/>
      <c r="E11" s="825"/>
      <c r="F11" s="821">
        <v>0</v>
      </c>
      <c r="G11" s="896">
        <v>0</v>
      </c>
    </row>
    <row r="12" spans="1:7">
      <c r="A12" s="822" t="s">
        <v>527</v>
      </c>
      <c r="B12" s="823"/>
      <c r="C12" s="823" t="s">
        <v>522</v>
      </c>
      <c r="D12" s="824"/>
      <c r="E12" s="825"/>
      <c r="F12" s="821">
        <v>0</v>
      </c>
      <c r="G12" s="896">
        <v>2</v>
      </c>
    </row>
    <row r="13" spans="1:7">
      <c r="A13" s="822" t="s">
        <v>528</v>
      </c>
      <c r="B13" s="823"/>
      <c r="C13" s="823" t="s">
        <v>522</v>
      </c>
      <c r="D13" s="824"/>
      <c r="E13" s="825"/>
      <c r="F13" s="821">
        <v>0</v>
      </c>
      <c r="G13" s="896">
        <v>1</v>
      </c>
    </row>
    <row r="14" spans="1:7">
      <c r="A14" s="822" t="s">
        <v>529</v>
      </c>
      <c r="B14" s="823"/>
      <c r="C14" s="823" t="s">
        <v>522</v>
      </c>
      <c r="D14" s="824"/>
      <c r="E14" s="825"/>
      <c r="F14" s="821">
        <v>0</v>
      </c>
      <c r="G14" s="896">
        <v>0</v>
      </c>
    </row>
    <row r="15" spans="1:7">
      <c r="A15" s="822" t="s">
        <v>530</v>
      </c>
      <c r="B15" s="826"/>
      <c r="C15" s="827" t="s">
        <v>522</v>
      </c>
      <c r="D15" s="828"/>
      <c r="E15" s="829"/>
      <c r="F15" s="821">
        <v>0</v>
      </c>
      <c r="G15" s="896">
        <v>0</v>
      </c>
    </row>
    <row r="16" spans="1:7">
      <c r="A16" s="822" t="s">
        <v>531</v>
      </c>
      <c r="B16" s="826"/>
      <c r="C16" s="827" t="s">
        <v>522</v>
      </c>
      <c r="D16" s="828"/>
      <c r="E16" s="829"/>
      <c r="F16" s="821">
        <v>0</v>
      </c>
      <c r="G16" s="896">
        <v>1</v>
      </c>
    </row>
    <row r="17" spans="1:11">
      <c r="A17" s="822" t="s">
        <v>532</v>
      </c>
      <c r="B17" s="826"/>
      <c r="C17" s="827" t="s">
        <v>522</v>
      </c>
      <c r="D17" s="828"/>
      <c r="E17" s="829"/>
      <c r="F17" s="821">
        <v>0</v>
      </c>
      <c r="G17" s="896">
        <v>3</v>
      </c>
    </row>
    <row r="18" spans="1:11">
      <c r="A18" s="822" t="s">
        <v>533</v>
      </c>
      <c r="B18" s="826"/>
      <c r="C18" s="827" t="s">
        <v>522</v>
      </c>
      <c r="D18" s="828"/>
      <c r="E18" s="829" t="s">
        <v>522</v>
      </c>
      <c r="F18" s="821">
        <v>0</v>
      </c>
      <c r="G18" s="896">
        <v>7</v>
      </c>
    </row>
    <row r="19" spans="1:11">
      <c r="A19" s="822" t="s">
        <v>534</v>
      </c>
      <c r="B19" s="830"/>
      <c r="C19" s="823" t="s">
        <v>522</v>
      </c>
      <c r="D19" s="824"/>
      <c r="E19" s="825"/>
      <c r="F19" s="821">
        <v>0</v>
      </c>
      <c r="G19" s="896">
        <v>1</v>
      </c>
    </row>
    <row r="20" spans="1:11">
      <c r="A20" s="822" t="s">
        <v>535</v>
      </c>
      <c r="B20" s="830"/>
      <c r="C20" s="823"/>
      <c r="D20" s="824"/>
      <c r="E20" s="825"/>
      <c r="F20" s="821"/>
      <c r="G20" s="896">
        <v>1</v>
      </c>
    </row>
    <row r="21" spans="1:11">
      <c r="A21" s="822" t="s">
        <v>536</v>
      </c>
      <c r="B21" s="823" t="s">
        <v>522</v>
      </c>
      <c r="C21" s="823"/>
      <c r="D21" s="824"/>
      <c r="E21" s="825"/>
      <c r="F21" s="821">
        <v>0</v>
      </c>
      <c r="G21" s="896">
        <v>3</v>
      </c>
    </row>
    <row r="22" spans="1:11">
      <c r="A22" s="831" t="s">
        <v>537</v>
      </c>
      <c r="B22" s="823"/>
      <c r="C22" s="823" t="s">
        <v>522</v>
      </c>
      <c r="D22" s="824"/>
      <c r="E22" s="825"/>
      <c r="F22" s="821">
        <v>0</v>
      </c>
      <c r="G22" s="896">
        <v>10</v>
      </c>
    </row>
    <row r="23" spans="1:11">
      <c r="A23" s="831" t="s">
        <v>538</v>
      </c>
      <c r="B23" s="823"/>
      <c r="C23" s="823" t="s">
        <v>522</v>
      </c>
      <c r="D23" s="824"/>
      <c r="E23" s="825"/>
      <c r="F23" s="821">
        <v>1</v>
      </c>
      <c r="G23" s="896">
        <v>5</v>
      </c>
    </row>
    <row r="24" spans="1:11">
      <c r="A24" s="831" t="s">
        <v>539</v>
      </c>
      <c r="B24" s="823"/>
      <c r="C24" s="823" t="s">
        <v>522</v>
      </c>
      <c r="D24" s="824"/>
      <c r="E24" s="829"/>
      <c r="F24" s="821">
        <v>0</v>
      </c>
      <c r="G24" s="896">
        <v>0</v>
      </c>
    </row>
    <row r="25" spans="1:11">
      <c r="A25" s="820" t="s">
        <v>540</v>
      </c>
      <c r="B25" s="823"/>
      <c r="C25" s="823" t="s">
        <v>522</v>
      </c>
      <c r="D25" s="824"/>
      <c r="E25" s="825"/>
      <c r="F25" s="821">
        <v>0</v>
      </c>
      <c r="G25" s="896">
        <v>0</v>
      </c>
    </row>
    <row r="26" spans="1:11" ht="13.5" thickBot="1">
      <c r="A26" s="832" t="s">
        <v>541</v>
      </c>
      <c r="B26" s="833"/>
      <c r="C26" s="834"/>
      <c r="D26" s="834"/>
      <c r="E26" s="834"/>
      <c r="F26" s="897">
        <f>SUM(F7:F25)</f>
        <v>129</v>
      </c>
      <c r="G26" s="898">
        <f>SUM(G7:G25)</f>
        <v>1094</v>
      </c>
    </row>
    <row r="27" spans="1:11" ht="28.5" customHeight="1">
      <c r="A27" s="835"/>
      <c r="B27" s="836"/>
      <c r="C27" s="836"/>
      <c r="D27" s="836"/>
      <c r="E27" s="836"/>
      <c r="F27" s="837"/>
      <c r="G27" s="837"/>
    </row>
    <row r="28" spans="1:11" ht="26.25" customHeight="1">
      <c r="A28" s="1163" t="s">
        <v>542</v>
      </c>
      <c r="B28" s="1163"/>
      <c r="C28" s="1163"/>
      <c r="D28" s="1163"/>
      <c r="E28" s="1163"/>
      <c r="F28" s="1163"/>
      <c r="G28" s="1163"/>
    </row>
    <row r="29" spans="1:11" ht="12.75" customHeight="1">
      <c r="A29" s="1134" t="s">
        <v>155</v>
      </c>
      <c r="B29" s="1134"/>
      <c r="C29" s="1134"/>
      <c r="D29" s="1134"/>
      <c r="E29" s="1134"/>
      <c r="F29" s="1134"/>
      <c r="G29" s="1134"/>
      <c r="H29" s="1134"/>
      <c r="I29" s="1134"/>
      <c r="J29" s="1134"/>
      <c r="K29" s="1134"/>
    </row>
  </sheetData>
  <mergeCells count="9">
    <mergeCell ref="A28:G28"/>
    <mergeCell ref="A29:K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659F-0E56-4E69-B803-28211ABD378D}">
  <sheetPr>
    <pageSetUpPr fitToPage="1"/>
  </sheetPr>
  <dimension ref="A1:R22"/>
  <sheetViews>
    <sheetView workbookViewId="0">
      <selection activeCell="C15" sqref="C15:C16"/>
    </sheetView>
  </sheetViews>
  <sheetFormatPr defaultColWidth="8.5703125" defaultRowHeight="12.75"/>
  <cols>
    <col min="1" max="1" width="10.5703125" customWidth="1"/>
    <col min="2" max="6" width="12.5703125" style="846" customWidth="1"/>
    <col min="7" max="7" width="12.5703125" style="847" customWidth="1"/>
    <col min="8" max="8" width="13.140625" style="846" bestFit="1" customWidth="1"/>
    <col min="9" max="9" width="12.5703125" style="846" customWidth="1"/>
  </cols>
  <sheetData>
    <row r="1" spans="1:10" ht="15.75">
      <c r="A1" s="985" t="s">
        <v>543</v>
      </c>
      <c r="B1" s="985"/>
      <c r="C1" s="985"/>
      <c r="D1" s="985"/>
      <c r="E1" s="985"/>
      <c r="F1" s="985"/>
      <c r="G1" s="985"/>
      <c r="H1" s="985"/>
      <c r="I1" s="985"/>
    </row>
    <row r="2" spans="1:10" ht="15.75">
      <c r="A2" s="1016" t="s">
        <v>1</v>
      </c>
      <c r="B2" s="1048"/>
      <c r="C2" s="1048"/>
      <c r="D2" s="1048"/>
      <c r="E2" s="1048"/>
      <c r="F2" s="1048"/>
      <c r="G2" s="1048"/>
      <c r="H2" s="1048"/>
      <c r="I2" s="1048"/>
    </row>
    <row r="3" spans="1:10" ht="16.5" thickBot="1">
      <c r="A3" s="1016" t="s">
        <v>2</v>
      </c>
      <c r="B3" s="1048"/>
      <c r="C3" s="1048"/>
      <c r="D3" s="1048"/>
      <c r="E3" s="1048"/>
      <c r="F3" s="1048"/>
      <c r="G3" s="1048"/>
      <c r="H3" s="1048"/>
      <c r="I3" s="1048"/>
    </row>
    <row r="4" spans="1:10" ht="39.75">
      <c r="A4" s="946" t="s">
        <v>299</v>
      </c>
      <c r="B4" s="779" t="s">
        <v>544</v>
      </c>
      <c r="C4" s="779" t="s">
        <v>301</v>
      </c>
      <c r="D4" s="779" t="s">
        <v>302</v>
      </c>
      <c r="E4" s="779" t="s">
        <v>11</v>
      </c>
      <c r="F4" s="779" t="s">
        <v>545</v>
      </c>
      <c r="G4" s="838" t="s">
        <v>546</v>
      </c>
      <c r="H4" s="838" t="s">
        <v>547</v>
      </c>
      <c r="I4" s="541" t="s">
        <v>548</v>
      </c>
    </row>
    <row r="5" spans="1:10">
      <c r="A5" s="807" t="s">
        <v>311</v>
      </c>
      <c r="B5" s="869">
        <v>214291</v>
      </c>
      <c r="C5" s="870">
        <v>0</v>
      </c>
      <c r="D5" s="871">
        <v>125922</v>
      </c>
      <c r="E5" s="871">
        <v>340213</v>
      </c>
      <c r="F5" s="871">
        <v>293584</v>
      </c>
      <c r="G5" s="872">
        <v>1.1588267753011063</v>
      </c>
      <c r="H5" s="873">
        <v>6.3925146867132021E-3</v>
      </c>
      <c r="I5" s="874">
        <v>1356449</v>
      </c>
    </row>
    <row r="6" spans="1:10">
      <c r="A6" s="807" t="s">
        <v>312</v>
      </c>
      <c r="B6" s="875">
        <v>216042</v>
      </c>
      <c r="C6" s="876">
        <v>0</v>
      </c>
      <c r="D6" s="877">
        <v>126857</v>
      </c>
      <c r="E6" s="877">
        <v>342899</v>
      </c>
      <c r="F6" s="877">
        <v>293584</v>
      </c>
      <c r="G6" s="878">
        <v>1.1679757752466073</v>
      </c>
      <c r="H6" s="879">
        <v>7.8950539808884442E-3</v>
      </c>
      <c r="I6" s="880">
        <v>1358455</v>
      </c>
    </row>
    <row r="7" spans="1:10">
      <c r="A7" s="807" t="s">
        <v>313</v>
      </c>
      <c r="B7" s="875">
        <v>215946</v>
      </c>
      <c r="C7" s="876">
        <v>0</v>
      </c>
      <c r="D7" s="877">
        <v>126466</v>
      </c>
      <c r="E7" s="877">
        <v>342412</v>
      </c>
      <c r="F7" s="877">
        <v>293584</v>
      </c>
      <c r="G7" s="878">
        <v>1.1663169655022072</v>
      </c>
      <c r="H7" s="879">
        <v>-1.4202432786330668E-3</v>
      </c>
      <c r="I7" s="880">
        <v>1360611</v>
      </c>
    </row>
    <row r="8" spans="1:10">
      <c r="A8" s="807" t="s">
        <v>314</v>
      </c>
      <c r="B8" s="875">
        <v>198341</v>
      </c>
      <c r="C8" s="876">
        <v>0</v>
      </c>
      <c r="D8" s="877">
        <v>141799</v>
      </c>
      <c r="E8" s="877">
        <v>340140</v>
      </c>
      <c r="F8" s="877">
        <v>293584</v>
      </c>
      <c r="G8" s="878">
        <v>1.158578124148455</v>
      </c>
      <c r="H8" s="879">
        <v>-6.6352814737801243E-3</v>
      </c>
      <c r="I8" s="880">
        <v>1344393</v>
      </c>
      <c r="J8" s="839"/>
    </row>
    <row r="9" spans="1:10">
      <c r="A9" s="807" t="s">
        <v>315</v>
      </c>
      <c r="B9" s="875">
        <v>199771</v>
      </c>
      <c r="C9" s="876">
        <v>0</v>
      </c>
      <c r="D9" s="877">
        <v>142731</v>
      </c>
      <c r="E9" s="877">
        <v>342502</v>
      </c>
      <c r="F9" s="877">
        <v>293584</v>
      </c>
      <c r="G9" s="878">
        <v>1.1666235217178047</v>
      </c>
      <c r="H9" s="879">
        <v>6.9441994472864118E-3</v>
      </c>
      <c r="I9" s="880">
        <v>1348209</v>
      </c>
      <c r="J9" s="839"/>
    </row>
    <row r="10" spans="1:10">
      <c r="A10" s="807" t="s">
        <v>316</v>
      </c>
      <c r="B10" s="875">
        <v>200688</v>
      </c>
      <c r="C10" s="876">
        <v>0</v>
      </c>
      <c r="D10" s="877">
        <v>143091</v>
      </c>
      <c r="E10" s="877">
        <v>343779</v>
      </c>
      <c r="F10" s="877">
        <v>293584</v>
      </c>
      <c r="G10" s="878">
        <v>1.1709732137991171</v>
      </c>
      <c r="H10" s="879">
        <v>3.7284453813408391E-3</v>
      </c>
      <c r="I10" s="880">
        <v>1353635</v>
      </c>
      <c r="J10" s="839"/>
    </row>
    <row r="11" spans="1:10">
      <c r="A11" s="807" t="s">
        <v>317</v>
      </c>
      <c r="B11" s="875">
        <v>200427</v>
      </c>
      <c r="C11" s="876">
        <v>0</v>
      </c>
      <c r="D11" s="877">
        <v>142382</v>
      </c>
      <c r="E11" s="877">
        <v>342809</v>
      </c>
      <c r="F11" s="877">
        <v>293584</v>
      </c>
      <c r="G11" s="878">
        <v>1.1676692190310098</v>
      </c>
      <c r="H11" s="879">
        <v>-2.8215801430570221E-3</v>
      </c>
      <c r="I11" s="880">
        <v>1357655</v>
      </c>
    </row>
    <row r="12" spans="1:10">
      <c r="A12" s="807" t="s">
        <v>318</v>
      </c>
      <c r="B12" s="875">
        <v>200542</v>
      </c>
      <c r="C12" s="876">
        <v>0</v>
      </c>
      <c r="D12" s="877">
        <v>142290</v>
      </c>
      <c r="E12" s="877">
        <v>342832</v>
      </c>
      <c r="F12" s="877">
        <v>293584</v>
      </c>
      <c r="G12" s="878">
        <v>1.1677475611749959</v>
      </c>
      <c r="H12" s="879">
        <v>6.7092754274246009E-5</v>
      </c>
      <c r="I12" s="880">
        <v>1361093</v>
      </c>
    </row>
    <row r="13" spans="1:10">
      <c r="A13" s="807" t="s">
        <v>319</v>
      </c>
      <c r="B13" s="875">
        <v>199540</v>
      </c>
      <c r="C13" s="876">
        <v>0</v>
      </c>
      <c r="D13" s="877">
        <v>140883</v>
      </c>
      <c r="E13" s="877">
        <v>340423</v>
      </c>
      <c r="F13" s="877">
        <v>293584</v>
      </c>
      <c r="G13" s="878">
        <v>1.1595420731375006</v>
      </c>
      <c r="H13" s="879">
        <v>-7.0267652961217156E-3</v>
      </c>
      <c r="I13" s="880">
        <v>1368246</v>
      </c>
      <c r="J13" s="76"/>
    </row>
    <row r="14" spans="1:10">
      <c r="A14" s="807" t="s">
        <v>320</v>
      </c>
      <c r="B14" s="875">
        <v>194931</v>
      </c>
      <c r="C14" s="876">
        <v>0</v>
      </c>
      <c r="D14" s="877">
        <v>138201</v>
      </c>
      <c r="E14" s="877">
        <v>333132</v>
      </c>
      <c r="F14" s="877">
        <v>293584</v>
      </c>
      <c r="G14" s="878">
        <v>1.1347076134939234</v>
      </c>
      <c r="H14" s="879">
        <v>-2.1417471792446456E-2</v>
      </c>
      <c r="I14" s="880">
        <v>1373683</v>
      </c>
    </row>
    <row r="15" spans="1:10">
      <c r="A15" s="807" t="s">
        <v>321</v>
      </c>
      <c r="B15" s="877">
        <v>193173</v>
      </c>
      <c r="C15" s="876">
        <v>0</v>
      </c>
      <c r="D15" s="877">
        <v>137263</v>
      </c>
      <c r="E15" s="877">
        <v>330436</v>
      </c>
      <c r="F15" s="877">
        <v>293584</v>
      </c>
      <c r="G15" s="878">
        <v>1.1255245517466892</v>
      </c>
      <c r="H15" s="879">
        <v>-8.0928881044150663E-3</v>
      </c>
      <c r="I15" s="880">
        <v>1378298</v>
      </c>
    </row>
    <row r="16" spans="1:10" ht="13.5" thickBot="1">
      <c r="A16" s="812" t="s">
        <v>322</v>
      </c>
      <c r="B16" s="877">
        <v>187206</v>
      </c>
      <c r="C16" s="876">
        <v>0</v>
      </c>
      <c r="D16" s="877">
        <v>133467</v>
      </c>
      <c r="E16" s="877">
        <v>320673</v>
      </c>
      <c r="F16" s="877">
        <v>293584</v>
      </c>
      <c r="G16" s="878">
        <v>1.0922700147146984</v>
      </c>
      <c r="H16" s="879">
        <v>-2.9545812199639265E-2</v>
      </c>
      <c r="I16" s="880">
        <v>1382051</v>
      </c>
    </row>
    <row r="17" spans="1:18" ht="13.5" thickBot="1">
      <c r="A17" s="814" t="s">
        <v>323</v>
      </c>
      <c r="B17" s="815">
        <f>_xlfn.IFS(B16&lt;&gt;"",B16,B15&lt;&gt;"",B15,B14&lt;&gt;"",B14,B13&lt;&gt;"",B13,B12&lt;&gt;"",B12,B11&lt;&gt;"",B11,B10&lt;&gt;"",B10,B9&lt;&gt;"",B9,B8&lt;&gt;"",B8,B7&lt;&gt;"",B7,B6&lt;&gt;"",B6,B5&lt;&gt;"",B5)</f>
        <v>187206</v>
      </c>
      <c r="C17" s="815">
        <f>_xlfn.IFS(C16&lt;&gt;"",C16,C15&lt;&gt;"",C15,C14&lt;&gt;"",C14,C13&lt;&gt;"",C13,C12&lt;&gt;"",C12,C11&lt;&gt;"",C11,C10&lt;&gt;"",C10,C9&lt;&gt;"",C9,C8&lt;&gt;"",C8,C7&lt;&gt;"",C7,C6&lt;&gt;"",C6,C5&lt;&gt;"",C5)</f>
        <v>0</v>
      </c>
      <c r="D17" s="815">
        <f>_xlfn.IFS(D16&lt;&gt;"",D16,D15&lt;&gt;"",D15,D14&lt;&gt;"",D14,D13&lt;&gt;"",D13,D12&lt;&gt;"",D12,D11&lt;&gt;"",D11,D10&lt;&gt;"",D10,D9&lt;&gt;"",D9,D8&lt;&gt;"",D8,D7&lt;&gt;"",D7,D6&lt;&gt;"",D6,D5&lt;&gt;"",D5)</f>
        <v>133467</v>
      </c>
      <c r="E17" s="815">
        <f>_xlfn.IFS(E16&lt;&gt;0,E16,E15&lt;&gt;0,E15,E14&lt;&gt;0,E14,E13&lt;&gt;0,E13,E12&lt;&gt;0,E12,E11&lt;&gt;0,E11,E10&lt;&gt;0,E10,E9&lt;&gt;0,E9,E8&lt;&gt;0,E8,E7&lt;&gt;0,E7,E6&lt;&gt;0,E6,E5&lt;&gt;0,E5)</f>
        <v>320673</v>
      </c>
      <c r="F17" s="815">
        <f>F16</f>
        <v>293584</v>
      </c>
      <c r="G17" s="840">
        <f t="shared" ref="G17" si="0">E17/F17</f>
        <v>1.0922700147146984</v>
      </c>
      <c r="H17" s="816">
        <f>_xlfn.IFS(H16&lt;&gt;0,H16,H15&lt;&gt;0,H15,H14&lt;&gt;0,H14,H13&lt;&gt;0,H13,H12&lt;&gt;0,H12,H11&lt;&gt;0,H11,H10&lt;&gt;0,H10,H9&lt;&gt;0,H9,H8&lt;&gt;0,H8,H7&lt;&gt;0,H7,H6&lt;&gt;0,H6,H5&lt;&gt;0,H5)</f>
        <v>-2.9545812199639265E-2</v>
      </c>
      <c r="I17" s="841">
        <f>_xlfn.IFS(I16&lt;&gt;"",I16,I15&lt;&gt;"",I15,I14&lt;&gt;"",I14,I13&lt;&gt;"",I13,I12&lt;&gt;"",I12,I11&lt;&gt;"",I11,I10&lt;&gt;"",I10,I9&lt;&gt;"",I9,I8&lt;&gt;"",I8,I7&lt;&gt;"",I7,I6&lt;&gt;"",I6,I5&lt;&gt;"",I5)</f>
        <v>1382051</v>
      </c>
    </row>
    <row r="18" spans="1:18">
      <c r="A18" s="920"/>
      <c r="B18" s="842"/>
      <c r="C18" s="842"/>
      <c r="D18" s="842"/>
      <c r="E18" s="842"/>
      <c r="F18" s="842"/>
      <c r="G18" s="843"/>
      <c r="H18" s="844"/>
      <c r="I18" s="845"/>
    </row>
    <row r="19" spans="1:18">
      <c r="A19" s="1150" t="s">
        <v>504</v>
      </c>
      <c r="B19" s="1150"/>
      <c r="C19" s="1150"/>
      <c r="D19" s="1150"/>
      <c r="E19" s="1150"/>
      <c r="F19" s="1150"/>
      <c r="G19" s="1150"/>
      <c r="H19" s="1150"/>
      <c r="I19" s="1150"/>
      <c r="J19" s="849"/>
      <c r="K19" s="849"/>
      <c r="L19" s="849"/>
      <c r="M19" s="849"/>
      <c r="N19" s="849"/>
      <c r="O19" s="849"/>
      <c r="P19" s="849"/>
      <c r="Q19" s="849"/>
      <c r="R19" s="849"/>
    </row>
    <row r="20" spans="1:18" ht="14.25">
      <c r="A20" s="994" t="s">
        <v>505</v>
      </c>
      <c r="B20" s="994"/>
      <c r="C20" s="994"/>
      <c r="D20" s="994"/>
      <c r="E20" s="994"/>
      <c r="F20" s="994"/>
      <c r="G20" s="994"/>
      <c r="H20" s="994"/>
      <c r="I20" s="994"/>
    </row>
    <row r="22" spans="1:18" ht="25.5" customHeight="1">
      <c r="A22" s="1134" t="s">
        <v>549</v>
      </c>
      <c r="B22" s="1134"/>
      <c r="C22" s="1134"/>
      <c r="D22" s="1134"/>
      <c r="E22" s="1134"/>
      <c r="F22" s="1134"/>
      <c r="G22" s="1134"/>
      <c r="H22" s="1134"/>
      <c r="I22" s="1134"/>
    </row>
  </sheetData>
  <mergeCells count="6">
    <mergeCell ref="A22:I22"/>
    <mergeCell ref="A1:I1"/>
    <mergeCell ref="A2:I2"/>
    <mergeCell ref="A3:I3"/>
    <mergeCell ref="A19:I19"/>
    <mergeCell ref="A20:I20"/>
  </mergeCells>
  <printOptions horizontalCentered="1" verticalCentered="1"/>
  <pageMargins left="0.25" right="0.25" top="0.5" bottom="0.5" header="0.5" footer="0.5"/>
  <pageSetup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N19"/>
  <sheetViews>
    <sheetView workbookViewId="0">
      <selection activeCell="B27" sqref="B27"/>
    </sheetView>
  </sheetViews>
  <sheetFormatPr defaultColWidth="8.5703125" defaultRowHeight="12.75"/>
  <cols>
    <col min="1" max="1" width="18" bestFit="1" customWidth="1"/>
    <col min="2" max="5" width="28.5703125" customWidth="1"/>
    <col min="6" max="12" width="9.5703125" customWidth="1"/>
    <col min="13" max="13" width="13.5703125" customWidth="1"/>
  </cols>
  <sheetData>
    <row r="1" spans="1:7" ht="18.75">
      <c r="A1" s="1171" t="s">
        <v>550</v>
      </c>
      <c r="B1" s="985"/>
      <c r="C1" s="985"/>
      <c r="D1" s="985"/>
      <c r="E1" s="985"/>
    </row>
    <row r="2" spans="1:7" ht="15.75">
      <c r="A2" s="985" t="s">
        <v>1</v>
      </c>
      <c r="B2" s="985"/>
      <c r="C2" s="985"/>
      <c r="D2" s="985"/>
      <c r="E2" s="985"/>
    </row>
    <row r="3" spans="1:7" ht="16.5" thickBot="1">
      <c r="A3" s="1172" t="s">
        <v>2</v>
      </c>
      <c r="B3" s="1172"/>
      <c r="C3" s="1172"/>
      <c r="D3" s="1172"/>
      <c r="E3" s="1172"/>
    </row>
    <row r="4" spans="1:7" ht="14.25">
      <c r="A4" s="1173">
        <v>2021</v>
      </c>
      <c r="B4" s="545" t="s">
        <v>551</v>
      </c>
      <c r="C4" s="546" t="s">
        <v>48</v>
      </c>
      <c r="D4" s="546" t="s">
        <v>552</v>
      </c>
      <c r="E4" s="547" t="s">
        <v>553</v>
      </c>
    </row>
    <row r="5" spans="1:7">
      <c r="A5" s="1174"/>
      <c r="B5" s="921" t="s">
        <v>11</v>
      </c>
      <c r="C5" s="936" t="s">
        <v>11</v>
      </c>
      <c r="D5" s="921" t="s">
        <v>11</v>
      </c>
      <c r="E5" s="922" t="s">
        <v>554</v>
      </c>
    </row>
    <row r="6" spans="1:7">
      <c r="A6" s="193"/>
      <c r="B6" s="177"/>
      <c r="C6" s="177"/>
      <c r="D6" s="177"/>
      <c r="E6" s="178"/>
    </row>
    <row r="7" spans="1:7">
      <c r="A7" s="421"/>
      <c r="B7" s="226"/>
      <c r="C7" s="12"/>
      <c r="D7" s="228"/>
      <c r="E7" s="218"/>
    </row>
    <row r="8" spans="1:7">
      <c r="A8" s="422" t="s">
        <v>555</v>
      </c>
      <c r="B8" s="226">
        <v>265000</v>
      </c>
      <c r="C8" s="12">
        <v>17498.210000000003</v>
      </c>
      <c r="D8" s="70">
        <v>249600.70000000004</v>
      </c>
      <c r="E8" s="218">
        <f>D8/B8</f>
        <v>0.94188943396226432</v>
      </c>
    </row>
    <row r="9" spans="1:7">
      <c r="A9" s="423"/>
      <c r="B9" s="185"/>
      <c r="C9" s="31"/>
      <c r="D9" s="185"/>
      <c r="E9" s="218"/>
    </row>
    <row r="10" spans="1:7">
      <c r="A10" s="423"/>
      <c r="B10" s="226"/>
      <c r="C10" s="12"/>
      <c r="D10" s="70"/>
      <c r="E10" s="218"/>
    </row>
    <row r="11" spans="1:7" ht="13.5" thickBot="1">
      <c r="A11" s="207" t="s">
        <v>554</v>
      </c>
      <c r="B11" s="424">
        <f>SUM(B7:B10)</f>
        <v>265000</v>
      </c>
      <c r="C11" s="424">
        <f t="shared" ref="C11:D11" si="0">SUM(C7:C10)</f>
        <v>17498.210000000003</v>
      </c>
      <c r="D11" s="424">
        <f t="shared" si="0"/>
        <v>249600.70000000004</v>
      </c>
      <c r="E11" s="425">
        <f>SUM(E7:E10)</f>
        <v>0.94188943396226432</v>
      </c>
    </row>
    <row r="12" spans="1:7">
      <c r="A12" s="1"/>
    </row>
    <row r="13" spans="1:7" ht="12.75" customHeight="1">
      <c r="A13" s="1175" t="s">
        <v>556</v>
      </c>
      <c r="B13" s="1175"/>
      <c r="C13" s="1175"/>
      <c r="D13" s="1175"/>
      <c r="E13" s="1175"/>
      <c r="F13" s="947"/>
      <c r="G13" s="947"/>
    </row>
    <row r="14" spans="1:7">
      <c r="A14" s="1175" t="s">
        <v>557</v>
      </c>
      <c r="B14" s="1175"/>
      <c r="C14" s="1175"/>
      <c r="D14" s="1175"/>
      <c r="E14" s="1175"/>
      <c r="F14" s="947"/>
      <c r="G14" s="947"/>
    </row>
    <row r="15" spans="1:7">
      <c r="A15" s="1175"/>
      <c r="B15" s="996"/>
      <c r="C15" s="996"/>
      <c r="D15" s="947"/>
      <c r="E15" s="947"/>
      <c r="F15" s="947"/>
      <c r="G15" s="947"/>
    </row>
    <row r="16" spans="1:7">
      <c r="A16" s="1"/>
    </row>
    <row r="17" spans="1:14">
      <c r="A17" s="1169" t="s">
        <v>558</v>
      </c>
      <c r="B17" s="1170"/>
      <c r="C17" s="1170"/>
      <c r="D17" s="1170"/>
      <c r="E17" s="1170"/>
      <c r="F17" s="2"/>
      <c r="G17" s="2"/>
      <c r="H17" s="2"/>
      <c r="I17" s="2"/>
      <c r="J17" s="2"/>
      <c r="K17" s="2"/>
      <c r="L17" s="2"/>
      <c r="M17" s="2"/>
      <c r="N17" s="2"/>
    </row>
    <row r="18" spans="1:14">
      <c r="B18" s="1"/>
    </row>
    <row r="19" spans="1:14">
      <c r="B19" s="1"/>
    </row>
  </sheetData>
  <mergeCells count="8">
    <mergeCell ref="A17:E17"/>
    <mergeCell ref="A1:E1"/>
    <mergeCell ref="A2:E2"/>
    <mergeCell ref="A3:E3"/>
    <mergeCell ref="A4:A5"/>
    <mergeCell ref="A13:E13"/>
    <mergeCell ref="A14:E14"/>
    <mergeCell ref="A15:C15"/>
  </mergeCells>
  <printOptions horizontalCentered="1" verticalCentered="1"/>
  <pageMargins left="0.25" right="0.25" top="0.5" bottom="0.5" header="0.5" footer="0.5"/>
  <pageSetup scale="8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71"/>
  <sheetViews>
    <sheetView workbookViewId="0">
      <selection activeCell="B4" sqref="B4"/>
    </sheetView>
  </sheetViews>
  <sheetFormatPr defaultColWidth="9.42578125" defaultRowHeight="12.75"/>
  <cols>
    <col min="1" max="1" width="65.140625" customWidth="1"/>
    <col min="2" max="2" width="14.42578125" customWidth="1"/>
  </cols>
  <sheetData>
    <row r="1" spans="1:2" ht="36">
      <c r="A1" s="548" t="s">
        <v>559</v>
      </c>
      <c r="B1" s="522"/>
    </row>
    <row r="2" spans="1:2" ht="18" customHeight="1">
      <c r="A2" s="443" t="s">
        <v>560</v>
      </c>
      <c r="B2" s="444"/>
    </row>
    <row r="3" spans="1:2" ht="18" customHeight="1">
      <c r="A3" s="445" t="s">
        <v>561</v>
      </c>
      <c r="B3" s="446"/>
    </row>
    <row r="4" spans="1:2" ht="17.25" thickBot="1">
      <c r="A4" s="514" t="s">
        <v>562</v>
      </c>
      <c r="B4" s="515">
        <v>173</v>
      </c>
    </row>
    <row r="5" spans="1:2" ht="17.25" thickBot="1">
      <c r="A5" s="516" t="s">
        <v>563</v>
      </c>
      <c r="B5" s="517"/>
    </row>
    <row r="6" spans="1:2" ht="17.25" thickBot="1">
      <c r="A6" s="518" t="s">
        <v>564</v>
      </c>
      <c r="B6" s="519">
        <v>0</v>
      </c>
    </row>
    <row r="7" spans="1:2" ht="16.5">
      <c r="A7" s="75" t="s">
        <v>565</v>
      </c>
      <c r="B7" s="519">
        <v>0</v>
      </c>
    </row>
    <row r="8" spans="1:2" ht="16.5">
      <c r="A8" s="75" t="s">
        <v>566</v>
      </c>
      <c r="B8" s="519">
        <v>0</v>
      </c>
    </row>
    <row r="9" spans="1:2" ht="16.5">
      <c r="A9" s="75" t="s">
        <v>567</v>
      </c>
      <c r="B9" s="519">
        <v>0</v>
      </c>
    </row>
    <row r="10" spans="1:2" ht="16.5">
      <c r="A10" s="75" t="s">
        <v>568</v>
      </c>
      <c r="B10" s="519">
        <v>0</v>
      </c>
    </row>
    <row r="11" spans="1:2" ht="16.5">
      <c r="A11" s="75" t="s">
        <v>569</v>
      </c>
      <c r="B11" s="519">
        <v>0</v>
      </c>
    </row>
    <row r="12" spans="1:2" ht="16.5">
      <c r="A12" s="75" t="s">
        <v>570</v>
      </c>
      <c r="B12" s="519">
        <v>0</v>
      </c>
    </row>
    <row r="13" spans="1:2" ht="16.5">
      <c r="A13" s="75" t="s">
        <v>571</v>
      </c>
      <c r="B13" s="519">
        <v>0</v>
      </c>
    </row>
    <row r="14" spans="1:2" ht="16.5">
      <c r="A14" s="75" t="s">
        <v>572</v>
      </c>
      <c r="B14" s="519">
        <v>0</v>
      </c>
    </row>
    <row r="15" spans="1:2" ht="16.5">
      <c r="A15" s="75" t="s">
        <v>573</v>
      </c>
      <c r="B15" s="519">
        <v>0</v>
      </c>
    </row>
    <row r="16" spans="1:2" ht="16.5">
      <c r="A16" s="75" t="s">
        <v>574</v>
      </c>
      <c r="B16" s="519">
        <v>0</v>
      </c>
    </row>
    <row r="17" spans="1:2" ht="16.5">
      <c r="A17" s="75" t="s">
        <v>575</v>
      </c>
      <c r="B17" s="519">
        <v>0</v>
      </c>
    </row>
    <row r="18" spans="1:2" ht="16.5">
      <c r="A18" s="75" t="s">
        <v>576</v>
      </c>
      <c r="B18" s="519">
        <v>0</v>
      </c>
    </row>
    <row r="19" spans="1:2" ht="16.5">
      <c r="A19" s="75" t="s">
        <v>577</v>
      </c>
      <c r="B19" s="519">
        <v>0</v>
      </c>
    </row>
    <row r="20" spans="1:2" ht="16.5">
      <c r="A20" s="75" t="s">
        <v>578</v>
      </c>
      <c r="B20" s="519">
        <v>0</v>
      </c>
    </row>
    <row r="21" spans="1:2" ht="16.5">
      <c r="A21" s="75" t="s">
        <v>579</v>
      </c>
      <c r="B21" s="519">
        <v>0</v>
      </c>
    </row>
    <row r="22" spans="1:2" ht="16.5">
      <c r="A22" s="75" t="s">
        <v>580</v>
      </c>
      <c r="B22" s="519">
        <v>0</v>
      </c>
    </row>
    <row r="23" spans="1:2" ht="16.5">
      <c r="A23" s="75" t="s">
        <v>581</v>
      </c>
      <c r="B23" s="519">
        <v>0</v>
      </c>
    </row>
    <row r="24" spans="1:2" ht="16.5">
      <c r="A24" s="75" t="s">
        <v>582</v>
      </c>
      <c r="B24" s="519">
        <v>0</v>
      </c>
    </row>
    <row r="25" spans="1:2" ht="16.5">
      <c r="A25" s="75" t="s">
        <v>583</v>
      </c>
      <c r="B25" s="519">
        <v>0</v>
      </c>
    </row>
    <row r="26" spans="1:2" ht="16.5">
      <c r="A26" s="75" t="s">
        <v>584</v>
      </c>
      <c r="B26" s="519">
        <v>0</v>
      </c>
    </row>
    <row r="27" spans="1:2" ht="16.5">
      <c r="A27" s="72" t="s">
        <v>585</v>
      </c>
      <c r="B27" s="447">
        <f>SUM(B6:B26)</f>
        <v>0</v>
      </c>
    </row>
    <row r="28" spans="1:2" ht="17.25" thickBot="1">
      <c r="A28" s="442"/>
      <c r="B28" s="442"/>
    </row>
    <row r="29" spans="1:2" ht="17.25" thickBot="1">
      <c r="A29" s="100" t="s">
        <v>586</v>
      </c>
      <c r="B29" s="101"/>
    </row>
    <row r="30" spans="1:2" ht="17.25" thickBot="1">
      <c r="A30" s="448" t="s">
        <v>587</v>
      </c>
      <c r="B30" s="449">
        <v>0</v>
      </c>
    </row>
    <row r="31" spans="1:2" ht="17.25" thickBot="1">
      <c r="A31" s="448" t="s">
        <v>588</v>
      </c>
      <c r="B31" s="449">
        <v>0</v>
      </c>
    </row>
    <row r="32" spans="1:2" ht="17.25" thickBot="1">
      <c r="A32" s="448" t="s">
        <v>589</v>
      </c>
      <c r="B32" s="449">
        <v>2</v>
      </c>
    </row>
    <row r="33" spans="1:2" ht="17.25" thickBot="1">
      <c r="A33" s="448" t="s">
        <v>590</v>
      </c>
      <c r="B33" s="449">
        <v>1</v>
      </c>
    </row>
    <row r="34" spans="1:2" ht="17.25" thickBot="1">
      <c r="A34" s="448" t="s">
        <v>591</v>
      </c>
      <c r="B34" s="449">
        <v>0</v>
      </c>
    </row>
    <row r="35" spans="1:2" ht="16.5" customHeight="1">
      <c r="A35" s="448" t="s">
        <v>592</v>
      </c>
      <c r="B35" s="449">
        <v>0</v>
      </c>
    </row>
    <row r="36" spans="1:2" ht="16.5">
      <c r="A36" s="448" t="s">
        <v>566</v>
      </c>
      <c r="B36" s="449">
        <v>0</v>
      </c>
    </row>
    <row r="37" spans="1:2" ht="16.5">
      <c r="A37" s="448" t="s">
        <v>593</v>
      </c>
      <c r="B37" s="449">
        <v>0</v>
      </c>
    </row>
    <row r="38" spans="1:2" ht="16.5">
      <c r="A38" s="448" t="s">
        <v>594</v>
      </c>
      <c r="B38" s="449">
        <v>0</v>
      </c>
    </row>
    <row r="39" spans="1:2" ht="16.5">
      <c r="A39" s="448" t="s">
        <v>595</v>
      </c>
      <c r="B39" s="449">
        <v>0</v>
      </c>
    </row>
    <row r="40" spans="1:2" ht="16.5">
      <c r="A40" s="448" t="s">
        <v>596</v>
      </c>
      <c r="B40" s="449">
        <v>1</v>
      </c>
    </row>
    <row r="41" spans="1:2" ht="16.5">
      <c r="A41" s="448" t="s">
        <v>597</v>
      </c>
      <c r="B41" s="449">
        <v>0</v>
      </c>
    </row>
    <row r="42" spans="1:2" ht="16.5">
      <c r="A42" s="448" t="s">
        <v>598</v>
      </c>
      <c r="B42" s="449">
        <v>0</v>
      </c>
    </row>
    <row r="43" spans="1:2" ht="16.5">
      <c r="A43" s="448" t="s">
        <v>599</v>
      </c>
      <c r="B43" s="449">
        <v>0</v>
      </c>
    </row>
    <row r="44" spans="1:2" ht="16.5">
      <c r="A44" s="448" t="s">
        <v>600</v>
      </c>
      <c r="B44" s="449">
        <v>0</v>
      </c>
    </row>
    <row r="45" spans="1:2" ht="16.5">
      <c r="A45" s="448" t="s">
        <v>601</v>
      </c>
      <c r="B45" s="449">
        <v>0</v>
      </c>
    </row>
    <row r="46" spans="1:2" ht="16.5">
      <c r="A46" s="448" t="s">
        <v>602</v>
      </c>
      <c r="B46" s="449">
        <v>0</v>
      </c>
    </row>
    <row r="47" spans="1:2" ht="16.5">
      <c r="A47" s="448" t="s">
        <v>603</v>
      </c>
      <c r="B47" s="449">
        <v>0</v>
      </c>
    </row>
    <row r="48" spans="1:2" ht="16.5">
      <c r="A48" s="448" t="s">
        <v>604</v>
      </c>
      <c r="B48" s="449">
        <v>1</v>
      </c>
    </row>
    <row r="49" spans="1:2" ht="16.5">
      <c r="A49" s="448" t="s">
        <v>605</v>
      </c>
      <c r="B49" s="449">
        <v>0</v>
      </c>
    </row>
    <row r="50" spans="1:2" ht="16.5">
      <c r="A50" s="448" t="s">
        <v>573</v>
      </c>
      <c r="B50" s="449">
        <v>8</v>
      </c>
    </row>
    <row r="51" spans="1:2" ht="16.5">
      <c r="A51" s="448" t="s">
        <v>606</v>
      </c>
      <c r="B51" s="449">
        <v>0</v>
      </c>
    </row>
    <row r="52" spans="1:2" ht="16.5">
      <c r="A52" s="448" t="s">
        <v>574</v>
      </c>
      <c r="B52" s="449">
        <v>3</v>
      </c>
    </row>
    <row r="53" spans="1:2" ht="16.5">
      <c r="A53" s="448" t="s">
        <v>575</v>
      </c>
      <c r="B53" s="449">
        <v>2</v>
      </c>
    </row>
    <row r="54" spans="1:2" ht="16.5">
      <c r="A54" s="448" t="s">
        <v>607</v>
      </c>
      <c r="B54" s="449">
        <v>6</v>
      </c>
    </row>
    <row r="55" spans="1:2" ht="16.5">
      <c r="A55" s="448" t="s">
        <v>608</v>
      </c>
      <c r="B55" s="449">
        <v>0</v>
      </c>
    </row>
    <row r="56" spans="1:2" ht="16.5">
      <c r="A56" s="448" t="s">
        <v>609</v>
      </c>
      <c r="B56" s="449">
        <v>0</v>
      </c>
    </row>
    <row r="57" spans="1:2" ht="16.5">
      <c r="A57" s="448" t="s">
        <v>610</v>
      </c>
      <c r="B57" s="449">
        <v>0</v>
      </c>
    </row>
    <row r="58" spans="1:2" ht="16.5">
      <c r="A58" s="448" t="s">
        <v>611</v>
      </c>
      <c r="B58" s="449">
        <v>0</v>
      </c>
    </row>
    <row r="59" spans="1:2" ht="16.5">
      <c r="A59" s="448" t="s">
        <v>612</v>
      </c>
      <c r="B59" s="449">
        <v>0</v>
      </c>
    </row>
    <row r="60" spans="1:2" ht="16.5">
      <c r="A60" s="448" t="s">
        <v>584</v>
      </c>
      <c r="B60" s="449">
        <v>0</v>
      </c>
    </row>
    <row r="61" spans="1:2" ht="16.5" customHeight="1" thickBot="1">
      <c r="A61" s="450" t="s">
        <v>613</v>
      </c>
      <c r="B61" s="451">
        <f>SUM(B30:B60)</f>
        <v>24</v>
      </c>
    </row>
    <row r="62" spans="1:2" ht="14.25">
      <c r="A62" s="309"/>
      <c r="B62" s="309"/>
    </row>
    <row r="63" spans="1:2" ht="66.75" customHeight="1">
      <c r="A63" s="1177" t="s">
        <v>614</v>
      </c>
      <c r="B63" s="1177"/>
    </row>
    <row r="64" spans="1:2" ht="15">
      <c r="A64" s="73"/>
      <c r="B64" s="309"/>
    </row>
    <row r="65" spans="1:2" ht="50.45" customHeight="1">
      <c r="A65" s="1177" t="s">
        <v>615</v>
      </c>
      <c r="B65" s="1177"/>
    </row>
    <row r="66" spans="1:2" ht="14.25">
      <c r="A66" s="74"/>
      <c r="B66" s="309"/>
    </row>
    <row r="67" spans="1:2" ht="25.5" customHeight="1">
      <c r="A67" s="1134" t="s">
        <v>616</v>
      </c>
      <c r="B67" s="1134"/>
    </row>
    <row r="68" spans="1:2" ht="28.5" customHeight="1">
      <c r="A68" s="1134" t="s">
        <v>617</v>
      </c>
      <c r="B68" s="1134"/>
    </row>
    <row r="69" spans="1:2" ht="12.75" customHeight="1">
      <c r="A69" s="944" t="s">
        <v>618</v>
      </c>
      <c r="B69" s="944"/>
    </row>
    <row r="70" spans="1:2" ht="12.75" customHeight="1">
      <c r="A70" s="944" t="s">
        <v>619</v>
      </c>
      <c r="B70" s="944"/>
    </row>
    <row r="71" spans="1:2" ht="26.25" customHeight="1">
      <c r="A71" s="1176" t="s">
        <v>620</v>
      </c>
      <c r="B71" s="1176"/>
    </row>
  </sheetData>
  <mergeCells count="5">
    <mergeCell ref="A67:B67"/>
    <mergeCell ref="A71:B71"/>
    <mergeCell ref="A63:B63"/>
    <mergeCell ref="A65:B65"/>
    <mergeCell ref="A68:B68"/>
  </mergeCells>
  <printOptions horizontalCentered="1" verticalCentered="1"/>
  <pageMargins left="0.25" right="0.25" top="0.5" bottom="0.5" header="0.5" footer="0.5"/>
  <pageSetup scale="4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09D2C-4D03-4D36-8192-BD8D3187E206}">
  <sheetPr>
    <pageSetUpPr fitToPage="1"/>
  </sheetPr>
  <dimension ref="A1:XFD21"/>
  <sheetViews>
    <sheetView workbookViewId="0">
      <selection activeCell="A3" sqref="A3:G3"/>
    </sheetView>
  </sheetViews>
  <sheetFormatPr defaultColWidth="8.5703125" defaultRowHeight="12.75"/>
  <cols>
    <col min="1" max="1" width="8.5703125" style="8" customWidth="1"/>
    <col min="2" max="2" width="11.5703125" style="5" customWidth="1"/>
    <col min="3" max="3" width="39.42578125" style="5" customWidth="1"/>
    <col min="4" max="4" width="10.5703125" style="5" customWidth="1"/>
    <col min="5" max="5" width="9.5703125" style="5" customWidth="1"/>
    <col min="6" max="6" width="11.5703125" style="5" customWidth="1"/>
    <col min="7" max="7" width="24.5703125" style="5" customWidth="1"/>
  </cols>
  <sheetData>
    <row r="1" spans="1:11" ht="30" customHeight="1">
      <c r="A1" s="1181" t="s">
        <v>621</v>
      </c>
      <c r="B1" s="1182"/>
      <c r="C1" s="1182"/>
      <c r="D1" s="1182"/>
      <c r="E1" s="1182"/>
      <c r="F1" s="1182"/>
      <c r="G1" s="1183"/>
    </row>
    <row r="2" spans="1:11" ht="31.5" customHeight="1">
      <c r="A2" s="1184" t="s">
        <v>1</v>
      </c>
      <c r="B2" s="1185"/>
      <c r="C2" s="1185"/>
      <c r="D2" s="1185"/>
      <c r="E2" s="1185"/>
      <c r="F2" s="1185"/>
      <c r="G2" s="1186"/>
    </row>
    <row r="3" spans="1:11" ht="27.75" customHeight="1">
      <c r="A3" s="1187" t="s">
        <v>622</v>
      </c>
      <c r="B3" s="1188"/>
      <c r="C3" s="1188"/>
      <c r="D3" s="1188"/>
      <c r="E3" s="1188"/>
      <c r="F3" s="1188"/>
      <c r="G3" s="1189"/>
    </row>
    <row r="4" spans="1:11" s="7" customFormat="1" ht="15">
      <c r="A4" s="1190" t="s">
        <v>623</v>
      </c>
      <c r="B4" s="1192" t="s">
        <v>624</v>
      </c>
      <c r="C4" s="1192" t="s">
        <v>625</v>
      </c>
      <c r="D4" s="1194" t="s">
        <v>626</v>
      </c>
      <c r="E4" s="1195"/>
      <c r="F4" s="1195"/>
      <c r="G4" s="1196"/>
    </row>
    <row r="5" spans="1:11" s="20" customFormat="1" ht="46.5" customHeight="1">
      <c r="A5" s="1191"/>
      <c r="B5" s="1193"/>
      <c r="C5" s="1193"/>
      <c r="D5" s="71" t="s">
        <v>627</v>
      </c>
      <c r="E5" s="949" t="s">
        <v>628</v>
      </c>
      <c r="F5" s="949" t="s">
        <v>629</v>
      </c>
      <c r="G5" s="426" t="s">
        <v>630</v>
      </c>
    </row>
    <row r="6" spans="1:11" s="672" customFormat="1" ht="12.75" customHeight="1">
      <c r="A6" s="427" t="s">
        <v>143</v>
      </c>
      <c r="B6" s="227"/>
      <c r="C6" s="227" t="s">
        <v>631</v>
      </c>
      <c r="D6" s="227">
        <v>0</v>
      </c>
      <c r="E6" s="227" t="s">
        <v>143</v>
      </c>
      <c r="F6" s="227">
        <v>0</v>
      </c>
      <c r="G6" s="428" t="s">
        <v>632</v>
      </c>
    </row>
    <row r="7" spans="1:11" s="672" customFormat="1" ht="12.75" customHeight="1">
      <c r="A7" s="427" t="s">
        <v>143</v>
      </c>
      <c r="B7" s="227"/>
      <c r="C7" s="227" t="s">
        <v>633</v>
      </c>
      <c r="D7" s="227">
        <v>0</v>
      </c>
      <c r="E7" s="227" t="s">
        <v>143</v>
      </c>
      <c r="F7" s="227">
        <v>0</v>
      </c>
      <c r="G7" s="428" t="s">
        <v>632</v>
      </c>
    </row>
    <row r="8" spans="1:11" s="672" customFormat="1" ht="12.75" customHeight="1">
      <c r="A8" s="427" t="s">
        <v>143</v>
      </c>
      <c r="B8" s="227"/>
      <c r="C8" s="227" t="s">
        <v>634</v>
      </c>
      <c r="D8" s="227">
        <v>0</v>
      </c>
      <c r="E8" s="227" t="s">
        <v>143</v>
      </c>
      <c r="F8" s="227">
        <v>0</v>
      </c>
      <c r="G8" s="428" t="s">
        <v>632</v>
      </c>
    </row>
    <row r="9" spans="1:11" s="672" customFormat="1" ht="12.75" customHeight="1">
      <c r="A9" s="427" t="s">
        <v>143</v>
      </c>
      <c r="B9" s="227"/>
      <c r="C9" s="227" t="s">
        <v>635</v>
      </c>
      <c r="D9" s="227">
        <v>0</v>
      </c>
      <c r="E9" s="227" t="s">
        <v>143</v>
      </c>
      <c r="F9" s="227">
        <v>0</v>
      </c>
      <c r="G9" s="428" t="s">
        <v>632</v>
      </c>
    </row>
    <row r="10" spans="1:11" s="672" customFormat="1" ht="12.75" customHeight="1">
      <c r="A10" s="427" t="s">
        <v>143</v>
      </c>
      <c r="B10" s="227"/>
      <c r="C10" s="227" t="s">
        <v>636</v>
      </c>
      <c r="D10" s="227">
        <v>0</v>
      </c>
      <c r="E10" s="227" t="s">
        <v>143</v>
      </c>
      <c r="F10" s="227">
        <v>0</v>
      </c>
      <c r="G10" s="428" t="s">
        <v>632</v>
      </c>
    </row>
    <row r="11" spans="1:11" s="672" customFormat="1" ht="12.75" customHeight="1">
      <c r="A11" s="427" t="s">
        <v>143</v>
      </c>
      <c r="B11" s="227"/>
      <c r="C11" s="227" t="s">
        <v>637</v>
      </c>
      <c r="D11" s="227">
        <v>0</v>
      </c>
      <c r="E11" s="227" t="s">
        <v>143</v>
      </c>
      <c r="F11" s="227">
        <v>0</v>
      </c>
      <c r="G11" s="428" t="s">
        <v>632</v>
      </c>
    </row>
    <row r="12" spans="1:11" s="672" customFormat="1" ht="12.75" customHeight="1">
      <c r="A12" s="427" t="s">
        <v>143</v>
      </c>
      <c r="B12" s="227"/>
      <c r="C12" s="227" t="s">
        <v>638</v>
      </c>
      <c r="D12" s="227">
        <v>0</v>
      </c>
      <c r="E12" s="227" t="s">
        <v>143</v>
      </c>
      <c r="F12" s="227">
        <v>0</v>
      </c>
      <c r="G12" s="428" t="s">
        <v>632</v>
      </c>
    </row>
    <row r="13" spans="1:11" s="672" customFormat="1" ht="12.75" customHeight="1">
      <c r="A13" s="427" t="s">
        <v>143</v>
      </c>
      <c r="B13" s="227"/>
      <c r="C13" s="227" t="s">
        <v>639</v>
      </c>
      <c r="D13" s="227">
        <v>0</v>
      </c>
      <c r="E13" s="227" t="s">
        <v>143</v>
      </c>
      <c r="F13" s="227">
        <v>0</v>
      </c>
      <c r="G13" s="428" t="s">
        <v>632</v>
      </c>
    </row>
    <row r="14" spans="1:11" ht="25.5" customHeight="1">
      <c r="A14" s="429" t="s">
        <v>640</v>
      </c>
      <c r="B14" s="229"/>
      <c r="C14" s="229"/>
      <c r="D14" s="287">
        <v>0</v>
      </c>
      <c r="E14" s="229"/>
      <c r="F14" s="287">
        <v>0</v>
      </c>
      <c r="G14" s="430"/>
    </row>
    <row r="15" spans="1:11" ht="25.5">
      <c r="A15" s="431" t="s">
        <v>520</v>
      </c>
      <c r="B15" s="432"/>
      <c r="C15" s="432"/>
      <c r="D15" s="433">
        <v>154</v>
      </c>
      <c r="E15" s="432"/>
      <c r="F15" s="864">
        <v>1567</v>
      </c>
      <c r="G15" s="434"/>
      <c r="J15" s="672"/>
      <c r="K15" s="672"/>
    </row>
    <row r="17" spans="1:16384" customFormat="1" ht="25.5" customHeight="1">
      <c r="A17" s="1134" t="s">
        <v>641</v>
      </c>
      <c r="B17" s="1134"/>
      <c r="C17" s="1134"/>
      <c r="D17" s="1134"/>
      <c r="E17" s="1134"/>
      <c r="F17" s="1134"/>
      <c r="G17" s="1134"/>
      <c r="H17" s="1180"/>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0"/>
      <c r="AI17" s="1180"/>
      <c r="AJ17" s="1180"/>
      <c r="AK17" s="1180"/>
      <c r="AL17" s="1180"/>
      <c r="AM17" s="1180"/>
      <c r="AN17" s="1180"/>
      <c r="AO17" s="1180"/>
      <c r="AP17" s="1180"/>
      <c r="AQ17" s="1180"/>
      <c r="AR17" s="1180"/>
      <c r="AS17" s="1180"/>
      <c r="AT17" s="1180"/>
      <c r="AU17" s="1180"/>
      <c r="AV17" s="1180"/>
      <c r="AW17" s="1180"/>
      <c r="AX17" s="1180"/>
      <c r="AY17" s="1180"/>
      <c r="AZ17" s="1180"/>
      <c r="BA17" s="1180"/>
      <c r="BB17" s="1180"/>
      <c r="BC17" s="1180"/>
      <c r="BD17" s="1180"/>
      <c r="BE17" s="1180"/>
      <c r="BF17" s="1180"/>
      <c r="BG17" s="1180"/>
      <c r="BH17" s="1180"/>
      <c r="BI17" s="1180"/>
      <c r="BJ17" s="1180"/>
      <c r="BK17" s="1180"/>
      <c r="BL17" s="1180"/>
      <c r="BM17" s="1180"/>
      <c r="BN17" s="1180"/>
      <c r="BO17" s="1180"/>
      <c r="BP17" s="1180"/>
      <c r="BQ17" s="1180"/>
      <c r="BR17" s="1180"/>
      <c r="BS17" s="1180"/>
      <c r="BT17" s="1180"/>
      <c r="BU17" s="1180"/>
      <c r="BV17" s="1180"/>
      <c r="BW17" s="1180"/>
      <c r="BX17" s="1180"/>
      <c r="BY17" s="1180"/>
      <c r="BZ17" s="1180"/>
      <c r="CA17" s="1180"/>
      <c r="CB17" s="1180"/>
      <c r="CC17" s="1180"/>
      <c r="CD17" s="1180"/>
      <c r="CE17" s="1180"/>
      <c r="CF17" s="1180"/>
      <c r="CG17" s="1180"/>
      <c r="CH17" s="1180"/>
      <c r="CI17" s="1180"/>
      <c r="CJ17" s="1180"/>
      <c r="CK17" s="1180"/>
      <c r="CL17" s="1180"/>
      <c r="CM17" s="1180"/>
      <c r="CN17" s="1180"/>
      <c r="CO17" s="1180"/>
      <c r="CP17" s="1180"/>
      <c r="CQ17" s="1180"/>
      <c r="CR17" s="1180"/>
      <c r="CS17" s="1180"/>
      <c r="CT17" s="1180"/>
      <c r="CU17" s="1180"/>
      <c r="CV17" s="1180"/>
      <c r="CW17" s="1180"/>
      <c r="CX17" s="1180"/>
      <c r="CY17" s="1180"/>
      <c r="CZ17" s="1180"/>
      <c r="DA17" s="1180"/>
      <c r="DB17" s="1180"/>
      <c r="DC17" s="1180"/>
      <c r="DD17" s="1180"/>
      <c r="DE17" s="1180"/>
      <c r="DF17" s="1180"/>
      <c r="DG17" s="1180"/>
      <c r="DH17" s="1180"/>
      <c r="DI17" s="1180"/>
      <c r="DJ17" s="1180"/>
      <c r="DK17" s="1180"/>
      <c r="DL17" s="1180"/>
      <c r="DM17" s="1180"/>
      <c r="DN17" s="1180"/>
      <c r="DO17" s="1180"/>
      <c r="DP17" s="1180"/>
      <c r="DQ17" s="1180"/>
      <c r="DR17" s="1180"/>
      <c r="DS17" s="1180"/>
      <c r="DT17" s="1180"/>
      <c r="DU17" s="1180"/>
      <c r="DV17" s="1180"/>
      <c r="DW17" s="1180"/>
      <c r="DX17" s="1180"/>
      <c r="DY17" s="1180"/>
      <c r="DZ17" s="1180"/>
      <c r="EA17" s="1180"/>
      <c r="EB17" s="1180"/>
      <c r="EC17" s="1180"/>
      <c r="ED17" s="1180"/>
      <c r="EE17" s="1180"/>
      <c r="EF17" s="1180"/>
      <c r="EG17" s="1180"/>
      <c r="EH17" s="1180"/>
      <c r="EI17" s="1180"/>
      <c r="EJ17" s="1180"/>
      <c r="EK17" s="1180"/>
      <c r="EL17" s="1180"/>
      <c r="EM17" s="1180"/>
      <c r="EN17" s="1180"/>
      <c r="EO17" s="1180"/>
      <c r="EP17" s="1180"/>
      <c r="EQ17" s="1180"/>
      <c r="ER17" s="1180"/>
      <c r="ES17" s="1180"/>
      <c r="ET17" s="1180"/>
      <c r="EU17" s="1180"/>
      <c r="EV17" s="1180"/>
      <c r="EW17" s="1180"/>
      <c r="EX17" s="1180"/>
      <c r="EY17" s="1180"/>
      <c r="EZ17" s="1180"/>
      <c r="FA17" s="1180"/>
      <c r="FB17" s="1180"/>
      <c r="FC17" s="1180"/>
      <c r="FD17" s="1180"/>
      <c r="FE17" s="1180"/>
      <c r="FF17" s="1180"/>
      <c r="FG17" s="1180"/>
      <c r="FH17" s="1180"/>
      <c r="FI17" s="1180"/>
      <c r="FJ17" s="1180"/>
      <c r="FK17" s="1180"/>
      <c r="FL17" s="1180"/>
      <c r="FM17" s="1180"/>
      <c r="FN17" s="1180"/>
      <c r="FO17" s="1180"/>
      <c r="FP17" s="1180"/>
      <c r="FQ17" s="1180"/>
      <c r="FR17" s="1180"/>
      <c r="FS17" s="1180"/>
      <c r="FT17" s="1180"/>
      <c r="FU17" s="1180"/>
      <c r="FV17" s="1180"/>
      <c r="FW17" s="1180"/>
      <c r="FX17" s="1180"/>
      <c r="FY17" s="1180"/>
      <c r="FZ17" s="1180"/>
      <c r="GA17" s="1180"/>
      <c r="GB17" s="1180"/>
      <c r="GC17" s="1180"/>
      <c r="GD17" s="1180"/>
      <c r="GE17" s="1180"/>
      <c r="GF17" s="1180"/>
      <c r="GG17" s="1180"/>
      <c r="GH17" s="1180"/>
      <c r="GI17" s="1180"/>
      <c r="GJ17" s="1180"/>
      <c r="GK17" s="1180"/>
      <c r="GL17" s="1180"/>
      <c r="GM17" s="1180"/>
      <c r="GN17" s="1180"/>
      <c r="GO17" s="1180"/>
      <c r="GP17" s="1180"/>
      <c r="GQ17" s="1180"/>
      <c r="GR17" s="1180"/>
      <c r="GS17" s="1180"/>
      <c r="GT17" s="1180"/>
      <c r="GU17" s="1180"/>
      <c r="GV17" s="1180"/>
      <c r="GW17" s="1180"/>
      <c r="GX17" s="1180"/>
      <c r="GY17" s="1180"/>
      <c r="GZ17" s="1180"/>
      <c r="HA17" s="1180"/>
      <c r="HB17" s="1180"/>
      <c r="HC17" s="1180"/>
      <c r="HD17" s="1180"/>
      <c r="HE17" s="1180"/>
      <c r="HF17" s="1180"/>
      <c r="HG17" s="1180"/>
      <c r="HH17" s="1180"/>
      <c r="HI17" s="1180"/>
      <c r="HJ17" s="1180"/>
      <c r="HK17" s="1180"/>
      <c r="HL17" s="1180"/>
      <c r="HM17" s="1180"/>
      <c r="HN17" s="1180"/>
      <c r="HO17" s="1180"/>
      <c r="HP17" s="1180"/>
      <c r="HQ17" s="1180"/>
      <c r="HR17" s="1180"/>
      <c r="HS17" s="1180"/>
      <c r="HT17" s="1180"/>
      <c r="HU17" s="1180"/>
      <c r="HV17" s="1180"/>
      <c r="HW17" s="1180"/>
      <c r="HX17" s="1180"/>
      <c r="HY17" s="1180"/>
      <c r="HZ17" s="1180"/>
      <c r="IA17" s="1180"/>
      <c r="IB17" s="1180"/>
      <c r="IC17" s="1180"/>
      <c r="ID17" s="1180"/>
      <c r="IE17" s="1180"/>
      <c r="IF17" s="1180"/>
      <c r="IG17" s="1180"/>
      <c r="IH17" s="1180"/>
      <c r="II17" s="1180"/>
      <c r="IJ17" s="1180"/>
      <c r="IK17" s="1180"/>
      <c r="IL17" s="1180"/>
      <c r="IM17" s="1180"/>
      <c r="IN17" s="1180"/>
      <c r="IO17" s="1180"/>
      <c r="IP17" s="1180"/>
      <c r="IQ17" s="1180"/>
      <c r="IR17" s="1180"/>
      <c r="IS17" s="1180"/>
      <c r="IT17" s="1180"/>
      <c r="IU17" s="1180"/>
      <c r="IV17" s="1180"/>
      <c r="IW17" s="1180"/>
      <c r="IX17" s="1180"/>
      <c r="IY17" s="1180"/>
      <c r="IZ17" s="1180"/>
      <c r="JA17" s="1180"/>
      <c r="JB17" s="1180"/>
      <c r="JC17" s="1180"/>
      <c r="JD17" s="1180"/>
      <c r="JE17" s="1180"/>
      <c r="JF17" s="1180"/>
      <c r="JG17" s="1180"/>
      <c r="JH17" s="1180"/>
      <c r="JI17" s="1180"/>
      <c r="JJ17" s="1180"/>
      <c r="JK17" s="1180"/>
      <c r="JL17" s="1180"/>
      <c r="JM17" s="1180"/>
      <c r="JN17" s="1180"/>
      <c r="JO17" s="1180"/>
      <c r="JP17" s="1180"/>
      <c r="JQ17" s="1180"/>
      <c r="JR17" s="1180"/>
      <c r="JS17" s="1180"/>
      <c r="JT17" s="1180"/>
      <c r="JU17" s="1180"/>
      <c r="JV17" s="1180"/>
      <c r="JW17" s="1180"/>
      <c r="JX17" s="1180"/>
      <c r="JY17" s="1180"/>
      <c r="JZ17" s="1180"/>
      <c r="KA17" s="1180"/>
      <c r="KB17" s="1180"/>
      <c r="KC17" s="1180"/>
      <c r="KD17" s="1180"/>
      <c r="KE17" s="1180"/>
      <c r="KF17" s="1180"/>
      <c r="KG17" s="1180"/>
      <c r="KH17" s="1180"/>
      <c r="KI17" s="1180"/>
      <c r="KJ17" s="1180"/>
      <c r="KK17" s="1180"/>
      <c r="KL17" s="1180"/>
      <c r="KM17" s="1180"/>
      <c r="KN17" s="1180"/>
      <c r="KO17" s="1180"/>
      <c r="KP17" s="1180"/>
      <c r="KQ17" s="1180"/>
      <c r="KR17" s="1180"/>
      <c r="KS17" s="1180"/>
      <c r="KT17" s="1180"/>
      <c r="KU17" s="1180"/>
      <c r="KV17" s="1180"/>
      <c r="KW17" s="1180"/>
      <c r="KX17" s="1180"/>
      <c r="KY17" s="1180"/>
      <c r="KZ17" s="1180"/>
      <c r="LA17" s="1180"/>
      <c r="LB17" s="1180"/>
      <c r="LC17" s="1180"/>
      <c r="LD17" s="1180"/>
      <c r="LE17" s="1180"/>
      <c r="LF17" s="1180"/>
      <c r="LG17" s="1180"/>
      <c r="LH17" s="1180"/>
      <c r="LI17" s="1180"/>
      <c r="LJ17" s="1180"/>
      <c r="LK17" s="1180"/>
      <c r="LL17" s="1180"/>
      <c r="LM17" s="1180"/>
      <c r="LN17" s="1180"/>
      <c r="LO17" s="1180"/>
      <c r="LP17" s="1180"/>
      <c r="LQ17" s="1180"/>
      <c r="LR17" s="1180"/>
      <c r="LS17" s="1180"/>
      <c r="LT17" s="1180"/>
      <c r="LU17" s="1180"/>
      <c r="LV17" s="1180"/>
      <c r="LW17" s="1180"/>
      <c r="LX17" s="1180"/>
      <c r="LY17" s="1180"/>
      <c r="LZ17" s="1180"/>
      <c r="MA17" s="1180"/>
      <c r="MB17" s="1180"/>
      <c r="MC17" s="1180"/>
      <c r="MD17" s="1180"/>
      <c r="ME17" s="1180"/>
      <c r="MF17" s="1180"/>
      <c r="MG17" s="1180"/>
      <c r="MH17" s="1180"/>
      <c r="MI17" s="1180"/>
      <c r="MJ17" s="1180"/>
      <c r="MK17" s="1180"/>
      <c r="ML17" s="1180"/>
      <c r="MM17" s="1180"/>
      <c r="MN17" s="1180"/>
      <c r="MO17" s="1180"/>
      <c r="MP17" s="1180"/>
      <c r="MQ17" s="1180"/>
      <c r="MR17" s="1180"/>
      <c r="MS17" s="1180"/>
      <c r="MT17" s="1180"/>
      <c r="MU17" s="1180"/>
      <c r="MV17" s="1180"/>
      <c r="MW17" s="1180"/>
      <c r="MX17" s="1180"/>
      <c r="MY17" s="1180"/>
      <c r="MZ17" s="1180"/>
      <c r="NA17" s="1180"/>
      <c r="NB17" s="1180"/>
      <c r="NC17" s="1180"/>
      <c r="ND17" s="1180"/>
      <c r="NE17" s="1180"/>
      <c r="NF17" s="1180"/>
      <c r="NG17" s="1180"/>
      <c r="NH17" s="1180"/>
      <c r="NI17" s="1180"/>
      <c r="NJ17" s="1180"/>
      <c r="NK17" s="1180"/>
      <c r="NL17" s="1180"/>
      <c r="NM17" s="1180"/>
      <c r="NN17" s="1180"/>
      <c r="NO17" s="1180"/>
      <c r="NP17" s="1180"/>
      <c r="NQ17" s="1180"/>
      <c r="NR17" s="1180"/>
      <c r="NS17" s="1180"/>
      <c r="NT17" s="1180"/>
      <c r="NU17" s="1180"/>
      <c r="NV17" s="1180"/>
      <c r="NW17" s="1180"/>
      <c r="NX17" s="1180"/>
      <c r="NY17" s="1180"/>
      <c r="NZ17" s="1180"/>
      <c r="OA17" s="1180"/>
      <c r="OB17" s="1180"/>
      <c r="OC17" s="1180"/>
      <c r="OD17" s="1180"/>
      <c r="OE17" s="1180"/>
      <c r="OF17" s="1180"/>
      <c r="OG17" s="1180"/>
      <c r="OH17" s="1180"/>
      <c r="OI17" s="1180"/>
      <c r="OJ17" s="1180"/>
      <c r="OK17" s="1180"/>
      <c r="OL17" s="1180"/>
      <c r="OM17" s="1180"/>
      <c r="ON17" s="1180"/>
      <c r="OO17" s="1180"/>
      <c r="OP17" s="1180"/>
      <c r="OQ17" s="1180"/>
      <c r="OR17" s="1180"/>
      <c r="OS17" s="1180"/>
      <c r="OT17" s="1180"/>
      <c r="OU17" s="1180"/>
      <c r="OV17" s="1180"/>
      <c r="OW17" s="1180"/>
      <c r="OX17" s="1180"/>
      <c r="OY17" s="1180"/>
      <c r="OZ17" s="1180"/>
      <c r="PA17" s="1180"/>
      <c r="PB17" s="1180"/>
      <c r="PC17" s="1180"/>
      <c r="PD17" s="1180"/>
      <c r="PE17" s="1180"/>
      <c r="PF17" s="1180"/>
      <c r="PG17" s="1180"/>
      <c r="PH17" s="1180"/>
      <c r="PI17" s="1180"/>
      <c r="PJ17" s="1180"/>
      <c r="PK17" s="1180"/>
      <c r="PL17" s="1180"/>
      <c r="PM17" s="1180"/>
      <c r="PN17" s="1180"/>
      <c r="PO17" s="1180"/>
      <c r="PP17" s="1180"/>
      <c r="PQ17" s="1180"/>
      <c r="PR17" s="1180"/>
      <c r="PS17" s="1180"/>
      <c r="PT17" s="1180"/>
      <c r="PU17" s="1180"/>
      <c r="PV17" s="1180"/>
      <c r="PW17" s="1180"/>
      <c r="PX17" s="1180"/>
      <c r="PY17" s="1180"/>
      <c r="PZ17" s="1180"/>
      <c r="QA17" s="1180"/>
      <c r="QB17" s="1180"/>
      <c r="QC17" s="1180"/>
      <c r="QD17" s="1180"/>
      <c r="QE17" s="1180"/>
      <c r="QF17" s="1180"/>
      <c r="QG17" s="1180"/>
      <c r="QH17" s="1180"/>
      <c r="QI17" s="1180"/>
      <c r="QJ17" s="1180"/>
      <c r="QK17" s="1180"/>
      <c r="QL17" s="1180"/>
      <c r="QM17" s="1180"/>
      <c r="QN17" s="1180"/>
      <c r="QO17" s="1180"/>
      <c r="QP17" s="1180"/>
      <c r="QQ17" s="1180"/>
      <c r="QR17" s="1180"/>
      <c r="QS17" s="1180"/>
      <c r="QT17" s="1180"/>
      <c r="QU17" s="1180"/>
      <c r="QV17" s="1180"/>
      <c r="QW17" s="1180"/>
      <c r="QX17" s="1180"/>
      <c r="QY17" s="1180"/>
      <c r="QZ17" s="1180"/>
      <c r="RA17" s="1180"/>
      <c r="RB17" s="1180"/>
      <c r="RC17" s="1180"/>
      <c r="RD17" s="1180"/>
      <c r="RE17" s="1180"/>
      <c r="RF17" s="1180"/>
      <c r="RG17" s="1180"/>
      <c r="RH17" s="1180"/>
      <c r="RI17" s="1180"/>
      <c r="RJ17" s="1180"/>
      <c r="RK17" s="1180"/>
      <c r="RL17" s="1180"/>
      <c r="RM17" s="1180"/>
      <c r="RN17" s="1180"/>
      <c r="RO17" s="1180"/>
      <c r="RP17" s="1180"/>
      <c r="RQ17" s="1180"/>
      <c r="RR17" s="1180"/>
      <c r="RS17" s="1180"/>
      <c r="RT17" s="1180"/>
      <c r="RU17" s="1180"/>
      <c r="RV17" s="1180"/>
      <c r="RW17" s="1180"/>
      <c r="RX17" s="1180"/>
      <c r="RY17" s="1180"/>
      <c r="RZ17" s="1180"/>
      <c r="SA17" s="1180"/>
      <c r="SB17" s="1180"/>
      <c r="SC17" s="1180"/>
      <c r="SD17" s="1180"/>
      <c r="SE17" s="1180"/>
      <c r="SF17" s="1180"/>
      <c r="SG17" s="1180"/>
      <c r="SH17" s="1180"/>
      <c r="SI17" s="1180"/>
      <c r="SJ17" s="1180"/>
      <c r="SK17" s="1180"/>
      <c r="SL17" s="1180"/>
      <c r="SM17" s="1180"/>
      <c r="SN17" s="1180"/>
      <c r="SO17" s="1180"/>
      <c r="SP17" s="1180"/>
      <c r="SQ17" s="1180"/>
      <c r="SR17" s="1180"/>
      <c r="SS17" s="1180"/>
      <c r="ST17" s="1180"/>
      <c r="SU17" s="1180"/>
      <c r="SV17" s="1180"/>
      <c r="SW17" s="1180"/>
      <c r="SX17" s="1180"/>
      <c r="SY17" s="1180"/>
      <c r="SZ17" s="1180"/>
      <c r="TA17" s="1180"/>
      <c r="TB17" s="1180"/>
      <c r="TC17" s="1180"/>
      <c r="TD17" s="1180"/>
      <c r="TE17" s="1180"/>
      <c r="TF17" s="1180"/>
      <c r="TG17" s="1180"/>
      <c r="TH17" s="1180"/>
      <c r="TI17" s="1180"/>
      <c r="TJ17" s="1180"/>
      <c r="TK17" s="1180"/>
      <c r="TL17" s="1180"/>
      <c r="TM17" s="1180"/>
      <c r="TN17" s="1180"/>
      <c r="TO17" s="1180"/>
      <c r="TP17" s="1180"/>
      <c r="TQ17" s="1180"/>
      <c r="TR17" s="1180"/>
      <c r="TS17" s="1180"/>
      <c r="TT17" s="1180"/>
      <c r="TU17" s="1180"/>
      <c r="TV17" s="1180"/>
      <c r="TW17" s="1180"/>
      <c r="TX17" s="1180"/>
      <c r="TY17" s="1180"/>
      <c r="TZ17" s="1180"/>
      <c r="UA17" s="1180"/>
      <c r="UB17" s="1180"/>
      <c r="UC17" s="1180"/>
      <c r="UD17" s="1180"/>
      <c r="UE17" s="1180"/>
      <c r="UF17" s="1180"/>
      <c r="UG17" s="1180"/>
      <c r="UH17" s="1180"/>
      <c r="UI17" s="1180"/>
      <c r="UJ17" s="1180"/>
      <c r="UK17" s="1180"/>
      <c r="UL17" s="1180"/>
      <c r="UM17" s="1180"/>
      <c r="UN17" s="1180"/>
      <c r="UO17" s="1180"/>
      <c r="UP17" s="1180"/>
      <c r="UQ17" s="1180"/>
      <c r="UR17" s="1180"/>
      <c r="US17" s="1180"/>
      <c r="UT17" s="1180"/>
      <c r="UU17" s="1180"/>
      <c r="UV17" s="1180"/>
      <c r="UW17" s="1180"/>
      <c r="UX17" s="1180"/>
      <c r="UY17" s="1180"/>
      <c r="UZ17" s="1180"/>
      <c r="VA17" s="1180"/>
      <c r="VB17" s="1180"/>
      <c r="VC17" s="1180"/>
      <c r="VD17" s="1180"/>
      <c r="VE17" s="1180"/>
      <c r="VF17" s="1180"/>
      <c r="VG17" s="1180"/>
      <c r="VH17" s="1180"/>
      <c r="VI17" s="1180"/>
      <c r="VJ17" s="1180"/>
      <c r="VK17" s="1180"/>
      <c r="VL17" s="1180"/>
      <c r="VM17" s="1180"/>
      <c r="VN17" s="1180"/>
      <c r="VO17" s="1180"/>
      <c r="VP17" s="1180"/>
      <c r="VQ17" s="1180"/>
      <c r="VR17" s="1180"/>
      <c r="VS17" s="1180"/>
      <c r="VT17" s="1180"/>
      <c r="VU17" s="1180"/>
      <c r="VV17" s="1180"/>
      <c r="VW17" s="1180"/>
      <c r="VX17" s="1180"/>
      <c r="VY17" s="1180"/>
      <c r="VZ17" s="1180"/>
      <c r="WA17" s="1180"/>
      <c r="WB17" s="1180"/>
      <c r="WC17" s="1180"/>
      <c r="WD17" s="1180"/>
      <c r="WE17" s="1180"/>
      <c r="WF17" s="1180"/>
      <c r="WG17" s="1180"/>
      <c r="WH17" s="1180"/>
      <c r="WI17" s="1180"/>
      <c r="WJ17" s="1180"/>
      <c r="WK17" s="1180"/>
      <c r="WL17" s="1180"/>
      <c r="WM17" s="1180"/>
      <c r="WN17" s="1180"/>
      <c r="WO17" s="1180"/>
      <c r="WP17" s="1180"/>
      <c r="WQ17" s="1180"/>
      <c r="WR17" s="1180"/>
      <c r="WS17" s="1180"/>
      <c r="WT17" s="1180"/>
      <c r="WU17" s="1180"/>
      <c r="WV17" s="1180"/>
      <c r="WW17" s="1180"/>
      <c r="WX17" s="1180"/>
      <c r="WY17" s="1180"/>
      <c r="WZ17" s="1180"/>
      <c r="XA17" s="1180"/>
      <c r="XB17" s="1180"/>
      <c r="XC17" s="1180"/>
      <c r="XD17" s="1180"/>
      <c r="XE17" s="1180"/>
      <c r="XF17" s="1180"/>
      <c r="XG17" s="1180"/>
      <c r="XH17" s="1180"/>
      <c r="XI17" s="1180"/>
      <c r="XJ17" s="1180"/>
      <c r="XK17" s="1180"/>
      <c r="XL17" s="1180"/>
      <c r="XM17" s="1180"/>
      <c r="XN17" s="1180"/>
      <c r="XO17" s="1180"/>
      <c r="XP17" s="1180"/>
      <c r="XQ17" s="1180"/>
      <c r="XR17" s="1180"/>
      <c r="XS17" s="1180"/>
      <c r="XT17" s="1180"/>
      <c r="XU17" s="1180"/>
      <c r="XV17" s="1180"/>
      <c r="XW17" s="1180"/>
      <c r="XX17" s="1180"/>
      <c r="XY17" s="1180"/>
      <c r="XZ17" s="1180"/>
      <c r="YA17" s="1180"/>
      <c r="YB17" s="1180"/>
      <c r="YC17" s="1180"/>
      <c r="YD17" s="1180"/>
      <c r="YE17" s="1180"/>
      <c r="YF17" s="1180"/>
      <c r="YG17" s="1180"/>
      <c r="YH17" s="1180"/>
      <c r="YI17" s="1180"/>
      <c r="YJ17" s="1180"/>
      <c r="YK17" s="1180"/>
      <c r="YL17" s="1180"/>
      <c r="YM17" s="1180"/>
      <c r="YN17" s="1180"/>
      <c r="YO17" s="1180"/>
      <c r="YP17" s="1180"/>
      <c r="YQ17" s="1180"/>
      <c r="YR17" s="1180"/>
      <c r="YS17" s="1180"/>
      <c r="YT17" s="1180"/>
      <c r="YU17" s="1180"/>
      <c r="YV17" s="1180"/>
      <c r="YW17" s="1180"/>
      <c r="YX17" s="1180"/>
      <c r="YY17" s="1180"/>
      <c r="YZ17" s="1180"/>
      <c r="ZA17" s="1180"/>
      <c r="ZB17" s="1180"/>
      <c r="ZC17" s="1180"/>
      <c r="ZD17" s="1180"/>
      <c r="ZE17" s="1180"/>
      <c r="ZF17" s="1180"/>
      <c r="ZG17" s="1180"/>
      <c r="ZH17" s="1180"/>
      <c r="ZI17" s="1180"/>
      <c r="ZJ17" s="1180"/>
      <c r="ZK17" s="1180"/>
      <c r="ZL17" s="1180"/>
      <c r="ZM17" s="1180"/>
      <c r="ZN17" s="1180"/>
      <c r="ZO17" s="1180"/>
      <c r="ZP17" s="1180"/>
      <c r="ZQ17" s="1180"/>
      <c r="ZR17" s="1180"/>
      <c r="ZS17" s="1180"/>
      <c r="ZT17" s="1180"/>
      <c r="ZU17" s="1180"/>
      <c r="ZV17" s="1180"/>
      <c r="ZW17" s="1180"/>
      <c r="ZX17" s="1180"/>
      <c r="ZY17" s="1180"/>
      <c r="ZZ17" s="1180"/>
      <c r="AAA17" s="1180"/>
      <c r="AAB17" s="1180"/>
      <c r="AAC17" s="1180"/>
      <c r="AAD17" s="1180"/>
      <c r="AAE17" s="1180"/>
      <c r="AAF17" s="1180"/>
      <c r="AAG17" s="1180"/>
      <c r="AAH17" s="1180"/>
      <c r="AAI17" s="1180"/>
      <c r="AAJ17" s="1180"/>
      <c r="AAK17" s="1180"/>
      <c r="AAL17" s="1180"/>
      <c r="AAM17" s="1180"/>
      <c r="AAN17" s="1180"/>
      <c r="AAO17" s="1180"/>
      <c r="AAP17" s="1180"/>
      <c r="AAQ17" s="1180"/>
      <c r="AAR17" s="1180"/>
      <c r="AAS17" s="1180"/>
      <c r="AAT17" s="1180"/>
      <c r="AAU17" s="1180"/>
      <c r="AAV17" s="1180"/>
      <c r="AAW17" s="1180"/>
      <c r="AAX17" s="1180"/>
      <c r="AAY17" s="1180"/>
      <c r="AAZ17" s="1180"/>
      <c r="ABA17" s="1180"/>
      <c r="ABB17" s="1180"/>
      <c r="ABC17" s="1180"/>
      <c r="ABD17" s="1180"/>
      <c r="ABE17" s="1180"/>
      <c r="ABF17" s="1180"/>
      <c r="ABG17" s="1180"/>
      <c r="ABH17" s="1180"/>
      <c r="ABI17" s="1180"/>
      <c r="ABJ17" s="1180"/>
      <c r="ABK17" s="1180"/>
      <c r="ABL17" s="1180"/>
      <c r="ABM17" s="1180"/>
      <c r="ABN17" s="1180"/>
      <c r="ABO17" s="1180"/>
      <c r="ABP17" s="1180"/>
      <c r="ABQ17" s="1180"/>
      <c r="ABR17" s="1180"/>
      <c r="ABS17" s="1180"/>
      <c r="ABT17" s="1180"/>
      <c r="ABU17" s="1180"/>
      <c r="ABV17" s="1180"/>
      <c r="ABW17" s="1180"/>
      <c r="ABX17" s="1180"/>
      <c r="ABY17" s="1180"/>
      <c r="ABZ17" s="1180"/>
      <c r="ACA17" s="1180"/>
      <c r="ACB17" s="1180"/>
      <c r="ACC17" s="1180"/>
      <c r="ACD17" s="1180"/>
      <c r="ACE17" s="1180"/>
      <c r="ACF17" s="1180"/>
      <c r="ACG17" s="1180"/>
      <c r="ACH17" s="1180"/>
      <c r="ACI17" s="1180"/>
      <c r="ACJ17" s="1180"/>
      <c r="ACK17" s="1180"/>
      <c r="ACL17" s="1180"/>
      <c r="ACM17" s="1180"/>
      <c r="ACN17" s="1180"/>
      <c r="ACO17" s="1180"/>
      <c r="ACP17" s="1180"/>
      <c r="ACQ17" s="1180"/>
      <c r="ACR17" s="1180"/>
      <c r="ACS17" s="1180"/>
      <c r="ACT17" s="1180"/>
      <c r="ACU17" s="1180"/>
      <c r="ACV17" s="1180"/>
      <c r="ACW17" s="1180"/>
      <c r="ACX17" s="1180"/>
      <c r="ACY17" s="1180"/>
      <c r="ACZ17" s="1180"/>
      <c r="ADA17" s="1180"/>
      <c r="ADB17" s="1180"/>
      <c r="ADC17" s="1180"/>
      <c r="ADD17" s="1180"/>
      <c r="ADE17" s="1180"/>
      <c r="ADF17" s="1180"/>
      <c r="ADG17" s="1180"/>
      <c r="ADH17" s="1180"/>
      <c r="ADI17" s="1180"/>
      <c r="ADJ17" s="1180"/>
      <c r="ADK17" s="1180"/>
      <c r="ADL17" s="1180"/>
      <c r="ADM17" s="1180"/>
      <c r="ADN17" s="1180"/>
      <c r="ADO17" s="1180"/>
      <c r="ADP17" s="1180"/>
      <c r="ADQ17" s="1180"/>
      <c r="ADR17" s="1180"/>
      <c r="ADS17" s="1180"/>
      <c r="ADT17" s="1180"/>
      <c r="ADU17" s="1180"/>
      <c r="ADV17" s="1180"/>
      <c r="ADW17" s="1180"/>
      <c r="ADX17" s="1180"/>
      <c r="ADY17" s="1180"/>
      <c r="ADZ17" s="1180"/>
      <c r="AEA17" s="1180"/>
      <c r="AEB17" s="1180"/>
      <c r="AEC17" s="1180"/>
      <c r="AED17" s="1180"/>
      <c r="AEE17" s="1180"/>
      <c r="AEF17" s="1180"/>
      <c r="AEG17" s="1180"/>
      <c r="AEH17" s="1180"/>
      <c r="AEI17" s="1180"/>
      <c r="AEJ17" s="1180"/>
      <c r="AEK17" s="1180"/>
      <c r="AEL17" s="1180"/>
      <c r="AEM17" s="1180"/>
      <c r="AEN17" s="1180"/>
      <c r="AEO17" s="1180"/>
      <c r="AEP17" s="1180"/>
      <c r="AEQ17" s="1180"/>
      <c r="AER17" s="1180"/>
      <c r="AES17" s="1180"/>
      <c r="AET17" s="1180"/>
      <c r="AEU17" s="1180"/>
      <c r="AEV17" s="1180"/>
      <c r="AEW17" s="1180"/>
      <c r="AEX17" s="1180"/>
      <c r="AEY17" s="1180"/>
      <c r="AEZ17" s="1180"/>
      <c r="AFA17" s="1180"/>
      <c r="AFB17" s="1180"/>
      <c r="AFC17" s="1180"/>
      <c r="AFD17" s="1180"/>
      <c r="AFE17" s="1180"/>
      <c r="AFF17" s="1180"/>
      <c r="AFG17" s="1180"/>
      <c r="AFH17" s="1180"/>
      <c r="AFI17" s="1180"/>
      <c r="AFJ17" s="1180"/>
      <c r="AFK17" s="1180"/>
      <c r="AFL17" s="1180"/>
      <c r="AFM17" s="1180"/>
      <c r="AFN17" s="1180"/>
      <c r="AFO17" s="1180"/>
      <c r="AFP17" s="1180"/>
      <c r="AFQ17" s="1180"/>
      <c r="AFR17" s="1180"/>
      <c r="AFS17" s="1180"/>
      <c r="AFT17" s="1180"/>
      <c r="AFU17" s="1180"/>
      <c r="AFV17" s="1180"/>
      <c r="AFW17" s="1180"/>
      <c r="AFX17" s="1180"/>
      <c r="AFY17" s="1180"/>
      <c r="AFZ17" s="1180"/>
      <c r="AGA17" s="1180"/>
      <c r="AGB17" s="1180"/>
      <c r="AGC17" s="1180"/>
      <c r="AGD17" s="1180"/>
      <c r="AGE17" s="1180"/>
      <c r="AGF17" s="1180"/>
      <c r="AGG17" s="1180"/>
      <c r="AGH17" s="1180"/>
      <c r="AGI17" s="1180"/>
      <c r="AGJ17" s="1180"/>
      <c r="AGK17" s="1180"/>
      <c r="AGL17" s="1180"/>
      <c r="AGM17" s="1180"/>
      <c r="AGN17" s="1180"/>
      <c r="AGO17" s="1180"/>
      <c r="AGP17" s="1180"/>
      <c r="AGQ17" s="1180"/>
      <c r="AGR17" s="1180"/>
      <c r="AGS17" s="1180"/>
      <c r="AGT17" s="1180"/>
      <c r="AGU17" s="1180"/>
      <c r="AGV17" s="1180"/>
      <c r="AGW17" s="1180"/>
      <c r="AGX17" s="1180"/>
      <c r="AGY17" s="1180"/>
      <c r="AGZ17" s="1180"/>
      <c r="AHA17" s="1180"/>
      <c r="AHB17" s="1180"/>
      <c r="AHC17" s="1180"/>
      <c r="AHD17" s="1180"/>
      <c r="AHE17" s="1180"/>
      <c r="AHF17" s="1180"/>
      <c r="AHG17" s="1180"/>
      <c r="AHH17" s="1180"/>
      <c r="AHI17" s="1180"/>
      <c r="AHJ17" s="1180"/>
      <c r="AHK17" s="1180"/>
      <c r="AHL17" s="1180"/>
      <c r="AHM17" s="1180"/>
      <c r="AHN17" s="1180"/>
      <c r="AHO17" s="1180"/>
      <c r="AHP17" s="1180"/>
      <c r="AHQ17" s="1180"/>
      <c r="AHR17" s="1180"/>
      <c r="AHS17" s="1180"/>
      <c r="AHT17" s="1180"/>
      <c r="AHU17" s="1180"/>
      <c r="AHV17" s="1180"/>
      <c r="AHW17" s="1180"/>
      <c r="AHX17" s="1180"/>
      <c r="AHY17" s="1180"/>
      <c r="AHZ17" s="1180"/>
      <c r="AIA17" s="1180"/>
      <c r="AIB17" s="1180"/>
      <c r="AIC17" s="1180"/>
      <c r="AID17" s="1180"/>
      <c r="AIE17" s="1180"/>
      <c r="AIF17" s="1180"/>
      <c r="AIG17" s="1180"/>
      <c r="AIH17" s="1180"/>
      <c r="AII17" s="1180"/>
      <c r="AIJ17" s="1180"/>
      <c r="AIK17" s="1180"/>
      <c r="AIL17" s="1180"/>
      <c r="AIM17" s="1180"/>
      <c r="AIN17" s="1180"/>
      <c r="AIO17" s="1180"/>
      <c r="AIP17" s="1180"/>
      <c r="AIQ17" s="1180"/>
      <c r="AIR17" s="1180"/>
      <c r="AIS17" s="1180"/>
      <c r="AIT17" s="1180"/>
      <c r="AIU17" s="1180"/>
      <c r="AIV17" s="1180"/>
      <c r="AIW17" s="1180"/>
      <c r="AIX17" s="1180"/>
      <c r="AIY17" s="1180"/>
      <c r="AIZ17" s="1180"/>
      <c r="AJA17" s="1180"/>
      <c r="AJB17" s="1180"/>
      <c r="AJC17" s="1180"/>
      <c r="AJD17" s="1180"/>
      <c r="AJE17" s="1180"/>
      <c r="AJF17" s="1180"/>
      <c r="AJG17" s="1180"/>
      <c r="AJH17" s="1180"/>
      <c r="AJI17" s="1180"/>
      <c r="AJJ17" s="1180"/>
      <c r="AJK17" s="1180"/>
      <c r="AJL17" s="1180"/>
      <c r="AJM17" s="1180"/>
      <c r="AJN17" s="1180"/>
      <c r="AJO17" s="1180"/>
      <c r="AJP17" s="1180"/>
      <c r="AJQ17" s="1180"/>
      <c r="AJR17" s="1180"/>
      <c r="AJS17" s="1180"/>
      <c r="AJT17" s="1180"/>
      <c r="AJU17" s="1180"/>
      <c r="AJV17" s="1180"/>
      <c r="AJW17" s="1180"/>
      <c r="AJX17" s="1180"/>
      <c r="AJY17" s="1180"/>
      <c r="AJZ17" s="1180"/>
      <c r="AKA17" s="1180"/>
      <c r="AKB17" s="1180"/>
      <c r="AKC17" s="1180"/>
      <c r="AKD17" s="1180"/>
      <c r="AKE17" s="1180"/>
      <c r="AKF17" s="1180"/>
      <c r="AKG17" s="1180"/>
      <c r="AKH17" s="1180"/>
      <c r="AKI17" s="1180"/>
      <c r="AKJ17" s="1180"/>
      <c r="AKK17" s="1180"/>
      <c r="AKL17" s="1180"/>
      <c r="AKM17" s="1180"/>
      <c r="AKN17" s="1180"/>
      <c r="AKO17" s="1180"/>
      <c r="AKP17" s="1180"/>
      <c r="AKQ17" s="1180"/>
      <c r="AKR17" s="1180"/>
      <c r="AKS17" s="1180"/>
      <c r="AKT17" s="1180"/>
      <c r="AKU17" s="1180"/>
      <c r="AKV17" s="1180"/>
      <c r="AKW17" s="1180"/>
      <c r="AKX17" s="1180"/>
      <c r="AKY17" s="1180"/>
      <c r="AKZ17" s="1180"/>
      <c r="ALA17" s="1180"/>
      <c r="ALB17" s="1180"/>
      <c r="ALC17" s="1180"/>
      <c r="ALD17" s="1180"/>
      <c r="ALE17" s="1180"/>
      <c r="ALF17" s="1180"/>
      <c r="ALG17" s="1180"/>
      <c r="ALH17" s="1180"/>
      <c r="ALI17" s="1180"/>
      <c r="ALJ17" s="1180"/>
      <c r="ALK17" s="1180"/>
      <c r="ALL17" s="1180"/>
      <c r="ALM17" s="1180"/>
      <c r="ALN17" s="1180"/>
      <c r="ALO17" s="1180"/>
      <c r="ALP17" s="1180"/>
      <c r="ALQ17" s="1180"/>
      <c r="ALR17" s="1180"/>
      <c r="ALS17" s="1180"/>
      <c r="ALT17" s="1180"/>
      <c r="ALU17" s="1180"/>
      <c r="ALV17" s="1180"/>
      <c r="ALW17" s="1180"/>
      <c r="ALX17" s="1180"/>
      <c r="ALY17" s="1180"/>
      <c r="ALZ17" s="1180"/>
      <c r="AMA17" s="1180"/>
      <c r="AMB17" s="1180"/>
      <c r="AMC17" s="1180"/>
      <c r="AMD17" s="1180"/>
      <c r="AME17" s="1180"/>
      <c r="AMF17" s="1180"/>
      <c r="AMG17" s="1180"/>
      <c r="AMH17" s="1180"/>
      <c r="AMI17" s="1180"/>
      <c r="AMJ17" s="1180"/>
      <c r="AMK17" s="1180"/>
      <c r="AML17" s="1180"/>
      <c r="AMM17" s="1180"/>
      <c r="AMN17" s="1180"/>
      <c r="AMO17" s="1180"/>
      <c r="AMP17" s="1180"/>
      <c r="AMQ17" s="1180"/>
      <c r="AMR17" s="1180"/>
      <c r="AMS17" s="1180"/>
      <c r="AMT17" s="1180"/>
      <c r="AMU17" s="1180"/>
      <c r="AMV17" s="1180"/>
      <c r="AMW17" s="1180"/>
      <c r="AMX17" s="1180"/>
      <c r="AMY17" s="1180"/>
      <c r="AMZ17" s="1180"/>
      <c r="ANA17" s="1180"/>
      <c r="ANB17" s="1180"/>
      <c r="ANC17" s="1180"/>
      <c r="AND17" s="1180"/>
      <c r="ANE17" s="1180"/>
      <c r="ANF17" s="1180"/>
      <c r="ANG17" s="1180"/>
      <c r="ANH17" s="1180"/>
      <c r="ANI17" s="1180"/>
      <c r="ANJ17" s="1180"/>
      <c r="ANK17" s="1180"/>
      <c r="ANL17" s="1180"/>
      <c r="ANM17" s="1180"/>
      <c r="ANN17" s="1180"/>
      <c r="ANO17" s="1180"/>
      <c r="ANP17" s="1180"/>
      <c r="ANQ17" s="1180"/>
      <c r="ANR17" s="1180"/>
      <c r="ANS17" s="1180"/>
      <c r="ANT17" s="1180"/>
      <c r="ANU17" s="1180"/>
      <c r="ANV17" s="1180"/>
      <c r="ANW17" s="1180"/>
      <c r="ANX17" s="1180"/>
      <c r="ANY17" s="1180"/>
      <c r="ANZ17" s="1180"/>
      <c r="AOA17" s="1180"/>
      <c r="AOB17" s="1180"/>
      <c r="AOC17" s="1180"/>
      <c r="AOD17" s="1180"/>
      <c r="AOE17" s="1180"/>
      <c r="AOF17" s="1180"/>
      <c r="AOG17" s="1180"/>
      <c r="AOH17" s="1180"/>
      <c r="AOI17" s="1180"/>
      <c r="AOJ17" s="1180"/>
      <c r="AOK17" s="1180"/>
      <c r="AOL17" s="1180"/>
      <c r="AOM17" s="1180"/>
      <c r="AON17" s="1180"/>
      <c r="AOO17" s="1180"/>
      <c r="AOP17" s="1180"/>
      <c r="AOQ17" s="1180"/>
      <c r="AOR17" s="1180"/>
      <c r="AOS17" s="1180"/>
      <c r="AOT17" s="1180"/>
      <c r="AOU17" s="1180"/>
      <c r="AOV17" s="1180"/>
      <c r="AOW17" s="1180"/>
      <c r="AOX17" s="1180"/>
      <c r="AOY17" s="1180"/>
      <c r="AOZ17" s="1180"/>
      <c r="APA17" s="1180"/>
      <c r="APB17" s="1180"/>
      <c r="APC17" s="1180"/>
      <c r="APD17" s="1180"/>
      <c r="APE17" s="1180"/>
      <c r="APF17" s="1180"/>
      <c r="APG17" s="1180"/>
      <c r="APH17" s="1180"/>
      <c r="API17" s="1180"/>
      <c r="APJ17" s="1180"/>
      <c r="APK17" s="1180"/>
      <c r="APL17" s="1180"/>
      <c r="APM17" s="1180"/>
      <c r="APN17" s="1180"/>
      <c r="APO17" s="1180"/>
      <c r="APP17" s="1180"/>
      <c r="APQ17" s="1180"/>
      <c r="APR17" s="1180"/>
      <c r="APS17" s="1180"/>
      <c r="APT17" s="1180"/>
      <c r="APU17" s="1180"/>
      <c r="APV17" s="1180"/>
      <c r="APW17" s="1180"/>
      <c r="APX17" s="1180"/>
      <c r="APY17" s="1180"/>
      <c r="APZ17" s="1180"/>
      <c r="AQA17" s="1180"/>
      <c r="AQB17" s="1180"/>
      <c r="AQC17" s="1180"/>
      <c r="AQD17" s="1180"/>
      <c r="AQE17" s="1180"/>
      <c r="AQF17" s="1180"/>
      <c r="AQG17" s="1180"/>
      <c r="AQH17" s="1180"/>
      <c r="AQI17" s="1180"/>
      <c r="AQJ17" s="1180"/>
      <c r="AQK17" s="1180"/>
      <c r="AQL17" s="1180"/>
      <c r="AQM17" s="1180"/>
      <c r="AQN17" s="1180"/>
      <c r="AQO17" s="1180"/>
      <c r="AQP17" s="1180"/>
      <c r="AQQ17" s="1180"/>
      <c r="AQR17" s="1180"/>
      <c r="AQS17" s="1180"/>
      <c r="AQT17" s="1180"/>
      <c r="AQU17" s="1180"/>
      <c r="AQV17" s="1180"/>
      <c r="AQW17" s="1180"/>
      <c r="AQX17" s="1180"/>
      <c r="AQY17" s="1180"/>
      <c r="AQZ17" s="1180"/>
      <c r="ARA17" s="1180"/>
      <c r="ARB17" s="1180"/>
      <c r="ARC17" s="1180"/>
      <c r="ARD17" s="1180"/>
      <c r="ARE17" s="1180"/>
      <c r="ARF17" s="1180"/>
      <c r="ARG17" s="1180"/>
      <c r="ARH17" s="1180"/>
      <c r="ARI17" s="1180"/>
      <c r="ARJ17" s="1180"/>
      <c r="ARK17" s="1180"/>
      <c r="ARL17" s="1180"/>
      <c r="ARM17" s="1180"/>
      <c r="ARN17" s="1180"/>
      <c r="ARO17" s="1180"/>
      <c r="ARP17" s="1180"/>
      <c r="ARQ17" s="1180"/>
      <c r="ARR17" s="1180"/>
      <c r="ARS17" s="1180"/>
      <c r="ART17" s="1180"/>
      <c r="ARU17" s="1180"/>
      <c r="ARV17" s="1180"/>
      <c r="ARW17" s="1180"/>
      <c r="ARX17" s="1180"/>
      <c r="ARY17" s="1180"/>
      <c r="ARZ17" s="1180"/>
      <c r="ASA17" s="1180"/>
      <c r="ASB17" s="1180"/>
      <c r="ASC17" s="1180"/>
      <c r="ASD17" s="1180"/>
      <c r="ASE17" s="1180"/>
      <c r="ASF17" s="1180"/>
      <c r="ASG17" s="1180"/>
      <c r="ASH17" s="1180"/>
      <c r="ASI17" s="1180"/>
      <c r="ASJ17" s="1180"/>
      <c r="ASK17" s="1180"/>
      <c r="ASL17" s="1180"/>
      <c r="ASM17" s="1180"/>
      <c r="ASN17" s="1180"/>
      <c r="ASO17" s="1180"/>
      <c r="ASP17" s="1180"/>
      <c r="ASQ17" s="1180"/>
      <c r="ASR17" s="1180"/>
      <c r="ASS17" s="1180"/>
      <c r="AST17" s="1180"/>
      <c r="ASU17" s="1180"/>
      <c r="ASV17" s="1180"/>
      <c r="ASW17" s="1180"/>
      <c r="ASX17" s="1180"/>
      <c r="ASY17" s="1180"/>
      <c r="ASZ17" s="1180"/>
      <c r="ATA17" s="1180"/>
      <c r="ATB17" s="1180"/>
      <c r="ATC17" s="1180"/>
      <c r="ATD17" s="1180"/>
      <c r="ATE17" s="1180"/>
      <c r="ATF17" s="1180"/>
      <c r="ATG17" s="1180"/>
      <c r="ATH17" s="1180"/>
      <c r="ATI17" s="1180"/>
      <c r="ATJ17" s="1180"/>
      <c r="ATK17" s="1180"/>
      <c r="ATL17" s="1180"/>
      <c r="ATM17" s="1180"/>
      <c r="ATN17" s="1180"/>
      <c r="ATO17" s="1180"/>
      <c r="ATP17" s="1180"/>
      <c r="ATQ17" s="1180"/>
      <c r="ATR17" s="1180"/>
      <c r="ATS17" s="1180"/>
      <c r="ATT17" s="1180"/>
      <c r="ATU17" s="1180"/>
      <c r="ATV17" s="1180"/>
      <c r="ATW17" s="1180"/>
      <c r="ATX17" s="1180"/>
      <c r="ATY17" s="1180"/>
      <c r="ATZ17" s="1180"/>
      <c r="AUA17" s="1180"/>
      <c r="AUB17" s="1180"/>
      <c r="AUC17" s="1180"/>
      <c r="AUD17" s="1180"/>
      <c r="AUE17" s="1180"/>
      <c r="AUF17" s="1180"/>
      <c r="AUG17" s="1180"/>
      <c r="AUH17" s="1180"/>
      <c r="AUI17" s="1180"/>
      <c r="AUJ17" s="1180"/>
      <c r="AUK17" s="1180"/>
      <c r="AUL17" s="1180"/>
      <c r="AUM17" s="1180"/>
      <c r="AUN17" s="1180"/>
      <c r="AUO17" s="1180"/>
      <c r="AUP17" s="1180"/>
      <c r="AUQ17" s="1180"/>
      <c r="AUR17" s="1180"/>
      <c r="AUS17" s="1180"/>
      <c r="AUT17" s="1180"/>
      <c r="AUU17" s="1180"/>
      <c r="AUV17" s="1180"/>
      <c r="AUW17" s="1180"/>
      <c r="AUX17" s="1180"/>
      <c r="AUY17" s="1180"/>
      <c r="AUZ17" s="1180"/>
      <c r="AVA17" s="1180"/>
      <c r="AVB17" s="1180"/>
      <c r="AVC17" s="1180"/>
      <c r="AVD17" s="1180"/>
      <c r="AVE17" s="1180"/>
      <c r="AVF17" s="1180"/>
      <c r="AVG17" s="1180"/>
      <c r="AVH17" s="1180"/>
      <c r="AVI17" s="1180"/>
      <c r="AVJ17" s="1180"/>
      <c r="AVK17" s="1180"/>
      <c r="AVL17" s="1180"/>
      <c r="AVM17" s="1180"/>
      <c r="AVN17" s="1180"/>
      <c r="AVO17" s="1180"/>
      <c r="AVP17" s="1180"/>
      <c r="AVQ17" s="1180"/>
      <c r="AVR17" s="1180"/>
      <c r="AVS17" s="1180"/>
      <c r="AVT17" s="1180"/>
      <c r="AVU17" s="1180"/>
      <c r="AVV17" s="1180"/>
      <c r="AVW17" s="1180"/>
      <c r="AVX17" s="1180"/>
      <c r="AVY17" s="1180"/>
      <c r="AVZ17" s="1180"/>
      <c r="AWA17" s="1180"/>
      <c r="AWB17" s="1180"/>
      <c r="AWC17" s="1180"/>
      <c r="AWD17" s="1180"/>
      <c r="AWE17" s="1180"/>
      <c r="AWF17" s="1180"/>
      <c r="AWG17" s="1180"/>
      <c r="AWH17" s="1180"/>
      <c r="AWI17" s="1180"/>
      <c r="AWJ17" s="1180"/>
      <c r="AWK17" s="1180"/>
      <c r="AWL17" s="1180"/>
      <c r="AWM17" s="1180"/>
      <c r="AWN17" s="1180"/>
      <c r="AWO17" s="1180"/>
      <c r="AWP17" s="1180"/>
      <c r="AWQ17" s="1180"/>
      <c r="AWR17" s="1180"/>
      <c r="AWS17" s="1180"/>
      <c r="AWT17" s="1180"/>
      <c r="AWU17" s="1180"/>
      <c r="AWV17" s="1180"/>
      <c r="AWW17" s="1180"/>
      <c r="AWX17" s="1180"/>
      <c r="AWY17" s="1180"/>
      <c r="AWZ17" s="1180"/>
      <c r="AXA17" s="1180"/>
      <c r="AXB17" s="1180"/>
      <c r="AXC17" s="1180"/>
      <c r="AXD17" s="1180"/>
      <c r="AXE17" s="1180"/>
      <c r="AXF17" s="1180"/>
      <c r="AXG17" s="1180"/>
      <c r="AXH17" s="1180"/>
      <c r="AXI17" s="1180"/>
      <c r="AXJ17" s="1180"/>
      <c r="AXK17" s="1180"/>
      <c r="AXL17" s="1180"/>
      <c r="AXM17" s="1180"/>
      <c r="AXN17" s="1180"/>
      <c r="AXO17" s="1180"/>
      <c r="AXP17" s="1180"/>
      <c r="AXQ17" s="1180"/>
      <c r="AXR17" s="1180"/>
      <c r="AXS17" s="1180"/>
      <c r="AXT17" s="1180"/>
      <c r="AXU17" s="1180"/>
      <c r="AXV17" s="1180"/>
      <c r="AXW17" s="1180"/>
      <c r="AXX17" s="1180"/>
      <c r="AXY17" s="1180"/>
      <c r="AXZ17" s="1180"/>
      <c r="AYA17" s="1180"/>
      <c r="AYB17" s="1180"/>
      <c r="AYC17" s="1180"/>
      <c r="AYD17" s="1180"/>
      <c r="AYE17" s="1180"/>
      <c r="AYF17" s="1180"/>
      <c r="AYG17" s="1180"/>
      <c r="AYH17" s="1180"/>
      <c r="AYI17" s="1180"/>
      <c r="AYJ17" s="1180"/>
      <c r="AYK17" s="1180"/>
      <c r="AYL17" s="1180"/>
      <c r="AYM17" s="1180"/>
      <c r="AYN17" s="1180"/>
      <c r="AYO17" s="1180"/>
      <c r="AYP17" s="1180"/>
      <c r="AYQ17" s="1180"/>
      <c r="AYR17" s="1180"/>
      <c r="AYS17" s="1180"/>
      <c r="AYT17" s="1180"/>
      <c r="AYU17" s="1180"/>
      <c r="AYV17" s="1180"/>
      <c r="AYW17" s="1180"/>
      <c r="AYX17" s="1180"/>
      <c r="AYY17" s="1180"/>
      <c r="AYZ17" s="1180"/>
      <c r="AZA17" s="1180"/>
      <c r="AZB17" s="1180"/>
      <c r="AZC17" s="1180"/>
      <c r="AZD17" s="1180"/>
      <c r="AZE17" s="1180"/>
      <c r="AZF17" s="1180"/>
      <c r="AZG17" s="1180"/>
      <c r="AZH17" s="1180"/>
      <c r="AZI17" s="1180"/>
      <c r="AZJ17" s="1180"/>
      <c r="AZK17" s="1180"/>
      <c r="AZL17" s="1180"/>
      <c r="AZM17" s="1180"/>
      <c r="AZN17" s="1180"/>
      <c r="AZO17" s="1180"/>
      <c r="AZP17" s="1180"/>
      <c r="AZQ17" s="1180"/>
      <c r="AZR17" s="1180"/>
      <c r="AZS17" s="1180"/>
      <c r="AZT17" s="1180"/>
      <c r="AZU17" s="1180"/>
      <c r="AZV17" s="1180"/>
      <c r="AZW17" s="1180"/>
      <c r="AZX17" s="1180"/>
      <c r="AZY17" s="1180"/>
      <c r="AZZ17" s="1180"/>
      <c r="BAA17" s="1180"/>
      <c r="BAB17" s="1180"/>
      <c r="BAC17" s="1180"/>
      <c r="BAD17" s="1180"/>
      <c r="BAE17" s="1180"/>
      <c r="BAF17" s="1180"/>
      <c r="BAG17" s="1180"/>
      <c r="BAH17" s="1180"/>
      <c r="BAI17" s="1180"/>
      <c r="BAJ17" s="1180"/>
      <c r="BAK17" s="1180"/>
      <c r="BAL17" s="1180"/>
      <c r="BAM17" s="1180"/>
      <c r="BAN17" s="1180"/>
      <c r="BAO17" s="1180"/>
      <c r="BAP17" s="1180"/>
      <c r="BAQ17" s="1180"/>
      <c r="BAR17" s="1180"/>
      <c r="BAS17" s="1180"/>
      <c r="BAT17" s="1180"/>
      <c r="BAU17" s="1180"/>
      <c r="BAV17" s="1180"/>
      <c r="BAW17" s="1180"/>
      <c r="BAX17" s="1180"/>
      <c r="BAY17" s="1180"/>
      <c r="BAZ17" s="1180"/>
      <c r="BBA17" s="1180"/>
      <c r="BBB17" s="1180"/>
      <c r="BBC17" s="1180"/>
      <c r="BBD17" s="1180"/>
      <c r="BBE17" s="1180"/>
      <c r="BBF17" s="1180"/>
      <c r="BBG17" s="1180"/>
      <c r="BBH17" s="1180"/>
      <c r="BBI17" s="1180"/>
      <c r="BBJ17" s="1180"/>
      <c r="BBK17" s="1180"/>
      <c r="BBL17" s="1180"/>
      <c r="BBM17" s="1180"/>
      <c r="BBN17" s="1180"/>
      <c r="BBO17" s="1180"/>
      <c r="BBP17" s="1180"/>
      <c r="BBQ17" s="1180"/>
      <c r="BBR17" s="1180"/>
      <c r="BBS17" s="1180"/>
      <c r="BBT17" s="1180"/>
      <c r="BBU17" s="1180"/>
      <c r="BBV17" s="1180"/>
      <c r="BBW17" s="1180"/>
      <c r="BBX17" s="1180"/>
      <c r="BBY17" s="1180"/>
      <c r="BBZ17" s="1180"/>
      <c r="BCA17" s="1180"/>
      <c r="BCB17" s="1180"/>
      <c r="BCC17" s="1180"/>
      <c r="BCD17" s="1180"/>
      <c r="BCE17" s="1180"/>
      <c r="BCF17" s="1180"/>
      <c r="BCG17" s="1180"/>
      <c r="BCH17" s="1180"/>
      <c r="BCI17" s="1180"/>
      <c r="BCJ17" s="1180"/>
      <c r="BCK17" s="1180"/>
      <c r="BCL17" s="1180"/>
      <c r="BCM17" s="1180"/>
      <c r="BCN17" s="1180"/>
      <c r="BCO17" s="1180"/>
      <c r="BCP17" s="1180"/>
      <c r="BCQ17" s="1180"/>
      <c r="BCR17" s="1180"/>
      <c r="BCS17" s="1180"/>
      <c r="BCT17" s="1180"/>
      <c r="BCU17" s="1180"/>
      <c r="BCV17" s="1180"/>
      <c r="BCW17" s="1180"/>
      <c r="BCX17" s="1180"/>
      <c r="BCY17" s="1180"/>
      <c r="BCZ17" s="1180"/>
      <c r="BDA17" s="1180"/>
      <c r="BDB17" s="1180"/>
      <c r="BDC17" s="1180"/>
      <c r="BDD17" s="1180"/>
      <c r="BDE17" s="1180"/>
      <c r="BDF17" s="1180"/>
      <c r="BDG17" s="1180"/>
      <c r="BDH17" s="1180"/>
      <c r="BDI17" s="1180"/>
      <c r="BDJ17" s="1180"/>
      <c r="BDK17" s="1180"/>
      <c r="BDL17" s="1180"/>
      <c r="BDM17" s="1180"/>
      <c r="BDN17" s="1180"/>
      <c r="BDO17" s="1180"/>
      <c r="BDP17" s="1180"/>
      <c r="BDQ17" s="1180"/>
      <c r="BDR17" s="1180"/>
      <c r="BDS17" s="1180"/>
      <c r="BDT17" s="1180"/>
      <c r="BDU17" s="1180"/>
      <c r="BDV17" s="1180"/>
      <c r="BDW17" s="1180"/>
      <c r="BDX17" s="1180"/>
      <c r="BDY17" s="1180"/>
      <c r="BDZ17" s="1180"/>
      <c r="BEA17" s="1180"/>
      <c r="BEB17" s="1180"/>
      <c r="BEC17" s="1180"/>
      <c r="BED17" s="1180"/>
      <c r="BEE17" s="1180"/>
      <c r="BEF17" s="1180"/>
      <c r="BEG17" s="1180"/>
      <c r="BEH17" s="1180"/>
      <c r="BEI17" s="1180"/>
      <c r="BEJ17" s="1180"/>
      <c r="BEK17" s="1180"/>
      <c r="BEL17" s="1180"/>
      <c r="BEM17" s="1180"/>
      <c r="BEN17" s="1180"/>
      <c r="BEO17" s="1180"/>
      <c r="BEP17" s="1180"/>
      <c r="BEQ17" s="1180"/>
      <c r="BER17" s="1180"/>
      <c r="BES17" s="1180"/>
      <c r="BET17" s="1180"/>
      <c r="BEU17" s="1180"/>
      <c r="BEV17" s="1180"/>
      <c r="BEW17" s="1180"/>
      <c r="BEX17" s="1180"/>
      <c r="BEY17" s="1180"/>
      <c r="BEZ17" s="1180"/>
      <c r="BFA17" s="1180"/>
      <c r="BFB17" s="1180"/>
      <c r="BFC17" s="1180"/>
      <c r="BFD17" s="1180"/>
      <c r="BFE17" s="1180"/>
      <c r="BFF17" s="1180"/>
      <c r="BFG17" s="1180"/>
      <c r="BFH17" s="1180"/>
      <c r="BFI17" s="1180"/>
      <c r="BFJ17" s="1180"/>
      <c r="BFK17" s="1180"/>
      <c r="BFL17" s="1180"/>
      <c r="BFM17" s="1180"/>
      <c r="BFN17" s="1180"/>
      <c r="BFO17" s="1180"/>
      <c r="BFP17" s="1180"/>
      <c r="BFQ17" s="1180"/>
      <c r="BFR17" s="1180"/>
      <c r="BFS17" s="1180"/>
      <c r="BFT17" s="1180"/>
      <c r="BFU17" s="1180"/>
      <c r="BFV17" s="1180"/>
      <c r="BFW17" s="1180"/>
      <c r="BFX17" s="1180"/>
      <c r="BFY17" s="1180"/>
      <c r="BFZ17" s="1180"/>
      <c r="BGA17" s="1180"/>
      <c r="BGB17" s="1180"/>
      <c r="BGC17" s="1180"/>
      <c r="BGD17" s="1180"/>
      <c r="BGE17" s="1180"/>
      <c r="BGF17" s="1180"/>
      <c r="BGG17" s="1180"/>
      <c r="BGH17" s="1180"/>
      <c r="BGI17" s="1180"/>
      <c r="BGJ17" s="1180"/>
      <c r="BGK17" s="1180"/>
      <c r="BGL17" s="1180"/>
      <c r="BGM17" s="1180"/>
      <c r="BGN17" s="1180"/>
      <c r="BGO17" s="1180"/>
      <c r="BGP17" s="1180"/>
      <c r="BGQ17" s="1180"/>
      <c r="BGR17" s="1180"/>
      <c r="BGS17" s="1180"/>
      <c r="BGT17" s="1180"/>
      <c r="BGU17" s="1180"/>
      <c r="BGV17" s="1180"/>
      <c r="BGW17" s="1180"/>
      <c r="BGX17" s="1180"/>
      <c r="BGY17" s="1180"/>
      <c r="BGZ17" s="1180"/>
      <c r="BHA17" s="1180"/>
      <c r="BHB17" s="1180"/>
      <c r="BHC17" s="1180"/>
      <c r="BHD17" s="1180"/>
      <c r="BHE17" s="1180"/>
      <c r="BHF17" s="1180"/>
      <c r="BHG17" s="1180"/>
      <c r="BHH17" s="1180"/>
      <c r="BHI17" s="1180"/>
      <c r="BHJ17" s="1180"/>
      <c r="BHK17" s="1180"/>
      <c r="BHL17" s="1180"/>
      <c r="BHM17" s="1180"/>
      <c r="BHN17" s="1180"/>
      <c r="BHO17" s="1180"/>
      <c r="BHP17" s="1180"/>
      <c r="BHQ17" s="1180"/>
      <c r="BHR17" s="1180"/>
      <c r="BHS17" s="1180"/>
      <c r="BHT17" s="1180"/>
      <c r="BHU17" s="1180"/>
      <c r="BHV17" s="1180"/>
      <c r="BHW17" s="1180"/>
      <c r="BHX17" s="1180"/>
      <c r="BHY17" s="1180"/>
      <c r="BHZ17" s="1180"/>
      <c r="BIA17" s="1180"/>
      <c r="BIB17" s="1180"/>
      <c r="BIC17" s="1180"/>
      <c r="BID17" s="1180"/>
      <c r="BIE17" s="1180"/>
      <c r="BIF17" s="1180"/>
      <c r="BIG17" s="1180"/>
      <c r="BIH17" s="1180"/>
      <c r="BII17" s="1180"/>
      <c r="BIJ17" s="1180"/>
      <c r="BIK17" s="1180"/>
      <c r="BIL17" s="1180"/>
      <c r="BIM17" s="1180"/>
      <c r="BIN17" s="1180"/>
      <c r="BIO17" s="1180"/>
      <c r="BIP17" s="1180"/>
      <c r="BIQ17" s="1180"/>
      <c r="BIR17" s="1180"/>
      <c r="BIS17" s="1180"/>
      <c r="BIT17" s="1180"/>
      <c r="BIU17" s="1180"/>
      <c r="BIV17" s="1180"/>
      <c r="BIW17" s="1180"/>
      <c r="BIX17" s="1180"/>
      <c r="BIY17" s="1180"/>
      <c r="BIZ17" s="1180"/>
      <c r="BJA17" s="1180"/>
      <c r="BJB17" s="1180"/>
      <c r="BJC17" s="1180"/>
      <c r="BJD17" s="1180"/>
      <c r="BJE17" s="1180"/>
      <c r="BJF17" s="1180"/>
      <c r="BJG17" s="1180"/>
      <c r="BJH17" s="1180"/>
      <c r="BJI17" s="1180"/>
      <c r="BJJ17" s="1180"/>
      <c r="BJK17" s="1180"/>
      <c r="BJL17" s="1180"/>
      <c r="BJM17" s="1180"/>
      <c r="BJN17" s="1180"/>
      <c r="BJO17" s="1180"/>
      <c r="BJP17" s="1180"/>
      <c r="BJQ17" s="1180"/>
      <c r="BJR17" s="1180"/>
      <c r="BJS17" s="1180"/>
      <c r="BJT17" s="1180"/>
      <c r="BJU17" s="1180"/>
      <c r="BJV17" s="1180"/>
      <c r="BJW17" s="1180"/>
      <c r="BJX17" s="1180"/>
      <c r="BJY17" s="1180"/>
      <c r="BJZ17" s="1180"/>
      <c r="BKA17" s="1180"/>
      <c r="BKB17" s="1180"/>
      <c r="BKC17" s="1180"/>
      <c r="BKD17" s="1180"/>
      <c r="BKE17" s="1180"/>
      <c r="BKF17" s="1180"/>
      <c r="BKG17" s="1180"/>
      <c r="BKH17" s="1180"/>
      <c r="BKI17" s="1180"/>
      <c r="BKJ17" s="1180"/>
      <c r="BKK17" s="1180"/>
      <c r="BKL17" s="1180"/>
      <c r="BKM17" s="1180"/>
      <c r="BKN17" s="1180"/>
      <c r="BKO17" s="1180"/>
      <c r="BKP17" s="1180"/>
      <c r="BKQ17" s="1180"/>
      <c r="BKR17" s="1180"/>
      <c r="BKS17" s="1180"/>
      <c r="BKT17" s="1180"/>
      <c r="BKU17" s="1180"/>
      <c r="BKV17" s="1180"/>
      <c r="BKW17" s="1180"/>
      <c r="BKX17" s="1180"/>
      <c r="BKY17" s="1180"/>
      <c r="BKZ17" s="1180"/>
      <c r="BLA17" s="1180"/>
      <c r="BLB17" s="1180"/>
      <c r="BLC17" s="1180"/>
      <c r="BLD17" s="1180"/>
      <c r="BLE17" s="1180"/>
      <c r="BLF17" s="1180"/>
      <c r="BLG17" s="1180"/>
      <c r="BLH17" s="1180"/>
      <c r="BLI17" s="1180"/>
      <c r="BLJ17" s="1180"/>
      <c r="BLK17" s="1180"/>
      <c r="BLL17" s="1180"/>
      <c r="BLM17" s="1180"/>
      <c r="BLN17" s="1180"/>
      <c r="BLO17" s="1180"/>
      <c r="BLP17" s="1180"/>
      <c r="BLQ17" s="1180"/>
      <c r="BLR17" s="1180"/>
      <c r="BLS17" s="1180"/>
      <c r="BLT17" s="1180"/>
      <c r="BLU17" s="1180"/>
      <c r="BLV17" s="1180"/>
      <c r="BLW17" s="1180"/>
      <c r="BLX17" s="1180"/>
      <c r="BLY17" s="1180"/>
      <c r="BLZ17" s="1180"/>
      <c r="BMA17" s="1180"/>
      <c r="BMB17" s="1180"/>
      <c r="BMC17" s="1180"/>
      <c r="BMD17" s="1180"/>
      <c r="BME17" s="1180"/>
      <c r="BMF17" s="1180"/>
      <c r="BMG17" s="1180"/>
      <c r="BMH17" s="1180"/>
      <c r="BMI17" s="1180"/>
      <c r="BMJ17" s="1180"/>
      <c r="BMK17" s="1180"/>
      <c r="BML17" s="1180"/>
      <c r="BMM17" s="1180"/>
      <c r="BMN17" s="1180"/>
      <c r="BMO17" s="1180"/>
      <c r="BMP17" s="1180"/>
      <c r="BMQ17" s="1180"/>
      <c r="BMR17" s="1180"/>
      <c r="BMS17" s="1180"/>
      <c r="BMT17" s="1180"/>
      <c r="BMU17" s="1180"/>
      <c r="BMV17" s="1180"/>
      <c r="BMW17" s="1180"/>
      <c r="BMX17" s="1180"/>
      <c r="BMY17" s="1180"/>
      <c r="BMZ17" s="1180"/>
      <c r="BNA17" s="1180"/>
      <c r="BNB17" s="1180"/>
      <c r="BNC17" s="1180"/>
      <c r="BND17" s="1180"/>
      <c r="BNE17" s="1180"/>
      <c r="BNF17" s="1180"/>
      <c r="BNG17" s="1180"/>
      <c r="BNH17" s="1180"/>
      <c r="BNI17" s="1180"/>
      <c r="BNJ17" s="1180"/>
      <c r="BNK17" s="1180"/>
      <c r="BNL17" s="1180"/>
      <c r="BNM17" s="1180"/>
      <c r="BNN17" s="1180"/>
      <c r="BNO17" s="1180"/>
      <c r="BNP17" s="1180"/>
      <c r="BNQ17" s="1180"/>
      <c r="BNR17" s="1180"/>
      <c r="BNS17" s="1180"/>
      <c r="BNT17" s="1180"/>
      <c r="BNU17" s="1180"/>
      <c r="BNV17" s="1180"/>
      <c r="BNW17" s="1180"/>
      <c r="BNX17" s="1180"/>
      <c r="BNY17" s="1180"/>
      <c r="BNZ17" s="1180"/>
      <c r="BOA17" s="1180"/>
      <c r="BOB17" s="1180"/>
      <c r="BOC17" s="1180"/>
      <c r="BOD17" s="1180"/>
      <c r="BOE17" s="1180"/>
      <c r="BOF17" s="1180"/>
      <c r="BOG17" s="1180"/>
      <c r="BOH17" s="1180"/>
      <c r="BOI17" s="1180"/>
      <c r="BOJ17" s="1180"/>
      <c r="BOK17" s="1180"/>
      <c r="BOL17" s="1180"/>
      <c r="BOM17" s="1180"/>
      <c r="BON17" s="1180"/>
      <c r="BOO17" s="1180"/>
      <c r="BOP17" s="1180"/>
      <c r="BOQ17" s="1180"/>
      <c r="BOR17" s="1180"/>
      <c r="BOS17" s="1180"/>
      <c r="BOT17" s="1180"/>
      <c r="BOU17" s="1180"/>
      <c r="BOV17" s="1180"/>
      <c r="BOW17" s="1180"/>
      <c r="BOX17" s="1180"/>
      <c r="BOY17" s="1180"/>
      <c r="BOZ17" s="1180"/>
      <c r="BPA17" s="1180"/>
      <c r="BPB17" s="1180"/>
      <c r="BPC17" s="1180"/>
      <c r="BPD17" s="1180"/>
      <c r="BPE17" s="1180"/>
      <c r="BPF17" s="1180"/>
      <c r="BPG17" s="1180"/>
      <c r="BPH17" s="1180"/>
      <c r="BPI17" s="1180"/>
      <c r="BPJ17" s="1180"/>
      <c r="BPK17" s="1180"/>
      <c r="BPL17" s="1180"/>
      <c r="BPM17" s="1180"/>
      <c r="BPN17" s="1180"/>
      <c r="BPO17" s="1180"/>
      <c r="BPP17" s="1180"/>
      <c r="BPQ17" s="1180"/>
      <c r="BPR17" s="1180"/>
      <c r="BPS17" s="1180"/>
      <c r="BPT17" s="1180"/>
      <c r="BPU17" s="1180"/>
      <c r="BPV17" s="1180"/>
      <c r="BPW17" s="1180"/>
      <c r="BPX17" s="1180"/>
      <c r="BPY17" s="1180"/>
      <c r="BPZ17" s="1180"/>
      <c r="BQA17" s="1180"/>
      <c r="BQB17" s="1180"/>
      <c r="BQC17" s="1180"/>
      <c r="BQD17" s="1180"/>
      <c r="BQE17" s="1180"/>
      <c r="BQF17" s="1180"/>
      <c r="BQG17" s="1180"/>
      <c r="BQH17" s="1180"/>
      <c r="BQI17" s="1180"/>
      <c r="BQJ17" s="1180"/>
      <c r="BQK17" s="1180"/>
      <c r="BQL17" s="1180"/>
      <c r="BQM17" s="1180"/>
      <c r="BQN17" s="1180"/>
      <c r="BQO17" s="1180"/>
      <c r="BQP17" s="1180"/>
      <c r="BQQ17" s="1180"/>
      <c r="BQR17" s="1180"/>
      <c r="BQS17" s="1180"/>
      <c r="BQT17" s="1180"/>
      <c r="BQU17" s="1180"/>
      <c r="BQV17" s="1180"/>
      <c r="BQW17" s="1180"/>
      <c r="BQX17" s="1180"/>
      <c r="BQY17" s="1180"/>
      <c r="BQZ17" s="1180"/>
      <c r="BRA17" s="1180"/>
      <c r="BRB17" s="1180"/>
      <c r="BRC17" s="1180"/>
      <c r="BRD17" s="1180"/>
      <c r="BRE17" s="1180"/>
      <c r="BRF17" s="1180"/>
      <c r="BRG17" s="1180"/>
      <c r="BRH17" s="1180"/>
      <c r="BRI17" s="1180"/>
      <c r="BRJ17" s="1180"/>
      <c r="BRK17" s="1180"/>
      <c r="BRL17" s="1180"/>
      <c r="BRM17" s="1180"/>
      <c r="BRN17" s="1180"/>
      <c r="BRO17" s="1180"/>
      <c r="BRP17" s="1180"/>
      <c r="BRQ17" s="1180"/>
      <c r="BRR17" s="1180"/>
      <c r="BRS17" s="1180"/>
      <c r="BRT17" s="1180"/>
      <c r="BRU17" s="1180"/>
      <c r="BRV17" s="1180"/>
      <c r="BRW17" s="1180"/>
      <c r="BRX17" s="1180"/>
      <c r="BRY17" s="1180"/>
      <c r="BRZ17" s="1180"/>
      <c r="BSA17" s="1180"/>
      <c r="BSB17" s="1180"/>
      <c r="BSC17" s="1180"/>
      <c r="BSD17" s="1180"/>
      <c r="BSE17" s="1180"/>
      <c r="BSF17" s="1180"/>
      <c r="BSG17" s="1180"/>
      <c r="BSH17" s="1180"/>
      <c r="BSI17" s="1180"/>
      <c r="BSJ17" s="1180"/>
      <c r="BSK17" s="1180"/>
      <c r="BSL17" s="1180"/>
      <c r="BSM17" s="1180"/>
      <c r="BSN17" s="1180"/>
      <c r="BSO17" s="1180"/>
      <c r="BSP17" s="1180"/>
      <c r="BSQ17" s="1180"/>
      <c r="BSR17" s="1180"/>
      <c r="BSS17" s="1180"/>
      <c r="BST17" s="1180"/>
      <c r="BSU17" s="1180"/>
      <c r="BSV17" s="1180"/>
      <c r="BSW17" s="1180"/>
      <c r="BSX17" s="1180"/>
      <c r="BSY17" s="1180"/>
      <c r="BSZ17" s="1180"/>
      <c r="BTA17" s="1180"/>
      <c r="BTB17" s="1180"/>
      <c r="BTC17" s="1180"/>
      <c r="BTD17" s="1180"/>
      <c r="BTE17" s="1180"/>
      <c r="BTF17" s="1180"/>
      <c r="BTG17" s="1180"/>
      <c r="BTH17" s="1180"/>
      <c r="BTI17" s="1180"/>
      <c r="BTJ17" s="1180"/>
      <c r="BTK17" s="1180"/>
      <c r="BTL17" s="1180"/>
      <c r="BTM17" s="1180"/>
      <c r="BTN17" s="1180"/>
      <c r="BTO17" s="1180"/>
      <c r="BTP17" s="1180"/>
      <c r="BTQ17" s="1180"/>
      <c r="BTR17" s="1180"/>
      <c r="BTS17" s="1180"/>
      <c r="BTT17" s="1180"/>
      <c r="BTU17" s="1180"/>
      <c r="BTV17" s="1180"/>
      <c r="BTW17" s="1180"/>
      <c r="BTX17" s="1180"/>
      <c r="BTY17" s="1180"/>
      <c r="BTZ17" s="1180"/>
      <c r="BUA17" s="1180"/>
      <c r="BUB17" s="1180"/>
      <c r="BUC17" s="1180"/>
      <c r="BUD17" s="1180"/>
      <c r="BUE17" s="1180"/>
      <c r="BUF17" s="1180"/>
      <c r="BUG17" s="1180"/>
      <c r="BUH17" s="1180"/>
      <c r="BUI17" s="1180"/>
      <c r="BUJ17" s="1180"/>
      <c r="BUK17" s="1180"/>
      <c r="BUL17" s="1180"/>
      <c r="BUM17" s="1180"/>
      <c r="BUN17" s="1180"/>
      <c r="BUO17" s="1180"/>
      <c r="BUP17" s="1180"/>
      <c r="BUQ17" s="1180"/>
      <c r="BUR17" s="1180"/>
      <c r="BUS17" s="1180"/>
      <c r="BUT17" s="1180"/>
      <c r="BUU17" s="1180"/>
      <c r="BUV17" s="1180"/>
      <c r="BUW17" s="1180"/>
      <c r="BUX17" s="1180"/>
      <c r="BUY17" s="1180"/>
      <c r="BUZ17" s="1180"/>
      <c r="BVA17" s="1180"/>
      <c r="BVB17" s="1180"/>
      <c r="BVC17" s="1180"/>
      <c r="BVD17" s="1180"/>
      <c r="BVE17" s="1180"/>
      <c r="BVF17" s="1180"/>
      <c r="BVG17" s="1180"/>
      <c r="BVH17" s="1180"/>
      <c r="BVI17" s="1180"/>
      <c r="BVJ17" s="1180"/>
      <c r="BVK17" s="1180"/>
      <c r="BVL17" s="1180"/>
      <c r="BVM17" s="1180"/>
      <c r="BVN17" s="1180"/>
      <c r="BVO17" s="1180"/>
      <c r="BVP17" s="1180"/>
      <c r="BVQ17" s="1180"/>
      <c r="BVR17" s="1180"/>
      <c r="BVS17" s="1180"/>
      <c r="BVT17" s="1180"/>
      <c r="BVU17" s="1180"/>
      <c r="BVV17" s="1180"/>
      <c r="BVW17" s="1180"/>
      <c r="BVX17" s="1180"/>
      <c r="BVY17" s="1180"/>
      <c r="BVZ17" s="1180"/>
      <c r="BWA17" s="1180"/>
      <c r="BWB17" s="1180"/>
      <c r="BWC17" s="1180"/>
      <c r="BWD17" s="1180"/>
      <c r="BWE17" s="1180"/>
      <c r="BWF17" s="1180"/>
      <c r="BWG17" s="1180"/>
      <c r="BWH17" s="1180"/>
      <c r="BWI17" s="1180"/>
      <c r="BWJ17" s="1180"/>
      <c r="BWK17" s="1180"/>
      <c r="BWL17" s="1180"/>
      <c r="BWM17" s="1180"/>
      <c r="BWN17" s="1180"/>
      <c r="BWO17" s="1180"/>
      <c r="BWP17" s="1180"/>
      <c r="BWQ17" s="1180"/>
      <c r="BWR17" s="1180"/>
      <c r="BWS17" s="1180"/>
      <c r="BWT17" s="1180"/>
      <c r="BWU17" s="1180"/>
      <c r="BWV17" s="1180"/>
      <c r="BWW17" s="1180"/>
      <c r="BWX17" s="1180"/>
      <c r="BWY17" s="1180"/>
      <c r="BWZ17" s="1180"/>
      <c r="BXA17" s="1180"/>
      <c r="BXB17" s="1180"/>
      <c r="BXC17" s="1180"/>
      <c r="BXD17" s="1180"/>
      <c r="BXE17" s="1180"/>
      <c r="BXF17" s="1180"/>
      <c r="BXG17" s="1180"/>
      <c r="BXH17" s="1180"/>
      <c r="BXI17" s="1180"/>
      <c r="BXJ17" s="1180"/>
      <c r="BXK17" s="1180"/>
      <c r="BXL17" s="1180"/>
      <c r="BXM17" s="1180"/>
      <c r="BXN17" s="1180"/>
      <c r="BXO17" s="1180"/>
      <c r="BXP17" s="1180"/>
      <c r="BXQ17" s="1180"/>
      <c r="BXR17" s="1180"/>
      <c r="BXS17" s="1180"/>
      <c r="BXT17" s="1180"/>
      <c r="BXU17" s="1180"/>
      <c r="BXV17" s="1180"/>
      <c r="BXW17" s="1180"/>
      <c r="BXX17" s="1180"/>
      <c r="BXY17" s="1180"/>
      <c r="BXZ17" s="1180"/>
      <c r="BYA17" s="1180"/>
      <c r="BYB17" s="1180"/>
      <c r="BYC17" s="1180"/>
      <c r="BYD17" s="1180"/>
      <c r="BYE17" s="1180"/>
      <c r="BYF17" s="1180"/>
      <c r="BYG17" s="1180"/>
      <c r="BYH17" s="1180"/>
      <c r="BYI17" s="1180"/>
      <c r="BYJ17" s="1180"/>
      <c r="BYK17" s="1180"/>
      <c r="BYL17" s="1180"/>
      <c r="BYM17" s="1180"/>
      <c r="BYN17" s="1180"/>
      <c r="BYO17" s="1180"/>
      <c r="BYP17" s="1180"/>
      <c r="BYQ17" s="1180"/>
      <c r="BYR17" s="1180"/>
      <c r="BYS17" s="1180"/>
      <c r="BYT17" s="1180"/>
      <c r="BYU17" s="1180"/>
      <c r="BYV17" s="1180"/>
      <c r="BYW17" s="1180"/>
      <c r="BYX17" s="1180"/>
      <c r="BYY17" s="1180"/>
      <c r="BYZ17" s="1180"/>
      <c r="BZA17" s="1180"/>
      <c r="BZB17" s="1180"/>
      <c r="BZC17" s="1180"/>
      <c r="BZD17" s="1180"/>
      <c r="BZE17" s="1180"/>
      <c r="BZF17" s="1180"/>
      <c r="BZG17" s="1180"/>
      <c r="BZH17" s="1180"/>
      <c r="BZI17" s="1180"/>
      <c r="BZJ17" s="1180"/>
      <c r="BZK17" s="1180"/>
      <c r="BZL17" s="1180"/>
      <c r="BZM17" s="1180"/>
      <c r="BZN17" s="1180"/>
      <c r="BZO17" s="1180"/>
      <c r="BZP17" s="1180"/>
      <c r="BZQ17" s="1180"/>
      <c r="BZR17" s="1180"/>
      <c r="BZS17" s="1180"/>
      <c r="BZT17" s="1180"/>
      <c r="BZU17" s="1180"/>
      <c r="BZV17" s="1180"/>
      <c r="BZW17" s="1180"/>
      <c r="BZX17" s="1180"/>
      <c r="BZY17" s="1180"/>
      <c r="BZZ17" s="1180"/>
      <c r="CAA17" s="1180"/>
      <c r="CAB17" s="1180"/>
      <c r="CAC17" s="1180"/>
      <c r="CAD17" s="1180"/>
      <c r="CAE17" s="1180"/>
      <c r="CAF17" s="1180"/>
      <c r="CAG17" s="1180"/>
      <c r="CAH17" s="1180"/>
      <c r="CAI17" s="1180"/>
      <c r="CAJ17" s="1180"/>
      <c r="CAK17" s="1180"/>
      <c r="CAL17" s="1180"/>
      <c r="CAM17" s="1180"/>
      <c r="CAN17" s="1180"/>
      <c r="CAO17" s="1180"/>
      <c r="CAP17" s="1180"/>
      <c r="CAQ17" s="1180"/>
      <c r="CAR17" s="1180"/>
      <c r="CAS17" s="1180"/>
      <c r="CAT17" s="1180"/>
      <c r="CAU17" s="1180"/>
      <c r="CAV17" s="1180"/>
      <c r="CAW17" s="1180"/>
      <c r="CAX17" s="1180"/>
      <c r="CAY17" s="1180"/>
      <c r="CAZ17" s="1180"/>
      <c r="CBA17" s="1180"/>
      <c r="CBB17" s="1180"/>
      <c r="CBC17" s="1180"/>
      <c r="CBD17" s="1180"/>
      <c r="CBE17" s="1180"/>
      <c r="CBF17" s="1180"/>
      <c r="CBG17" s="1180"/>
      <c r="CBH17" s="1180"/>
      <c r="CBI17" s="1180"/>
      <c r="CBJ17" s="1180"/>
      <c r="CBK17" s="1180"/>
      <c r="CBL17" s="1180"/>
      <c r="CBM17" s="1180"/>
      <c r="CBN17" s="1180"/>
      <c r="CBO17" s="1180"/>
      <c r="CBP17" s="1180"/>
      <c r="CBQ17" s="1180"/>
      <c r="CBR17" s="1180"/>
      <c r="CBS17" s="1180"/>
      <c r="CBT17" s="1180"/>
      <c r="CBU17" s="1180"/>
      <c r="CBV17" s="1180"/>
      <c r="CBW17" s="1180"/>
      <c r="CBX17" s="1180"/>
      <c r="CBY17" s="1180"/>
      <c r="CBZ17" s="1180"/>
      <c r="CCA17" s="1180"/>
      <c r="CCB17" s="1180"/>
      <c r="CCC17" s="1180"/>
      <c r="CCD17" s="1180"/>
      <c r="CCE17" s="1180"/>
      <c r="CCF17" s="1180"/>
      <c r="CCG17" s="1180"/>
      <c r="CCH17" s="1180"/>
      <c r="CCI17" s="1180"/>
      <c r="CCJ17" s="1180"/>
      <c r="CCK17" s="1180"/>
      <c r="CCL17" s="1180"/>
      <c r="CCM17" s="1180"/>
      <c r="CCN17" s="1180"/>
      <c r="CCO17" s="1180"/>
      <c r="CCP17" s="1180"/>
      <c r="CCQ17" s="1180"/>
      <c r="CCR17" s="1180"/>
      <c r="CCS17" s="1180"/>
      <c r="CCT17" s="1180"/>
      <c r="CCU17" s="1180"/>
      <c r="CCV17" s="1180"/>
      <c r="CCW17" s="1180"/>
      <c r="CCX17" s="1180"/>
      <c r="CCY17" s="1180"/>
      <c r="CCZ17" s="1180"/>
      <c r="CDA17" s="1180"/>
      <c r="CDB17" s="1180"/>
      <c r="CDC17" s="1180"/>
      <c r="CDD17" s="1180"/>
      <c r="CDE17" s="1180"/>
      <c r="CDF17" s="1180"/>
      <c r="CDG17" s="1180"/>
      <c r="CDH17" s="1180"/>
      <c r="CDI17" s="1180"/>
      <c r="CDJ17" s="1180"/>
      <c r="CDK17" s="1180"/>
      <c r="CDL17" s="1180"/>
      <c r="CDM17" s="1180"/>
      <c r="CDN17" s="1180"/>
      <c r="CDO17" s="1180"/>
      <c r="CDP17" s="1180"/>
      <c r="CDQ17" s="1180"/>
      <c r="CDR17" s="1180"/>
      <c r="CDS17" s="1180"/>
      <c r="CDT17" s="1180"/>
      <c r="CDU17" s="1180"/>
      <c r="CDV17" s="1180"/>
      <c r="CDW17" s="1180"/>
      <c r="CDX17" s="1180"/>
      <c r="CDY17" s="1180"/>
      <c r="CDZ17" s="1180"/>
      <c r="CEA17" s="1180"/>
      <c r="CEB17" s="1180"/>
      <c r="CEC17" s="1180"/>
      <c r="CED17" s="1180"/>
      <c r="CEE17" s="1180"/>
      <c r="CEF17" s="1180"/>
      <c r="CEG17" s="1180"/>
      <c r="CEH17" s="1180"/>
      <c r="CEI17" s="1180"/>
      <c r="CEJ17" s="1180"/>
      <c r="CEK17" s="1180"/>
      <c r="CEL17" s="1180"/>
      <c r="CEM17" s="1180"/>
      <c r="CEN17" s="1180"/>
      <c r="CEO17" s="1180"/>
      <c r="CEP17" s="1180"/>
      <c r="CEQ17" s="1180"/>
      <c r="CER17" s="1180"/>
      <c r="CES17" s="1180"/>
      <c r="CET17" s="1180"/>
      <c r="CEU17" s="1180"/>
      <c r="CEV17" s="1180"/>
      <c r="CEW17" s="1180"/>
      <c r="CEX17" s="1180"/>
      <c r="CEY17" s="1180"/>
      <c r="CEZ17" s="1180"/>
      <c r="CFA17" s="1180"/>
      <c r="CFB17" s="1180"/>
      <c r="CFC17" s="1180"/>
      <c r="CFD17" s="1180"/>
      <c r="CFE17" s="1180"/>
      <c r="CFF17" s="1180"/>
      <c r="CFG17" s="1180"/>
      <c r="CFH17" s="1180"/>
      <c r="CFI17" s="1180"/>
      <c r="CFJ17" s="1180"/>
      <c r="CFK17" s="1180"/>
      <c r="CFL17" s="1180"/>
      <c r="CFM17" s="1180"/>
      <c r="CFN17" s="1180"/>
      <c r="CFO17" s="1180"/>
      <c r="CFP17" s="1180"/>
      <c r="CFQ17" s="1180"/>
      <c r="CFR17" s="1180"/>
      <c r="CFS17" s="1180"/>
      <c r="CFT17" s="1180"/>
      <c r="CFU17" s="1180"/>
      <c r="CFV17" s="1180"/>
      <c r="CFW17" s="1180"/>
      <c r="CFX17" s="1180"/>
      <c r="CFY17" s="1180"/>
      <c r="CFZ17" s="1180"/>
      <c r="CGA17" s="1180"/>
      <c r="CGB17" s="1180"/>
      <c r="CGC17" s="1180"/>
      <c r="CGD17" s="1180"/>
      <c r="CGE17" s="1180"/>
      <c r="CGF17" s="1180"/>
      <c r="CGG17" s="1180"/>
      <c r="CGH17" s="1180"/>
      <c r="CGI17" s="1180"/>
      <c r="CGJ17" s="1180"/>
      <c r="CGK17" s="1180"/>
      <c r="CGL17" s="1180"/>
      <c r="CGM17" s="1180"/>
      <c r="CGN17" s="1180"/>
      <c r="CGO17" s="1180"/>
      <c r="CGP17" s="1180"/>
      <c r="CGQ17" s="1180"/>
      <c r="CGR17" s="1180"/>
      <c r="CGS17" s="1180"/>
      <c r="CGT17" s="1180"/>
      <c r="CGU17" s="1180"/>
      <c r="CGV17" s="1180"/>
      <c r="CGW17" s="1180"/>
      <c r="CGX17" s="1180"/>
      <c r="CGY17" s="1180"/>
      <c r="CGZ17" s="1180"/>
      <c r="CHA17" s="1180"/>
      <c r="CHB17" s="1180"/>
      <c r="CHC17" s="1180"/>
      <c r="CHD17" s="1180"/>
      <c r="CHE17" s="1180"/>
      <c r="CHF17" s="1180"/>
      <c r="CHG17" s="1180"/>
      <c r="CHH17" s="1180"/>
      <c r="CHI17" s="1180"/>
      <c r="CHJ17" s="1180"/>
      <c r="CHK17" s="1180"/>
      <c r="CHL17" s="1180"/>
      <c r="CHM17" s="1180"/>
      <c r="CHN17" s="1180"/>
      <c r="CHO17" s="1180"/>
      <c r="CHP17" s="1180"/>
      <c r="CHQ17" s="1180"/>
      <c r="CHR17" s="1180"/>
      <c r="CHS17" s="1180"/>
      <c r="CHT17" s="1180"/>
      <c r="CHU17" s="1180"/>
      <c r="CHV17" s="1180"/>
      <c r="CHW17" s="1180"/>
      <c r="CHX17" s="1180"/>
      <c r="CHY17" s="1180"/>
      <c r="CHZ17" s="1180"/>
      <c r="CIA17" s="1180"/>
      <c r="CIB17" s="1180"/>
      <c r="CIC17" s="1180"/>
      <c r="CID17" s="1180"/>
      <c r="CIE17" s="1180"/>
      <c r="CIF17" s="1180"/>
      <c r="CIG17" s="1180"/>
      <c r="CIH17" s="1180"/>
      <c r="CII17" s="1180"/>
      <c r="CIJ17" s="1180"/>
      <c r="CIK17" s="1180"/>
      <c r="CIL17" s="1180"/>
      <c r="CIM17" s="1180"/>
      <c r="CIN17" s="1180"/>
      <c r="CIO17" s="1180"/>
      <c r="CIP17" s="1180"/>
      <c r="CIQ17" s="1180"/>
      <c r="CIR17" s="1180"/>
      <c r="CIS17" s="1180"/>
      <c r="CIT17" s="1180"/>
      <c r="CIU17" s="1180"/>
      <c r="CIV17" s="1180"/>
      <c r="CIW17" s="1180"/>
      <c r="CIX17" s="1180"/>
      <c r="CIY17" s="1180"/>
      <c r="CIZ17" s="1180"/>
      <c r="CJA17" s="1180"/>
      <c r="CJB17" s="1180"/>
      <c r="CJC17" s="1180"/>
      <c r="CJD17" s="1180"/>
      <c r="CJE17" s="1180"/>
      <c r="CJF17" s="1180"/>
      <c r="CJG17" s="1180"/>
      <c r="CJH17" s="1180"/>
      <c r="CJI17" s="1180"/>
      <c r="CJJ17" s="1180"/>
      <c r="CJK17" s="1180"/>
      <c r="CJL17" s="1180"/>
      <c r="CJM17" s="1180"/>
      <c r="CJN17" s="1180"/>
      <c r="CJO17" s="1180"/>
      <c r="CJP17" s="1180"/>
      <c r="CJQ17" s="1180"/>
      <c r="CJR17" s="1180"/>
      <c r="CJS17" s="1180"/>
      <c r="CJT17" s="1180"/>
      <c r="CJU17" s="1180"/>
      <c r="CJV17" s="1180"/>
      <c r="CJW17" s="1180"/>
      <c r="CJX17" s="1180"/>
      <c r="CJY17" s="1180"/>
      <c r="CJZ17" s="1180"/>
      <c r="CKA17" s="1180"/>
      <c r="CKB17" s="1180"/>
      <c r="CKC17" s="1180"/>
      <c r="CKD17" s="1180"/>
      <c r="CKE17" s="1180"/>
      <c r="CKF17" s="1180"/>
      <c r="CKG17" s="1180"/>
      <c r="CKH17" s="1180"/>
      <c r="CKI17" s="1180"/>
      <c r="CKJ17" s="1180"/>
      <c r="CKK17" s="1180"/>
      <c r="CKL17" s="1180"/>
      <c r="CKM17" s="1180"/>
      <c r="CKN17" s="1180"/>
      <c r="CKO17" s="1180"/>
      <c r="CKP17" s="1180"/>
      <c r="CKQ17" s="1180"/>
      <c r="CKR17" s="1180"/>
      <c r="CKS17" s="1180"/>
      <c r="CKT17" s="1180"/>
      <c r="CKU17" s="1180"/>
      <c r="CKV17" s="1180"/>
      <c r="CKW17" s="1180"/>
      <c r="CKX17" s="1180"/>
      <c r="CKY17" s="1180"/>
      <c r="CKZ17" s="1180"/>
      <c r="CLA17" s="1180"/>
      <c r="CLB17" s="1180"/>
      <c r="CLC17" s="1180"/>
      <c r="CLD17" s="1180"/>
      <c r="CLE17" s="1180"/>
      <c r="CLF17" s="1180"/>
      <c r="CLG17" s="1180"/>
      <c r="CLH17" s="1180"/>
      <c r="CLI17" s="1180"/>
      <c r="CLJ17" s="1180"/>
      <c r="CLK17" s="1180"/>
      <c r="CLL17" s="1180"/>
      <c r="CLM17" s="1180"/>
      <c r="CLN17" s="1180"/>
      <c r="CLO17" s="1180"/>
      <c r="CLP17" s="1180"/>
      <c r="CLQ17" s="1180"/>
      <c r="CLR17" s="1180"/>
      <c r="CLS17" s="1180"/>
      <c r="CLT17" s="1180"/>
      <c r="CLU17" s="1180"/>
      <c r="CLV17" s="1180"/>
      <c r="CLW17" s="1180"/>
      <c r="CLX17" s="1180"/>
      <c r="CLY17" s="1180"/>
      <c r="CLZ17" s="1180"/>
      <c r="CMA17" s="1180"/>
      <c r="CMB17" s="1180"/>
      <c r="CMC17" s="1180"/>
      <c r="CMD17" s="1180"/>
      <c r="CME17" s="1180"/>
      <c r="CMF17" s="1180"/>
      <c r="CMG17" s="1180"/>
      <c r="CMH17" s="1180"/>
      <c r="CMI17" s="1180"/>
      <c r="CMJ17" s="1180"/>
      <c r="CMK17" s="1180"/>
      <c r="CML17" s="1180"/>
      <c r="CMM17" s="1180"/>
      <c r="CMN17" s="1180"/>
      <c r="CMO17" s="1180"/>
      <c r="CMP17" s="1180"/>
      <c r="CMQ17" s="1180"/>
      <c r="CMR17" s="1180"/>
      <c r="CMS17" s="1180"/>
      <c r="CMT17" s="1180"/>
      <c r="CMU17" s="1180"/>
      <c r="CMV17" s="1180"/>
      <c r="CMW17" s="1180"/>
      <c r="CMX17" s="1180"/>
      <c r="CMY17" s="1180"/>
      <c r="CMZ17" s="1180"/>
      <c r="CNA17" s="1180"/>
      <c r="CNB17" s="1180"/>
      <c r="CNC17" s="1180"/>
      <c r="CND17" s="1180"/>
      <c r="CNE17" s="1180"/>
      <c r="CNF17" s="1180"/>
      <c r="CNG17" s="1180"/>
      <c r="CNH17" s="1180"/>
      <c r="CNI17" s="1180"/>
      <c r="CNJ17" s="1180"/>
      <c r="CNK17" s="1180"/>
      <c r="CNL17" s="1180"/>
      <c r="CNM17" s="1180"/>
      <c r="CNN17" s="1180"/>
      <c r="CNO17" s="1180"/>
      <c r="CNP17" s="1180"/>
      <c r="CNQ17" s="1180"/>
      <c r="CNR17" s="1180"/>
      <c r="CNS17" s="1180"/>
      <c r="CNT17" s="1180"/>
      <c r="CNU17" s="1180"/>
      <c r="CNV17" s="1180"/>
      <c r="CNW17" s="1180"/>
      <c r="CNX17" s="1180"/>
      <c r="CNY17" s="1180"/>
      <c r="CNZ17" s="1180"/>
      <c r="COA17" s="1180"/>
      <c r="COB17" s="1180"/>
      <c r="COC17" s="1180"/>
      <c r="COD17" s="1180"/>
      <c r="COE17" s="1180"/>
      <c r="COF17" s="1180"/>
      <c r="COG17" s="1180"/>
      <c r="COH17" s="1180"/>
      <c r="COI17" s="1180"/>
      <c r="COJ17" s="1180"/>
      <c r="COK17" s="1180"/>
      <c r="COL17" s="1180"/>
      <c r="COM17" s="1180"/>
      <c r="CON17" s="1180"/>
      <c r="COO17" s="1180"/>
      <c r="COP17" s="1180"/>
      <c r="COQ17" s="1180"/>
      <c r="COR17" s="1180"/>
      <c r="COS17" s="1180"/>
      <c r="COT17" s="1180"/>
      <c r="COU17" s="1180"/>
      <c r="COV17" s="1180"/>
      <c r="COW17" s="1180"/>
      <c r="COX17" s="1180"/>
      <c r="COY17" s="1180"/>
      <c r="COZ17" s="1180"/>
      <c r="CPA17" s="1180"/>
      <c r="CPB17" s="1180"/>
      <c r="CPC17" s="1180"/>
      <c r="CPD17" s="1180"/>
      <c r="CPE17" s="1180"/>
      <c r="CPF17" s="1180"/>
      <c r="CPG17" s="1180"/>
      <c r="CPH17" s="1180"/>
      <c r="CPI17" s="1180"/>
      <c r="CPJ17" s="1180"/>
      <c r="CPK17" s="1180"/>
      <c r="CPL17" s="1180"/>
      <c r="CPM17" s="1180"/>
      <c r="CPN17" s="1180"/>
      <c r="CPO17" s="1180"/>
      <c r="CPP17" s="1180"/>
      <c r="CPQ17" s="1180"/>
      <c r="CPR17" s="1180"/>
      <c r="CPS17" s="1180"/>
      <c r="CPT17" s="1180"/>
      <c r="CPU17" s="1180"/>
      <c r="CPV17" s="1180"/>
      <c r="CPW17" s="1180"/>
      <c r="CPX17" s="1180"/>
      <c r="CPY17" s="1180"/>
      <c r="CPZ17" s="1180"/>
      <c r="CQA17" s="1180"/>
      <c r="CQB17" s="1180"/>
      <c r="CQC17" s="1180"/>
      <c r="CQD17" s="1180"/>
      <c r="CQE17" s="1180"/>
      <c r="CQF17" s="1180"/>
      <c r="CQG17" s="1180"/>
      <c r="CQH17" s="1180"/>
      <c r="CQI17" s="1180"/>
      <c r="CQJ17" s="1180"/>
      <c r="CQK17" s="1180"/>
      <c r="CQL17" s="1180"/>
      <c r="CQM17" s="1180"/>
      <c r="CQN17" s="1180"/>
      <c r="CQO17" s="1180"/>
      <c r="CQP17" s="1180"/>
      <c r="CQQ17" s="1180"/>
      <c r="CQR17" s="1180"/>
      <c r="CQS17" s="1180"/>
      <c r="CQT17" s="1180"/>
      <c r="CQU17" s="1180"/>
      <c r="CQV17" s="1180"/>
      <c r="CQW17" s="1180"/>
      <c r="CQX17" s="1180"/>
      <c r="CQY17" s="1180"/>
      <c r="CQZ17" s="1180"/>
      <c r="CRA17" s="1180"/>
      <c r="CRB17" s="1180"/>
      <c r="CRC17" s="1180"/>
      <c r="CRD17" s="1180"/>
      <c r="CRE17" s="1180"/>
      <c r="CRF17" s="1180"/>
      <c r="CRG17" s="1180"/>
      <c r="CRH17" s="1180"/>
      <c r="CRI17" s="1180"/>
      <c r="CRJ17" s="1180"/>
      <c r="CRK17" s="1180"/>
      <c r="CRL17" s="1180"/>
      <c r="CRM17" s="1180"/>
      <c r="CRN17" s="1180"/>
      <c r="CRO17" s="1180"/>
      <c r="CRP17" s="1180"/>
      <c r="CRQ17" s="1180"/>
      <c r="CRR17" s="1180"/>
      <c r="CRS17" s="1180"/>
      <c r="CRT17" s="1180"/>
      <c r="CRU17" s="1180"/>
      <c r="CRV17" s="1180"/>
      <c r="CRW17" s="1180"/>
      <c r="CRX17" s="1180"/>
      <c r="CRY17" s="1180"/>
      <c r="CRZ17" s="1180"/>
      <c r="CSA17" s="1180"/>
      <c r="CSB17" s="1180"/>
      <c r="CSC17" s="1180"/>
      <c r="CSD17" s="1180"/>
      <c r="CSE17" s="1180"/>
      <c r="CSF17" s="1180"/>
      <c r="CSG17" s="1180"/>
      <c r="CSH17" s="1180"/>
      <c r="CSI17" s="1180"/>
      <c r="CSJ17" s="1180"/>
      <c r="CSK17" s="1180"/>
      <c r="CSL17" s="1180"/>
      <c r="CSM17" s="1180"/>
      <c r="CSN17" s="1180"/>
      <c r="CSO17" s="1180"/>
      <c r="CSP17" s="1180"/>
      <c r="CSQ17" s="1180"/>
      <c r="CSR17" s="1180"/>
      <c r="CSS17" s="1180"/>
      <c r="CST17" s="1180"/>
      <c r="CSU17" s="1180"/>
      <c r="CSV17" s="1180"/>
      <c r="CSW17" s="1180"/>
      <c r="CSX17" s="1180"/>
      <c r="CSY17" s="1180"/>
      <c r="CSZ17" s="1180"/>
      <c r="CTA17" s="1180"/>
      <c r="CTB17" s="1180"/>
      <c r="CTC17" s="1180"/>
      <c r="CTD17" s="1180"/>
      <c r="CTE17" s="1180"/>
      <c r="CTF17" s="1180"/>
      <c r="CTG17" s="1180"/>
      <c r="CTH17" s="1180"/>
      <c r="CTI17" s="1180"/>
      <c r="CTJ17" s="1180"/>
      <c r="CTK17" s="1180"/>
      <c r="CTL17" s="1180"/>
      <c r="CTM17" s="1180"/>
      <c r="CTN17" s="1180"/>
      <c r="CTO17" s="1180"/>
      <c r="CTP17" s="1180"/>
      <c r="CTQ17" s="1180"/>
      <c r="CTR17" s="1180"/>
      <c r="CTS17" s="1180"/>
      <c r="CTT17" s="1180"/>
      <c r="CTU17" s="1180"/>
      <c r="CTV17" s="1180"/>
      <c r="CTW17" s="1180"/>
      <c r="CTX17" s="1180"/>
      <c r="CTY17" s="1180"/>
      <c r="CTZ17" s="1180"/>
      <c r="CUA17" s="1180"/>
      <c r="CUB17" s="1180"/>
      <c r="CUC17" s="1180"/>
      <c r="CUD17" s="1180"/>
      <c r="CUE17" s="1180"/>
      <c r="CUF17" s="1180"/>
      <c r="CUG17" s="1180"/>
      <c r="CUH17" s="1180"/>
      <c r="CUI17" s="1180"/>
      <c r="CUJ17" s="1180"/>
      <c r="CUK17" s="1180"/>
      <c r="CUL17" s="1180"/>
      <c r="CUM17" s="1180"/>
      <c r="CUN17" s="1180"/>
      <c r="CUO17" s="1180"/>
      <c r="CUP17" s="1180"/>
      <c r="CUQ17" s="1180"/>
      <c r="CUR17" s="1180"/>
      <c r="CUS17" s="1180"/>
      <c r="CUT17" s="1180"/>
      <c r="CUU17" s="1180"/>
      <c r="CUV17" s="1180"/>
      <c r="CUW17" s="1180"/>
      <c r="CUX17" s="1180"/>
      <c r="CUY17" s="1180"/>
      <c r="CUZ17" s="1180"/>
      <c r="CVA17" s="1180"/>
      <c r="CVB17" s="1180"/>
      <c r="CVC17" s="1180"/>
      <c r="CVD17" s="1180"/>
      <c r="CVE17" s="1180"/>
      <c r="CVF17" s="1180"/>
      <c r="CVG17" s="1180"/>
      <c r="CVH17" s="1180"/>
      <c r="CVI17" s="1180"/>
      <c r="CVJ17" s="1180"/>
      <c r="CVK17" s="1180"/>
      <c r="CVL17" s="1180"/>
      <c r="CVM17" s="1180"/>
      <c r="CVN17" s="1180"/>
      <c r="CVO17" s="1180"/>
      <c r="CVP17" s="1180"/>
      <c r="CVQ17" s="1180"/>
      <c r="CVR17" s="1180"/>
      <c r="CVS17" s="1180"/>
      <c r="CVT17" s="1180"/>
      <c r="CVU17" s="1180"/>
      <c r="CVV17" s="1180"/>
      <c r="CVW17" s="1180"/>
      <c r="CVX17" s="1180"/>
      <c r="CVY17" s="1180"/>
      <c r="CVZ17" s="1180"/>
      <c r="CWA17" s="1180"/>
      <c r="CWB17" s="1180"/>
      <c r="CWC17" s="1180"/>
      <c r="CWD17" s="1180"/>
      <c r="CWE17" s="1180"/>
      <c r="CWF17" s="1180"/>
      <c r="CWG17" s="1180"/>
      <c r="CWH17" s="1180"/>
      <c r="CWI17" s="1180"/>
      <c r="CWJ17" s="1180"/>
      <c r="CWK17" s="1180"/>
      <c r="CWL17" s="1180"/>
      <c r="CWM17" s="1180"/>
      <c r="CWN17" s="1180"/>
      <c r="CWO17" s="1180"/>
      <c r="CWP17" s="1180"/>
      <c r="CWQ17" s="1180"/>
      <c r="CWR17" s="1180"/>
      <c r="CWS17" s="1180"/>
      <c r="CWT17" s="1180"/>
      <c r="CWU17" s="1180"/>
      <c r="CWV17" s="1180"/>
      <c r="CWW17" s="1180"/>
      <c r="CWX17" s="1180"/>
      <c r="CWY17" s="1180"/>
      <c r="CWZ17" s="1180"/>
      <c r="CXA17" s="1180"/>
      <c r="CXB17" s="1180"/>
      <c r="CXC17" s="1180"/>
      <c r="CXD17" s="1180"/>
      <c r="CXE17" s="1180"/>
      <c r="CXF17" s="1180"/>
      <c r="CXG17" s="1180"/>
      <c r="CXH17" s="1180"/>
      <c r="CXI17" s="1180"/>
      <c r="CXJ17" s="1180"/>
      <c r="CXK17" s="1180"/>
      <c r="CXL17" s="1180"/>
      <c r="CXM17" s="1180"/>
      <c r="CXN17" s="1180"/>
      <c r="CXO17" s="1180"/>
      <c r="CXP17" s="1180"/>
      <c r="CXQ17" s="1180"/>
      <c r="CXR17" s="1180"/>
      <c r="CXS17" s="1180"/>
      <c r="CXT17" s="1180"/>
      <c r="CXU17" s="1180"/>
      <c r="CXV17" s="1180"/>
      <c r="CXW17" s="1180"/>
      <c r="CXX17" s="1180"/>
      <c r="CXY17" s="1180"/>
      <c r="CXZ17" s="1180"/>
      <c r="CYA17" s="1180"/>
      <c r="CYB17" s="1180"/>
      <c r="CYC17" s="1180"/>
      <c r="CYD17" s="1180"/>
      <c r="CYE17" s="1180"/>
      <c r="CYF17" s="1180"/>
      <c r="CYG17" s="1180"/>
      <c r="CYH17" s="1180"/>
      <c r="CYI17" s="1180"/>
      <c r="CYJ17" s="1180"/>
      <c r="CYK17" s="1180"/>
      <c r="CYL17" s="1180"/>
      <c r="CYM17" s="1180"/>
      <c r="CYN17" s="1180"/>
      <c r="CYO17" s="1180"/>
      <c r="CYP17" s="1180"/>
      <c r="CYQ17" s="1180"/>
      <c r="CYR17" s="1180"/>
      <c r="CYS17" s="1180"/>
      <c r="CYT17" s="1180"/>
      <c r="CYU17" s="1180"/>
      <c r="CYV17" s="1180"/>
      <c r="CYW17" s="1180"/>
      <c r="CYX17" s="1180"/>
      <c r="CYY17" s="1180"/>
      <c r="CYZ17" s="1180"/>
      <c r="CZA17" s="1180"/>
      <c r="CZB17" s="1180"/>
      <c r="CZC17" s="1180"/>
      <c r="CZD17" s="1180"/>
      <c r="CZE17" s="1180"/>
      <c r="CZF17" s="1180"/>
      <c r="CZG17" s="1180"/>
      <c r="CZH17" s="1180"/>
      <c r="CZI17" s="1180"/>
      <c r="CZJ17" s="1180"/>
      <c r="CZK17" s="1180"/>
      <c r="CZL17" s="1180"/>
      <c r="CZM17" s="1180"/>
      <c r="CZN17" s="1180"/>
      <c r="CZO17" s="1180"/>
      <c r="CZP17" s="1180"/>
      <c r="CZQ17" s="1180"/>
      <c r="CZR17" s="1180"/>
      <c r="CZS17" s="1180"/>
      <c r="CZT17" s="1180"/>
      <c r="CZU17" s="1180"/>
      <c r="CZV17" s="1180"/>
      <c r="CZW17" s="1180"/>
      <c r="CZX17" s="1180"/>
      <c r="CZY17" s="1180"/>
      <c r="CZZ17" s="1180"/>
      <c r="DAA17" s="1180"/>
      <c r="DAB17" s="1180"/>
      <c r="DAC17" s="1180"/>
      <c r="DAD17" s="1180"/>
      <c r="DAE17" s="1180"/>
      <c r="DAF17" s="1180"/>
      <c r="DAG17" s="1180"/>
      <c r="DAH17" s="1180"/>
      <c r="DAI17" s="1180"/>
      <c r="DAJ17" s="1180"/>
      <c r="DAK17" s="1180"/>
      <c r="DAL17" s="1180"/>
      <c r="DAM17" s="1180"/>
      <c r="DAN17" s="1180"/>
      <c r="DAO17" s="1180"/>
      <c r="DAP17" s="1180"/>
      <c r="DAQ17" s="1180"/>
      <c r="DAR17" s="1180"/>
      <c r="DAS17" s="1180"/>
      <c r="DAT17" s="1180"/>
      <c r="DAU17" s="1180"/>
      <c r="DAV17" s="1180"/>
      <c r="DAW17" s="1180"/>
      <c r="DAX17" s="1180"/>
      <c r="DAY17" s="1180"/>
      <c r="DAZ17" s="1180"/>
      <c r="DBA17" s="1180"/>
      <c r="DBB17" s="1180"/>
      <c r="DBC17" s="1180"/>
      <c r="DBD17" s="1180"/>
      <c r="DBE17" s="1180"/>
      <c r="DBF17" s="1180"/>
      <c r="DBG17" s="1180"/>
      <c r="DBH17" s="1180"/>
      <c r="DBI17" s="1180"/>
      <c r="DBJ17" s="1180"/>
      <c r="DBK17" s="1180"/>
      <c r="DBL17" s="1180"/>
      <c r="DBM17" s="1180"/>
      <c r="DBN17" s="1180"/>
      <c r="DBO17" s="1180"/>
      <c r="DBP17" s="1180"/>
      <c r="DBQ17" s="1180"/>
      <c r="DBR17" s="1180"/>
      <c r="DBS17" s="1180"/>
      <c r="DBT17" s="1180"/>
      <c r="DBU17" s="1180"/>
      <c r="DBV17" s="1180"/>
      <c r="DBW17" s="1180"/>
      <c r="DBX17" s="1180"/>
      <c r="DBY17" s="1180"/>
      <c r="DBZ17" s="1180"/>
      <c r="DCA17" s="1180"/>
      <c r="DCB17" s="1180"/>
      <c r="DCC17" s="1180"/>
      <c r="DCD17" s="1180"/>
      <c r="DCE17" s="1180"/>
      <c r="DCF17" s="1180"/>
      <c r="DCG17" s="1180"/>
      <c r="DCH17" s="1180"/>
      <c r="DCI17" s="1180"/>
      <c r="DCJ17" s="1180"/>
      <c r="DCK17" s="1180"/>
      <c r="DCL17" s="1180"/>
      <c r="DCM17" s="1180"/>
      <c r="DCN17" s="1180"/>
      <c r="DCO17" s="1180"/>
      <c r="DCP17" s="1180"/>
      <c r="DCQ17" s="1180"/>
      <c r="DCR17" s="1180"/>
      <c r="DCS17" s="1180"/>
      <c r="DCT17" s="1180"/>
      <c r="DCU17" s="1180"/>
      <c r="DCV17" s="1180"/>
      <c r="DCW17" s="1180"/>
      <c r="DCX17" s="1180"/>
      <c r="DCY17" s="1180"/>
      <c r="DCZ17" s="1180"/>
      <c r="DDA17" s="1180"/>
      <c r="DDB17" s="1180"/>
      <c r="DDC17" s="1180"/>
      <c r="DDD17" s="1180"/>
      <c r="DDE17" s="1180"/>
      <c r="DDF17" s="1180"/>
      <c r="DDG17" s="1180"/>
      <c r="DDH17" s="1180"/>
      <c r="DDI17" s="1180"/>
      <c r="DDJ17" s="1180"/>
      <c r="DDK17" s="1180"/>
      <c r="DDL17" s="1180"/>
      <c r="DDM17" s="1180"/>
      <c r="DDN17" s="1180"/>
      <c r="DDO17" s="1180"/>
      <c r="DDP17" s="1180"/>
      <c r="DDQ17" s="1180"/>
      <c r="DDR17" s="1180"/>
      <c r="DDS17" s="1180"/>
      <c r="DDT17" s="1180"/>
      <c r="DDU17" s="1180"/>
      <c r="DDV17" s="1180"/>
      <c r="DDW17" s="1180"/>
      <c r="DDX17" s="1180"/>
      <c r="DDY17" s="1180"/>
      <c r="DDZ17" s="1180"/>
      <c r="DEA17" s="1180"/>
      <c r="DEB17" s="1180"/>
      <c r="DEC17" s="1180"/>
      <c r="DED17" s="1180"/>
      <c r="DEE17" s="1180"/>
      <c r="DEF17" s="1180"/>
      <c r="DEG17" s="1180"/>
      <c r="DEH17" s="1180"/>
      <c r="DEI17" s="1180"/>
      <c r="DEJ17" s="1180"/>
      <c r="DEK17" s="1180"/>
      <c r="DEL17" s="1180"/>
      <c r="DEM17" s="1180"/>
      <c r="DEN17" s="1180"/>
      <c r="DEO17" s="1180"/>
      <c r="DEP17" s="1180"/>
      <c r="DEQ17" s="1180"/>
      <c r="DER17" s="1180"/>
      <c r="DES17" s="1180"/>
      <c r="DET17" s="1180"/>
      <c r="DEU17" s="1180"/>
      <c r="DEV17" s="1180"/>
      <c r="DEW17" s="1180"/>
      <c r="DEX17" s="1180"/>
      <c r="DEY17" s="1180"/>
      <c r="DEZ17" s="1180"/>
      <c r="DFA17" s="1180"/>
      <c r="DFB17" s="1180"/>
      <c r="DFC17" s="1180"/>
      <c r="DFD17" s="1180"/>
      <c r="DFE17" s="1180"/>
      <c r="DFF17" s="1180"/>
      <c r="DFG17" s="1180"/>
      <c r="DFH17" s="1180"/>
      <c r="DFI17" s="1180"/>
      <c r="DFJ17" s="1180"/>
      <c r="DFK17" s="1180"/>
      <c r="DFL17" s="1180"/>
      <c r="DFM17" s="1180"/>
      <c r="DFN17" s="1180"/>
      <c r="DFO17" s="1180"/>
      <c r="DFP17" s="1180"/>
      <c r="DFQ17" s="1180"/>
      <c r="DFR17" s="1180"/>
      <c r="DFS17" s="1180"/>
      <c r="DFT17" s="1180"/>
      <c r="DFU17" s="1180"/>
      <c r="DFV17" s="1180"/>
      <c r="DFW17" s="1180"/>
      <c r="DFX17" s="1180"/>
      <c r="DFY17" s="1180"/>
      <c r="DFZ17" s="1180"/>
      <c r="DGA17" s="1180"/>
      <c r="DGB17" s="1180"/>
      <c r="DGC17" s="1180"/>
      <c r="DGD17" s="1180"/>
      <c r="DGE17" s="1180"/>
      <c r="DGF17" s="1180"/>
      <c r="DGG17" s="1180"/>
      <c r="DGH17" s="1180"/>
      <c r="DGI17" s="1180"/>
      <c r="DGJ17" s="1180"/>
      <c r="DGK17" s="1180"/>
      <c r="DGL17" s="1180"/>
      <c r="DGM17" s="1180"/>
      <c r="DGN17" s="1180"/>
      <c r="DGO17" s="1180"/>
      <c r="DGP17" s="1180"/>
      <c r="DGQ17" s="1180"/>
      <c r="DGR17" s="1180"/>
      <c r="DGS17" s="1180"/>
      <c r="DGT17" s="1180"/>
      <c r="DGU17" s="1180"/>
      <c r="DGV17" s="1180"/>
      <c r="DGW17" s="1180"/>
      <c r="DGX17" s="1180"/>
      <c r="DGY17" s="1180"/>
      <c r="DGZ17" s="1180"/>
      <c r="DHA17" s="1180"/>
      <c r="DHB17" s="1180"/>
      <c r="DHC17" s="1180"/>
      <c r="DHD17" s="1180"/>
      <c r="DHE17" s="1180"/>
      <c r="DHF17" s="1180"/>
      <c r="DHG17" s="1180"/>
      <c r="DHH17" s="1180"/>
      <c r="DHI17" s="1180"/>
      <c r="DHJ17" s="1180"/>
      <c r="DHK17" s="1180"/>
      <c r="DHL17" s="1180"/>
      <c r="DHM17" s="1180"/>
      <c r="DHN17" s="1180"/>
      <c r="DHO17" s="1180"/>
      <c r="DHP17" s="1180"/>
      <c r="DHQ17" s="1180"/>
      <c r="DHR17" s="1180"/>
      <c r="DHS17" s="1180"/>
      <c r="DHT17" s="1180"/>
      <c r="DHU17" s="1180"/>
      <c r="DHV17" s="1180"/>
      <c r="DHW17" s="1180"/>
      <c r="DHX17" s="1180"/>
      <c r="DHY17" s="1180"/>
      <c r="DHZ17" s="1180"/>
      <c r="DIA17" s="1180"/>
      <c r="DIB17" s="1180"/>
      <c r="DIC17" s="1180"/>
      <c r="DID17" s="1180"/>
      <c r="DIE17" s="1180"/>
      <c r="DIF17" s="1180"/>
      <c r="DIG17" s="1180"/>
      <c r="DIH17" s="1180"/>
      <c r="DII17" s="1180"/>
      <c r="DIJ17" s="1180"/>
      <c r="DIK17" s="1180"/>
      <c r="DIL17" s="1180"/>
      <c r="DIM17" s="1180"/>
      <c r="DIN17" s="1180"/>
      <c r="DIO17" s="1180"/>
      <c r="DIP17" s="1180"/>
      <c r="DIQ17" s="1180"/>
      <c r="DIR17" s="1180"/>
      <c r="DIS17" s="1180"/>
      <c r="DIT17" s="1180"/>
      <c r="DIU17" s="1180"/>
      <c r="DIV17" s="1180"/>
      <c r="DIW17" s="1180"/>
      <c r="DIX17" s="1180"/>
      <c r="DIY17" s="1180"/>
      <c r="DIZ17" s="1180"/>
      <c r="DJA17" s="1180"/>
      <c r="DJB17" s="1180"/>
      <c r="DJC17" s="1180"/>
      <c r="DJD17" s="1180"/>
      <c r="DJE17" s="1180"/>
      <c r="DJF17" s="1180"/>
      <c r="DJG17" s="1180"/>
      <c r="DJH17" s="1180"/>
      <c r="DJI17" s="1180"/>
      <c r="DJJ17" s="1180"/>
      <c r="DJK17" s="1180"/>
      <c r="DJL17" s="1180"/>
      <c r="DJM17" s="1180"/>
      <c r="DJN17" s="1180"/>
      <c r="DJO17" s="1180"/>
      <c r="DJP17" s="1180"/>
      <c r="DJQ17" s="1180"/>
      <c r="DJR17" s="1180"/>
      <c r="DJS17" s="1180"/>
      <c r="DJT17" s="1180"/>
      <c r="DJU17" s="1180"/>
      <c r="DJV17" s="1180"/>
      <c r="DJW17" s="1180"/>
      <c r="DJX17" s="1180"/>
      <c r="DJY17" s="1180"/>
      <c r="DJZ17" s="1180"/>
      <c r="DKA17" s="1180"/>
      <c r="DKB17" s="1180"/>
      <c r="DKC17" s="1180"/>
      <c r="DKD17" s="1180"/>
      <c r="DKE17" s="1180"/>
      <c r="DKF17" s="1180"/>
      <c r="DKG17" s="1180"/>
      <c r="DKH17" s="1180"/>
      <c r="DKI17" s="1180"/>
      <c r="DKJ17" s="1180"/>
      <c r="DKK17" s="1180"/>
      <c r="DKL17" s="1180"/>
      <c r="DKM17" s="1180"/>
      <c r="DKN17" s="1180"/>
      <c r="DKO17" s="1180"/>
      <c r="DKP17" s="1180"/>
      <c r="DKQ17" s="1180"/>
      <c r="DKR17" s="1180"/>
      <c r="DKS17" s="1180"/>
      <c r="DKT17" s="1180"/>
      <c r="DKU17" s="1180"/>
      <c r="DKV17" s="1180"/>
      <c r="DKW17" s="1180"/>
      <c r="DKX17" s="1180"/>
      <c r="DKY17" s="1180"/>
      <c r="DKZ17" s="1180"/>
      <c r="DLA17" s="1180"/>
      <c r="DLB17" s="1180"/>
      <c r="DLC17" s="1180"/>
      <c r="DLD17" s="1180"/>
      <c r="DLE17" s="1180"/>
      <c r="DLF17" s="1180"/>
      <c r="DLG17" s="1180"/>
      <c r="DLH17" s="1180"/>
      <c r="DLI17" s="1180"/>
      <c r="DLJ17" s="1180"/>
      <c r="DLK17" s="1180"/>
      <c r="DLL17" s="1180"/>
      <c r="DLM17" s="1180"/>
      <c r="DLN17" s="1180"/>
      <c r="DLO17" s="1180"/>
      <c r="DLP17" s="1180"/>
      <c r="DLQ17" s="1180"/>
      <c r="DLR17" s="1180"/>
      <c r="DLS17" s="1180"/>
      <c r="DLT17" s="1180"/>
      <c r="DLU17" s="1180"/>
      <c r="DLV17" s="1180"/>
      <c r="DLW17" s="1180"/>
      <c r="DLX17" s="1180"/>
      <c r="DLY17" s="1180"/>
      <c r="DLZ17" s="1180"/>
      <c r="DMA17" s="1180"/>
      <c r="DMB17" s="1180"/>
      <c r="DMC17" s="1180"/>
      <c r="DMD17" s="1180"/>
      <c r="DME17" s="1180"/>
      <c r="DMF17" s="1180"/>
      <c r="DMG17" s="1180"/>
      <c r="DMH17" s="1180"/>
      <c r="DMI17" s="1180"/>
      <c r="DMJ17" s="1180"/>
      <c r="DMK17" s="1180"/>
      <c r="DML17" s="1180"/>
      <c r="DMM17" s="1180"/>
      <c r="DMN17" s="1180"/>
      <c r="DMO17" s="1180"/>
      <c r="DMP17" s="1180"/>
      <c r="DMQ17" s="1180"/>
      <c r="DMR17" s="1180"/>
      <c r="DMS17" s="1180"/>
      <c r="DMT17" s="1180"/>
      <c r="DMU17" s="1180"/>
      <c r="DMV17" s="1180"/>
      <c r="DMW17" s="1180"/>
      <c r="DMX17" s="1180"/>
      <c r="DMY17" s="1180"/>
      <c r="DMZ17" s="1180"/>
      <c r="DNA17" s="1180"/>
      <c r="DNB17" s="1180"/>
      <c r="DNC17" s="1180"/>
      <c r="DND17" s="1180"/>
      <c r="DNE17" s="1180"/>
      <c r="DNF17" s="1180"/>
      <c r="DNG17" s="1180"/>
      <c r="DNH17" s="1180"/>
      <c r="DNI17" s="1180"/>
      <c r="DNJ17" s="1180"/>
      <c r="DNK17" s="1180"/>
      <c r="DNL17" s="1180"/>
      <c r="DNM17" s="1180"/>
      <c r="DNN17" s="1180"/>
      <c r="DNO17" s="1180"/>
      <c r="DNP17" s="1180"/>
      <c r="DNQ17" s="1180"/>
      <c r="DNR17" s="1180"/>
      <c r="DNS17" s="1180"/>
      <c r="DNT17" s="1180"/>
      <c r="DNU17" s="1180"/>
      <c r="DNV17" s="1180"/>
      <c r="DNW17" s="1180"/>
      <c r="DNX17" s="1180"/>
      <c r="DNY17" s="1180"/>
      <c r="DNZ17" s="1180"/>
      <c r="DOA17" s="1180"/>
      <c r="DOB17" s="1180"/>
      <c r="DOC17" s="1180"/>
      <c r="DOD17" s="1180"/>
      <c r="DOE17" s="1180"/>
      <c r="DOF17" s="1180"/>
      <c r="DOG17" s="1180"/>
      <c r="DOH17" s="1180"/>
      <c r="DOI17" s="1180"/>
      <c r="DOJ17" s="1180"/>
      <c r="DOK17" s="1180"/>
      <c r="DOL17" s="1180"/>
      <c r="DOM17" s="1180"/>
      <c r="DON17" s="1180"/>
      <c r="DOO17" s="1180"/>
      <c r="DOP17" s="1180"/>
      <c r="DOQ17" s="1180"/>
      <c r="DOR17" s="1180"/>
      <c r="DOS17" s="1180"/>
      <c r="DOT17" s="1180"/>
      <c r="DOU17" s="1180"/>
      <c r="DOV17" s="1180"/>
      <c r="DOW17" s="1180"/>
      <c r="DOX17" s="1180"/>
      <c r="DOY17" s="1180"/>
      <c r="DOZ17" s="1180"/>
      <c r="DPA17" s="1180"/>
      <c r="DPB17" s="1180"/>
      <c r="DPC17" s="1180"/>
      <c r="DPD17" s="1180"/>
      <c r="DPE17" s="1180"/>
      <c r="DPF17" s="1180"/>
      <c r="DPG17" s="1180"/>
      <c r="DPH17" s="1180"/>
      <c r="DPI17" s="1180"/>
      <c r="DPJ17" s="1180"/>
      <c r="DPK17" s="1180"/>
      <c r="DPL17" s="1180"/>
      <c r="DPM17" s="1180"/>
      <c r="DPN17" s="1180"/>
      <c r="DPO17" s="1180"/>
      <c r="DPP17" s="1180"/>
      <c r="DPQ17" s="1180"/>
      <c r="DPR17" s="1180"/>
      <c r="DPS17" s="1180"/>
      <c r="DPT17" s="1180"/>
      <c r="DPU17" s="1180"/>
      <c r="DPV17" s="1180"/>
      <c r="DPW17" s="1180"/>
      <c r="DPX17" s="1180"/>
      <c r="DPY17" s="1180"/>
      <c r="DPZ17" s="1180"/>
      <c r="DQA17" s="1180"/>
      <c r="DQB17" s="1180"/>
      <c r="DQC17" s="1180"/>
      <c r="DQD17" s="1180"/>
      <c r="DQE17" s="1180"/>
      <c r="DQF17" s="1180"/>
      <c r="DQG17" s="1180"/>
      <c r="DQH17" s="1180"/>
      <c r="DQI17" s="1180"/>
      <c r="DQJ17" s="1180"/>
      <c r="DQK17" s="1180"/>
      <c r="DQL17" s="1180"/>
      <c r="DQM17" s="1180"/>
      <c r="DQN17" s="1180"/>
      <c r="DQO17" s="1180"/>
      <c r="DQP17" s="1180"/>
      <c r="DQQ17" s="1180"/>
      <c r="DQR17" s="1180"/>
      <c r="DQS17" s="1180"/>
      <c r="DQT17" s="1180"/>
      <c r="DQU17" s="1180"/>
      <c r="DQV17" s="1180"/>
      <c r="DQW17" s="1180"/>
      <c r="DQX17" s="1180"/>
      <c r="DQY17" s="1180"/>
      <c r="DQZ17" s="1180"/>
      <c r="DRA17" s="1180"/>
      <c r="DRB17" s="1180"/>
      <c r="DRC17" s="1180"/>
      <c r="DRD17" s="1180"/>
      <c r="DRE17" s="1180"/>
      <c r="DRF17" s="1180"/>
      <c r="DRG17" s="1180"/>
      <c r="DRH17" s="1180"/>
      <c r="DRI17" s="1180"/>
      <c r="DRJ17" s="1180"/>
      <c r="DRK17" s="1180"/>
      <c r="DRL17" s="1180"/>
      <c r="DRM17" s="1180"/>
      <c r="DRN17" s="1180"/>
      <c r="DRO17" s="1180"/>
      <c r="DRP17" s="1180"/>
      <c r="DRQ17" s="1180"/>
      <c r="DRR17" s="1180"/>
      <c r="DRS17" s="1180"/>
      <c r="DRT17" s="1180"/>
      <c r="DRU17" s="1180"/>
      <c r="DRV17" s="1180"/>
      <c r="DRW17" s="1180"/>
      <c r="DRX17" s="1180"/>
      <c r="DRY17" s="1180"/>
      <c r="DRZ17" s="1180"/>
      <c r="DSA17" s="1180"/>
      <c r="DSB17" s="1180"/>
      <c r="DSC17" s="1180"/>
      <c r="DSD17" s="1180"/>
      <c r="DSE17" s="1180"/>
      <c r="DSF17" s="1180"/>
      <c r="DSG17" s="1180"/>
      <c r="DSH17" s="1180"/>
      <c r="DSI17" s="1180"/>
      <c r="DSJ17" s="1180"/>
      <c r="DSK17" s="1180"/>
      <c r="DSL17" s="1180"/>
      <c r="DSM17" s="1180"/>
      <c r="DSN17" s="1180"/>
      <c r="DSO17" s="1180"/>
      <c r="DSP17" s="1180"/>
      <c r="DSQ17" s="1180"/>
      <c r="DSR17" s="1180"/>
      <c r="DSS17" s="1180"/>
      <c r="DST17" s="1180"/>
      <c r="DSU17" s="1180"/>
      <c r="DSV17" s="1180"/>
      <c r="DSW17" s="1180"/>
      <c r="DSX17" s="1180"/>
      <c r="DSY17" s="1180"/>
      <c r="DSZ17" s="1180"/>
      <c r="DTA17" s="1180"/>
      <c r="DTB17" s="1180"/>
      <c r="DTC17" s="1180"/>
      <c r="DTD17" s="1180"/>
      <c r="DTE17" s="1180"/>
      <c r="DTF17" s="1180"/>
      <c r="DTG17" s="1180"/>
      <c r="DTH17" s="1180"/>
      <c r="DTI17" s="1180"/>
      <c r="DTJ17" s="1180"/>
      <c r="DTK17" s="1180"/>
      <c r="DTL17" s="1180"/>
      <c r="DTM17" s="1180"/>
      <c r="DTN17" s="1180"/>
      <c r="DTO17" s="1180"/>
      <c r="DTP17" s="1180"/>
      <c r="DTQ17" s="1180"/>
      <c r="DTR17" s="1180"/>
      <c r="DTS17" s="1180"/>
      <c r="DTT17" s="1180"/>
      <c r="DTU17" s="1180"/>
      <c r="DTV17" s="1180"/>
      <c r="DTW17" s="1180"/>
      <c r="DTX17" s="1180"/>
      <c r="DTY17" s="1180"/>
      <c r="DTZ17" s="1180"/>
      <c r="DUA17" s="1180"/>
      <c r="DUB17" s="1180"/>
      <c r="DUC17" s="1180"/>
      <c r="DUD17" s="1180"/>
      <c r="DUE17" s="1180"/>
      <c r="DUF17" s="1180"/>
      <c r="DUG17" s="1180"/>
      <c r="DUH17" s="1180"/>
      <c r="DUI17" s="1180"/>
      <c r="DUJ17" s="1180"/>
      <c r="DUK17" s="1180"/>
      <c r="DUL17" s="1180"/>
      <c r="DUM17" s="1180"/>
      <c r="DUN17" s="1180"/>
      <c r="DUO17" s="1180"/>
      <c r="DUP17" s="1180"/>
      <c r="DUQ17" s="1180"/>
      <c r="DUR17" s="1180"/>
      <c r="DUS17" s="1180"/>
      <c r="DUT17" s="1180"/>
      <c r="DUU17" s="1180"/>
      <c r="DUV17" s="1180"/>
      <c r="DUW17" s="1180"/>
      <c r="DUX17" s="1180"/>
      <c r="DUY17" s="1180"/>
      <c r="DUZ17" s="1180"/>
      <c r="DVA17" s="1180"/>
      <c r="DVB17" s="1180"/>
      <c r="DVC17" s="1180"/>
      <c r="DVD17" s="1180"/>
      <c r="DVE17" s="1180"/>
      <c r="DVF17" s="1180"/>
      <c r="DVG17" s="1180"/>
      <c r="DVH17" s="1180"/>
      <c r="DVI17" s="1180"/>
      <c r="DVJ17" s="1180"/>
      <c r="DVK17" s="1180"/>
      <c r="DVL17" s="1180"/>
      <c r="DVM17" s="1180"/>
      <c r="DVN17" s="1180"/>
      <c r="DVO17" s="1180"/>
      <c r="DVP17" s="1180"/>
      <c r="DVQ17" s="1180"/>
      <c r="DVR17" s="1180"/>
      <c r="DVS17" s="1180"/>
      <c r="DVT17" s="1180"/>
      <c r="DVU17" s="1180"/>
      <c r="DVV17" s="1180"/>
      <c r="DVW17" s="1180"/>
      <c r="DVX17" s="1180"/>
      <c r="DVY17" s="1180"/>
      <c r="DVZ17" s="1180"/>
      <c r="DWA17" s="1180"/>
      <c r="DWB17" s="1180"/>
      <c r="DWC17" s="1180"/>
      <c r="DWD17" s="1180"/>
      <c r="DWE17" s="1180"/>
      <c r="DWF17" s="1180"/>
      <c r="DWG17" s="1180"/>
      <c r="DWH17" s="1180"/>
      <c r="DWI17" s="1180"/>
      <c r="DWJ17" s="1180"/>
      <c r="DWK17" s="1180"/>
      <c r="DWL17" s="1180"/>
      <c r="DWM17" s="1180"/>
      <c r="DWN17" s="1180"/>
      <c r="DWO17" s="1180"/>
      <c r="DWP17" s="1180"/>
      <c r="DWQ17" s="1180"/>
      <c r="DWR17" s="1180"/>
      <c r="DWS17" s="1180"/>
      <c r="DWT17" s="1180"/>
      <c r="DWU17" s="1180"/>
      <c r="DWV17" s="1180"/>
      <c r="DWW17" s="1180"/>
      <c r="DWX17" s="1180"/>
      <c r="DWY17" s="1180"/>
      <c r="DWZ17" s="1180"/>
      <c r="DXA17" s="1180"/>
      <c r="DXB17" s="1180"/>
      <c r="DXC17" s="1180"/>
      <c r="DXD17" s="1180"/>
      <c r="DXE17" s="1180"/>
      <c r="DXF17" s="1180"/>
      <c r="DXG17" s="1180"/>
      <c r="DXH17" s="1180"/>
      <c r="DXI17" s="1180"/>
      <c r="DXJ17" s="1180"/>
      <c r="DXK17" s="1180"/>
      <c r="DXL17" s="1180"/>
      <c r="DXM17" s="1180"/>
      <c r="DXN17" s="1180"/>
      <c r="DXO17" s="1180"/>
      <c r="DXP17" s="1180"/>
      <c r="DXQ17" s="1180"/>
      <c r="DXR17" s="1180"/>
      <c r="DXS17" s="1180"/>
      <c r="DXT17" s="1180"/>
      <c r="DXU17" s="1180"/>
      <c r="DXV17" s="1180"/>
      <c r="DXW17" s="1180"/>
      <c r="DXX17" s="1180"/>
      <c r="DXY17" s="1180"/>
      <c r="DXZ17" s="1180"/>
      <c r="DYA17" s="1180"/>
      <c r="DYB17" s="1180"/>
      <c r="DYC17" s="1180"/>
      <c r="DYD17" s="1180"/>
      <c r="DYE17" s="1180"/>
      <c r="DYF17" s="1180"/>
      <c r="DYG17" s="1180"/>
      <c r="DYH17" s="1180"/>
      <c r="DYI17" s="1180"/>
      <c r="DYJ17" s="1180"/>
      <c r="DYK17" s="1180"/>
      <c r="DYL17" s="1180"/>
      <c r="DYM17" s="1180"/>
      <c r="DYN17" s="1180"/>
      <c r="DYO17" s="1180"/>
      <c r="DYP17" s="1180"/>
      <c r="DYQ17" s="1180"/>
      <c r="DYR17" s="1180"/>
      <c r="DYS17" s="1180"/>
      <c r="DYT17" s="1180"/>
      <c r="DYU17" s="1180"/>
      <c r="DYV17" s="1180"/>
      <c r="DYW17" s="1180"/>
      <c r="DYX17" s="1180"/>
      <c r="DYY17" s="1180"/>
      <c r="DYZ17" s="1180"/>
      <c r="DZA17" s="1180"/>
      <c r="DZB17" s="1180"/>
      <c r="DZC17" s="1180"/>
      <c r="DZD17" s="1180"/>
      <c r="DZE17" s="1180"/>
      <c r="DZF17" s="1180"/>
      <c r="DZG17" s="1180"/>
      <c r="DZH17" s="1180"/>
      <c r="DZI17" s="1180"/>
      <c r="DZJ17" s="1180"/>
      <c r="DZK17" s="1180"/>
      <c r="DZL17" s="1180"/>
      <c r="DZM17" s="1180"/>
      <c r="DZN17" s="1180"/>
      <c r="DZO17" s="1180"/>
      <c r="DZP17" s="1180"/>
      <c r="DZQ17" s="1180"/>
      <c r="DZR17" s="1180"/>
      <c r="DZS17" s="1180"/>
      <c r="DZT17" s="1180"/>
      <c r="DZU17" s="1180"/>
      <c r="DZV17" s="1180"/>
      <c r="DZW17" s="1180"/>
      <c r="DZX17" s="1180"/>
      <c r="DZY17" s="1180"/>
      <c r="DZZ17" s="1180"/>
      <c r="EAA17" s="1180"/>
      <c r="EAB17" s="1180"/>
      <c r="EAC17" s="1180"/>
      <c r="EAD17" s="1180"/>
      <c r="EAE17" s="1180"/>
      <c r="EAF17" s="1180"/>
      <c r="EAG17" s="1180"/>
      <c r="EAH17" s="1180"/>
      <c r="EAI17" s="1180"/>
      <c r="EAJ17" s="1180"/>
      <c r="EAK17" s="1180"/>
      <c r="EAL17" s="1180"/>
      <c r="EAM17" s="1180"/>
      <c r="EAN17" s="1180"/>
      <c r="EAO17" s="1180"/>
      <c r="EAP17" s="1180"/>
      <c r="EAQ17" s="1180"/>
      <c r="EAR17" s="1180"/>
      <c r="EAS17" s="1180"/>
      <c r="EAT17" s="1180"/>
      <c r="EAU17" s="1180"/>
      <c r="EAV17" s="1180"/>
      <c r="EAW17" s="1180"/>
      <c r="EAX17" s="1180"/>
      <c r="EAY17" s="1180"/>
      <c r="EAZ17" s="1180"/>
      <c r="EBA17" s="1180"/>
      <c r="EBB17" s="1180"/>
      <c r="EBC17" s="1180"/>
      <c r="EBD17" s="1180"/>
      <c r="EBE17" s="1180"/>
      <c r="EBF17" s="1180"/>
      <c r="EBG17" s="1180"/>
      <c r="EBH17" s="1180"/>
      <c r="EBI17" s="1180"/>
      <c r="EBJ17" s="1180"/>
      <c r="EBK17" s="1180"/>
      <c r="EBL17" s="1180"/>
      <c r="EBM17" s="1180"/>
      <c r="EBN17" s="1180"/>
      <c r="EBO17" s="1180"/>
      <c r="EBP17" s="1180"/>
      <c r="EBQ17" s="1180"/>
      <c r="EBR17" s="1180"/>
      <c r="EBS17" s="1180"/>
      <c r="EBT17" s="1180"/>
      <c r="EBU17" s="1180"/>
      <c r="EBV17" s="1180"/>
      <c r="EBW17" s="1180"/>
      <c r="EBX17" s="1180"/>
      <c r="EBY17" s="1180"/>
      <c r="EBZ17" s="1180"/>
      <c r="ECA17" s="1180"/>
      <c r="ECB17" s="1180"/>
      <c r="ECC17" s="1180"/>
      <c r="ECD17" s="1180"/>
      <c r="ECE17" s="1180"/>
      <c r="ECF17" s="1180"/>
      <c r="ECG17" s="1180"/>
      <c r="ECH17" s="1180"/>
      <c r="ECI17" s="1180"/>
      <c r="ECJ17" s="1180"/>
      <c r="ECK17" s="1180"/>
      <c r="ECL17" s="1180"/>
      <c r="ECM17" s="1180"/>
      <c r="ECN17" s="1180"/>
      <c r="ECO17" s="1180"/>
      <c r="ECP17" s="1180"/>
      <c r="ECQ17" s="1180"/>
      <c r="ECR17" s="1180"/>
      <c r="ECS17" s="1180"/>
      <c r="ECT17" s="1180"/>
      <c r="ECU17" s="1180"/>
      <c r="ECV17" s="1180"/>
      <c r="ECW17" s="1180"/>
      <c r="ECX17" s="1180"/>
      <c r="ECY17" s="1180"/>
      <c r="ECZ17" s="1180"/>
      <c r="EDA17" s="1180"/>
      <c r="EDB17" s="1180"/>
      <c r="EDC17" s="1180"/>
      <c r="EDD17" s="1180"/>
      <c r="EDE17" s="1180"/>
      <c r="EDF17" s="1180"/>
      <c r="EDG17" s="1180"/>
      <c r="EDH17" s="1180"/>
      <c r="EDI17" s="1180"/>
      <c r="EDJ17" s="1180"/>
      <c r="EDK17" s="1180"/>
      <c r="EDL17" s="1180"/>
      <c r="EDM17" s="1180"/>
      <c r="EDN17" s="1180"/>
      <c r="EDO17" s="1180"/>
      <c r="EDP17" s="1180"/>
      <c r="EDQ17" s="1180"/>
      <c r="EDR17" s="1180"/>
      <c r="EDS17" s="1180"/>
      <c r="EDT17" s="1180"/>
      <c r="EDU17" s="1180"/>
      <c r="EDV17" s="1180"/>
      <c r="EDW17" s="1180"/>
      <c r="EDX17" s="1180"/>
      <c r="EDY17" s="1180"/>
      <c r="EDZ17" s="1180"/>
      <c r="EEA17" s="1180"/>
      <c r="EEB17" s="1180"/>
      <c r="EEC17" s="1180"/>
      <c r="EED17" s="1180"/>
      <c r="EEE17" s="1180"/>
      <c r="EEF17" s="1180"/>
      <c r="EEG17" s="1180"/>
      <c r="EEH17" s="1180"/>
      <c r="EEI17" s="1180"/>
      <c r="EEJ17" s="1180"/>
      <c r="EEK17" s="1180"/>
      <c r="EEL17" s="1180"/>
      <c r="EEM17" s="1180"/>
      <c r="EEN17" s="1180"/>
      <c r="EEO17" s="1180"/>
      <c r="EEP17" s="1180"/>
      <c r="EEQ17" s="1180"/>
      <c r="EER17" s="1180"/>
      <c r="EES17" s="1180"/>
      <c r="EET17" s="1180"/>
      <c r="EEU17" s="1180"/>
      <c r="EEV17" s="1180"/>
      <c r="EEW17" s="1180"/>
      <c r="EEX17" s="1180"/>
      <c r="EEY17" s="1180"/>
      <c r="EEZ17" s="1180"/>
      <c r="EFA17" s="1180"/>
      <c r="EFB17" s="1180"/>
      <c r="EFC17" s="1180"/>
      <c r="EFD17" s="1180"/>
      <c r="EFE17" s="1180"/>
      <c r="EFF17" s="1180"/>
      <c r="EFG17" s="1180"/>
      <c r="EFH17" s="1180"/>
      <c r="EFI17" s="1180"/>
      <c r="EFJ17" s="1180"/>
      <c r="EFK17" s="1180"/>
      <c r="EFL17" s="1180"/>
      <c r="EFM17" s="1180"/>
      <c r="EFN17" s="1180"/>
      <c r="EFO17" s="1180"/>
      <c r="EFP17" s="1180"/>
      <c r="EFQ17" s="1180"/>
      <c r="EFR17" s="1180"/>
      <c r="EFS17" s="1180"/>
      <c r="EFT17" s="1180"/>
      <c r="EFU17" s="1180"/>
      <c r="EFV17" s="1180"/>
      <c r="EFW17" s="1180"/>
      <c r="EFX17" s="1180"/>
      <c r="EFY17" s="1180"/>
      <c r="EFZ17" s="1180"/>
      <c r="EGA17" s="1180"/>
      <c r="EGB17" s="1180"/>
      <c r="EGC17" s="1180"/>
      <c r="EGD17" s="1180"/>
      <c r="EGE17" s="1180"/>
      <c r="EGF17" s="1180"/>
      <c r="EGG17" s="1180"/>
      <c r="EGH17" s="1180"/>
      <c r="EGI17" s="1180"/>
      <c r="EGJ17" s="1180"/>
      <c r="EGK17" s="1180"/>
      <c r="EGL17" s="1180"/>
      <c r="EGM17" s="1180"/>
      <c r="EGN17" s="1180"/>
      <c r="EGO17" s="1180"/>
      <c r="EGP17" s="1180"/>
      <c r="EGQ17" s="1180"/>
      <c r="EGR17" s="1180"/>
      <c r="EGS17" s="1180"/>
      <c r="EGT17" s="1180"/>
      <c r="EGU17" s="1180"/>
      <c r="EGV17" s="1180"/>
      <c r="EGW17" s="1180"/>
      <c r="EGX17" s="1180"/>
      <c r="EGY17" s="1180"/>
      <c r="EGZ17" s="1180"/>
      <c r="EHA17" s="1180"/>
      <c r="EHB17" s="1180"/>
      <c r="EHC17" s="1180"/>
      <c r="EHD17" s="1180"/>
      <c r="EHE17" s="1180"/>
      <c r="EHF17" s="1180"/>
      <c r="EHG17" s="1180"/>
      <c r="EHH17" s="1180"/>
      <c r="EHI17" s="1180"/>
      <c r="EHJ17" s="1180"/>
      <c r="EHK17" s="1180"/>
      <c r="EHL17" s="1180"/>
      <c r="EHM17" s="1180"/>
      <c r="EHN17" s="1180"/>
      <c r="EHO17" s="1180"/>
      <c r="EHP17" s="1180"/>
      <c r="EHQ17" s="1180"/>
      <c r="EHR17" s="1180"/>
      <c r="EHS17" s="1180"/>
      <c r="EHT17" s="1180"/>
      <c r="EHU17" s="1180"/>
      <c r="EHV17" s="1180"/>
      <c r="EHW17" s="1180"/>
      <c r="EHX17" s="1180"/>
      <c r="EHY17" s="1180"/>
      <c r="EHZ17" s="1180"/>
      <c r="EIA17" s="1180"/>
      <c r="EIB17" s="1180"/>
      <c r="EIC17" s="1180"/>
      <c r="EID17" s="1180"/>
      <c r="EIE17" s="1180"/>
      <c r="EIF17" s="1180"/>
      <c r="EIG17" s="1180"/>
      <c r="EIH17" s="1180"/>
      <c r="EII17" s="1180"/>
      <c r="EIJ17" s="1180"/>
      <c r="EIK17" s="1180"/>
      <c r="EIL17" s="1180"/>
      <c r="EIM17" s="1180"/>
      <c r="EIN17" s="1180"/>
      <c r="EIO17" s="1180"/>
      <c r="EIP17" s="1180"/>
      <c r="EIQ17" s="1180"/>
      <c r="EIR17" s="1180"/>
      <c r="EIS17" s="1180"/>
      <c r="EIT17" s="1180"/>
      <c r="EIU17" s="1180"/>
      <c r="EIV17" s="1180"/>
      <c r="EIW17" s="1180"/>
      <c r="EIX17" s="1180"/>
      <c r="EIY17" s="1180"/>
      <c r="EIZ17" s="1180"/>
      <c r="EJA17" s="1180"/>
      <c r="EJB17" s="1180"/>
      <c r="EJC17" s="1180"/>
      <c r="EJD17" s="1180"/>
      <c r="EJE17" s="1180"/>
      <c r="EJF17" s="1180"/>
      <c r="EJG17" s="1180"/>
      <c r="EJH17" s="1180"/>
      <c r="EJI17" s="1180"/>
      <c r="EJJ17" s="1180"/>
      <c r="EJK17" s="1180"/>
      <c r="EJL17" s="1180"/>
      <c r="EJM17" s="1180"/>
      <c r="EJN17" s="1180"/>
      <c r="EJO17" s="1180"/>
      <c r="EJP17" s="1180"/>
      <c r="EJQ17" s="1180"/>
      <c r="EJR17" s="1180"/>
      <c r="EJS17" s="1180"/>
      <c r="EJT17" s="1180"/>
      <c r="EJU17" s="1180"/>
      <c r="EJV17" s="1180"/>
      <c r="EJW17" s="1180"/>
      <c r="EJX17" s="1180"/>
      <c r="EJY17" s="1180"/>
      <c r="EJZ17" s="1180"/>
      <c r="EKA17" s="1180"/>
      <c r="EKB17" s="1180"/>
      <c r="EKC17" s="1180"/>
      <c r="EKD17" s="1180"/>
      <c r="EKE17" s="1180"/>
      <c r="EKF17" s="1180"/>
      <c r="EKG17" s="1180"/>
      <c r="EKH17" s="1180"/>
      <c r="EKI17" s="1180"/>
      <c r="EKJ17" s="1180"/>
      <c r="EKK17" s="1180"/>
      <c r="EKL17" s="1180"/>
      <c r="EKM17" s="1180"/>
      <c r="EKN17" s="1180"/>
      <c r="EKO17" s="1180"/>
      <c r="EKP17" s="1180"/>
      <c r="EKQ17" s="1180"/>
      <c r="EKR17" s="1180"/>
      <c r="EKS17" s="1180"/>
      <c r="EKT17" s="1180"/>
      <c r="EKU17" s="1180"/>
      <c r="EKV17" s="1180"/>
      <c r="EKW17" s="1180"/>
      <c r="EKX17" s="1180"/>
      <c r="EKY17" s="1180"/>
      <c r="EKZ17" s="1180"/>
      <c r="ELA17" s="1180"/>
      <c r="ELB17" s="1180"/>
      <c r="ELC17" s="1180"/>
      <c r="ELD17" s="1180"/>
      <c r="ELE17" s="1180"/>
      <c r="ELF17" s="1180"/>
      <c r="ELG17" s="1180"/>
      <c r="ELH17" s="1180"/>
      <c r="ELI17" s="1180"/>
      <c r="ELJ17" s="1180"/>
      <c r="ELK17" s="1180"/>
      <c r="ELL17" s="1180"/>
      <c r="ELM17" s="1180"/>
      <c r="ELN17" s="1180"/>
      <c r="ELO17" s="1180"/>
      <c r="ELP17" s="1180"/>
      <c r="ELQ17" s="1180"/>
      <c r="ELR17" s="1180"/>
      <c r="ELS17" s="1180"/>
      <c r="ELT17" s="1180"/>
      <c r="ELU17" s="1180"/>
      <c r="ELV17" s="1180"/>
      <c r="ELW17" s="1180"/>
      <c r="ELX17" s="1180"/>
      <c r="ELY17" s="1180"/>
      <c r="ELZ17" s="1180"/>
      <c r="EMA17" s="1180"/>
      <c r="EMB17" s="1180"/>
      <c r="EMC17" s="1180"/>
      <c r="EMD17" s="1180"/>
      <c r="EME17" s="1180"/>
      <c r="EMF17" s="1180"/>
      <c r="EMG17" s="1180"/>
      <c r="EMH17" s="1180"/>
      <c r="EMI17" s="1180"/>
      <c r="EMJ17" s="1180"/>
      <c r="EMK17" s="1180"/>
      <c r="EML17" s="1180"/>
      <c r="EMM17" s="1180"/>
      <c r="EMN17" s="1180"/>
      <c r="EMO17" s="1180"/>
      <c r="EMP17" s="1180"/>
      <c r="EMQ17" s="1180"/>
      <c r="EMR17" s="1180"/>
      <c r="EMS17" s="1180"/>
      <c r="EMT17" s="1180"/>
      <c r="EMU17" s="1180"/>
      <c r="EMV17" s="1180"/>
      <c r="EMW17" s="1180"/>
      <c r="EMX17" s="1180"/>
      <c r="EMY17" s="1180"/>
      <c r="EMZ17" s="1180"/>
      <c r="ENA17" s="1180"/>
      <c r="ENB17" s="1180"/>
      <c r="ENC17" s="1180"/>
      <c r="END17" s="1180"/>
      <c r="ENE17" s="1180"/>
      <c r="ENF17" s="1180"/>
      <c r="ENG17" s="1180"/>
      <c r="ENH17" s="1180"/>
      <c r="ENI17" s="1180"/>
      <c r="ENJ17" s="1180"/>
      <c r="ENK17" s="1180"/>
      <c r="ENL17" s="1180"/>
      <c r="ENM17" s="1180"/>
      <c r="ENN17" s="1180"/>
      <c r="ENO17" s="1180"/>
      <c r="ENP17" s="1180"/>
      <c r="ENQ17" s="1180"/>
      <c r="ENR17" s="1180"/>
      <c r="ENS17" s="1180"/>
      <c r="ENT17" s="1180"/>
      <c r="ENU17" s="1180"/>
      <c r="ENV17" s="1180"/>
      <c r="ENW17" s="1180"/>
      <c r="ENX17" s="1180"/>
      <c r="ENY17" s="1180"/>
      <c r="ENZ17" s="1180"/>
      <c r="EOA17" s="1180"/>
      <c r="EOB17" s="1180"/>
      <c r="EOC17" s="1180"/>
      <c r="EOD17" s="1180"/>
      <c r="EOE17" s="1180"/>
      <c r="EOF17" s="1180"/>
      <c r="EOG17" s="1180"/>
      <c r="EOH17" s="1180"/>
      <c r="EOI17" s="1180"/>
      <c r="EOJ17" s="1180"/>
      <c r="EOK17" s="1180"/>
      <c r="EOL17" s="1180"/>
      <c r="EOM17" s="1180"/>
      <c r="EON17" s="1180"/>
      <c r="EOO17" s="1180"/>
      <c r="EOP17" s="1180"/>
      <c r="EOQ17" s="1180"/>
      <c r="EOR17" s="1180"/>
      <c r="EOS17" s="1180"/>
      <c r="EOT17" s="1180"/>
      <c r="EOU17" s="1180"/>
      <c r="EOV17" s="1180"/>
      <c r="EOW17" s="1180"/>
      <c r="EOX17" s="1180"/>
      <c r="EOY17" s="1180"/>
      <c r="EOZ17" s="1180"/>
      <c r="EPA17" s="1180"/>
      <c r="EPB17" s="1180"/>
      <c r="EPC17" s="1180"/>
      <c r="EPD17" s="1180"/>
      <c r="EPE17" s="1180"/>
      <c r="EPF17" s="1180"/>
      <c r="EPG17" s="1180"/>
      <c r="EPH17" s="1180"/>
      <c r="EPI17" s="1180"/>
      <c r="EPJ17" s="1180"/>
      <c r="EPK17" s="1180"/>
      <c r="EPL17" s="1180"/>
      <c r="EPM17" s="1180"/>
      <c r="EPN17" s="1180"/>
      <c r="EPO17" s="1180"/>
      <c r="EPP17" s="1180"/>
      <c r="EPQ17" s="1180"/>
      <c r="EPR17" s="1180"/>
      <c r="EPS17" s="1180"/>
      <c r="EPT17" s="1180"/>
      <c r="EPU17" s="1180"/>
      <c r="EPV17" s="1180"/>
      <c r="EPW17" s="1180"/>
      <c r="EPX17" s="1180"/>
      <c r="EPY17" s="1180"/>
      <c r="EPZ17" s="1180"/>
      <c r="EQA17" s="1180"/>
      <c r="EQB17" s="1180"/>
      <c r="EQC17" s="1180"/>
      <c r="EQD17" s="1180"/>
      <c r="EQE17" s="1180"/>
      <c r="EQF17" s="1180"/>
      <c r="EQG17" s="1180"/>
      <c r="EQH17" s="1180"/>
      <c r="EQI17" s="1180"/>
      <c r="EQJ17" s="1180"/>
      <c r="EQK17" s="1180"/>
      <c r="EQL17" s="1180"/>
      <c r="EQM17" s="1180"/>
      <c r="EQN17" s="1180"/>
      <c r="EQO17" s="1180"/>
      <c r="EQP17" s="1180"/>
      <c r="EQQ17" s="1180"/>
      <c r="EQR17" s="1180"/>
      <c r="EQS17" s="1180"/>
      <c r="EQT17" s="1180"/>
      <c r="EQU17" s="1180"/>
      <c r="EQV17" s="1180"/>
      <c r="EQW17" s="1180"/>
      <c r="EQX17" s="1180"/>
      <c r="EQY17" s="1180"/>
      <c r="EQZ17" s="1180"/>
      <c r="ERA17" s="1180"/>
      <c r="ERB17" s="1180"/>
      <c r="ERC17" s="1180"/>
      <c r="ERD17" s="1180"/>
      <c r="ERE17" s="1180"/>
      <c r="ERF17" s="1180"/>
      <c r="ERG17" s="1180"/>
      <c r="ERH17" s="1180"/>
      <c r="ERI17" s="1180"/>
      <c r="ERJ17" s="1180"/>
      <c r="ERK17" s="1180"/>
      <c r="ERL17" s="1180"/>
      <c r="ERM17" s="1180"/>
      <c r="ERN17" s="1180"/>
      <c r="ERO17" s="1180"/>
      <c r="ERP17" s="1180"/>
      <c r="ERQ17" s="1180"/>
      <c r="ERR17" s="1180"/>
      <c r="ERS17" s="1180"/>
      <c r="ERT17" s="1180"/>
      <c r="ERU17" s="1180"/>
      <c r="ERV17" s="1180"/>
      <c r="ERW17" s="1180"/>
      <c r="ERX17" s="1180"/>
      <c r="ERY17" s="1180"/>
      <c r="ERZ17" s="1180"/>
      <c r="ESA17" s="1180"/>
      <c r="ESB17" s="1180"/>
      <c r="ESC17" s="1180"/>
      <c r="ESD17" s="1180"/>
      <c r="ESE17" s="1180"/>
      <c r="ESF17" s="1180"/>
      <c r="ESG17" s="1180"/>
      <c r="ESH17" s="1180"/>
      <c r="ESI17" s="1180"/>
      <c r="ESJ17" s="1180"/>
      <c r="ESK17" s="1180"/>
      <c r="ESL17" s="1180"/>
      <c r="ESM17" s="1180"/>
      <c r="ESN17" s="1180"/>
      <c r="ESO17" s="1180"/>
      <c r="ESP17" s="1180"/>
      <c r="ESQ17" s="1180"/>
      <c r="ESR17" s="1180"/>
      <c r="ESS17" s="1180"/>
      <c r="EST17" s="1180"/>
      <c r="ESU17" s="1180"/>
      <c r="ESV17" s="1180"/>
      <c r="ESW17" s="1180"/>
      <c r="ESX17" s="1180"/>
      <c r="ESY17" s="1180"/>
      <c r="ESZ17" s="1180"/>
      <c r="ETA17" s="1180"/>
      <c r="ETB17" s="1180"/>
      <c r="ETC17" s="1180"/>
      <c r="ETD17" s="1180"/>
      <c r="ETE17" s="1180"/>
      <c r="ETF17" s="1180"/>
      <c r="ETG17" s="1180"/>
      <c r="ETH17" s="1180"/>
      <c r="ETI17" s="1180"/>
      <c r="ETJ17" s="1180"/>
      <c r="ETK17" s="1180"/>
      <c r="ETL17" s="1180"/>
      <c r="ETM17" s="1180"/>
      <c r="ETN17" s="1180"/>
      <c r="ETO17" s="1180"/>
      <c r="ETP17" s="1180"/>
      <c r="ETQ17" s="1180"/>
      <c r="ETR17" s="1180"/>
      <c r="ETS17" s="1180"/>
      <c r="ETT17" s="1180"/>
      <c r="ETU17" s="1180"/>
      <c r="ETV17" s="1180"/>
      <c r="ETW17" s="1180"/>
      <c r="ETX17" s="1180"/>
      <c r="ETY17" s="1180"/>
      <c r="ETZ17" s="1180"/>
      <c r="EUA17" s="1180"/>
      <c r="EUB17" s="1180"/>
      <c r="EUC17" s="1180"/>
      <c r="EUD17" s="1180"/>
      <c r="EUE17" s="1180"/>
      <c r="EUF17" s="1180"/>
      <c r="EUG17" s="1180"/>
      <c r="EUH17" s="1180"/>
      <c r="EUI17" s="1180"/>
      <c r="EUJ17" s="1180"/>
      <c r="EUK17" s="1180"/>
      <c r="EUL17" s="1180"/>
      <c r="EUM17" s="1180"/>
      <c r="EUN17" s="1180"/>
      <c r="EUO17" s="1180"/>
      <c r="EUP17" s="1180"/>
      <c r="EUQ17" s="1180"/>
      <c r="EUR17" s="1180"/>
      <c r="EUS17" s="1180"/>
      <c r="EUT17" s="1180"/>
      <c r="EUU17" s="1180"/>
      <c r="EUV17" s="1180"/>
      <c r="EUW17" s="1180"/>
      <c r="EUX17" s="1180"/>
      <c r="EUY17" s="1180"/>
      <c r="EUZ17" s="1180"/>
      <c r="EVA17" s="1180"/>
      <c r="EVB17" s="1180"/>
      <c r="EVC17" s="1180"/>
      <c r="EVD17" s="1180"/>
      <c r="EVE17" s="1180"/>
      <c r="EVF17" s="1180"/>
      <c r="EVG17" s="1180"/>
      <c r="EVH17" s="1180"/>
      <c r="EVI17" s="1180"/>
      <c r="EVJ17" s="1180"/>
      <c r="EVK17" s="1180"/>
      <c r="EVL17" s="1180"/>
      <c r="EVM17" s="1180"/>
      <c r="EVN17" s="1180"/>
      <c r="EVO17" s="1180"/>
      <c r="EVP17" s="1180"/>
      <c r="EVQ17" s="1180"/>
      <c r="EVR17" s="1180"/>
      <c r="EVS17" s="1180"/>
      <c r="EVT17" s="1180"/>
      <c r="EVU17" s="1180"/>
      <c r="EVV17" s="1180"/>
      <c r="EVW17" s="1180"/>
      <c r="EVX17" s="1180"/>
      <c r="EVY17" s="1180"/>
      <c r="EVZ17" s="1180"/>
      <c r="EWA17" s="1180"/>
      <c r="EWB17" s="1180"/>
      <c r="EWC17" s="1180"/>
      <c r="EWD17" s="1180"/>
      <c r="EWE17" s="1180"/>
      <c r="EWF17" s="1180"/>
      <c r="EWG17" s="1180"/>
      <c r="EWH17" s="1180"/>
      <c r="EWI17" s="1180"/>
      <c r="EWJ17" s="1180"/>
      <c r="EWK17" s="1180"/>
      <c r="EWL17" s="1180"/>
      <c r="EWM17" s="1180"/>
      <c r="EWN17" s="1180"/>
      <c r="EWO17" s="1180"/>
      <c r="EWP17" s="1180"/>
      <c r="EWQ17" s="1180"/>
      <c r="EWR17" s="1180"/>
      <c r="EWS17" s="1180"/>
      <c r="EWT17" s="1180"/>
      <c r="EWU17" s="1180"/>
      <c r="EWV17" s="1180"/>
      <c r="EWW17" s="1180"/>
      <c r="EWX17" s="1180"/>
      <c r="EWY17" s="1180"/>
      <c r="EWZ17" s="1180"/>
      <c r="EXA17" s="1180"/>
      <c r="EXB17" s="1180"/>
      <c r="EXC17" s="1180"/>
      <c r="EXD17" s="1180"/>
      <c r="EXE17" s="1180"/>
      <c r="EXF17" s="1180"/>
      <c r="EXG17" s="1180"/>
      <c r="EXH17" s="1180"/>
      <c r="EXI17" s="1180"/>
      <c r="EXJ17" s="1180"/>
      <c r="EXK17" s="1180"/>
      <c r="EXL17" s="1180"/>
      <c r="EXM17" s="1180"/>
      <c r="EXN17" s="1180"/>
      <c r="EXO17" s="1180"/>
      <c r="EXP17" s="1180"/>
      <c r="EXQ17" s="1180"/>
      <c r="EXR17" s="1180"/>
      <c r="EXS17" s="1180"/>
      <c r="EXT17" s="1180"/>
      <c r="EXU17" s="1180"/>
      <c r="EXV17" s="1180"/>
      <c r="EXW17" s="1180"/>
      <c r="EXX17" s="1180"/>
      <c r="EXY17" s="1180"/>
      <c r="EXZ17" s="1180"/>
      <c r="EYA17" s="1180"/>
      <c r="EYB17" s="1180"/>
      <c r="EYC17" s="1180"/>
      <c r="EYD17" s="1180"/>
      <c r="EYE17" s="1180"/>
      <c r="EYF17" s="1180"/>
      <c r="EYG17" s="1180"/>
      <c r="EYH17" s="1180"/>
      <c r="EYI17" s="1180"/>
      <c r="EYJ17" s="1180"/>
      <c r="EYK17" s="1180"/>
      <c r="EYL17" s="1180"/>
      <c r="EYM17" s="1180"/>
      <c r="EYN17" s="1180"/>
      <c r="EYO17" s="1180"/>
      <c r="EYP17" s="1180"/>
      <c r="EYQ17" s="1180"/>
      <c r="EYR17" s="1180"/>
      <c r="EYS17" s="1180"/>
      <c r="EYT17" s="1180"/>
      <c r="EYU17" s="1180"/>
      <c r="EYV17" s="1180"/>
      <c r="EYW17" s="1180"/>
      <c r="EYX17" s="1180"/>
      <c r="EYY17" s="1180"/>
      <c r="EYZ17" s="1180"/>
      <c r="EZA17" s="1180"/>
      <c r="EZB17" s="1180"/>
      <c r="EZC17" s="1180"/>
      <c r="EZD17" s="1180"/>
      <c r="EZE17" s="1180"/>
      <c r="EZF17" s="1180"/>
      <c r="EZG17" s="1180"/>
      <c r="EZH17" s="1180"/>
      <c r="EZI17" s="1180"/>
      <c r="EZJ17" s="1180"/>
      <c r="EZK17" s="1180"/>
      <c r="EZL17" s="1180"/>
      <c r="EZM17" s="1180"/>
      <c r="EZN17" s="1180"/>
      <c r="EZO17" s="1180"/>
      <c r="EZP17" s="1180"/>
      <c r="EZQ17" s="1180"/>
      <c r="EZR17" s="1180"/>
      <c r="EZS17" s="1180"/>
      <c r="EZT17" s="1180"/>
      <c r="EZU17" s="1180"/>
      <c r="EZV17" s="1180"/>
      <c r="EZW17" s="1180"/>
      <c r="EZX17" s="1180"/>
      <c r="EZY17" s="1180"/>
      <c r="EZZ17" s="1180"/>
      <c r="FAA17" s="1180"/>
      <c r="FAB17" s="1180"/>
      <c r="FAC17" s="1180"/>
      <c r="FAD17" s="1180"/>
      <c r="FAE17" s="1180"/>
      <c r="FAF17" s="1180"/>
      <c r="FAG17" s="1180"/>
      <c r="FAH17" s="1180"/>
      <c r="FAI17" s="1180"/>
      <c r="FAJ17" s="1180"/>
      <c r="FAK17" s="1180"/>
      <c r="FAL17" s="1180"/>
      <c r="FAM17" s="1180"/>
      <c r="FAN17" s="1180"/>
      <c r="FAO17" s="1180"/>
      <c r="FAP17" s="1180"/>
      <c r="FAQ17" s="1180"/>
      <c r="FAR17" s="1180"/>
      <c r="FAS17" s="1180"/>
      <c r="FAT17" s="1180"/>
      <c r="FAU17" s="1180"/>
      <c r="FAV17" s="1180"/>
      <c r="FAW17" s="1180"/>
      <c r="FAX17" s="1180"/>
      <c r="FAY17" s="1180"/>
      <c r="FAZ17" s="1180"/>
      <c r="FBA17" s="1180"/>
      <c r="FBB17" s="1180"/>
      <c r="FBC17" s="1180"/>
      <c r="FBD17" s="1180"/>
      <c r="FBE17" s="1180"/>
      <c r="FBF17" s="1180"/>
      <c r="FBG17" s="1180"/>
      <c r="FBH17" s="1180"/>
      <c r="FBI17" s="1180"/>
      <c r="FBJ17" s="1180"/>
      <c r="FBK17" s="1180"/>
      <c r="FBL17" s="1180"/>
      <c r="FBM17" s="1180"/>
      <c r="FBN17" s="1180"/>
      <c r="FBO17" s="1180"/>
      <c r="FBP17" s="1180"/>
      <c r="FBQ17" s="1180"/>
      <c r="FBR17" s="1180"/>
      <c r="FBS17" s="1180"/>
      <c r="FBT17" s="1180"/>
      <c r="FBU17" s="1180"/>
      <c r="FBV17" s="1180"/>
      <c r="FBW17" s="1180"/>
      <c r="FBX17" s="1180"/>
      <c r="FBY17" s="1180"/>
      <c r="FBZ17" s="1180"/>
      <c r="FCA17" s="1180"/>
      <c r="FCB17" s="1180"/>
      <c r="FCC17" s="1180"/>
      <c r="FCD17" s="1180"/>
      <c r="FCE17" s="1180"/>
      <c r="FCF17" s="1180"/>
      <c r="FCG17" s="1180"/>
      <c r="FCH17" s="1180"/>
      <c r="FCI17" s="1180"/>
      <c r="FCJ17" s="1180"/>
      <c r="FCK17" s="1180"/>
      <c r="FCL17" s="1180"/>
      <c r="FCM17" s="1180"/>
      <c r="FCN17" s="1180"/>
      <c r="FCO17" s="1180"/>
      <c r="FCP17" s="1180"/>
      <c r="FCQ17" s="1180"/>
      <c r="FCR17" s="1180"/>
      <c r="FCS17" s="1180"/>
      <c r="FCT17" s="1180"/>
      <c r="FCU17" s="1180"/>
      <c r="FCV17" s="1180"/>
      <c r="FCW17" s="1180"/>
      <c r="FCX17" s="1180"/>
      <c r="FCY17" s="1180"/>
      <c r="FCZ17" s="1180"/>
      <c r="FDA17" s="1180"/>
      <c r="FDB17" s="1180"/>
      <c r="FDC17" s="1180"/>
      <c r="FDD17" s="1180"/>
      <c r="FDE17" s="1180"/>
      <c r="FDF17" s="1180"/>
      <c r="FDG17" s="1180"/>
      <c r="FDH17" s="1180"/>
      <c r="FDI17" s="1180"/>
      <c r="FDJ17" s="1180"/>
      <c r="FDK17" s="1180"/>
      <c r="FDL17" s="1180"/>
      <c r="FDM17" s="1180"/>
      <c r="FDN17" s="1180"/>
      <c r="FDO17" s="1180"/>
      <c r="FDP17" s="1180"/>
      <c r="FDQ17" s="1180"/>
      <c r="FDR17" s="1180"/>
      <c r="FDS17" s="1180"/>
      <c r="FDT17" s="1180"/>
      <c r="FDU17" s="1180"/>
      <c r="FDV17" s="1180"/>
      <c r="FDW17" s="1180"/>
      <c r="FDX17" s="1180"/>
      <c r="FDY17" s="1180"/>
      <c r="FDZ17" s="1180"/>
      <c r="FEA17" s="1180"/>
      <c r="FEB17" s="1180"/>
      <c r="FEC17" s="1180"/>
      <c r="FED17" s="1180"/>
      <c r="FEE17" s="1180"/>
      <c r="FEF17" s="1180"/>
      <c r="FEG17" s="1180"/>
      <c r="FEH17" s="1180"/>
      <c r="FEI17" s="1180"/>
      <c r="FEJ17" s="1180"/>
      <c r="FEK17" s="1180"/>
      <c r="FEL17" s="1180"/>
      <c r="FEM17" s="1180"/>
      <c r="FEN17" s="1180"/>
      <c r="FEO17" s="1180"/>
      <c r="FEP17" s="1180"/>
      <c r="FEQ17" s="1180"/>
      <c r="FER17" s="1180"/>
      <c r="FES17" s="1180"/>
      <c r="FET17" s="1180"/>
      <c r="FEU17" s="1180"/>
      <c r="FEV17" s="1180"/>
      <c r="FEW17" s="1180"/>
      <c r="FEX17" s="1180"/>
      <c r="FEY17" s="1180"/>
      <c r="FEZ17" s="1180"/>
      <c r="FFA17" s="1180"/>
      <c r="FFB17" s="1180"/>
      <c r="FFC17" s="1180"/>
      <c r="FFD17" s="1180"/>
      <c r="FFE17" s="1180"/>
      <c r="FFF17" s="1180"/>
      <c r="FFG17" s="1180"/>
      <c r="FFH17" s="1180"/>
      <c r="FFI17" s="1180"/>
      <c r="FFJ17" s="1180"/>
      <c r="FFK17" s="1180"/>
      <c r="FFL17" s="1180"/>
      <c r="FFM17" s="1180"/>
      <c r="FFN17" s="1180"/>
      <c r="FFO17" s="1180"/>
      <c r="FFP17" s="1180"/>
      <c r="FFQ17" s="1180"/>
      <c r="FFR17" s="1180"/>
      <c r="FFS17" s="1180"/>
      <c r="FFT17" s="1180"/>
      <c r="FFU17" s="1180"/>
      <c r="FFV17" s="1180"/>
      <c r="FFW17" s="1180"/>
      <c r="FFX17" s="1180"/>
      <c r="FFY17" s="1180"/>
      <c r="FFZ17" s="1180"/>
      <c r="FGA17" s="1180"/>
      <c r="FGB17" s="1180"/>
      <c r="FGC17" s="1180"/>
      <c r="FGD17" s="1180"/>
      <c r="FGE17" s="1180"/>
      <c r="FGF17" s="1180"/>
      <c r="FGG17" s="1180"/>
      <c r="FGH17" s="1180"/>
      <c r="FGI17" s="1180"/>
      <c r="FGJ17" s="1180"/>
      <c r="FGK17" s="1180"/>
      <c r="FGL17" s="1180"/>
      <c r="FGM17" s="1180"/>
      <c r="FGN17" s="1180"/>
      <c r="FGO17" s="1180"/>
      <c r="FGP17" s="1180"/>
      <c r="FGQ17" s="1180"/>
      <c r="FGR17" s="1180"/>
      <c r="FGS17" s="1180"/>
      <c r="FGT17" s="1180"/>
      <c r="FGU17" s="1180"/>
      <c r="FGV17" s="1180"/>
      <c r="FGW17" s="1180"/>
      <c r="FGX17" s="1180"/>
      <c r="FGY17" s="1180"/>
      <c r="FGZ17" s="1180"/>
      <c r="FHA17" s="1180"/>
      <c r="FHB17" s="1180"/>
      <c r="FHC17" s="1180"/>
      <c r="FHD17" s="1180"/>
      <c r="FHE17" s="1180"/>
      <c r="FHF17" s="1180"/>
      <c r="FHG17" s="1180"/>
      <c r="FHH17" s="1180"/>
      <c r="FHI17" s="1180"/>
      <c r="FHJ17" s="1180"/>
      <c r="FHK17" s="1180"/>
      <c r="FHL17" s="1180"/>
      <c r="FHM17" s="1180"/>
      <c r="FHN17" s="1180"/>
      <c r="FHO17" s="1180"/>
      <c r="FHP17" s="1180"/>
      <c r="FHQ17" s="1180"/>
      <c r="FHR17" s="1180"/>
      <c r="FHS17" s="1180"/>
      <c r="FHT17" s="1180"/>
      <c r="FHU17" s="1180"/>
      <c r="FHV17" s="1180"/>
      <c r="FHW17" s="1180"/>
      <c r="FHX17" s="1180"/>
      <c r="FHY17" s="1180"/>
      <c r="FHZ17" s="1180"/>
      <c r="FIA17" s="1180"/>
      <c r="FIB17" s="1180"/>
      <c r="FIC17" s="1180"/>
      <c r="FID17" s="1180"/>
      <c r="FIE17" s="1180"/>
      <c r="FIF17" s="1180"/>
      <c r="FIG17" s="1180"/>
      <c r="FIH17" s="1180"/>
      <c r="FII17" s="1180"/>
      <c r="FIJ17" s="1180"/>
      <c r="FIK17" s="1180"/>
      <c r="FIL17" s="1180"/>
      <c r="FIM17" s="1180"/>
      <c r="FIN17" s="1180"/>
      <c r="FIO17" s="1180"/>
      <c r="FIP17" s="1180"/>
      <c r="FIQ17" s="1180"/>
      <c r="FIR17" s="1180"/>
      <c r="FIS17" s="1180"/>
      <c r="FIT17" s="1180"/>
      <c r="FIU17" s="1180"/>
      <c r="FIV17" s="1180"/>
      <c r="FIW17" s="1180"/>
      <c r="FIX17" s="1180"/>
      <c r="FIY17" s="1180"/>
      <c r="FIZ17" s="1180"/>
      <c r="FJA17" s="1180"/>
      <c r="FJB17" s="1180"/>
      <c r="FJC17" s="1180"/>
      <c r="FJD17" s="1180"/>
      <c r="FJE17" s="1180"/>
      <c r="FJF17" s="1180"/>
      <c r="FJG17" s="1180"/>
      <c r="FJH17" s="1180"/>
      <c r="FJI17" s="1180"/>
      <c r="FJJ17" s="1180"/>
      <c r="FJK17" s="1180"/>
      <c r="FJL17" s="1180"/>
      <c r="FJM17" s="1180"/>
      <c r="FJN17" s="1180"/>
      <c r="FJO17" s="1180"/>
      <c r="FJP17" s="1180"/>
      <c r="FJQ17" s="1180"/>
      <c r="FJR17" s="1180"/>
      <c r="FJS17" s="1180"/>
      <c r="FJT17" s="1180"/>
      <c r="FJU17" s="1180"/>
      <c r="FJV17" s="1180"/>
      <c r="FJW17" s="1180"/>
      <c r="FJX17" s="1180"/>
      <c r="FJY17" s="1180"/>
      <c r="FJZ17" s="1180"/>
      <c r="FKA17" s="1180"/>
      <c r="FKB17" s="1180"/>
      <c r="FKC17" s="1180"/>
      <c r="FKD17" s="1180"/>
      <c r="FKE17" s="1180"/>
      <c r="FKF17" s="1180"/>
      <c r="FKG17" s="1180"/>
      <c r="FKH17" s="1180"/>
      <c r="FKI17" s="1180"/>
      <c r="FKJ17" s="1180"/>
      <c r="FKK17" s="1180"/>
      <c r="FKL17" s="1180"/>
      <c r="FKM17" s="1180"/>
      <c r="FKN17" s="1180"/>
      <c r="FKO17" s="1180"/>
      <c r="FKP17" s="1180"/>
      <c r="FKQ17" s="1180"/>
      <c r="FKR17" s="1180"/>
      <c r="FKS17" s="1180"/>
      <c r="FKT17" s="1180"/>
      <c r="FKU17" s="1180"/>
      <c r="FKV17" s="1180"/>
      <c r="FKW17" s="1180"/>
      <c r="FKX17" s="1180"/>
      <c r="FKY17" s="1180"/>
      <c r="FKZ17" s="1180"/>
      <c r="FLA17" s="1180"/>
      <c r="FLB17" s="1180"/>
      <c r="FLC17" s="1180"/>
      <c r="FLD17" s="1180"/>
      <c r="FLE17" s="1180"/>
      <c r="FLF17" s="1180"/>
      <c r="FLG17" s="1180"/>
      <c r="FLH17" s="1180"/>
      <c r="FLI17" s="1180"/>
      <c r="FLJ17" s="1180"/>
      <c r="FLK17" s="1180"/>
      <c r="FLL17" s="1180"/>
      <c r="FLM17" s="1180"/>
      <c r="FLN17" s="1180"/>
      <c r="FLO17" s="1180"/>
      <c r="FLP17" s="1180"/>
      <c r="FLQ17" s="1180"/>
      <c r="FLR17" s="1180"/>
      <c r="FLS17" s="1180"/>
      <c r="FLT17" s="1180"/>
      <c r="FLU17" s="1180"/>
      <c r="FLV17" s="1180"/>
      <c r="FLW17" s="1180"/>
      <c r="FLX17" s="1180"/>
      <c r="FLY17" s="1180"/>
      <c r="FLZ17" s="1180"/>
      <c r="FMA17" s="1180"/>
      <c r="FMB17" s="1180"/>
      <c r="FMC17" s="1180"/>
      <c r="FMD17" s="1180"/>
      <c r="FME17" s="1180"/>
      <c r="FMF17" s="1180"/>
      <c r="FMG17" s="1180"/>
      <c r="FMH17" s="1180"/>
      <c r="FMI17" s="1180"/>
      <c r="FMJ17" s="1180"/>
      <c r="FMK17" s="1180"/>
      <c r="FML17" s="1180"/>
      <c r="FMM17" s="1180"/>
      <c r="FMN17" s="1180"/>
      <c r="FMO17" s="1180"/>
      <c r="FMP17" s="1180"/>
      <c r="FMQ17" s="1180"/>
      <c r="FMR17" s="1180"/>
      <c r="FMS17" s="1180"/>
      <c r="FMT17" s="1180"/>
      <c r="FMU17" s="1180"/>
      <c r="FMV17" s="1180"/>
      <c r="FMW17" s="1180"/>
      <c r="FMX17" s="1180"/>
      <c r="FMY17" s="1180"/>
      <c r="FMZ17" s="1180"/>
      <c r="FNA17" s="1180"/>
      <c r="FNB17" s="1180"/>
      <c r="FNC17" s="1180"/>
      <c r="FND17" s="1180"/>
      <c r="FNE17" s="1180"/>
      <c r="FNF17" s="1180"/>
      <c r="FNG17" s="1180"/>
      <c r="FNH17" s="1180"/>
      <c r="FNI17" s="1180"/>
      <c r="FNJ17" s="1180"/>
      <c r="FNK17" s="1180"/>
      <c r="FNL17" s="1180"/>
      <c r="FNM17" s="1180"/>
      <c r="FNN17" s="1180"/>
      <c r="FNO17" s="1180"/>
      <c r="FNP17" s="1180"/>
      <c r="FNQ17" s="1180"/>
      <c r="FNR17" s="1180"/>
      <c r="FNS17" s="1180"/>
      <c r="FNT17" s="1180"/>
      <c r="FNU17" s="1180"/>
      <c r="FNV17" s="1180"/>
      <c r="FNW17" s="1180"/>
      <c r="FNX17" s="1180"/>
      <c r="FNY17" s="1180"/>
      <c r="FNZ17" s="1180"/>
      <c r="FOA17" s="1180"/>
      <c r="FOB17" s="1180"/>
      <c r="FOC17" s="1180"/>
      <c r="FOD17" s="1180"/>
      <c r="FOE17" s="1180"/>
      <c r="FOF17" s="1180"/>
      <c r="FOG17" s="1180"/>
      <c r="FOH17" s="1180"/>
      <c r="FOI17" s="1180"/>
      <c r="FOJ17" s="1180"/>
      <c r="FOK17" s="1180"/>
      <c r="FOL17" s="1180"/>
      <c r="FOM17" s="1180"/>
      <c r="FON17" s="1180"/>
      <c r="FOO17" s="1180"/>
      <c r="FOP17" s="1180"/>
      <c r="FOQ17" s="1180"/>
      <c r="FOR17" s="1180"/>
      <c r="FOS17" s="1180"/>
      <c r="FOT17" s="1180"/>
      <c r="FOU17" s="1180"/>
      <c r="FOV17" s="1180"/>
      <c r="FOW17" s="1180"/>
      <c r="FOX17" s="1180"/>
      <c r="FOY17" s="1180"/>
      <c r="FOZ17" s="1180"/>
      <c r="FPA17" s="1180"/>
      <c r="FPB17" s="1180"/>
      <c r="FPC17" s="1180"/>
      <c r="FPD17" s="1180"/>
      <c r="FPE17" s="1180"/>
      <c r="FPF17" s="1180"/>
      <c r="FPG17" s="1180"/>
      <c r="FPH17" s="1180"/>
      <c r="FPI17" s="1180"/>
      <c r="FPJ17" s="1180"/>
      <c r="FPK17" s="1180"/>
      <c r="FPL17" s="1180"/>
      <c r="FPM17" s="1180"/>
      <c r="FPN17" s="1180"/>
      <c r="FPO17" s="1180"/>
      <c r="FPP17" s="1180"/>
      <c r="FPQ17" s="1180"/>
      <c r="FPR17" s="1180"/>
      <c r="FPS17" s="1180"/>
      <c r="FPT17" s="1180"/>
      <c r="FPU17" s="1180"/>
      <c r="FPV17" s="1180"/>
      <c r="FPW17" s="1180"/>
      <c r="FPX17" s="1180"/>
      <c r="FPY17" s="1180"/>
      <c r="FPZ17" s="1180"/>
      <c r="FQA17" s="1180"/>
      <c r="FQB17" s="1180"/>
      <c r="FQC17" s="1180"/>
      <c r="FQD17" s="1180"/>
      <c r="FQE17" s="1180"/>
      <c r="FQF17" s="1180"/>
      <c r="FQG17" s="1180"/>
      <c r="FQH17" s="1180"/>
      <c r="FQI17" s="1180"/>
      <c r="FQJ17" s="1180"/>
      <c r="FQK17" s="1180"/>
      <c r="FQL17" s="1180"/>
      <c r="FQM17" s="1180"/>
      <c r="FQN17" s="1180"/>
      <c r="FQO17" s="1180"/>
      <c r="FQP17" s="1180"/>
      <c r="FQQ17" s="1180"/>
      <c r="FQR17" s="1180"/>
      <c r="FQS17" s="1180"/>
      <c r="FQT17" s="1180"/>
      <c r="FQU17" s="1180"/>
      <c r="FQV17" s="1180"/>
      <c r="FQW17" s="1180"/>
      <c r="FQX17" s="1180"/>
      <c r="FQY17" s="1180"/>
      <c r="FQZ17" s="1180"/>
      <c r="FRA17" s="1180"/>
      <c r="FRB17" s="1180"/>
      <c r="FRC17" s="1180"/>
      <c r="FRD17" s="1180"/>
      <c r="FRE17" s="1180"/>
      <c r="FRF17" s="1180"/>
      <c r="FRG17" s="1180"/>
      <c r="FRH17" s="1180"/>
      <c r="FRI17" s="1180"/>
      <c r="FRJ17" s="1180"/>
      <c r="FRK17" s="1180"/>
      <c r="FRL17" s="1180"/>
      <c r="FRM17" s="1180"/>
      <c r="FRN17" s="1180"/>
      <c r="FRO17" s="1180"/>
      <c r="FRP17" s="1180"/>
      <c r="FRQ17" s="1180"/>
      <c r="FRR17" s="1180"/>
      <c r="FRS17" s="1180"/>
      <c r="FRT17" s="1180"/>
      <c r="FRU17" s="1180"/>
      <c r="FRV17" s="1180"/>
      <c r="FRW17" s="1180"/>
      <c r="FRX17" s="1180"/>
      <c r="FRY17" s="1180"/>
      <c r="FRZ17" s="1180"/>
      <c r="FSA17" s="1180"/>
      <c r="FSB17" s="1180"/>
      <c r="FSC17" s="1180"/>
      <c r="FSD17" s="1180"/>
      <c r="FSE17" s="1180"/>
      <c r="FSF17" s="1180"/>
      <c r="FSG17" s="1180"/>
      <c r="FSH17" s="1180"/>
      <c r="FSI17" s="1180"/>
      <c r="FSJ17" s="1180"/>
      <c r="FSK17" s="1180"/>
      <c r="FSL17" s="1180"/>
      <c r="FSM17" s="1180"/>
      <c r="FSN17" s="1180"/>
      <c r="FSO17" s="1180"/>
      <c r="FSP17" s="1180"/>
      <c r="FSQ17" s="1180"/>
      <c r="FSR17" s="1180"/>
      <c r="FSS17" s="1180"/>
      <c r="FST17" s="1180"/>
      <c r="FSU17" s="1180"/>
      <c r="FSV17" s="1180"/>
      <c r="FSW17" s="1180"/>
      <c r="FSX17" s="1180"/>
      <c r="FSY17" s="1180"/>
      <c r="FSZ17" s="1180"/>
      <c r="FTA17" s="1180"/>
      <c r="FTB17" s="1180"/>
      <c r="FTC17" s="1180"/>
      <c r="FTD17" s="1180"/>
      <c r="FTE17" s="1180"/>
      <c r="FTF17" s="1180"/>
      <c r="FTG17" s="1180"/>
      <c r="FTH17" s="1180"/>
      <c r="FTI17" s="1180"/>
      <c r="FTJ17" s="1180"/>
      <c r="FTK17" s="1180"/>
      <c r="FTL17" s="1180"/>
      <c r="FTM17" s="1180"/>
      <c r="FTN17" s="1180"/>
      <c r="FTO17" s="1180"/>
      <c r="FTP17" s="1180"/>
      <c r="FTQ17" s="1180"/>
      <c r="FTR17" s="1180"/>
      <c r="FTS17" s="1180"/>
      <c r="FTT17" s="1180"/>
      <c r="FTU17" s="1180"/>
      <c r="FTV17" s="1180"/>
      <c r="FTW17" s="1180"/>
      <c r="FTX17" s="1180"/>
      <c r="FTY17" s="1180"/>
      <c r="FTZ17" s="1180"/>
      <c r="FUA17" s="1180"/>
      <c r="FUB17" s="1180"/>
      <c r="FUC17" s="1180"/>
      <c r="FUD17" s="1180"/>
      <c r="FUE17" s="1180"/>
      <c r="FUF17" s="1180"/>
      <c r="FUG17" s="1180"/>
      <c r="FUH17" s="1180"/>
      <c r="FUI17" s="1180"/>
      <c r="FUJ17" s="1180"/>
      <c r="FUK17" s="1180"/>
      <c r="FUL17" s="1180"/>
      <c r="FUM17" s="1180"/>
      <c r="FUN17" s="1180"/>
      <c r="FUO17" s="1180"/>
      <c r="FUP17" s="1180"/>
      <c r="FUQ17" s="1180"/>
      <c r="FUR17" s="1180"/>
      <c r="FUS17" s="1180"/>
      <c r="FUT17" s="1180"/>
      <c r="FUU17" s="1180"/>
      <c r="FUV17" s="1180"/>
      <c r="FUW17" s="1180"/>
      <c r="FUX17" s="1180"/>
      <c r="FUY17" s="1180"/>
      <c r="FUZ17" s="1180"/>
      <c r="FVA17" s="1180"/>
      <c r="FVB17" s="1180"/>
      <c r="FVC17" s="1180"/>
      <c r="FVD17" s="1180"/>
      <c r="FVE17" s="1180"/>
      <c r="FVF17" s="1180"/>
      <c r="FVG17" s="1180"/>
      <c r="FVH17" s="1180"/>
      <c r="FVI17" s="1180"/>
      <c r="FVJ17" s="1180"/>
      <c r="FVK17" s="1180"/>
      <c r="FVL17" s="1180"/>
      <c r="FVM17" s="1180"/>
      <c r="FVN17" s="1180"/>
      <c r="FVO17" s="1180"/>
      <c r="FVP17" s="1180"/>
      <c r="FVQ17" s="1180"/>
      <c r="FVR17" s="1180"/>
      <c r="FVS17" s="1180"/>
      <c r="FVT17" s="1180"/>
      <c r="FVU17" s="1180"/>
      <c r="FVV17" s="1180"/>
      <c r="FVW17" s="1180"/>
      <c r="FVX17" s="1180"/>
      <c r="FVY17" s="1180"/>
      <c r="FVZ17" s="1180"/>
      <c r="FWA17" s="1180"/>
      <c r="FWB17" s="1180"/>
      <c r="FWC17" s="1180"/>
      <c r="FWD17" s="1180"/>
      <c r="FWE17" s="1180"/>
      <c r="FWF17" s="1180"/>
      <c r="FWG17" s="1180"/>
      <c r="FWH17" s="1180"/>
      <c r="FWI17" s="1180"/>
      <c r="FWJ17" s="1180"/>
      <c r="FWK17" s="1180"/>
      <c r="FWL17" s="1180"/>
      <c r="FWM17" s="1180"/>
      <c r="FWN17" s="1180"/>
      <c r="FWO17" s="1180"/>
      <c r="FWP17" s="1180"/>
      <c r="FWQ17" s="1180"/>
      <c r="FWR17" s="1180"/>
      <c r="FWS17" s="1180"/>
      <c r="FWT17" s="1180"/>
      <c r="FWU17" s="1180"/>
      <c r="FWV17" s="1180"/>
      <c r="FWW17" s="1180"/>
      <c r="FWX17" s="1180"/>
      <c r="FWY17" s="1180"/>
      <c r="FWZ17" s="1180"/>
      <c r="FXA17" s="1180"/>
      <c r="FXB17" s="1180"/>
      <c r="FXC17" s="1180"/>
      <c r="FXD17" s="1180"/>
      <c r="FXE17" s="1180"/>
      <c r="FXF17" s="1180"/>
      <c r="FXG17" s="1180"/>
      <c r="FXH17" s="1180"/>
      <c r="FXI17" s="1180"/>
      <c r="FXJ17" s="1180"/>
      <c r="FXK17" s="1180"/>
      <c r="FXL17" s="1180"/>
      <c r="FXM17" s="1180"/>
      <c r="FXN17" s="1180"/>
      <c r="FXO17" s="1180"/>
      <c r="FXP17" s="1180"/>
      <c r="FXQ17" s="1180"/>
      <c r="FXR17" s="1180"/>
      <c r="FXS17" s="1180"/>
      <c r="FXT17" s="1180"/>
      <c r="FXU17" s="1180"/>
      <c r="FXV17" s="1180"/>
      <c r="FXW17" s="1180"/>
      <c r="FXX17" s="1180"/>
      <c r="FXY17" s="1180"/>
      <c r="FXZ17" s="1180"/>
      <c r="FYA17" s="1180"/>
      <c r="FYB17" s="1180"/>
      <c r="FYC17" s="1180"/>
      <c r="FYD17" s="1180"/>
      <c r="FYE17" s="1180"/>
      <c r="FYF17" s="1180"/>
      <c r="FYG17" s="1180"/>
      <c r="FYH17" s="1180"/>
      <c r="FYI17" s="1180"/>
      <c r="FYJ17" s="1180"/>
      <c r="FYK17" s="1180"/>
      <c r="FYL17" s="1180"/>
      <c r="FYM17" s="1180"/>
      <c r="FYN17" s="1180"/>
      <c r="FYO17" s="1180"/>
      <c r="FYP17" s="1180"/>
      <c r="FYQ17" s="1180"/>
      <c r="FYR17" s="1180"/>
      <c r="FYS17" s="1180"/>
      <c r="FYT17" s="1180"/>
      <c r="FYU17" s="1180"/>
      <c r="FYV17" s="1180"/>
      <c r="FYW17" s="1180"/>
      <c r="FYX17" s="1180"/>
      <c r="FYY17" s="1180"/>
      <c r="FYZ17" s="1180"/>
      <c r="FZA17" s="1180"/>
      <c r="FZB17" s="1180"/>
      <c r="FZC17" s="1180"/>
      <c r="FZD17" s="1180"/>
      <c r="FZE17" s="1180"/>
      <c r="FZF17" s="1180"/>
      <c r="FZG17" s="1180"/>
      <c r="FZH17" s="1180"/>
      <c r="FZI17" s="1180"/>
      <c r="FZJ17" s="1180"/>
      <c r="FZK17" s="1180"/>
      <c r="FZL17" s="1180"/>
      <c r="FZM17" s="1180"/>
      <c r="FZN17" s="1180"/>
      <c r="FZO17" s="1180"/>
      <c r="FZP17" s="1180"/>
      <c r="FZQ17" s="1180"/>
      <c r="FZR17" s="1180"/>
      <c r="FZS17" s="1180"/>
      <c r="FZT17" s="1180"/>
      <c r="FZU17" s="1180"/>
      <c r="FZV17" s="1180"/>
      <c r="FZW17" s="1180"/>
      <c r="FZX17" s="1180"/>
      <c r="FZY17" s="1180"/>
      <c r="FZZ17" s="1180"/>
      <c r="GAA17" s="1180"/>
      <c r="GAB17" s="1180"/>
      <c r="GAC17" s="1180"/>
      <c r="GAD17" s="1180"/>
      <c r="GAE17" s="1180"/>
      <c r="GAF17" s="1180"/>
      <c r="GAG17" s="1180"/>
      <c r="GAH17" s="1180"/>
      <c r="GAI17" s="1180"/>
      <c r="GAJ17" s="1180"/>
      <c r="GAK17" s="1180"/>
      <c r="GAL17" s="1180"/>
      <c r="GAM17" s="1180"/>
      <c r="GAN17" s="1180"/>
      <c r="GAO17" s="1180"/>
      <c r="GAP17" s="1180"/>
      <c r="GAQ17" s="1180"/>
      <c r="GAR17" s="1180"/>
      <c r="GAS17" s="1180"/>
      <c r="GAT17" s="1180"/>
      <c r="GAU17" s="1180"/>
      <c r="GAV17" s="1180"/>
      <c r="GAW17" s="1180"/>
      <c r="GAX17" s="1180"/>
      <c r="GAY17" s="1180"/>
      <c r="GAZ17" s="1180"/>
      <c r="GBA17" s="1180"/>
      <c r="GBB17" s="1180"/>
      <c r="GBC17" s="1180"/>
      <c r="GBD17" s="1180"/>
      <c r="GBE17" s="1180"/>
      <c r="GBF17" s="1180"/>
      <c r="GBG17" s="1180"/>
      <c r="GBH17" s="1180"/>
      <c r="GBI17" s="1180"/>
      <c r="GBJ17" s="1180"/>
      <c r="GBK17" s="1180"/>
      <c r="GBL17" s="1180"/>
      <c r="GBM17" s="1180"/>
      <c r="GBN17" s="1180"/>
      <c r="GBO17" s="1180"/>
      <c r="GBP17" s="1180"/>
      <c r="GBQ17" s="1180"/>
      <c r="GBR17" s="1180"/>
      <c r="GBS17" s="1180"/>
      <c r="GBT17" s="1180"/>
      <c r="GBU17" s="1180"/>
      <c r="GBV17" s="1180"/>
      <c r="GBW17" s="1180"/>
      <c r="GBX17" s="1180"/>
      <c r="GBY17" s="1180"/>
      <c r="GBZ17" s="1180"/>
      <c r="GCA17" s="1180"/>
      <c r="GCB17" s="1180"/>
      <c r="GCC17" s="1180"/>
      <c r="GCD17" s="1180"/>
      <c r="GCE17" s="1180"/>
      <c r="GCF17" s="1180"/>
      <c r="GCG17" s="1180"/>
      <c r="GCH17" s="1180"/>
      <c r="GCI17" s="1180"/>
      <c r="GCJ17" s="1180"/>
      <c r="GCK17" s="1180"/>
      <c r="GCL17" s="1180"/>
      <c r="GCM17" s="1180"/>
      <c r="GCN17" s="1180"/>
      <c r="GCO17" s="1180"/>
      <c r="GCP17" s="1180"/>
      <c r="GCQ17" s="1180"/>
      <c r="GCR17" s="1180"/>
      <c r="GCS17" s="1180"/>
      <c r="GCT17" s="1180"/>
      <c r="GCU17" s="1180"/>
      <c r="GCV17" s="1180"/>
      <c r="GCW17" s="1180"/>
      <c r="GCX17" s="1180"/>
      <c r="GCY17" s="1180"/>
      <c r="GCZ17" s="1180"/>
      <c r="GDA17" s="1180"/>
      <c r="GDB17" s="1180"/>
      <c r="GDC17" s="1180"/>
      <c r="GDD17" s="1180"/>
      <c r="GDE17" s="1180"/>
      <c r="GDF17" s="1180"/>
      <c r="GDG17" s="1180"/>
      <c r="GDH17" s="1180"/>
      <c r="GDI17" s="1180"/>
      <c r="GDJ17" s="1180"/>
      <c r="GDK17" s="1180"/>
      <c r="GDL17" s="1180"/>
      <c r="GDM17" s="1180"/>
      <c r="GDN17" s="1180"/>
      <c r="GDO17" s="1180"/>
      <c r="GDP17" s="1180"/>
      <c r="GDQ17" s="1180"/>
      <c r="GDR17" s="1180"/>
      <c r="GDS17" s="1180"/>
      <c r="GDT17" s="1180"/>
      <c r="GDU17" s="1180"/>
      <c r="GDV17" s="1180"/>
      <c r="GDW17" s="1180"/>
      <c r="GDX17" s="1180"/>
      <c r="GDY17" s="1180"/>
      <c r="GDZ17" s="1180"/>
      <c r="GEA17" s="1180"/>
      <c r="GEB17" s="1180"/>
      <c r="GEC17" s="1180"/>
      <c r="GED17" s="1180"/>
      <c r="GEE17" s="1180"/>
      <c r="GEF17" s="1180"/>
      <c r="GEG17" s="1180"/>
      <c r="GEH17" s="1180"/>
      <c r="GEI17" s="1180"/>
      <c r="GEJ17" s="1180"/>
      <c r="GEK17" s="1180"/>
      <c r="GEL17" s="1180"/>
      <c r="GEM17" s="1180"/>
      <c r="GEN17" s="1180"/>
      <c r="GEO17" s="1180"/>
      <c r="GEP17" s="1180"/>
      <c r="GEQ17" s="1180"/>
      <c r="GER17" s="1180"/>
      <c r="GES17" s="1180"/>
      <c r="GET17" s="1180"/>
      <c r="GEU17" s="1180"/>
      <c r="GEV17" s="1180"/>
      <c r="GEW17" s="1180"/>
      <c r="GEX17" s="1180"/>
      <c r="GEY17" s="1180"/>
      <c r="GEZ17" s="1180"/>
      <c r="GFA17" s="1180"/>
      <c r="GFB17" s="1180"/>
      <c r="GFC17" s="1180"/>
      <c r="GFD17" s="1180"/>
      <c r="GFE17" s="1180"/>
      <c r="GFF17" s="1180"/>
      <c r="GFG17" s="1180"/>
      <c r="GFH17" s="1180"/>
      <c r="GFI17" s="1180"/>
      <c r="GFJ17" s="1180"/>
      <c r="GFK17" s="1180"/>
      <c r="GFL17" s="1180"/>
      <c r="GFM17" s="1180"/>
      <c r="GFN17" s="1180"/>
      <c r="GFO17" s="1180"/>
      <c r="GFP17" s="1180"/>
      <c r="GFQ17" s="1180"/>
      <c r="GFR17" s="1180"/>
      <c r="GFS17" s="1180"/>
      <c r="GFT17" s="1180"/>
      <c r="GFU17" s="1180"/>
      <c r="GFV17" s="1180"/>
      <c r="GFW17" s="1180"/>
      <c r="GFX17" s="1180"/>
      <c r="GFY17" s="1180"/>
      <c r="GFZ17" s="1180"/>
      <c r="GGA17" s="1180"/>
      <c r="GGB17" s="1180"/>
      <c r="GGC17" s="1180"/>
      <c r="GGD17" s="1180"/>
      <c r="GGE17" s="1180"/>
      <c r="GGF17" s="1180"/>
      <c r="GGG17" s="1180"/>
      <c r="GGH17" s="1180"/>
      <c r="GGI17" s="1180"/>
      <c r="GGJ17" s="1180"/>
      <c r="GGK17" s="1180"/>
      <c r="GGL17" s="1180"/>
      <c r="GGM17" s="1180"/>
      <c r="GGN17" s="1180"/>
      <c r="GGO17" s="1180"/>
      <c r="GGP17" s="1180"/>
      <c r="GGQ17" s="1180"/>
      <c r="GGR17" s="1180"/>
      <c r="GGS17" s="1180"/>
      <c r="GGT17" s="1180"/>
      <c r="GGU17" s="1180"/>
      <c r="GGV17" s="1180"/>
      <c r="GGW17" s="1180"/>
      <c r="GGX17" s="1180"/>
      <c r="GGY17" s="1180"/>
      <c r="GGZ17" s="1180"/>
      <c r="GHA17" s="1180"/>
      <c r="GHB17" s="1180"/>
      <c r="GHC17" s="1180"/>
      <c r="GHD17" s="1180"/>
      <c r="GHE17" s="1180"/>
      <c r="GHF17" s="1180"/>
      <c r="GHG17" s="1180"/>
      <c r="GHH17" s="1180"/>
      <c r="GHI17" s="1180"/>
      <c r="GHJ17" s="1180"/>
      <c r="GHK17" s="1180"/>
      <c r="GHL17" s="1180"/>
      <c r="GHM17" s="1180"/>
      <c r="GHN17" s="1180"/>
      <c r="GHO17" s="1180"/>
      <c r="GHP17" s="1180"/>
      <c r="GHQ17" s="1180"/>
      <c r="GHR17" s="1180"/>
      <c r="GHS17" s="1180"/>
      <c r="GHT17" s="1180"/>
      <c r="GHU17" s="1180"/>
      <c r="GHV17" s="1180"/>
      <c r="GHW17" s="1180"/>
      <c r="GHX17" s="1180"/>
      <c r="GHY17" s="1180"/>
      <c r="GHZ17" s="1180"/>
      <c r="GIA17" s="1180"/>
      <c r="GIB17" s="1180"/>
      <c r="GIC17" s="1180"/>
      <c r="GID17" s="1180"/>
      <c r="GIE17" s="1180"/>
      <c r="GIF17" s="1180"/>
      <c r="GIG17" s="1180"/>
      <c r="GIH17" s="1180"/>
      <c r="GII17" s="1180"/>
      <c r="GIJ17" s="1180"/>
      <c r="GIK17" s="1180"/>
      <c r="GIL17" s="1180"/>
      <c r="GIM17" s="1180"/>
      <c r="GIN17" s="1180"/>
      <c r="GIO17" s="1180"/>
      <c r="GIP17" s="1180"/>
      <c r="GIQ17" s="1180"/>
      <c r="GIR17" s="1180"/>
      <c r="GIS17" s="1180"/>
      <c r="GIT17" s="1180"/>
      <c r="GIU17" s="1180"/>
      <c r="GIV17" s="1180"/>
      <c r="GIW17" s="1180"/>
      <c r="GIX17" s="1180"/>
      <c r="GIY17" s="1180"/>
      <c r="GIZ17" s="1180"/>
      <c r="GJA17" s="1180"/>
      <c r="GJB17" s="1180"/>
      <c r="GJC17" s="1180"/>
      <c r="GJD17" s="1180"/>
      <c r="GJE17" s="1180"/>
      <c r="GJF17" s="1180"/>
      <c r="GJG17" s="1180"/>
      <c r="GJH17" s="1180"/>
      <c r="GJI17" s="1180"/>
      <c r="GJJ17" s="1180"/>
      <c r="GJK17" s="1180"/>
      <c r="GJL17" s="1180"/>
      <c r="GJM17" s="1180"/>
      <c r="GJN17" s="1180"/>
      <c r="GJO17" s="1180"/>
      <c r="GJP17" s="1180"/>
      <c r="GJQ17" s="1180"/>
      <c r="GJR17" s="1180"/>
      <c r="GJS17" s="1180"/>
      <c r="GJT17" s="1180"/>
      <c r="GJU17" s="1180"/>
      <c r="GJV17" s="1180"/>
      <c r="GJW17" s="1180"/>
      <c r="GJX17" s="1180"/>
      <c r="GJY17" s="1180"/>
      <c r="GJZ17" s="1180"/>
      <c r="GKA17" s="1180"/>
      <c r="GKB17" s="1180"/>
      <c r="GKC17" s="1180"/>
      <c r="GKD17" s="1180"/>
      <c r="GKE17" s="1180"/>
      <c r="GKF17" s="1180"/>
      <c r="GKG17" s="1180"/>
      <c r="GKH17" s="1180"/>
      <c r="GKI17" s="1180"/>
      <c r="GKJ17" s="1180"/>
      <c r="GKK17" s="1180"/>
      <c r="GKL17" s="1180"/>
      <c r="GKM17" s="1180"/>
      <c r="GKN17" s="1180"/>
      <c r="GKO17" s="1180"/>
      <c r="GKP17" s="1180"/>
      <c r="GKQ17" s="1180"/>
      <c r="GKR17" s="1180"/>
      <c r="GKS17" s="1180"/>
      <c r="GKT17" s="1180"/>
      <c r="GKU17" s="1180"/>
      <c r="GKV17" s="1180"/>
      <c r="GKW17" s="1180"/>
      <c r="GKX17" s="1180"/>
      <c r="GKY17" s="1180"/>
      <c r="GKZ17" s="1180"/>
      <c r="GLA17" s="1180"/>
      <c r="GLB17" s="1180"/>
      <c r="GLC17" s="1180"/>
      <c r="GLD17" s="1180"/>
      <c r="GLE17" s="1180"/>
      <c r="GLF17" s="1180"/>
      <c r="GLG17" s="1180"/>
      <c r="GLH17" s="1180"/>
      <c r="GLI17" s="1180"/>
      <c r="GLJ17" s="1180"/>
      <c r="GLK17" s="1180"/>
      <c r="GLL17" s="1180"/>
      <c r="GLM17" s="1180"/>
      <c r="GLN17" s="1180"/>
      <c r="GLO17" s="1180"/>
      <c r="GLP17" s="1180"/>
      <c r="GLQ17" s="1180"/>
      <c r="GLR17" s="1180"/>
      <c r="GLS17" s="1180"/>
      <c r="GLT17" s="1180"/>
      <c r="GLU17" s="1180"/>
      <c r="GLV17" s="1180"/>
      <c r="GLW17" s="1180"/>
      <c r="GLX17" s="1180"/>
      <c r="GLY17" s="1180"/>
      <c r="GLZ17" s="1180"/>
      <c r="GMA17" s="1180"/>
      <c r="GMB17" s="1180"/>
      <c r="GMC17" s="1180"/>
      <c r="GMD17" s="1180"/>
      <c r="GME17" s="1180"/>
      <c r="GMF17" s="1180"/>
      <c r="GMG17" s="1180"/>
      <c r="GMH17" s="1180"/>
      <c r="GMI17" s="1180"/>
      <c r="GMJ17" s="1180"/>
      <c r="GMK17" s="1180"/>
      <c r="GML17" s="1180"/>
      <c r="GMM17" s="1180"/>
      <c r="GMN17" s="1180"/>
      <c r="GMO17" s="1180"/>
      <c r="GMP17" s="1180"/>
      <c r="GMQ17" s="1180"/>
      <c r="GMR17" s="1180"/>
      <c r="GMS17" s="1180"/>
      <c r="GMT17" s="1180"/>
      <c r="GMU17" s="1180"/>
      <c r="GMV17" s="1180"/>
      <c r="GMW17" s="1180"/>
      <c r="GMX17" s="1180"/>
      <c r="GMY17" s="1180"/>
      <c r="GMZ17" s="1180"/>
      <c r="GNA17" s="1180"/>
      <c r="GNB17" s="1180"/>
      <c r="GNC17" s="1180"/>
      <c r="GND17" s="1180"/>
      <c r="GNE17" s="1180"/>
      <c r="GNF17" s="1180"/>
      <c r="GNG17" s="1180"/>
      <c r="GNH17" s="1180"/>
      <c r="GNI17" s="1180"/>
      <c r="GNJ17" s="1180"/>
      <c r="GNK17" s="1180"/>
      <c r="GNL17" s="1180"/>
      <c r="GNM17" s="1180"/>
      <c r="GNN17" s="1180"/>
      <c r="GNO17" s="1180"/>
      <c r="GNP17" s="1180"/>
      <c r="GNQ17" s="1180"/>
      <c r="GNR17" s="1180"/>
      <c r="GNS17" s="1180"/>
      <c r="GNT17" s="1180"/>
      <c r="GNU17" s="1180"/>
      <c r="GNV17" s="1180"/>
      <c r="GNW17" s="1180"/>
      <c r="GNX17" s="1180"/>
      <c r="GNY17" s="1180"/>
      <c r="GNZ17" s="1180"/>
      <c r="GOA17" s="1180"/>
      <c r="GOB17" s="1180"/>
      <c r="GOC17" s="1180"/>
      <c r="GOD17" s="1180"/>
      <c r="GOE17" s="1180"/>
      <c r="GOF17" s="1180"/>
      <c r="GOG17" s="1180"/>
      <c r="GOH17" s="1180"/>
      <c r="GOI17" s="1180"/>
      <c r="GOJ17" s="1180"/>
      <c r="GOK17" s="1180"/>
      <c r="GOL17" s="1180"/>
      <c r="GOM17" s="1180"/>
      <c r="GON17" s="1180"/>
      <c r="GOO17" s="1180"/>
      <c r="GOP17" s="1180"/>
      <c r="GOQ17" s="1180"/>
      <c r="GOR17" s="1180"/>
      <c r="GOS17" s="1180"/>
      <c r="GOT17" s="1180"/>
      <c r="GOU17" s="1180"/>
      <c r="GOV17" s="1180"/>
      <c r="GOW17" s="1180"/>
      <c r="GOX17" s="1180"/>
      <c r="GOY17" s="1180"/>
      <c r="GOZ17" s="1180"/>
      <c r="GPA17" s="1180"/>
      <c r="GPB17" s="1180"/>
      <c r="GPC17" s="1180"/>
      <c r="GPD17" s="1180"/>
      <c r="GPE17" s="1180"/>
      <c r="GPF17" s="1180"/>
      <c r="GPG17" s="1180"/>
      <c r="GPH17" s="1180"/>
      <c r="GPI17" s="1180"/>
      <c r="GPJ17" s="1180"/>
      <c r="GPK17" s="1180"/>
      <c r="GPL17" s="1180"/>
      <c r="GPM17" s="1180"/>
      <c r="GPN17" s="1180"/>
      <c r="GPO17" s="1180"/>
      <c r="GPP17" s="1180"/>
      <c r="GPQ17" s="1180"/>
      <c r="GPR17" s="1180"/>
      <c r="GPS17" s="1180"/>
      <c r="GPT17" s="1180"/>
      <c r="GPU17" s="1180"/>
      <c r="GPV17" s="1180"/>
      <c r="GPW17" s="1180"/>
      <c r="GPX17" s="1180"/>
      <c r="GPY17" s="1180"/>
      <c r="GPZ17" s="1180"/>
      <c r="GQA17" s="1180"/>
      <c r="GQB17" s="1180"/>
      <c r="GQC17" s="1180"/>
      <c r="GQD17" s="1180"/>
      <c r="GQE17" s="1180"/>
      <c r="GQF17" s="1180"/>
      <c r="GQG17" s="1180"/>
      <c r="GQH17" s="1180"/>
      <c r="GQI17" s="1180"/>
      <c r="GQJ17" s="1180"/>
      <c r="GQK17" s="1180"/>
      <c r="GQL17" s="1180"/>
      <c r="GQM17" s="1180"/>
      <c r="GQN17" s="1180"/>
      <c r="GQO17" s="1180"/>
      <c r="GQP17" s="1180"/>
      <c r="GQQ17" s="1180"/>
      <c r="GQR17" s="1180"/>
      <c r="GQS17" s="1180"/>
      <c r="GQT17" s="1180"/>
      <c r="GQU17" s="1180"/>
      <c r="GQV17" s="1180"/>
      <c r="GQW17" s="1180"/>
      <c r="GQX17" s="1180"/>
      <c r="GQY17" s="1180"/>
      <c r="GQZ17" s="1180"/>
      <c r="GRA17" s="1180"/>
      <c r="GRB17" s="1180"/>
      <c r="GRC17" s="1180"/>
      <c r="GRD17" s="1180"/>
      <c r="GRE17" s="1180"/>
      <c r="GRF17" s="1180"/>
      <c r="GRG17" s="1180"/>
      <c r="GRH17" s="1180"/>
      <c r="GRI17" s="1180"/>
      <c r="GRJ17" s="1180"/>
      <c r="GRK17" s="1180"/>
      <c r="GRL17" s="1180"/>
      <c r="GRM17" s="1180"/>
      <c r="GRN17" s="1180"/>
      <c r="GRO17" s="1180"/>
      <c r="GRP17" s="1180"/>
      <c r="GRQ17" s="1180"/>
      <c r="GRR17" s="1180"/>
      <c r="GRS17" s="1180"/>
      <c r="GRT17" s="1180"/>
      <c r="GRU17" s="1180"/>
      <c r="GRV17" s="1180"/>
      <c r="GRW17" s="1180"/>
      <c r="GRX17" s="1180"/>
      <c r="GRY17" s="1180"/>
      <c r="GRZ17" s="1180"/>
      <c r="GSA17" s="1180"/>
      <c r="GSB17" s="1180"/>
      <c r="GSC17" s="1180"/>
      <c r="GSD17" s="1180"/>
      <c r="GSE17" s="1180"/>
      <c r="GSF17" s="1180"/>
      <c r="GSG17" s="1180"/>
      <c r="GSH17" s="1180"/>
      <c r="GSI17" s="1180"/>
      <c r="GSJ17" s="1180"/>
      <c r="GSK17" s="1180"/>
      <c r="GSL17" s="1180"/>
      <c r="GSM17" s="1180"/>
      <c r="GSN17" s="1180"/>
      <c r="GSO17" s="1180"/>
      <c r="GSP17" s="1180"/>
      <c r="GSQ17" s="1180"/>
      <c r="GSR17" s="1180"/>
      <c r="GSS17" s="1180"/>
      <c r="GST17" s="1180"/>
      <c r="GSU17" s="1180"/>
      <c r="GSV17" s="1180"/>
      <c r="GSW17" s="1180"/>
      <c r="GSX17" s="1180"/>
      <c r="GSY17" s="1180"/>
      <c r="GSZ17" s="1180"/>
      <c r="GTA17" s="1180"/>
      <c r="GTB17" s="1180"/>
      <c r="GTC17" s="1180"/>
      <c r="GTD17" s="1180"/>
      <c r="GTE17" s="1180"/>
      <c r="GTF17" s="1180"/>
      <c r="GTG17" s="1180"/>
      <c r="GTH17" s="1180"/>
      <c r="GTI17" s="1180"/>
      <c r="GTJ17" s="1180"/>
      <c r="GTK17" s="1180"/>
      <c r="GTL17" s="1180"/>
      <c r="GTM17" s="1180"/>
      <c r="GTN17" s="1180"/>
      <c r="GTO17" s="1180"/>
      <c r="GTP17" s="1180"/>
      <c r="GTQ17" s="1180"/>
      <c r="GTR17" s="1180"/>
      <c r="GTS17" s="1180"/>
      <c r="GTT17" s="1180"/>
      <c r="GTU17" s="1180"/>
      <c r="GTV17" s="1180"/>
      <c r="GTW17" s="1180"/>
      <c r="GTX17" s="1180"/>
      <c r="GTY17" s="1180"/>
      <c r="GTZ17" s="1180"/>
      <c r="GUA17" s="1180"/>
      <c r="GUB17" s="1180"/>
      <c r="GUC17" s="1180"/>
      <c r="GUD17" s="1180"/>
      <c r="GUE17" s="1180"/>
      <c r="GUF17" s="1180"/>
      <c r="GUG17" s="1180"/>
      <c r="GUH17" s="1180"/>
      <c r="GUI17" s="1180"/>
      <c r="GUJ17" s="1180"/>
      <c r="GUK17" s="1180"/>
      <c r="GUL17" s="1180"/>
      <c r="GUM17" s="1180"/>
      <c r="GUN17" s="1180"/>
      <c r="GUO17" s="1180"/>
      <c r="GUP17" s="1180"/>
      <c r="GUQ17" s="1180"/>
      <c r="GUR17" s="1180"/>
      <c r="GUS17" s="1180"/>
      <c r="GUT17" s="1180"/>
      <c r="GUU17" s="1180"/>
      <c r="GUV17" s="1180"/>
      <c r="GUW17" s="1180"/>
      <c r="GUX17" s="1180"/>
      <c r="GUY17" s="1180"/>
      <c r="GUZ17" s="1180"/>
      <c r="GVA17" s="1180"/>
      <c r="GVB17" s="1180"/>
      <c r="GVC17" s="1180"/>
      <c r="GVD17" s="1180"/>
      <c r="GVE17" s="1180"/>
      <c r="GVF17" s="1180"/>
      <c r="GVG17" s="1180"/>
      <c r="GVH17" s="1180"/>
      <c r="GVI17" s="1180"/>
      <c r="GVJ17" s="1180"/>
      <c r="GVK17" s="1180"/>
      <c r="GVL17" s="1180"/>
      <c r="GVM17" s="1180"/>
      <c r="GVN17" s="1180"/>
      <c r="GVO17" s="1180"/>
      <c r="GVP17" s="1180"/>
      <c r="GVQ17" s="1180"/>
      <c r="GVR17" s="1180"/>
      <c r="GVS17" s="1180"/>
      <c r="GVT17" s="1180"/>
      <c r="GVU17" s="1180"/>
      <c r="GVV17" s="1180"/>
      <c r="GVW17" s="1180"/>
      <c r="GVX17" s="1180"/>
      <c r="GVY17" s="1180"/>
      <c r="GVZ17" s="1180"/>
      <c r="GWA17" s="1180"/>
      <c r="GWB17" s="1180"/>
      <c r="GWC17" s="1180"/>
      <c r="GWD17" s="1180"/>
      <c r="GWE17" s="1180"/>
      <c r="GWF17" s="1180"/>
      <c r="GWG17" s="1180"/>
      <c r="GWH17" s="1180"/>
      <c r="GWI17" s="1180"/>
      <c r="GWJ17" s="1180"/>
      <c r="GWK17" s="1180"/>
      <c r="GWL17" s="1180"/>
      <c r="GWM17" s="1180"/>
      <c r="GWN17" s="1180"/>
      <c r="GWO17" s="1180"/>
      <c r="GWP17" s="1180"/>
      <c r="GWQ17" s="1180"/>
      <c r="GWR17" s="1180"/>
      <c r="GWS17" s="1180"/>
      <c r="GWT17" s="1180"/>
      <c r="GWU17" s="1180"/>
      <c r="GWV17" s="1180"/>
      <c r="GWW17" s="1180"/>
      <c r="GWX17" s="1180"/>
      <c r="GWY17" s="1180"/>
      <c r="GWZ17" s="1180"/>
      <c r="GXA17" s="1180"/>
      <c r="GXB17" s="1180"/>
      <c r="GXC17" s="1180"/>
      <c r="GXD17" s="1180"/>
      <c r="GXE17" s="1180"/>
      <c r="GXF17" s="1180"/>
      <c r="GXG17" s="1180"/>
      <c r="GXH17" s="1180"/>
      <c r="GXI17" s="1180"/>
      <c r="GXJ17" s="1180"/>
      <c r="GXK17" s="1180"/>
      <c r="GXL17" s="1180"/>
      <c r="GXM17" s="1180"/>
      <c r="GXN17" s="1180"/>
      <c r="GXO17" s="1180"/>
      <c r="GXP17" s="1180"/>
      <c r="GXQ17" s="1180"/>
      <c r="GXR17" s="1180"/>
      <c r="GXS17" s="1180"/>
      <c r="GXT17" s="1180"/>
      <c r="GXU17" s="1180"/>
      <c r="GXV17" s="1180"/>
      <c r="GXW17" s="1180"/>
      <c r="GXX17" s="1180"/>
      <c r="GXY17" s="1180"/>
      <c r="GXZ17" s="1180"/>
      <c r="GYA17" s="1180"/>
      <c r="GYB17" s="1180"/>
      <c r="GYC17" s="1180"/>
      <c r="GYD17" s="1180"/>
      <c r="GYE17" s="1180"/>
      <c r="GYF17" s="1180"/>
      <c r="GYG17" s="1180"/>
      <c r="GYH17" s="1180"/>
      <c r="GYI17" s="1180"/>
      <c r="GYJ17" s="1180"/>
      <c r="GYK17" s="1180"/>
      <c r="GYL17" s="1180"/>
      <c r="GYM17" s="1180"/>
      <c r="GYN17" s="1180"/>
      <c r="GYO17" s="1180"/>
      <c r="GYP17" s="1180"/>
      <c r="GYQ17" s="1180"/>
      <c r="GYR17" s="1180"/>
      <c r="GYS17" s="1180"/>
      <c r="GYT17" s="1180"/>
      <c r="GYU17" s="1180"/>
      <c r="GYV17" s="1180"/>
      <c r="GYW17" s="1180"/>
      <c r="GYX17" s="1180"/>
      <c r="GYY17" s="1180"/>
      <c r="GYZ17" s="1180"/>
      <c r="GZA17" s="1180"/>
      <c r="GZB17" s="1180"/>
      <c r="GZC17" s="1180"/>
      <c r="GZD17" s="1180"/>
      <c r="GZE17" s="1180"/>
      <c r="GZF17" s="1180"/>
      <c r="GZG17" s="1180"/>
      <c r="GZH17" s="1180"/>
      <c r="GZI17" s="1180"/>
      <c r="GZJ17" s="1180"/>
      <c r="GZK17" s="1180"/>
      <c r="GZL17" s="1180"/>
      <c r="GZM17" s="1180"/>
      <c r="GZN17" s="1180"/>
      <c r="GZO17" s="1180"/>
      <c r="GZP17" s="1180"/>
      <c r="GZQ17" s="1180"/>
      <c r="GZR17" s="1180"/>
      <c r="GZS17" s="1180"/>
      <c r="GZT17" s="1180"/>
      <c r="GZU17" s="1180"/>
      <c r="GZV17" s="1180"/>
      <c r="GZW17" s="1180"/>
      <c r="GZX17" s="1180"/>
      <c r="GZY17" s="1180"/>
      <c r="GZZ17" s="1180"/>
      <c r="HAA17" s="1180"/>
      <c r="HAB17" s="1180"/>
      <c r="HAC17" s="1180"/>
      <c r="HAD17" s="1180"/>
      <c r="HAE17" s="1180"/>
      <c r="HAF17" s="1180"/>
      <c r="HAG17" s="1180"/>
      <c r="HAH17" s="1180"/>
      <c r="HAI17" s="1180"/>
      <c r="HAJ17" s="1180"/>
      <c r="HAK17" s="1180"/>
      <c r="HAL17" s="1180"/>
      <c r="HAM17" s="1180"/>
      <c r="HAN17" s="1180"/>
      <c r="HAO17" s="1180"/>
      <c r="HAP17" s="1180"/>
      <c r="HAQ17" s="1180"/>
      <c r="HAR17" s="1180"/>
      <c r="HAS17" s="1180"/>
      <c r="HAT17" s="1180"/>
      <c r="HAU17" s="1180"/>
      <c r="HAV17" s="1180"/>
      <c r="HAW17" s="1180"/>
      <c r="HAX17" s="1180"/>
      <c r="HAY17" s="1180"/>
      <c r="HAZ17" s="1180"/>
      <c r="HBA17" s="1180"/>
      <c r="HBB17" s="1180"/>
      <c r="HBC17" s="1180"/>
      <c r="HBD17" s="1180"/>
      <c r="HBE17" s="1180"/>
      <c r="HBF17" s="1180"/>
      <c r="HBG17" s="1180"/>
      <c r="HBH17" s="1180"/>
      <c r="HBI17" s="1180"/>
      <c r="HBJ17" s="1180"/>
      <c r="HBK17" s="1180"/>
      <c r="HBL17" s="1180"/>
      <c r="HBM17" s="1180"/>
      <c r="HBN17" s="1180"/>
      <c r="HBO17" s="1180"/>
      <c r="HBP17" s="1180"/>
      <c r="HBQ17" s="1180"/>
      <c r="HBR17" s="1180"/>
      <c r="HBS17" s="1180"/>
      <c r="HBT17" s="1180"/>
      <c r="HBU17" s="1180"/>
      <c r="HBV17" s="1180"/>
      <c r="HBW17" s="1180"/>
      <c r="HBX17" s="1180"/>
      <c r="HBY17" s="1180"/>
      <c r="HBZ17" s="1180"/>
      <c r="HCA17" s="1180"/>
      <c r="HCB17" s="1180"/>
      <c r="HCC17" s="1180"/>
      <c r="HCD17" s="1180"/>
      <c r="HCE17" s="1180"/>
      <c r="HCF17" s="1180"/>
      <c r="HCG17" s="1180"/>
      <c r="HCH17" s="1180"/>
      <c r="HCI17" s="1180"/>
      <c r="HCJ17" s="1180"/>
      <c r="HCK17" s="1180"/>
      <c r="HCL17" s="1180"/>
      <c r="HCM17" s="1180"/>
      <c r="HCN17" s="1180"/>
      <c r="HCO17" s="1180"/>
      <c r="HCP17" s="1180"/>
      <c r="HCQ17" s="1180"/>
      <c r="HCR17" s="1180"/>
      <c r="HCS17" s="1180"/>
      <c r="HCT17" s="1180"/>
      <c r="HCU17" s="1180"/>
      <c r="HCV17" s="1180"/>
      <c r="HCW17" s="1180"/>
      <c r="HCX17" s="1180"/>
      <c r="HCY17" s="1180"/>
      <c r="HCZ17" s="1180"/>
      <c r="HDA17" s="1180"/>
      <c r="HDB17" s="1180"/>
      <c r="HDC17" s="1180"/>
      <c r="HDD17" s="1180"/>
      <c r="HDE17" s="1180"/>
      <c r="HDF17" s="1180"/>
      <c r="HDG17" s="1180"/>
      <c r="HDH17" s="1180"/>
      <c r="HDI17" s="1180"/>
      <c r="HDJ17" s="1180"/>
      <c r="HDK17" s="1180"/>
      <c r="HDL17" s="1180"/>
      <c r="HDM17" s="1180"/>
      <c r="HDN17" s="1180"/>
      <c r="HDO17" s="1180"/>
      <c r="HDP17" s="1180"/>
      <c r="HDQ17" s="1180"/>
      <c r="HDR17" s="1180"/>
      <c r="HDS17" s="1180"/>
      <c r="HDT17" s="1180"/>
      <c r="HDU17" s="1180"/>
      <c r="HDV17" s="1180"/>
      <c r="HDW17" s="1180"/>
      <c r="HDX17" s="1180"/>
      <c r="HDY17" s="1180"/>
      <c r="HDZ17" s="1180"/>
      <c r="HEA17" s="1180"/>
      <c r="HEB17" s="1180"/>
      <c r="HEC17" s="1180"/>
      <c r="HED17" s="1180"/>
      <c r="HEE17" s="1180"/>
      <c r="HEF17" s="1180"/>
      <c r="HEG17" s="1180"/>
      <c r="HEH17" s="1180"/>
      <c r="HEI17" s="1180"/>
      <c r="HEJ17" s="1180"/>
      <c r="HEK17" s="1180"/>
      <c r="HEL17" s="1180"/>
      <c r="HEM17" s="1180"/>
      <c r="HEN17" s="1180"/>
      <c r="HEO17" s="1180"/>
      <c r="HEP17" s="1180"/>
      <c r="HEQ17" s="1180"/>
      <c r="HER17" s="1180"/>
      <c r="HES17" s="1180"/>
      <c r="HET17" s="1180"/>
      <c r="HEU17" s="1180"/>
      <c r="HEV17" s="1180"/>
      <c r="HEW17" s="1180"/>
      <c r="HEX17" s="1180"/>
      <c r="HEY17" s="1180"/>
      <c r="HEZ17" s="1180"/>
      <c r="HFA17" s="1180"/>
      <c r="HFB17" s="1180"/>
      <c r="HFC17" s="1180"/>
      <c r="HFD17" s="1180"/>
      <c r="HFE17" s="1180"/>
      <c r="HFF17" s="1180"/>
      <c r="HFG17" s="1180"/>
      <c r="HFH17" s="1180"/>
      <c r="HFI17" s="1180"/>
      <c r="HFJ17" s="1180"/>
      <c r="HFK17" s="1180"/>
      <c r="HFL17" s="1180"/>
      <c r="HFM17" s="1180"/>
      <c r="HFN17" s="1180"/>
      <c r="HFO17" s="1180"/>
      <c r="HFP17" s="1180"/>
      <c r="HFQ17" s="1180"/>
      <c r="HFR17" s="1180"/>
      <c r="HFS17" s="1180"/>
      <c r="HFT17" s="1180"/>
      <c r="HFU17" s="1180"/>
      <c r="HFV17" s="1180"/>
      <c r="HFW17" s="1180"/>
      <c r="HFX17" s="1180"/>
      <c r="HFY17" s="1180"/>
      <c r="HFZ17" s="1180"/>
      <c r="HGA17" s="1180"/>
      <c r="HGB17" s="1180"/>
      <c r="HGC17" s="1180"/>
      <c r="HGD17" s="1180"/>
      <c r="HGE17" s="1180"/>
      <c r="HGF17" s="1180"/>
      <c r="HGG17" s="1180"/>
      <c r="HGH17" s="1180"/>
      <c r="HGI17" s="1180"/>
      <c r="HGJ17" s="1180"/>
      <c r="HGK17" s="1180"/>
      <c r="HGL17" s="1180"/>
      <c r="HGM17" s="1180"/>
      <c r="HGN17" s="1180"/>
      <c r="HGO17" s="1180"/>
      <c r="HGP17" s="1180"/>
      <c r="HGQ17" s="1180"/>
      <c r="HGR17" s="1180"/>
      <c r="HGS17" s="1180"/>
      <c r="HGT17" s="1180"/>
      <c r="HGU17" s="1180"/>
      <c r="HGV17" s="1180"/>
      <c r="HGW17" s="1180"/>
      <c r="HGX17" s="1180"/>
      <c r="HGY17" s="1180"/>
      <c r="HGZ17" s="1180"/>
      <c r="HHA17" s="1180"/>
      <c r="HHB17" s="1180"/>
      <c r="HHC17" s="1180"/>
      <c r="HHD17" s="1180"/>
      <c r="HHE17" s="1180"/>
      <c r="HHF17" s="1180"/>
      <c r="HHG17" s="1180"/>
      <c r="HHH17" s="1180"/>
      <c r="HHI17" s="1180"/>
      <c r="HHJ17" s="1180"/>
      <c r="HHK17" s="1180"/>
      <c r="HHL17" s="1180"/>
      <c r="HHM17" s="1180"/>
      <c r="HHN17" s="1180"/>
      <c r="HHO17" s="1180"/>
      <c r="HHP17" s="1180"/>
      <c r="HHQ17" s="1180"/>
      <c r="HHR17" s="1180"/>
      <c r="HHS17" s="1180"/>
      <c r="HHT17" s="1180"/>
      <c r="HHU17" s="1180"/>
      <c r="HHV17" s="1180"/>
      <c r="HHW17" s="1180"/>
      <c r="HHX17" s="1180"/>
      <c r="HHY17" s="1180"/>
      <c r="HHZ17" s="1180"/>
      <c r="HIA17" s="1180"/>
      <c r="HIB17" s="1180"/>
      <c r="HIC17" s="1180"/>
      <c r="HID17" s="1180"/>
      <c r="HIE17" s="1180"/>
      <c r="HIF17" s="1180"/>
      <c r="HIG17" s="1180"/>
      <c r="HIH17" s="1180"/>
      <c r="HII17" s="1180"/>
      <c r="HIJ17" s="1180"/>
      <c r="HIK17" s="1180"/>
      <c r="HIL17" s="1180"/>
      <c r="HIM17" s="1180"/>
      <c r="HIN17" s="1180"/>
      <c r="HIO17" s="1180"/>
      <c r="HIP17" s="1180"/>
      <c r="HIQ17" s="1180"/>
      <c r="HIR17" s="1180"/>
      <c r="HIS17" s="1180"/>
      <c r="HIT17" s="1180"/>
      <c r="HIU17" s="1180"/>
      <c r="HIV17" s="1180"/>
      <c r="HIW17" s="1180"/>
      <c r="HIX17" s="1180"/>
      <c r="HIY17" s="1180"/>
      <c r="HIZ17" s="1180"/>
      <c r="HJA17" s="1180"/>
      <c r="HJB17" s="1180"/>
      <c r="HJC17" s="1180"/>
      <c r="HJD17" s="1180"/>
      <c r="HJE17" s="1180"/>
      <c r="HJF17" s="1180"/>
      <c r="HJG17" s="1180"/>
      <c r="HJH17" s="1180"/>
      <c r="HJI17" s="1180"/>
      <c r="HJJ17" s="1180"/>
      <c r="HJK17" s="1180"/>
      <c r="HJL17" s="1180"/>
      <c r="HJM17" s="1180"/>
      <c r="HJN17" s="1180"/>
      <c r="HJO17" s="1180"/>
      <c r="HJP17" s="1180"/>
      <c r="HJQ17" s="1180"/>
      <c r="HJR17" s="1180"/>
      <c r="HJS17" s="1180"/>
      <c r="HJT17" s="1180"/>
      <c r="HJU17" s="1180"/>
      <c r="HJV17" s="1180"/>
      <c r="HJW17" s="1180"/>
      <c r="HJX17" s="1180"/>
      <c r="HJY17" s="1180"/>
      <c r="HJZ17" s="1180"/>
      <c r="HKA17" s="1180"/>
      <c r="HKB17" s="1180"/>
      <c r="HKC17" s="1180"/>
      <c r="HKD17" s="1180"/>
      <c r="HKE17" s="1180"/>
      <c r="HKF17" s="1180"/>
      <c r="HKG17" s="1180"/>
      <c r="HKH17" s="1180"/>
      <c r="HKI17" s="1180"/>
      <c r="HKJ17" s="1180"/>
      <c r="HKK17" s="1180"/>
      <c r="HKL17" s="1180"/>
      <c r="HKM17" s="1180"/>
      <c r="HKN17" s="1180"/>
      <c r="HKO17" s="1180"/>
      <c r="HKP17" s="1180"/>
      <c r="HKQ17" s="1180"/>
      <c r="HKR17" s="1180"/>
      <c r="HKS17" s="1180"/>
      <c r="HKT17" s="1180"/>
      <c r="HKU17" s="1180"/>
      <c r="HKV17" s="1180"/>
      <c r="HKW17" s="1180"/>
      <c r="HKX17" s="1180"/>
      <c r="HKY17" s="1180"/>
      <c r="HKZ17" s="1180"/>
      <c r="HLA17" s="1180"/>
      <c r="HLB17" s="1180"/>
      <c r="HLC17" s="1180"/>
      <c r="HLD17" s="1180"/>
      <c r="HLE17" s="1180"/>
      <c r="HLF17" s="1180"/>
      <c r="HLG17" s="1180"/>
      <c r="HLH17" s="1180"/>
      <c r="HLI17" s="1180"/>
      <c r="HLJ17" s="1180"/>
      <c r="HLK17" s="1180"/>
      <c r="HLL17" s="1180"/>
      <c r="HLM17" s="1180"/>
      <c r="HLN17" s="1180"/>
      <c r="HLO17" s="1180"/>
      <c r="HLP17" s="1180"/>
      <c r="HLQ17" s="1180"/>
      <c r="HLR17" s="1180"/>
      <c r="HLS17" s="1180"/>
      <c r="HLT17" s="1180"/>
      <c r="HLU17" s="1180"/>
      <c r="HLV17" s="1180"/>
      <c r="HLW17" s="1180"/>
      <c r="HLX17" s="1180"/>
      <c r="HLY17" s="1180"/>
      <c r="HLZ17" s="1180"/>
      <c r="HMA17" s="1180"/>
      <c r="HMB17" s="1180"/>
      <c r="HMC17" s="1180"/>
      <c r="HMD17" s="1180"/>
      <c r="HME17" s="1180"/>
      <c r="HMF17" s="1180"/>
      <c r="HMG17" s="1180"/>
      <c r="HMH17" s="1180"/>
      <c r="HMI17" s="1180"/>
      <c r="HMJ17" s="1180"/>
      <c r="HMK17" s="1180"/>
      <c r="HML17" s="1180"/>
      <c r="HMM17" s="1180"/>
      <c r="HMN17" s="1180"/>
      <c r="HMO17" s="1180"/>
      <c r="HMP17" s="1180"/>
      <c r="HMQ17" s="1180"/>
      <c r="HMR17" s="1180"/>
      <c r="HMS17" s="1180"/>
      <c r="HMT17" s="1180"/>
      <c r="HMU17" s="1180"/>
      <c r="HMV17" s="1180"/>
      <c r="HMW17" s="1180"/>
      <c r="HMX17" s="1180"/>
      <c r="HMY17" s="1180"/>
      <c r="HMZ17" s="1180"/>
      <c r="HNA17" s="1180"/>
      <c r="HNB17" s="1180"/>
      <c r="HNC17" s="1180"/>
      <c r="HND17" s="1180"/>
      <c r="HNE17" s="1180"/>
      <c r="HNF17" s="1180"/>
      <c r="HNG17" s="1180"/>
      <c r="HNH17" s="1180"/>
      <c r="HNI17" s="1180"/>
      <c r="HNJ17" s="1180"/>
      <c r="HNK17" s="1180"/>
      <c r="HNL17" s="1180"/>
      <c r="HNM17" s="1180"/>
      <c r="HNN17" s="1180"/>
      <c r="HNO17" s="1180"/>
      <c r="HNP17" s="1180"/>
      <c r="HNQ17" s="1180"/>
      <c r="HNR17" s="1180"/>
      <c r="HNS17" s="1180"/>
      <c r="HNT17" s="1180"/>
      <c r="HNU17" s="1180"/>
      <c r="HNV17" s="1180"/>
      <c r="HNW17" s="1180"/>
      <c r="HNX17" s="1180"/>
      <c r="HNY17" s="1180"/>
      <c r="HNZ17" s="1180"/>
      <c r="HOA17" s="1180"/>
      <c r="HOB17" s="1180"/>
      <c r="HOC17" s="1180"/>
      <c r="HOD17" s="1180"/>
      <c r="HOE17" s="1180"/>
      <c r="HOF17" s="1180"/>
      <c r="HOG17" s="1180"/>
      <c r="HOH17" s="1180"/>
      <c r="HOI17" s="1180"/>
      <c r="HOJ17" s="1180"/>
      <c r="HOK17" s="1180"/>
      <c r="HOL17" s="1180"/>
      <c r="HOM17" s="1180"/>
      <c r="HON17" s="1180"/>
      <c r="HOO17" s="1180"/>
      <c r="HOP17" s="1180"/>
      <c r="HOQ17" s="1180"/>
      <c r="HOR17" s="1180"/>
      <c r="HOS17" s="1180"/>
      <c r="HOT17" s="1180"/>
      <c r="HOU17" s="1180"/>
      <c r="HOV17" s="1180"/>
      <c r="HOW17" s="1180"/>
      <c r="HOX17" s="1180"/>
      <c r="HOY17" s="1180"/>
      <c r="HOZ17" s="1180"/>
      <c r="HPA17" s="1180"/>
      <c r="HPB17" s="1180"/>
      <c r="HPC17" s="1180"/>
      <c r="HPD17" s="1180"/>
      <c r="HPE17" s="1180"/>
      <c r="HPF17" s="1180"/>
      <c r="HPG17" s="1180"/>
      <c r="HPH17" s="1180"/>
      <c r="HPI17" s="1180"/>
      <c r="HPJ17" s="1180"/>
      <c r="HPK17" s="1180"/>
      <c r="HPL17" s="1180"/>
      <c r="HPM17" s="1180"/>
      <c r="HPN17" s="1180"/>
      <c r="HPO17" s="1180"/>
      <c r="HPP17" s="1180"/>
      <c r="HPQ17" s="1180"/>
      <c r="HPR17" s="1180"/>
      <c r="HPS17" s="1180"/>
      <c r="HPT17" s="1180"/>
      <c r="HPU17" s="1180"/>
      <c r="HPV17" s="1180"/>
      <c r="HPW17" s="1180"/>
      <c r="HPX17" s="1180"/>
      <c r="HPY17" s="1180"/>
      <c r="HPZ17" s="1180"/>
      <c r="HQA17" s="1180"/>
      <c r="HQB17" s="1180"/>
      <c r="HQC17" s="1180"/>
      <c r="HQD17" s="1180"/>
      <c r="HQE17" s="1180"/>
      <c r="HQF17" s="1180"/>
      <c r="HQG17" s="1180"/>
      <c r="HQH17" s="1180"/>
      <c r="HQI17" s="1180"/>
      <c r="HQJ17" s="1180"/>
      <c r="HQK17" s="1180"/>
      <c r="HQL17" s="1180"/>
      <c r="HQM17" s="1180"/>
      <c r="HQN17" s="1180"/>
      <c r="HQO17" s="1180"/>
      <c r="HQP17" s="1180"/>
      <c r="HQQ17" s="1180"/>
      <c r="HQR17" s="1180"/>
      <c r="HQS17" s="1180"/>
      <c r="HQT17" s="1180"/>
      <c r="HQU17" s="1180"/>
      <c r="HQV17" s="1180"/>
      <c r="HQW17" s="1180"/>
      <c r="HQX17" s="1180"/>
      <c r="HQY17" s="1180"/>
      <c r="HQZ17" s="1180"/>
      <c r="HRA17" s="1180"/>
      <c r="HRB17" s="1180"/>
      <c r="HRC17" s="1180"/>
      <c r="HRD17" s="1180"/>
      <c r="HRE17" s="1180"/>
      <c r="HRF17" s="1180"/>
      <c r="HRG17" s="1180"/>
      <c r="HRH17" s="1180"/>
      <c r="HRI17" s="1180"/>
      <c r="HRJ17" s="1180"/>
      <c r="HRK17" s="1180"/>
      <c r="HRL17" s="1180"/>
      <c r="HRM17" s="1180"/>
      <c r="HRN17" s="1180"/>
      <c r="HRO17" s="1180"/>
      <c r="HRP17" s="1180"/>
      <c r="HRQ17" s="1180"/>
      <c r="HRR17" s="1180"/>
      <c r="HRS17" s="1180"/>
      <c r="HRT17" s="1180"/>
      <c r="HRU17" s="1180"/>
      <c r="HRV17" s="1180"/>
      <c r="HRW17" s="1180"/>
      <c r="HRX17" s="1180"/>
      <c r="HRY17" s="1180"/>
      <c r="HRZ17" s="1180"/>
      <c r="HSA17" s="1180"/>
      <c r="HSB17" s="1180"/>
      <c r="HSC17" s="1180"/>
      <c r="HSD17" s="1180"/>
      <c r="HSE17" s="1180"/>
      <c r="HSF17" s="1180"/>
      <c r="HSG17" s="1180"/>
      <c r="HSH17" s="1180"/>
      <c r="HSI17" s="1180"/>
      <c r="HSJ17" s="1180"/>
      <c r="HSK17" s="1180"/>
      <c r="HSL17" s="1180"/>
      <c r="HSM17" s="1180"/>
      <c r="HSN17" s="1180"/>
      <c r="HSO17" s="1180"/>
      <c r="HSP17" s="1180"/>
      <c r="HSQ17" s="1180"/>
      <c r="HSR17" s="1180"/>
      <c r="HSS17" s="1180"/>
      <c r="HST17" s="1180"/>
      <c r="HSU17" s="1180"/>
      <c r="HSV17" s="1180"/>
      <c r="HSW17" s="1180"/>
      <c r="HSX17" s="1180"/>
      <c r="HSY17" s="1180"/>
      <c r="HSZ17" s="1180"/>
      <c r="HTA17" s="1180"/>
      <c r="HTB17" s="1180"/>
      <c r="HTC17" s="1180"/>
      <c r="HTD17" s="1180"/>
      <c r="HTE17" s="1180"/>
      <c r="HTF17" s="1180"/>
      <c r="HTG17" s="1180"/>
      <c r="HTH17" s="1180"/>
      <c r="HTI17" s="1180"/>
      <c r="HTJ17" s="1180"/>
      <c r="HTK17" s="1180"/>
      <c r="HTL17" s="1180"/>
      <c r="HTM17" s="1180"/>
      <c r="HTN17" s="1180"/>
      <c r="HTO17" s="1180"/>
      <c r="HTP17" s="1180"/>
      <c r="HTQ17" s="1180"/>
      <c r="HTR17" s="1180"/>
      <c r="HTS17" s="1180"/>
      <c r="HTT17" s="1180"/>
      <c r="HTU17" s="1180"/>
      <c r="HTV17" s="1180"/>
      <c r="HTW17" s="1180"/>
      <c r="HTX17" s="1180"/>
      <c r="HTY17" s="1180"/>
      <c r="HTZ17" s="1180"/>
      <c r="HUA17" s="1180"/>
      <c r="HUB17" s="1180"/>
      <c r="HUC17" s="1180"/>
      <c r="HUD17" s="1180"/>
      <c r="HUE17" s="1180"/>
      <c r="HUF17" s="1180"/>
      <c r="HUG17" s="1180"/>
      <c r="HUH17" s="1180"/>
      <c r="HUI17" s="1180"/>
      <c r="HUJ17" s="1180"/>
      <c r="HUK17" s="1180"/>
      <c r="HUL17" s="1180"/>
      <c r="HUM17" s="1180"/>
      <c r="HUN17" s="1180"/>
      <c r="HUO17" s="1180"/>
      <c r="HUP17" s="1180"/>
      <c r="HUQ17" s="1180"/>
      <c r="HUR17" s="1180"/>
      <c r="HUS17" s="1180"/>
      <c r="HUT17" s="1180"/>
      <c r="HUU17" s="1180"/>
      <c r="HUV17" s="1180"/>
      <c r="HUW17" s="1180"/>
      <c r="HUX17" s="1180"/>
      <c r="HUY17" s="1180"/>
      <c r="HUZ17" s="1180"/>
      <c r="HVA17" s="1180"/>
      <c r="HVB17" s="1180"/>
      <c r="HVC17" s="1180"/>
      <c r="HVD17" s="1180"/>
      <c r="HVE17" s="1180"/>
      <c r="HVF17" s="1180"/>
      <c r="HVG17" s="1180"/>
      <c r="HVH17" s="1180"/>
      <c r="HVI17" s="1180"/>
      <c r="HVJ17" s="1180"/>
      <c r="HVK17" s="1180"/>
      <c r="HVL17" s="1180"/>
      <c r="HVM17" s="1180"/>
      <c r="HVN17" s="1180"/>
      <c r="HVO17" s="1180"/>
      <c r="HVP17" s="1180"/>
      <c r="HVQ17" s="1180"/>
      <c r="HVR17" s="1180"/>
      <c r="HVS17" s="1180"/>
      <c r="HVT17" s="1180"/>
      <c r="HVU17" s="1180"/>
      <c r="HVV17" s="1180"/>
      <c r="HVW17" s="1180"/>
      <c r="HVX17" s="1180"/>
      <c r="HVY17" s="1180"/>
      <c r="HVZ17" s="1180"/>
      <c r="HWA17" s="1180"/>
      <c r="HWB17" s="1180"/>
      <c r="HWC17" s="1180"/>
      <c r="HWD17" s="1180"/>
      <c r="HWE17" s="1180"/>
      <c r="HWF17" s="1180"/>
      <c r="HWG17" s="1180"/>
      <c r="HWH17" s="1180"/>
      <c r="HWI17" s="1180"/>
      <c r="HWJ17" s="1180"/>
      <c r="HWK17" s="1180"/>
      <c r="HWL17" s="1180"/>
      <c r="HWM17" s="1180"/>
      <c r="HWN17" s="1180"/>
      <c r="HWO17" s="1180"/>
      <c r="HWP17" s="1180"/>
      <c r="HWQ17" s="1180"/>
      <c r="HWR17" s="1180"/>
      <c r="HWS17" s="1180"/>
      <c r="HWT17" s="1180"/>
      <c r="HWU17" s="1180"/>
      <c r="HWV17" s="1180"/>
      <c r="HWW17" s="1180"/>
      <c r="HWX17" s="1180"/>
      <c r="HWY17" s="1180"/>
      <c r="HWZ17" s="1180"/>
      <c r="HXA17" s="1180"/>
      <c r="HXB17" s="1180"/>
      <c r="HXC17" s="1180"/>
      <c r="HXD17" s="1180"/>
      <c r="HXE17" s="1180"/>
      <c r="HXF17" s="1180"/>
      <c r="HXG17" s="1180"/>
      <c r="HXH17" s="1180"/>
      <c r="HXI17" s="1180"/>
      <c r="HXJ17" s="1180"/>
      <c r="HXK17" s="1180"/>
      <c r="HXL17" s="1180"/>
      <c r="HXM17" s="1180"/>
      <c r="HXN17" s="1180"/>
      <c r="HXO17" s="1180"/>
      <c r="HXP17" s="1180"/>
      <c r="HXQ17" s="1180"/>
      <c r="HXR17" s="1180"/>
      <c r="HXS17" s="1180"/>
      <c r="HXT17" s="1180"/>
      <c r="HXU17" s="1180"/>
      <c r="HXV17" s="1180"/>
      <c r="HXW17" s="1180"/>
      <c r="HXX17" s="1180"/>
      <c r="HXY17" s="1180"/>
      <c r="HXZ17" s="1180"/>
      <c r="HYA17" s="1180"/>
      <c r="HYB17" s="1180"/>
      <c r="HYC17" s="1180"/>
      <c r="HYD17" s="1180"/>
      <c r="HYE17" s="1180"/>
      <c r="HYF17" s="1180"/>
      <c r="HYG17" s="1180"/>
      <c r="HYH17" s="1180"/>
      <c r="HYI17" s="1180"/>
      <c r="HYJ17" s="1180"/>
      <c r="HYK17" s="1180"/>
      <c r="HYL17" s="1180"/>
      <c r="HYM17" s="1180"/>
      <c r="HYN17" s="1180"/>
      <c r="HYO17" s="1180"/>
      <c r="HYP17" s="1180"/>
      <c r="HYQ17" s="1180"/>
      <c r="HYR17" s="1180"/>
      <c r="HYS17" s="1180"/>
      <c r="HYT17" s="1180"/>
      <c r="HYU17" s="1180"/>
      <c r="HYV17" s="1180"/>
      <c r="HYW17" s="1180"/>
      <c r="HYX17" s="1180"/>
      <c r="HYY17" s="1180"/>
      <c r="HYZ17" s="1180"/>
      <c r="HZA17" s="1180"/>
      <c r="HZB17" s="1180"/>
      <c r="HZC17" s="1180"/>
      <c r="HZD17" s="1180"/>
      <c r="HZE17" s="1180"/>
      <c r="HZF17" s="1180"/>
      <c r="HZG17" s="1180"/>
      <c r="HZH17" s="1180"/>
      <c r="HZI17" s="1180"/>
      <c r="HZJ17" s="1180"/>
      <c r="HZK17" s="1180"/>
      <c r="HZL17" s="1180"/>
      <c r="HZM17" s="1180"/>
      <c r="HZN17" s="1180"/>
      <c r="HZO17" s="1180"/>
      <c r="HZP17" s="1180"/>
      <c r="HZQ17" s="1180"/>
      <c r="HZR17" s="1180"/>
      <c r="HZS17" s="1180"/>
      <c r="HZT17" s="1180"/>
      <c r="HZU17" s="1180"/>
      <c r="HZV17" s="1180"/>
      <c r="HZW17" s="1180"/>
      <c r="HZX17" s="1180"/>
      <c r="HZY17" s="1180"/>
      <c r="HZZ17" s="1180"/>
      <c r="IAA17" s="1180"/>
      <c r="IAB17" s="1180"/>
      <c r="IAC17" s="1180"/>
      <c r="IAD17" s="1180"/>
      <c r="IAE17" s="1180"/>
      <c r="IAF17" s="1180"/>
      <c r="IAG17" s="1180"/>
      <c r="IAH17" s="1180"/>
      <c r="IAI17" s="1180"/>
      <c r="IAJ17" s="1180"/>
      <c r="IAK17" s="1180"/>
      <c r="IAL17" s="1180"/>
      <c r="IAM17" s="1180"/>
      <c r="IAN17" s="1180"/>
      <c r="IAO17" s="1180"/>
      <c r="IAP17" s="1180"/>
      <c r="IAQ17" s="1180"/>
      <c r="IAR17" s="1180"/>
      <c r="IAS17" s="1180"/>
      <c r="IAT17" s="1180"/>
      <c r="IAU17" s="1180"/>
      <c r="IAV17" s="1180"/>
      <c r="IAW17" s="1180"/>
      <c r="IAX17" s="1180"/>
      <c r="IAY17" s="1180"/>
      <c r="IAZ17" s="1180"/>
      <c r="IBA17" s="1180"/>
      <c r="IBB17" s="1180"/>
      <c r="IBC17" s="1180"/>
      <c r="IBD17" s="1180"/>
      <c r="IBE17" s="1180"/>
      <c r="IBF17" s="1180"/>
      <c r="IBG17" s="1180"/>
      <c r="IBH17" s="1180"/>
      <c r="IBI17" s="1180"/>
      <c r="IBJ17" s="1180"/>
      <c r="IBK17" s="1180"/>
      <c r="IBL17" s="1180"/>
      <c r="IBM17" s="1180"/>
      <c r="IBN17" s="1180"/>
      <c r="IBO17" s="1180"/>
      <c r="IBP17" s="1180"/>
      <c r="IBQ17" s="1180"/>
      <c r="IBR17" s="1180"/>
      <c r="IBS17" s="1180"/>
      <c r="IBT17" s="1180"/>
      <c r="IBU17" s="1180"/>
      <c r="IBV17" s="1180"/>
      <c r="IBW17" s="1180"/>
      <c r="IBX17" s="1180"/>
      <c r="IBY17" s="1180"/>
      <c r="IBZ17" s="1180"/>
      <c r="ICA17" s="1180"/>
      <c r="ICB17" s="1180"/>
      <c r="ICC17" s="1180"/>
      <c r="ICD17" s="1180"/>
      <c r="ICE17" s="1180"/>
      <c r="ICF17" s="1180"/>
      <c r="ICG17" s="1180"/>
      <c r="ICH17" s="1180"/>
      <c r="ICI17" s="1180"/>
      <c r="ICJ17" s="1180"/>
      <c r="ICK17" s="1180"/>
      <c r="ICL17" s="1180"/>
      <c r="ICM17" s="1180"/>
      <c r="ICN17" s="1180"/>
      <c r="ICO17" s="1180"/>
      <c r="ICP17" s="1180"/>
      <c r="ICQ17" s="1180"/>
      <c r="ICR17" s="1180"/>
      <c r="ICS17" s="1180"/>
      <c r="ICT17" s="1180"/>
      <c r="ICU17" s="1180"/>
      <c r="ICV17" s="1180"/>
      <c r="ICW17" s="1180"/>
      <c r="ICX17" s="1180"/>
      <c r="ICY17" s="1180"/>
      <c r="ICZ17" s="1180"/>
      <c r="IDA17" s="1180"/>
      <c r="IDB17" s="1180"/>
      <c r="IDC17" s="1180"/>
      <c r="IDD17" s="1180"/>
      <c r="IDE17" s="1180"/>
      <c r="IDF17" s="1180"/>
      <c r="IDG17" s="1180"/>
      <c r="IDH17" s="1180"/>
      <c r="IDI17" s="1180"/>
      <c r="IDJ17" s="1180"/>
      <c r="IDK17" s="1180"/>
      <c r="IDL17" s="1180"/>
      <c r="IDM17" s="1180"/>
      <c r="IDN17" s="1180"/>
      <c r="IDO17" s="1180"/>
      <c r="IDP17" s="1180"/>
      <c r="IDQ17" s="1180"/>
      <c r="IDR17" s="1180"/>
      <c r="IDS17" s="1180"/>
      <c r="IDT17" s="1180"/>
      <c r="IDU17" s="1180"/>
      <c r="IDV17" s="1180"/>
      <c r="IDW17" s="1180"/>
      <c r="IDX17" s="1180"/>
      <c r="IDY17" s="1180"/>
      <c r="IDZ17" s="1180"/>
      <c r="IEA17" s="1180"/>
      <c r="IEB17" s="1180"/>
      <c r="IEC17" s="1180"/>
      <c r="IED17" s="1180"/>
      <c r="IEE17" s="1180"/>
      <c r="IEF17" s="1180"/>
      <c r="IEG17" s="1180"/>
      <c r="IEH17" s="1180"/>
      <c r="IEI17" s="1180"/>
      <c r="IEJ17" s="1180"/>
      <c r="IEK17" s="1180"/>
      <c r="IEL17" s="1180"/>
      <c r="IEM17" s="1180"/>
      <c r="IEN17" s="1180"/>
      <c r="IEO17" s="1180"/>
      <c r="IEP17" s="1180"/>
      <c r="IEQ17" s="1180"/>
      <c r="IER17" s="1180"/>
      <c r="IES17" s="1180"/>
      <c r="IET17" s="1180"/>
      <c r="IEU17" s="1180"/>
      <c r="IEV17" s="1180"/>
      <c r="IEW17" s="1180"/>
      <c r="IEX17" s="1180"/>
      <c r="IEY17" s="1180"/>
      <c r="IEZ17" s="1180"/>
      <c r="IFA17" s="1180"/>
      <c r="IFB17" s="1180"/>
      <c r="IFC17" s="1180"/>
      <c r="IFD17" s="1180"/>
      <c r="IFE17" s="1180"/>
      <c r="IFF17" s="1180"/>
      <c r="IFG17" s="1180"/>
      <c r="IFH17" s="1180"/>
      <c r="IFI17" s="1180"/>
      <c r="IFJ17" s="1180"/>
      <c r="IFK17" s="1180"/>
      <c r="IFL17" s="1180"/>
      <c r="IFM17" s="1180"/>
      <c r="IFN17" s="1180"/>
      <c r="IFO17" s="1180"/>
      <c r="IFP17" s="1180"/>
      <c r="IFQ17" s="1180"/>
      <c r="IFR17" s="1180"/>
      <c r="IFS17" s="1180"/>
      <c r="IFT17" s="1180"/>
      <c r="IFU17" s="1180"/>
      <c r="IFV17" s="1180"/>
      <c r="IFW17" s="1180"/>
      <c r="IFX17" s="1180"/>
      <c r="IFY17" s="1180"/>
      <c r="IFZ17" s="1180"/>
      <c r="IGA17" s="1180"/>
      <c r="IGB17" s="1180"/>
      <c r="IGC17" s="1180"/>
      <c r="IGD17" s="1180"/>
      <c r="IGE17" s="1180"/>
      <c r="IGF17" s="1180"/>
      <c r="IGG17" s="1180"/>
      <c r="IGH17" s="1180"/>
      <c r="IGI17" s="1180"/>
      <c r="IGJ17" s="1180"/>
      <c r="IGK17" s="1180"/>
      <c r="IGL17" s="1180"/>
      <c r="IGM17" s="1180"/>
      <c r="IGN17" s="1180"/>
      <c r="IGO17" s="1180"/>
      <c r="IGP17" s="1180"/>
      <c r="IGQ17" s="1180"/>
      <c r="IGR17" s="1180"/>
      <c r="IGS17" s="1180"/>
      <c r="IGT17" s="1180"/>
      <c r="IGU17" s="1180"/>
      <c r="IGV17" s="1180"/>
      <c r="IGW17" s="1180"/>
      <c r="IGX17" s="1180"/>
      <c r="IGY17" s="1180"/>
      <c r="IGZ17" s="1180"/>
      <c r="IHA17" s="1180"/>
      <c r="IHB17" s="1180"/>
      <c r="IHC17" s="1180"/>
      <c r="IHD17" s="1180"/>
      <c r="IHE17" s="1180"/>
      <c r="IHF17" s="1180"/>
      <c r="IHG17" s="1180"/>
      <c r="IHH17" s="1180"/>
      <c r="IHI17" s="1180"/>
      <c r="IHJ17" s="1180"/>
      <c r="IHK17" s="1180"/>
      <c r="IHL17" s="1180"/>
      <c r="IHM17" s="1180"/>
      <c r="IHN17" s="1180"/>
      <c r="IHO17" s="1180"/>
      <c r="IHP17" s="1180"/>
      <c r="IHQ17" s="1180"/>
      <c r="IHR17" s="1180"/>
      <c r="IHS17" s="1180"/>
      <c r="IHT17" s="1180"/>
      <c r="IHU17" s="1180"/>
      <c r="IHV17" s="1180"/>
      <c r="IHW17" s="1180"/>
      <c r="IHX17" s="1180"/>
      <c r="IHY17" s="1180"/>
      <c r="IHZ17" s="1180"/>
      <c r="IIA17" s="1180"/>
      <c r="IIB17" s="1180"/>
      <c r="IIC17" s="1180"/>
      <c r="IID17" s="1180"/>
      <c r="IIE17" s="1180"/>
      <c r="IIF17" s="1180"/>
      <c r="IIG17" s="1180"/>
      <c r="IIH17" s="1180"/>
      <c r="III17" s="1180"/>
      <c r="IIJ17" s="1180"/>
      <c r="IIK17" s="1180"/>
      <c r="IIL17" s="1180"/>
      <c r="IIM17" s="1180"/>
      <c r="IIN17" s="1180"/>
      <c r="IIO17" s="1180"/>
      <c r="IIP17" s="1180"/>
      <c r="IIQ17" s="1180"/>
      <c r="IIR17" s="1180"/>
      <c r="IIS17" s="1180"/>
      <c r="IIT17" s="1180"/>
      <c r="IIU17" s="1180"/>
      <c r="IIV17" s="1180"/>
      <c r="IIW17" s="1180"/>
      <c r="IIX17" s="1180"/>
      <c r="IIY17" s="1180"/>
      <c r="IIZ17" s="1180"/>
      <c r="IJA17" s="1180"/>
      <c r="IJB17" s="1180"/>
      <c r="IJC17" s="1180"/>
      <c r="IJD17" s="1180"/>
      <c r="IJE17" s="1180"/>
      <c r="IJF17" s="1180"/>
      <c r="IJG17" s="1180"/>
      <c r="IJH17" s="1180"/>
      <c r="IJI17" s="1180"/>
      <c r="IJJ17" s="1180"/>
      <c r="IJK17" s="1180"/>
      <c r="IJL17" s="1180"/>
      <c r="IJM17" s="1180"/>
      <c r="IJN17" s="1180"/>
      <c r="IJO17" s="1180"/>
      <c r="IJP17" s="1180"/>
      <c r="IJQ17" s="1180"/>
      <c r="IJR17" s="1180"/>
      <c r="IJS17" s="1180"/>
      <c r="IJT17" s="1180"/>
      <c r="IJU17" s="1180"/>
      <c r="IJV17" s="1180"/>
      <c r="IJW17" s="1180"/>
      <c r="IJX17" s="1180"/>
      <c r="IJY17" s="1180"/>
      <c r="IJZ17" s="1180"/>
      <c r="IKA17" s="1180"/>
      <c r="IKB17" s="1180"/>
      <c r="IKC17" s="1180"/>
      <c r="IKD17" s="1180"/>
      <c r="IKE17" s="1180"/>
      <c r="IKF17" s="1180"/>
      <c r="IKG17" s="1180"/>
      <c r="IKH17" s="1180"/>
      <c r="IKI17" s="1180"/>
      <c r="IKJ17" s="1180"/>
      <c r="IKK17" s="1180"/>
      <c r="IKL17" s="1180"/>
      <c r="IKM17" s="1180"/>
      <c r="IKN17" s="1180"/>
      <c r="IKO17" s="1180"/>
      <c r="IKP17" s="1180"/>
      <c r="IKQ17" s="1180"/>
      <c r="IKR17" s="1180"/>
      <c r="IKS17" s="1180"/>
      <c r="IKT17" s="1180"/>
      <c r="IKU17" s="1180"/>
      <c r="IKV17" s="1180"/>
      <c r="IKW17" s="1180"/>
      <c r="IKX17" s="1180"/>
      <c r="IKY17" s="1180"/>
      <c r="IKZ17" s="1180"/>
      <c r="ILA17" s="1180"/>
      <c r="ILB17" s="1180"/>
      <c r="ILC17" s="1180"/>
      <c r="ILD17" s="1180"/>
      <c r="ILE17" s="1180"/>
      <c r="ILF17" s="1180"/>
      <c r="ILG17" s="1180"/>
      <c r="ILH17" s="1180"/>
      <c r="ILI17" s="1180"/>
      <c r="ILJ17" s="1180"/>
      <c r="ILK17" s="1180"/>
      <c r="ILL17" s="1180"/>
      <c r="ILM17" s="1180"/>
      <c r="ILN17" s="1180"/>
      <c r="ILO17" s="1180"/>
      <c r="ILP17" s="1180"/>
      <c r="ILQ17" s="1180"/>
      <c r="ILR17" s="1180"/>
      <c r="ILS17" s="1180"/>
      <c r="ILT17" s="1180"/>
      <c r="ILU17" s="1180"/>
      <c r="ILV17" s="1180"/>
      <c r="ILW17" s="1180"/>
      <c r="ILX17" s="1180"/>
      <c r="ILY17" s="1180"/>
      <c r="ILZ17" s="1180"/>
      <c r="IMA17" s="1180"/>
      <c r="IMB17" s="1180"/>
      <c r="IMC17" s="1180"/>
      <c r="IMD17" s="1180"/>
      <c r="IME17" s="1180"/>
      <c r="IMF17" s="1180"/>
      <c r="IMG17" s="1180"/>
      <c r="IMH17" s="1180"/>
      <c r="IMI17" s="1180"/>
      <c r="IMJ17" s="1180"/>
      <c r="IMK17" s="1180"/>
      <c r="IML17" s="1180"/>
      <c r="IMM17" s="1180"/>
      <c r="IMN17" s="1180"/>
      <c r="IMO17" s="1180"/>
      <c r="IMP17" s="1180"/>
      <c r="IMQ17" s="1180"/>
      <c r="IMR17" s="1180"/>
      <c r="IMS17" s="1180"/>
      <c r="IMT17" s="1180"/>
      <c r="IMU17" s="1180"/>
      <c r="IMV17" s="1180"/>
      <c r="IMW17" s="1180"/>
      <c r="IMX17" s="1180"/>
      <c r="IMY17" s="1180"/>
      <c r="IMZ17" s="1180"/>
      <c r="INA17" s="1180"/>
      <c r="INB17" s="1180"/>
      <c r="INC17" s="1180"/>
      <c r="IND17" s="1180"/>
      <c r="INE17" s="1180"/>
      <c r="INF17" s="1180"/>
      <c r="ING17" s="1180"/>
      <c r="INH17" s="1180"/>
      <c r="INI17" s="1180"/>
      <c r="INJ17" s="1180"/>
      <c r="INK17" s="1180"/>
      <c r="INL17" s="1180"/>
      <c r="INM17" s="1180"/>
      <c r="INN17" s="1180"/>
      <c r="INO17" s="1180"/>
      <c r="INP17" s="1180"/>
      <c r="INQ17" s="1180"/>
      <c r="INR17" s="1180"/>
      <c r="INS17" s="1180"/>
      <c r="INT17" s="1180"/>
      <c r="INU17" s="1180"/>
      <c r="INV17" s="1180"/>
      <c r="INW17" s="1180"/>
      <c r="INX17" s="1180"/>
      <c r="INY17" s="1180"/>
      <c r="INZ17" s="1180"/>
      <c r="IOA17" s="1180"/>
      <c r="IOB17" s="1180"/>
      <c r="IOC17" s="1180"/>
      <c r="IOD17" s="1180"/>
      <c r="IOE17" s="1180"/>
      <c r="IOF17" s="1180"/>
      <c r="IOG17" s="1180"/>
      <c r="IOH17" s="1180"/>
      <c r="IOI17" s="1180"/>
      <c r="IOJ17" s="1180"/>
      <c r="IOK17" s="1180"/>
      <c r="IOL17" s="1180"/>
      <c r="IOM17" s="1180"/>
      <c r="ION17" s="1180"/>
      <c r="IOO17" s="1180"/>
      <c r="IOP17" s="1180"/>
      <c r="IOQ17" s="1180"/>
      <c r="IOR17" s="1180"/>
      <c r="IOS17" s="1180"/>
      <c r="IOT17" s="1180"/>
      <c r="IOU17" s="1180"/>
      <c r="IOV17" s="1180"/>
      <c r="IOW17" s="1180"/>
      <c r="IOX17" s="1180"/>
      <c r="IOY17" s="1180"/>
      <c r="IOZ17" s="1180"/>
      <c r="IPA17" s="1180"/>
      <c r="IPB17" s="1180"/>
      <c r="IPC17" s="1180"/>
      <c r="IPD17" s="1180"/>
      <c r="IPE17" s="1180"/>
      <c r="IPF17" s="1180"/>
      <c r="IPG17" s="1180"/>
      <c r="IPH17" s="1180"/>
      <c r="IPI17" s="1180"/>
      <c r="IPJ17" s="1180"/>
      <c r="IPK17" s="1180"/>
      <c r="IPL17" s="1180"/>
      <c r="IPM17" s="1180"/>
      <c r="IPN17" s="1180"/>
      <c r="IPO17" s="1180"/>
      <c r="IPP17" s="1180"/>
      <c r="IPQ17" s="1180"/>
      <c r="IPR17" s="1180"/>
      <c r="IPS17" s="1180"/>
      <c r="IPT17" s="1180"/>
      <c r="IPU17" s="1180"/>
      <c r="IPV17" s="1180"/>
      <c r="IPW17" s="1180"/>
      <c r="IPX17" s="1180"/>
      <c r="IPY17" s="1180"/>
      <c r="IPZ17" s="1180"/>
      <c r="IQA17" s="1180"/>
      <c r="IQB17" s="1180"/>
      <c r="IQC17" s="1180"/>
      <c r="IQD17" s="1180"/>
      <c r="IQE17" s="1180"/>
      <c r="IQF17" s="1180"/>
      <c r="IQG17" s="1180"/>
      <c r="IQH17" s="1180"/>
      <c r="IQI17" s="1180"/>
      <c r="IQJ17" s="1180"/>
      <c r="IQK17" s="1180"/>
      <c r="IQL17" s="1180"/>
      <c r="IQM17" s="1180"/>
      <c r="IQN17" s="1180"/>
      <c r="IQO17" s="1180"/>
      <c r="IQP17" s="1180"/>
      <c r="IQQ17" s="1180"/>
      <c r="IQR17" s="1180"/>
      <c r="IQS17" s="1180"/>
      <c r="IQT17" s="1180"/>
      <c r="IQU17" s="1180"/>
      <c r="IQV17" s="1180"/>
      <c r="IQW17" s="1180"/>
      <c r="IQX17" s="1180"/>
      <c r="IQY17" s="1180"/>
      <c r="IQZ17" s="1180"/>
      <c r="IRA17" s="1180"/>
      <c r="IRB17" s="1180"/>
      <c r="IRC17" s="1180"/>
      <c r="IRD17" s="1180"/>
      <c r="IRE17" s="1180"/>
      <c r="IRF17" s="1180"/>
      <c r="IRG17" s="1180"/>
      <c r="IRH17" s="1180"/>
      <c r="IRI17" s="1180"/>
      <c r="IRJ17" s="1180"/>
      <c r="IRK17" s="1180"/>
      <c r="IRL17" s="1180"/>
      <c r="IRM17" s="1180"/>
      <c r="IRN17" s="1180"/>
      <c r="IRO17" s="1180"/>
      <c r="IRP17" s="1180"/>
      <c r="IRQ17" s="1180"/>
      <c r="IRR17" s="1180"/>
      <c r="IRS17" s="1180"/>
      <c r="IRT17" s="1180"/>
      <c r="IRU17" s="1180"/>
      <c r="IRV17" s="1180"/>
      <c r="IRW17" s="1180"/>
      <c r="IRX17" s="1180"/>
      <c r="IRY17" s="1180"/>
      <c r="IRZ17" s="1180"/>
      <c r="ISA17" s="1180"/>
      <c r="ISB17" s="1180"/>
      <c r="ISC17" s="1180"/>
      <c r="ISD17" s="1180"/>
      <c r="ISE17" s="1180"/>
      <c r="ISF17" s="1180"/>
      <c r="ISG17" s="1180"/>
      <c r="ISH17" s="1180"/>
      <c r="ISI17" s="1180"/>
      <c r="ISJ17" s="1180"/>
      <c r="ISK17" s="1180"/>
      <c r="ISL17" s="1180"/>
      <c r="ISM17" s="1180"/>
      <c r="ISN17" s="1180"/>
      <c r="ISO17" s="1180"/>
      <c r="ISP17" s="1180"/>
      <c r="ISQ17" s="1180"/>
      <c r="ISR17" s="1180"/>
      <c r="ISS17" s="1180"/>
      <c r="IST17" s="1180"/>
      <c r="ISU17" s="1180"/>
      <c r="ISV17" s="1180"/>
      <c r="ISW17" s="1180"/>
      <c r="ISX17" s="1180"/>
      <c r="ISY17" s="1180"/>
      <c r="ISZ17" s="1180"/>
      <c r="ITA17" s="1180"/>
      <c r="ITB17" s="1180"/>
      <c r="ITC17" s="1180"/>
      <c r="ITD17" s="1180"/>
      <c r="ITE17" s="1180"/>
      <c r="ITF17" s="1180"/>
      <c r="ITG17" s="1180"/>
      <c r="ITH17" s="1180"/>
      <c r="ITI17" s="1180"/>
      <c r="ITJ17" s="1180"/>
      <c r="ITK17" s="1180"/>
      <c r="ITL17" s="1180"/>
      <c r="ITM17" s="1180"/>
      <c r="ITN17" s="1180"/>
      <c r="ITO17" s="1180"/>
      <c r="ITP17" s="1180"/>
      <c r="ITQ17" s="1180"/>
      <c r="ITR17" s="1180"/>
      <c r="ITS17" s="1180"/>
      <c r="ITT17" s="1180"/>
      <c r="ITU17" s="1180"/>
      <c r="ITV17" s="1180"/>
      <c r="ITW17" s="1180"/>
      <c r="ITX17" s="1180"/>
      <c r="ITY17" s="1180"/>
      <c r="ITZ17" s="1180"/>
      <c r="IUA17" s="1180"/>
      <c r="IUB17" s="1180"/>
      <c r="IUC17" s="1180"/>
      <c r="IUD17" s="1180"/>
      <c r="IUE17" s="1180"/>
      <c r="IUF17" s="1180"/>
      <c r="IUG17" s="1180"/>
      <c r="IUH17" s="1180"/>
      <c r="IUI17" s="1180"/>
      <c r="IUJ17" s="1180"/>
      <c r="IUK17" s="1180"/>
      <c r="IUL17" s="1180"/>
      <c r="IUM17" s="1180"/>
      <c r="IUN17" s="1180"/>
      <c r="IUO17" s="1180"/>
      <c r="IUP17" s="1180"/>
      <c r="IUQ17" s="1180"/>
      <c r="IUR17" s="1180"/>
      <c r="IUS17" s="1180"/>
      <c r="IUT17" s="1180"/>
      <c r="IUU17" s="1180"/>
      <c r="IUV17" s="1180"/>
      <c r="IUW17" s="1180"/>
      <c r="IUX17" s="1180"/>
      <c r="IUY17" s="1180"/>
      <c r="IUZ17" s="1180"/>
      <c r="IVA17" s="1180"/>
      <c r="IVB17" s="1180"/>
      <c r="IVC17" s="1180"/>
      <c r="IVD17" s="1180"/>
      <c r="IVE17" s="1180"/>
      <c r="IVF17" s="1180"/>
      <c r="IVG17" s="1180"/>
      <c r="IVH17" s="1180"/>
      <c r="IVI17" s="1180"/>
      <c r="IVJ17" s="1180"/>
      <c r="IVK17" s="1180"/>
      <c r="IVL17" s="1180"/>
      <c r="IVM17" s="1180"/>
      <c r="IVN17" s="1180"/>
      <c r="IVO17" s="1180"/>
      <c r="IVP17" s="1180"/>
      <c r="IVQ17" s="1180"/>
      <c r="IVR17" s="1180"/>
      <c r="IVS17" s="1180"/>
      <c r="IVT17" s="1180"/>
      <c r="IVU17" s="1180"/>
      <c r="IVV17" s="1180"/>
      <c r="IVW17" s="1180"/>
      <c r="IVX17" s="1180"/>
      <c r="IVY17" s="1180"/>
      <c r="IVZ17" s="1180"/>
      <c r="IWA17" s="1180"/>
      <c r="IWB17" s="1180"/>
      <c r="IWC17" s="1180"/>
      <c r="IWD17" s="1180"/>
      <c r="IWE17" s="1180"/>
      <c r="IWF17" s="1180"/>
      <c r="IWG17" s="1180"/>
      <c r="IWH17" s="1180"/>
      <c r="IWI17" s="1180"/>
      <c r="IWJ17" s="1180"/>
      <c r="IWK17" s="1180"/>
      <c r="IWL17" s="1180"/>
      <c r="IWM17" s="1180"/>
      <c r="IWN17" s="1180"/>
      <c r="IWO17" s="1180"/>
      <c r="IWP17" s="1180"/>
      <c r="IWQ17" s="1180"/>
      <c r="IWR17" s="1180"/>
      <c r="IWS17" s="1180"/>
      <c r="IWT17" s="1180"/>
      <c r="IWU17" s="1180"/>
      <c r="IWV17" s="1180"/>
      <c r="IWW17" s="1180"/>
      <c r="IWX17" s="1180"/>
      <c r="IWY17" s="1180"/>
      <c r="IWZ17" s="1180"/>
      <c r="IXA17" s="1180"/>
      <c r="IXB17" s="1180"/>
      <c r="IXC17" s="1180"/>
      <c r="IXD17" s="1180"/>
      <c r="IXE17" s="1180"/>
      <c r="IXF17" s="1180"/>
      <c r="IXG17" s="1180"/>
      <c r="IXH17" s="1180"/>
      <c r="IXI17" s="1180"/>
      <c r="IXJ17" s="1180"/>
      <c r="IXK17" s="1180"/>
      <c r="IXL17" s="1180"/>
      <c r="IXM17" s="1180"/>
      <c r="IXN17" s="1180"/>
      <c r="IXO17" s="1180"/>
      <c r="IXP17" s="1180"/>
      <c r="IXQ17" s="1180"/>
      <c r="IXR17" s="1180"/>
      <c r="IXS17" s="1180"/>
      <c r="IXT17" s="1180"/>
      <c r="IXU17" s="1180"/>
      <c r="IXV17" s="1180"/>
      <c r="IXW17" s="1180"/>
      <c r="IXX17" s="1180"/>
      <c r="IXY17" s="1180"/>
      <c r="IXZ17" s="1180"/>
      <c r="IYA17" s="1180"/>
      <c r="IYB17" s="1180"/>
      <c r="IYC17" s="1180"/>
      <c r="IYD17" s="1180"/>
      <c r="IYE17" s="1180"/>
      <c r="IYF17" s="1180"/>
      <c r="IYG17" s="1180"/>
      <c r="IYH17" s="1180"/>
      <c r="IYI17" s="1180"/>
      <c r="IYJ17" s="1180"/>
      <c r="IYK17" s="1180"/>
      <c r="IYL17" s="1180"/>
      <c r="IYM17" s="1180"/>
      <c r="IYN17" s="1180"/>
      <c r="IYO17" s="1180"/>
      <c r="IYP17" s="1180"/>
      <c r="IYQ17" s="1180"/>
      <c r="IYR17" s="1180"/>
      <c r="IYS17" s="1180"/>
      <c r="IYT17" s="1180"/>
      <c r="IYU17" s="1180"/>
      <c r="IYV17" s="1180"/>
      <c r="IYW17" s="1180"/>
      <c r="IYX17" s="1180"/>
      <c r="IYY17" s="1180"/>
      <c r="IYZ17" s="1180"/>
      <c r="IZA17" s="1180"/>
      <c r="IZB17" s="1180"/>
      <c r="IZC17" s="1180"/>
      <c r="IZD17" s="1180"/>
      <c r="IZE17" s="1180"/>
      <c r="IZF17" s="1180"/>
      <c r="IZG17" s="1180"/>
      <c r="IZH17" s="1180"/>
      <c r="IZI17" s="1180"/>
      <c r="IZJ17" s="1180"/>
      <c r="IZK17" s="1180"/>
      <c r="IZL17" s="1180"/>
      <c r="IZM17" s="1180"/>
      <c r="IZN17" s="1180"/>
      <c r="IZO17" s="1180"/>
      <c r="IZP17" s="1180"/>
      <c r="IZQ17" s="1180"/>
      <c r="IZR17" s="1180"/>
      <c r="IZS17" s="1180"/>
      <c r="IZT17" s="1180"/>
      <c r="IZU17" s="1180"/>
      <c r="IZV17" s="1180"/>
      <c r="IZW17" s="1180"/>
      <c r="IZX17" s="1180"/>
      <c r="IZY17" s="1180"/>
      <c r="IZZ17" s="1180"/>
      <c r="JAA17" s="1180"/>
      <c r="JAB17" s="1180"/>
      <c r="JAC17" s="1180"/>
      <c r="JAD17" s="1180"/>
      <c r="JAE17" s="1180"/>
      <c r="JAF17" s="1180"/>
      <c r="JAG17" s="1180"/>
      <c r="JAH17" s="1180"/>
      <c r="JAI17" s="1180"/>
      <c r="JAJ17" s="1180"/>
      <c r="JAK17" s="1180"/>
      <c r="JAL17" s="1180"/>
      <c r="JAM17" s="1180"/>
      <c r="JAN17" s="1180"/>
      <c r="JAO17" s="1180"/>
      <c r="JAP17" s="1180"/>
      <c r="JAQ17" s="1180"/>
      <c r="JAR17" s="1180"/>
      <c r="JAS17" s="1180"/>
      <c r="JAT17" s="1180"/>
      <c r="JAU17" s="1180"/>
      <c r="JAV17" s="1180"/>
      <c r="JAW17" s="1180"/>
      <c r="JAX17" s="1180"/>
      <c r="JAY17" s="1180"/>
      <c r="JAZ17" s="1180"/>
      <c r="JBA17" s="1180"/>
      <c r="JBB17" s="1180"/>
      <c r="JBC17" s="1180"/>
      <c r="JBD17" s="1180"/>
      <c r="JBE17" s="1180"/>
      <c r="JBF17" s="1180"/>
      <c r="JBG17" s="1180"/>
      <c r="JBH17" s="1180"/>
      <c r="JBI17" s="1180"/>
      <c r="JBJ17" s="1180"/>
      <c r="JBK17" s="1180"/>
      <c r="JBL17" s="1180"/>
      <c r="JBM17" s="1180"/>
      <c r="JBN17" s="1180"/>
      <c r="JBO17" s="1180"/>
      <c r="JBP17" s="1180"/>
      <c r="JBQ17" s="1180"/>
      <c r="JBR17" s="1180"/>
      <c r="JBS17" s="1180"/>
      <c r="JBT17" s="1180"/>
      <c r="JBU17" s="1180"/>
      <c r="JBV17" s="1180"/>
      <c r="JBW17" s="1180"/>
      <c r="JBX17" s="1180"/>
      <c r="JBY17" s="1180"/>
      <c r="JBZ17" s="1180"/>
      <c r="JCA17" s="1180"/>
      <c r="JCB17" s="1180"/>
      <c r="JCC17" s="1180"/>
      <c r="JCD17" s="1180"/>
      <c r="JCE17" s="1180"/>
      <c r="JCF17" s="1180"/>
      <c r="JCG17" s="1180"/>
      <c r="JCH17" s="1180"/>
      <c r="JCI17" s="1180"/>
      <c r="JCJ17" s="1180"/>
      <c r="JCK17" s="1180"/>
      <c r="JCL17" s="1180"/>
      <c r="JCM17" s="1180"/>
      <c r="JCN17" s="1180"/>
      <c r="JCO17" s="1180"/>
      <c r="JCP17" s="1180"/>
      <c r="JCQ17" s="1180"/>
      <c r="JCR17" s="1180"/>
      <c r="JCS17" s="1180"/>
      <c r="JCT17" s="1180"/>
      <c r="JCU17" s="1180"/>
      <c r="JCV17" s="1180"/>
      <c r="JCW17" s="1180"/>
      <c r="JCX17" s="1180"/>
      <c r="JCY17" s="1180"/>
      <c r="JCZ17" s="1180"/>
      <c r="JDA17" s="1180"/>
      <c r="JDB17" s="1180"/>
      <c r="JDC17" s="1180"/>
      <c r="JDD17" s="1180"/>
      <c r="JDE17" s="1180"/>
      <c r="JDF17" s="1180"/>
      <c r="JDG17" s="1180"/>
      <c r="JDH17" s="1180"/>
      <c r="JDI17" s="1180"/>
      <c r="JDJ17" s="1180"/>
      <c r="JDK17" s="1180"/>
      <c r="JDL17" s="1180"/>
      <c r="JDM17" s="1180"/>
      <c r="JDN17" s="1180"/>
      <c r="JDO17" s="1180"/>
      <c r="JDP17" s="1180"/>
      <c r="JDQ17" s="1180"/>
      <c r="JDR17" s="1180"/>
      <c r="JDS17" s="1180"/>
      <c r="JDT17" s="1180"/>
      <c r="JDU17" s="1180"/>
      <c r="JDV17" s="1180"/>
      <c r="JDW17" s="1180"/>
      <c r="JDX17" s="1180"/>
      <c r="JDY17" s="1180"/>
      <c r="JDZ17" s="1180"/>
      <c r="JEA17" s="1180"/>
      <c r="JEB17" s="1180"/>
      <c r="JEC17" s="1180"/>
      <c r="JED17" s="1180"/>
      <c r="JEE17" s="1180"/>
      <c r="JEF17" s="1180"/>
      <c r="JEG17" s="1180"/>
      <c r="JEH17" s="1180"/>
      <c r="JEI17" s="1180"/>
      <c r="JEJ17" s="1180"/>
      <c r="JEK17" s="1180"/>
      <c r="JEL17" s="1180"/>
      <c r="JEM17" s="1180"/>
      <c r="JEN17" s="1180"/>
      <c r="JEO17" s="1180"/>
      <c r="JEP17" s="1180"/>
      <c r="JEQ17" s="1180"/>
      <c r="JER17" s="1180"/>
      <c r="JES17" s="1180"/>
      <c r="JET17" s="1180"/>
      <c r="JEU17" s="1180"/>
      <c r="JEV17" s="1180"/>
      <c r="JEW17" s="1180"/>
      <c r="JEX17" s="1180"/>
      <c r="JEY17" s="1180"/>
      <c r="JEZ17" s="1180"/>
      <c r="JFA17" s="1180"/>
      <c r="JFB17" s="1180"/>
      <c r="JFC17" s="1180"/>
      <c r="JFD17" s="1180"/>
      <c r="JFE17" s="1180"/>
      <c r="JFF17" s="1180"/>
      <c r="JFG17" s="1180"/>
      <c r="JFH17" s="1180"/>
      <c r="JFI17" s="1180"/>
      <c r="JFJ17" s="1180"/>
      <c r="JFK17" s="1180"/>
      <c r="JFL17" s="1180"/>
      <c r="JFM17" s="1180"/>
      <c r="JFN17" s="1180"/>
      <c r="JFO17" s="1180"/>
      <c r="JFP17" s="1180"/>
      <c r="JFQ17" s="1180"/>
      <c r="JFR17" s="1180"/>
      <c r="JFS17" s="1180"/>
      <c r="JFT17" s="1180"/>
      <c r="JFU17" s="1180"/>
      <c r="JFV17" s="1180"/>
      <c r="JFW17" s="1180"/>
      <c r="JFX17" s="1180"/>
      <c r="JFY17" s="1180"/>
      <c r="JFZ17" s="1180"/>
      <c r="JGA17" s="1180"/>
      <c r="JGB17" s="1180"/>
      <c r="JGC17" s="1180"/>
      <c r="JGD17" s="1180"/>
      <c r="JGE17" s="1180"/>
      <c r="JGF17" s="1180"/>
      <c r="JGG17" s="1180"/>
      <c r="JGH17" s="1180"/>
      <c r="JGI17" s="1180"/>
      <c r="JGJ17" s="1180"/>
      <c r="JGK17" s="1180"/>
      <c r="JGL17" s="1180"/>
      <c r="JGM17" s="1180"/>
      <c r="JGN17" s="1180"/>
      <c r="JGO17" s="1180"/>
      <c r="JGP17" s="1180"/>
      <c r="JGQ17" s="1180"/>
      <c r="JGR17" s="1180"/>
      <c r="JGS17" s="1180"/>
      <c r="JGT17" s="1180"/>
      <c r="JGU17" s="1180"/>
      <c r="JGV17" s="1180"/>
      <c r="JGW17" s="1180"/>
      <c r="JGX17" s="1180"/>
      <c r="JGY17" s="1180"/>
      <c r="JGZ17" s="1180"/>
      <c r="JHA17" s="1180"/>
      <c r="JHB17" s="1180"/>
      <c r="JHC17" s="1180"/>
      <c r="JHD17" s="1180"/>
      <c r="JHE17" s="1180"/>
      <c r="JHF17" s="1180"/>
      <c r="JHG17" s="1180"/>
      <c r="JHH17" s="1180"/>
      <c r="JHI17" s="1180"/>
      <c r="JHJ17" s="1180"/>
      <c r="JHK17" s="1180"/>
      <c r="JHL17" s="1180"/>
      <c r="JHM17" s="1180"/>
      <c r="JHN17" s="1180"/>
      <c r="JHO17" s="1180"/>
      <c r="JHP17" s="1180"/>
      <c r="JHQ17" s="1180"/>
      <c r="JHR17" s="1180"/>
      <c r="JHS17" s="1180"/>
      <c r="JHT17" s="1180"/>
      <c r="JHU17" s="1180"/>
      <c r="JHV17" s="1180"/>
      <c r="JHW17" s="1180"/>
      <c r="JHX17" s="1180"/>
      <c r="JHY17" s="1180"/>
      <c r="JHZ17" s="1180"/>
      <c r="JIA17" s="1180"/>
      <c r="JIB17" s="1180"/>
      <c r="JIC17" s="1180"/>
      <c r="JID17" s="1180"/>
      <c r="JIE17" s="1180"/>
      <c r="JIF17" s="1180"/>
      <c r="JIG17" s="1180"/>
      <c r="JIH17" s="1180"/>
      <c r="JII17" s="1180"/>
      <c r="JIJ17" s="1180"/>
      <c r="JIK17" s="1180"/>
      <c r="JIL17" s="1180"/>
      <c r="JIM17" s="1180"/>
      <c r="JIN17" s="1180"/>
      <c r="JIO17" s="1180"/>
      <c r="JIP17" s="1180"/>
      <c r="JIQ17" s="1180"/>
      <c r="JIR17" s="1180"/>
      <c r="JIS17" s="1180"/>
      <c r="JIT17" s="1180"/>
      <c r="JIU17" s="1180"/>
      <c r="JIV17" s="1180"/>
      <c r="JIW17" s="1180"/>
      <c r="JIX17" s="1180"/>
      <c r="JIY17" s="1180"/>
      <c r="JIZ17" s="1180"/>
      <c r="JJA17" s="1180"/>
      <c r="JJB17" s="1180"/>
      <c r="JJC17" s="1180"/>
      <c r="JJD17" s="1180"/>
      <c r="JJE17" s="1180"/>
      <c r="JJF17" s="1180"/>
      <c r="JJG17" s="1180"/>
      <c r="JJH17" s="1180"/>
      <c r="JJI17" s="1180"/>
      <c r="JJJ17" s="1180"/>
      <c r="JJK17" s="1180"/>
      <c r="JJL17" s="1180"/>
      <c r="JJM17" s="1180"/>
      <c r="JJN17" s="1180"/>
      <c r="JJO17" s="1180"/>
      <c r="JJP17" s="1180"/>
      <c r="JJQ17" s="1180"/>
      <c r="JJR17" s="1180"/>
      <c r="JJS17" s="1180"/>
      <c r="JJT17" s="1180"/>
      <c r="JJU17" s="1180"/>
      <c r="JJV17" s="1180"/>
      <c r="JJW17" s="1180"/>
      <c r="JJX17" s="1180"/>
      <c r="JJY17" s="1180"/>
      <c r="JJZ17" s="1180"/>
      <c r="JKA17" s="1180"/>
      <c r="JKB17" s="1180"/>
      <c r="JKC17" s="1180"/>
      <c r="JKD17" s="1180"/>
      <c r="JKE17" s="1180"/>
      <c r="JKF17" s="1180"/>
      <c r="JKG17" s="1180"/>
      <c r="JKH17" s="1180"/>
      <c r="JKI17" s="1180"/>
      <c r="JKJ17" s="1180"/>
      <c r="JKK17" s="1180"/>
      <c r="JKL17" s="1180"/>
      <c r="JKM17" s="1180"/>
      <c r="JKN17" s="1180"/>
      <c r="JKO17" s="1180"/>
      <c r="JKP17" s="1180"/>
      <c r="JKQ17" s="1180"/>
      <c r="JKR17" s="1180"/>
      <c r="JKS17" s="1180"/>
      <c r="JKT17" s="1180"/>
      <c r="JKU17" s="1180"/>
      <c r="JKV17" s="1180"/>
      <c r="JKW17" s="1180"/>
      <c r="JKX17" s="1180"/>
      <c r="JKY17" s="1180"/>
      <c r="JKZ17" s="1180"/>
      <c r="JLA17" s="1180"/>
      <c r="JLB17" s="1180"/>
      <c r="JLC17" s="1180"/>
      <c r="JLD17" s="1180"/>
      <c r="JLE17" s="1180"/>
      <c r="JLF17" s="1180"/>
      <c r="JLG17" s="1180"/>
      <c r="JLH17" s="1180"/>
      <c r="JLI17" s="1180"/>
      <c r="JLJ17" s="1180"/>
      <c r="JLK17" s="1180"/>
      <c r="JLL17" s="1180"/>
      <c r="JLM17" s="1180"/>
      <c r="JLN17" s="1180"/>
      <c r="JLO17" s="1180"/>
      <c r="JLP17" s="1180"/>
      <c r="JLQ17" s="1180"/>
      <c r="JLR17" s="1180"/>
      <c r="JLS17" s="1180"/>
      <c r="JLT17" s="1180"/>
      <c r="JLU17" s="1180"/>
      <c r="JLV17" s="1180"/>
      <c r="JLW17" s="1180"/>
      <c r="JLX17" s="1180"/>
      <c r="JLY17" s="1180"/>
      <c r="JLZ17" s="1180"/>
      <c r="JMA17" s="1180"/>
      <c r="JMB17" s="1180"/>
      <c r="JMC17" s="1180"/>
      <c r="JMD17" s="1180"/>
      <c r="JME17" s="1180"/>
      <c r="JMF17" s="1180"/>
      <c r="JMG17" s="1180"/>
      <c r="JMH17" s="1180"/>
      <c r="JMI17" s="1180"/>
      <c r="JMJ17" s="1180"/>
      <c r="JMK17" s="1180"/>
      <c r="JML17" s="1180"/>
      <c r="JMM17" s="1180"/>
      <c r="JMN17" s="1180"/>
      <c r="JMO17" s="1180"/>
      <c r="JMP17" s="1180"/>
      <c r="JMQ17" s="1180"/>
      <c r="JMR17" s="1180"/>
      <c r="JMS17" s="1180"/>
      <c r="JMT17" s="1180"/>
      <c r="JMU17" s="1180"/>
      <c r="JMV17" s="1180"/>
      <c r="JMW17" s="1180"/>
      <c r="JMX17" s="1180"/>
      <c r="JMY17" s="1180"/>
      <c r="JMZ17" s="1180"/>
      <c r="JNA17" s="1180"/>
      <c r="JNB17" s="1180"/>
      <c r="JNC17" s="1180"/>
      <c r="JND17" s="1180"/>
      <c r="JNE17" s="1180"/>
      <c r="JNF17" s="1180"/>
      <c r="JNG17" s="1180"/>
      <c r="JNH17" s="1180"/>
      <c r="JNI17" s="1180"/>
      <c r="JNJ17" s="1180"/>
      <c r="JNK17" s="1180"/>
      <c r="JNL17" s="1180"/>
      <c r="JNM17" s="1180"/>
      <c r="JNN17" s="1180"/>
      <c r="JNO17" s="1180"/>
      <c r="JNP17" s="1180"/>
      <c r="JNQ17" s="1180"/>
      <c r="JNR17" s="1180"/>
      <c r="JNS17" s="1180"/>
      <c r="JNT17" s="1180"/>
      <c r="JNU17" s="1180"/>
      <c r="JNV17" s="1180"/>
      <c r="JNW17" s="1180"/>
      <c r="JNX17" s="1180"/>
      <c r="JNY17" s="1180"/>
      <c r="JNZ17" s="1180"/>
      <c r="JOA17" s="1180"/>
      <c r="JOB17" s="1180"/>
      <c r="JOC17" s="1180"/>
      <c r="JOD17" s="1180"/>
      <c r="JOE17" s="1180"/>
      <c r="JOF17" s="1180"/>
      <c r="JOG17" s="1180"/>
      <c r="JOH17" s="1180"/>
      <c r="JOI17" s="1180"/>
      <c r="JOJ17" s="1180"/>
      <c r="JOK17" s="1180"/>
      <c r="JOL17" s="1180"/>
      <c r="JOM17" s="1180"/>
      <c r="JON17" s="1180"/>
      <c r="JOO17" s="1180"/>
      <c r="JOP17" s="1180"/>
      <c r="JOQ17" s="1180"/>
      <c r="JOR17" s="1180"/>
      <c r="JOS17" s="1180"/>
      <c r="JOT17" s="1180"/>
      <c r="JOU17" s="1180"/>
      <c r="JOV17" s="1180"/>
      <c r="JOW17" s="1180"/>
      <c r="JOX17" s="1180"/>
      <c r="JOY17" s="1180"/>
      <c r="JOZ17" s="1180"/>
      <c r="JPA17" s="1180"/>
      <c r="JPB17" s="1180"/>
      <c r="JPC17" s="1180"/>
      <c r="JPD17" s="1180"/>
      <c r="JPE17" s="1180"/>
      <c r="JPF17" s="1180"/>
      <c r="JPG17" s="1180"/>
      <c r="JPH17" s="1180"/>
      <c r="JPI17" s="1180"/>
      <c r="JPJ17" s="1180"/>
      <c r="JPK17" s="1180"/>
      <c r="JPL17" s="1180"/>
      <c r="JPM17" s="1180"/>
      <c r="JPN17" s="1180"/>
      <c r="JPO17" s="1180"/>
      <c r="JPP17" s="1180"/>
      <c r="JPQ17" s="1180"/>
      <c r="JPR17" s="1180"/>
      <c r="JPS17" s="1180"/>
      <c r="JPT17" s="1180"/>
      <c r="JPU17" s="1180"/>
      <c r="JPV17" s="1180"/>
      <c r="JPW17" s="1180"/>
      <c r="JPX17" s="1180"/>
      <c r="JPY17" s="1180"/>
      <c r="JPZ17" s="1180"/>
      <c r="JQA17" s="1180"/>
      <c r="JQB17" s="1180"/>
      <c r="JQC17" s="1180"/>
      <c r="JQD17" s="1180"/>
      <c r="JQE17" s="1180"/>
      <c r="JQF17" s="1180"/>
      <c r="JQG17" s="1180"/>
      <c r="JQH17" s="1180"/>
      <c r="JQI17" s="1180"/>
      <c r="JQJ17" s="1180"/>
      <c r="JQK17" s="1180"/>
      <c r="JQL17" s="1180"/>
      <c r="JQM17" s="1180"/>
      <c r="JQN17" s="1180"/>
      <c r="JQO17" s="1180"/>
      <c r="JQP17" s="1180"/>
      <c r="JQQ17" s="1180"/>
      <c r="JQR17" s="1180"/>
      <c r="JQS17" s="1180"/>
      <c r="JQT17" s="1180"/>
      <c r="JQU17" s="1180"/>
      <c r="JQV17" s="1180"/>
      <c r="JQW17" s="1180"/>
      <c r="JQX17" s="1180"/>
      <c r="JQY17" s="1180"/>
      <c r="JQZ17" s="1180"/>
      <c r="JRA17" s="1180"/>
      <c r="JRB17" s="1180"/>
      <c r="JRC17" s="1180"/>
      <c r="JRD17" s="1180"/>
      <c r="JRE17" s="1180"/>
      <c r="JRF17" s="1180"/>
      <c r="JRG17" s="1180"/>
      <c r="JRH17" s="1180"/>
      <c r="JRI17" s="1180"/>
      <c r="JRJ17" s="1180"/>
      <c r="JRK17" s="1180"/>
      <c r="JRL17" s="1180"/>
      <c r="JRM17" s="1180"/>
      <c r="JRN17" s="1180"/>
      <c r="JRO17" s="1180"/>
      <c r="JRP17" s="1180"/>
      <c r="JRQ17" s="1180"/>
      <c r="JRR17" s="1180"/>
      <c r="JRS17" s="1180"/>
      <c r="JRT17" s="1180"/>
      <c r="JRU17" s="1180"/>
      <c r="JRV17" s="1180"/>
      <c r="JRW17" s="1180"/>
      <c r="JRX17" s="1180"/>
      <c r="JRY17" s="1180"/>
      <c r="JRZ17" s="1180"/>
      <c r="JSA17" s="1180"/>
      <c r="JSB17" s="1180"/>
      <c r="JSC17" s="1180"/>
      <c r="JSD17" s="1180"/>
      <c r="JSE17" s="1180"/>
      <c r="JSF17" s="1180"/>
      <c r="JSG17" s="1180"/>
      <c r="JSH17" s="1180"/>
      <c r="JSI17" s="1180"/>
      <c r="JSJ17" s="1180"/>
      <c r="JSK17" s="1180"/>
      <c r="JSL17" s="1180"/>
      <c r="JSM17" s="1180"/>
      <c r="JSN17" s="1180"/>
      <c r="JSO17" s="1180"/>
      <c r="JSP17" s="1180"/>
      <c r="JSQ17" s="1180"/>
      <c r="JSR17" s="1180"/>
      <c r="JSS17" s="1180"/>
      <c r="JST17" s="1180"/>
      <c r="JSU17" s="1180"/>
      <c r="JSV17" s="1180"/>
      <c r="JSW17" s="1180"/>
      <c r="JSX17" s="1180"/>
      <c r="JSY17" s="1180"/>
      <c r="JSZ17" s="1180"/>
      <c r="JTA17" s="1180"/>
      <c r="JTB17" s="1180"/>
      <c r="JTC17" s="1180"/>
      <c r="JTD17" s="1180"/>
      <c r="JTE17" s="1180"/>
      <c r="JTF17" s="1180"/>
      <c r="JTG17" s="1180"/>
      <c r="JTH17" s="1180"/>
      <c r="JTI17" s="1180"/>
      <c r="JTJ17" s="1180"/>
      <c r="JTK17" s="1180"/>
      <c r="JTL17" s="1180"/>
      <c r="JTM17" s="1180"/>
      <c r="JTN17" s="1180"/>
      <c r="JTO17" s="1180"/>
      <c r="JTP17" s="1180"/>
      <c r="JTQ17" s="1180"/>
      <c r="JTR17" s="1180"/>
      <c r="JTS17" s="1180"/>
      <c r="JTT17" s="1180"/>
      <c r="JTU17" s="1180"/>
      <c r="JTV17" s="1180"/>
      <c r="JTW17" s="1180"/>
      <c r="JTX17" s="1180"/>
      <c r="JTY17" s="1180"/>
      <c r="JTZ17" s="1180"/>
      <c r="JUA17" s="1180"/>
      <c r="JUB17" s="1180"/>
      <c r="JUC17" s="1180"/>
      <c r="JUD17" s="1180"/>
      <c r="JUE17" s="1180"/>
      <c r="JUF17" s="1180"/>
      <c r="JUG17" s="1180"/>
      <c r="JUH17" s="1180"/>
      <c r="JUI17" s="1180"/>
      <c r="JUJ17" s="1180"/>
      <c r="JUK17" s="1180"/>
      <c r="JUL17" s="1180"/>
      <c r="JUM17" s="1180"/>
      <c r="JUN17" s="1180"/>
      <c r="JUO17" s="1180"/>
      <c r="JUP17" s="1180"/>
      <c r="JUQ17" s="1180"/>
      <c r="JUR17" s="1180"/>
      <c r="JUS17" s="1180"/>
      <c r="JUT17" s="1180"/>
      <c r="JUU17" s="1180"/>
      <c r="JUV17" s="1180"/>
      <c r="JUW17" s="1180"/>
      <c r="JUX17" s="1180"/>
      <c r="JUY17" s="1180"/>
      <c r="JUZ17" s="1180"/>
      <c r="JVA17" s="1180"/>
      <c r="JVB17" s="1180"/>
      <c r="JVC17" s="1180"/>
      <c r="JVD17" s="1180"/>
      <c r="JVE17" s="1180"/>
      <c r="JVF17" s="1180"/>
      <c r="JVG17" s="1180"/>
      <c r="JVH17" s="1180"/>
      <c r="JVI17" s="1180"/>
      <c r="JVJ17" s="1180"/>
      <c r="JVK17" s="1180"/>
      <c r="JVL17" s="1180"/>
      <c r="JVM17" s="1180"/>
      <c r="JVN17" s="1180"/>
      <c r="JVO17" s="1180"/>
      <c r="JVP17" s="1180"/>
      <c r="JVQ17" s="1180"/>
      <c r="JVR17" s="1180"/>
      <c r="JVS17" s="1180"/>
      <c r="JVT17" s="1180"/>
      <c r="JVU17" s="1180"/>
      <c r="JVV17" s="1180"/>
      <c r="JVW17" s="1180"/>
      <c r="JVX17" s="1180"/>
      <c r="JVY17" s="1180"/>
      <c r="JVZ17" s="1180"/>
      <c r="JWA17" s="1180"/>
      <c r="JWB17" s="1180"/>
      <c r="JWC17" s="1180"/>
      <c r="JWD17" s="1180"/>
      <c r="JWE17" s="1180"/>
      <c r="JWF17" s="1180"/>
      <c r="JWG17" s="1180"/>
      <c r="JWH17" s="1180"/>
      <c r="JWI17" s="1180"/>
      <c r="JWJ17" s="1180"/>
      <c r="JWK17" s="1180"/>
      <c r="JWL17" s="1180"/>
      <c r="JWM17" s="1180"/>
      <c r="JWN17" s="1180"/>
      <c r="JWO17" s="1180"/>
      <c r="JWP17" s="1180"/>
      <c r="JWQ17" s="1180"/>
      <c r="JWR17" s="1180"/>
      <c r="JWS17" s="1180"/>
      <c r="JWT17" s="1180"/>
      <c r="JWU17" s="1180"/>
      <c r="JWV17" s="1180"/>
      <c r="JWW17" s="1180"/>
      <c r="JWX17" s="1180"/>
      <c r="JWY17" s="1180"/>
      <c r="JWZ17" s="1180"/>
      <c r="JXA17" s="1180"/>
      <c r="JXB17" s="1180"/>
      <c r="JXC17" s="1180"/>
      <c r="JXD17" s="1180"/>
      <c r="JXE17" s="1180"/>
      <c r="JXF17" s="1180"/>
      <c r="JXG17" s="1180"/>
      <c r="JXH17" s="1180"/>
      <c r="JXI17" s="1180"/>
      <c r="JXJ17" s="1180"/>
      <c r="JXK17" s="1180"/>
      <c r="JXL17" s="1180"/>
      <c r="JXM17" s="1180"/>
      <c r="JXN17" s="1180"/>
      <c r="JXO17" s="1180"/>
      <c r="JXP17" s="1180"/>
      <c r="JXQ17" s="1180"/>
      <c r="JXR17" s="1180"/>
      <c r="JXS17" s="1180"/>
      <c r="JXT17" s="1180"/>
      <c r="JXU17" s="1180"/>
      <c r="JXV17" s="1180"/>
      <c r="JXW17" s="1180"/>
      <c r="JXX17" s="1180"/>
      <c r="JXY17" s="1180"/>
      <c r="JXZ17" s="1180"/>
      <c r="JYA17" s="1180"/>
      <c r="JYB17" s="1180"/>
      <c r="JYC17" s="1180"/>
      <c r="JYD17" s="1180"/>
      <c r="JYE17" s="1180"/>
      <c r="JYF17" s="1180"/>
      <c r="JYG17" s="1180"/>
      <c r="JYH17" s="1180"/>
      <c r="JYI17" s="1180"/>
      <c r="JYJ17" s="1180"/>
      <c r="JYK17" s="1180"/>
      <c r="JYL17" s="1180"/>
      <c r="JYM17" s="1180"/>
      <c r="JYN17" s="1180"/>
      <c r="JYO17" s="1180"/>
      <c r="JYP17" s="1180"/>
      <c r="JYQ17" s="1180"/>
      <c r="JYR17" s="1180"/>
      <c r="JYS17" s="1180"/>
      <c r="JYT17" s="1180"/>
      <c r="JYU17" s="1180"/>
      <c r="JYV17" s="1180"/>
      <c r="JYW17" s="1180"/>
      <c r="JYX17" s="1180"/>
      <c r="JYY17" s="1180"/>
      <c r="JYZ17" s="1180"/>
      <c r="JZA17" s="1180"/>
      <c r="JZB17" s="1180"/>
      <c r="JZC17" s="1180"/>
      <c r="JZD17" s="1180"/>
      <c r="JZE17" s="1180"/>
      <c r="JZF17" s="1180"/>
      <c r="JZG17" s="1180"/>
      <c r="JZH17" s="1180"/>
      <c r="JZI17" s="1180"/>
      <c r="JZJ17" s="1180"/>
      <c r="JZK17" s="1180"/>
      <c r="JZL17" s="1180"/>
      <c r="JZM17" s="1180"/>
      <c r="JZN17" s="1180"/>
      <c r="JZO17" s="1180"/>
      <c r="JZP17" s="1180"/>
      <c r="JZQ17" s="1180"/>
      <c r="JZR17" s="1180"/>
      <c r="JZS17" s="1180"/>
      <c r="JZT17" s="1180"/>
      <c r="JZU17" s="1180"/>
      <c r="JZV17" s="1180"/>
      <c r="JZW17" s="1180"/>
      <c r="JZX17" s="1180"/>
      <c r="JZY17" s="1180"/>
      <c r="JZZ17" s="1180"/>
      <c r="KAA17" s="1180"/>
      <c r="KAB17" s="1180"/>
      <c r="KAC17" s="1180"/>
      <c r="KAD17" s="1180"/>
      <c r="KAE17" s="1180"/>
      <c r="KAF17" s="1180"/>
      <c r="KAG17" s="1180"/>
      <c r="KAH17" s="1180"/>
      <c r="KAI17" s="1180"/>
      <c r="KAJ17" s="1180"/>
      <c r="KAK17" s="1180"/>
      <c r="KAL17" s="1180"/>
      <c r="KAM17" s="1180"/>
      <c r="KAN17" s="1180"/>
      <c r="KAO17" s="1180"/>
      <c r="KAP17" s="1180"/>
      <c r="KAQ17" s="1180"/>
      <c r="KAR17" s="1180"/>
      <c r="KAS17" s="1180"/>
      <c r="KAT17" s="1180"/>
      <c r="KAU17" s="1180"/>
      <c r="KAV17" s="1180"/>
      <c r="KAW17" s="1180"/>
      <c r="KAX17" s="1180"/>
      <c r="KAY17" s="1180"/>
      <c r="KAZ17" s="1180"/>
      <c r="KBA17" s="1180"/>
      <c r="KBB17" s="1180"/>
      <c r="KBC17" s="1180"/>
      <c r="KBD17" s="1180"/>
      <c r="KBE17" s="1180"/>
      <c r="KBF17" s="1180"/>
      <c r="KBG17" s="1180"/>
      <c r="KBH17" s="1180"/>
      <c r="KBI17" s="1180"/>
      <c r="KBJ17" s="1180"/>
      <c r="KBK17" s="1180"/>
      <c r="KBL17" s="1180"/>
      <c r="KBM17" s="1180"/>
      <c r="KBN17" s="1180"/>
      <c r="KBO17" s="1180"/>
      <c r="KBP17" s="1180"/>
      <c r="KBQ17" s="1180"/>
      <c r="KBR17" s="1180"/>
      <c r="KBS17" s="1180"/>
      <c r="KBT17" s="1180"/>
      <c r="KBU17" s="1180"/>
      <c r="KBV17" s="1180"/>
      <c r="KBW17" s="1180"/>
      <c r="KBX17" s="1180"/>
      <c r="KBY17" s="1180"/>
      <c r="KBZ17" s="1180"/>
      <c r="KCA17" s="1180"/>
      <c r="KCB17" s="1180"/>
      <c r="KCC17" s="1180"/>
      <c r="KCD17" s="1180"/>
      <c r="KCE17" s="1180"/>
      <c r="KCF17" s="1180"/>
      <c r="KCG17" s="1180"/>
      <c r="KCH17" s="1180"/>
      <c r="KCI17" s="1180"/>
      <c r="KCJ17" s="1180"/>
      <c r="KCK17" s="1180"/>
      <c r="KCL17" s="1180"/>
      <c r="KCM17" s="1180"/>
      <c r="KCN17" s="1180"/>
      <c r="KCO17" s="1180"/>
      <c r="KCP17" s="1180"/>
      <c r="KCQ17" s="1180"/>
      <c r="KCR17" s="1180"/>
      <c r="KCS17" s="1180"/>
      <c r="KCT17" s="1180"/>
      <c r="KCU17" s="1180"/>
      <c r="KCV17" s="1180"/>
      <c r="KCW17" s="1180"/>
      <c r="KCX17" s="1180"/>
      <c r="KCY17" s="1180"/>
      <c r="KCZ17" s="1180"/>
      <c r="KDA17" s="1180"/>
      <c r="KDB17" s="1180"/>
      <c r="KDC17" s="1180"/>
      <c r="KDD17" s="1180"/>
      <c r="KDE17" s="1180"/>
      <c r="KDF17" s="1180"/>
      <c r="KDG17" s="1180"/>
      <c r="KDH17" s="1180"/>
      <c r="KDI17" s="1180"/>
      <c r="KDJ17" s="1180"/>
      <c r="KDK17" s="1180"/>
      <c r="KDL17" s="1180"/>
      <c r="KDM17" s="1180"/>
      <c r="KDN17" s="1180"/>
      <c r="KDO17" s="1180"/>
      <c r="KDP17" s="1180"/>
      <c r="KDQ17" s="1180"/>
      <c r="KDR17" s="1180"/>
      <c r="KDS17" s="1180"/>
      <c r="KDT17" s="1180"/>
      <c r="KDU17" s="1180"/>
      <c r="KDV17" s="1180"/>
      <c r="KDW17" s="1180"/>
      <c r="KDX17" s="1180"/>
      <c r="KDY17" s="1180"/>
      <c r="KDZ17" s="1180"/>
      <c r="KEA17" s="1180"/>
      <c r="KEB17" s="1180"/>
      <c r="KEC17" s="1180"/>
      <c r="KED17" s="1180"/>
      <c r="KEE17" s="1180"/>
      <c r="KEF17" s="1180"/>
      <c r="KEG17" s="1180"/>
      <c r="KEH17" s="1180"/>
      <c r="KEI17" s="1180"/>
      <c r="KEJ17" s="1180"/>
      <c r="KEK17" s="1180"/>
      <c r="KEL17" s="1180"/>
      <c r="KEM17" s="1180"/>
      <c r="KEN17" s="1180"/>
      <c r="KEO17" s="1180"/>
      <c r="KEP17" s="1180"/>
      <c r="KEQ17" s="1180"/>
      <c r="KER17" s="1180"/>
      <c r="KES17" s="1180"/>
      <c r="KET17" s="1180"/>
      <c r="KEU17" s="1180"/>
      <c r="KEV17" s="1180"/>
      <c r="KEW17" s="1180"/>
      <c r="KEX17" s="1180"/>
      <c r="KEY17" s="1180"/>
      <c r="KEZ17" s="1180"/>
      <c r="KFA17" s="1180"/>
      <c r="KFB17" s="1180"/>
      <c r="KFC17" s="1180"/>
      <c r="KFD17" s="1180"/>
      <c r="KFE17" s="1180"/>
      <c r="KFF17" s="1180"/>
      <c r="KFG17" s="1180"/>
      <c r="KFH17" s="1180"/>
      <c r="KFI17" s="1180"/>
      <c r="KFJ17" s="1180"/>
      <c r="KFK17" s="1180"/>
      <c r="KFL17" s="1180"/>
      <c r="KFM17" s="1180"/>
      <c r="KFN17" s="1180"/>
      <c r="KFO17" s="1180"/>
      <c r="KFP17" s="1180"/>
      <c r="KFQ17" s="1180"/>
      <c r="KFR17" s="1180"/>
      <c r="KFS17" s="1180"/>
      <c r="KFT17" s="1180"/>
      <c r="KFU17" s="1180"/>
      <c r="KFV17" s="1180"/>
      <c r="KFW17" s="1180"/>
      <c r="KFX17" s="1180"/>
      <c r="KFY17" s="1180"/>
      <c r="KFZ17" s="1180"/>
      <c r="KGA17" s="1180"/>
      <c r="KGB17" s="1180"/>
      <c r="KGC17" s="1180"/>
      <c r="KGD17" s="1180"/>
      <c r="KGE17" s="1180"/>
      <c r="KGF17" s="1180"/>
      <c r="KGG17" s="1180"/>
      <c r="KGH17" s="1180"/>
      <c r="KGI17" s="1180"/>
      <c r="KGJ17" s="1180"/>
      <c r="KGK17" s="1180"/>
      <c r="KGL17" s="1180"/>
      <c r="KGM17" s="1180"/>
      <c r="KGN17" s="1180"/>
      <c r="KGO17" s="1180"/>
      <c r="KGP17" s="1180"/>
      <c r="KGQ17" s="1180"/>
      <c r="KGR17" s="1180"/>
      <c r="KGS17" s="1180"/>
      <c r="KGT17" s="1180"/>
      <c r="KGU17" s="1180"/>
      <c r="KGV17" s="1180"/>
      <c r="KGW17" s="1180"/>
      <c r="KGX17" s="1180"/>
      <c r="KGY17" s="1180"/>
      <c r="KGZ17" s="1180"/>
      <c r="KHA17" s="1180"/>
      <c r="KHB17" s="1180"/>
      <c r="KHC17" s="1180"/>
      <c r="KHD17" s="1180"/>
      <c r="KHE17" s="1180"/>
      <c r="KHF17" s="1180"/>
      <c r="KHG17" s="1180"/>
      <c r="KHH17" s="1180"/>
      <c r="KHI17" s="1180"/>
      <c r="KHJ17" s="1180"/>
      <c r="KHK17" s="1180"/>
      <c r="KHL17" s="1180"/>
      <c r="KHM17" s="1180"/>
      <c r="KHN17" s="1180"/>
      <c r="KHO17" s="1180"/>
      <c r="KHP17" s="1180"/>
      <c r="KHQ17" s="1180"/>
      <c r="KHR17" s="1180"/>
      <c r="KHS17" s="1180"/>
      <c r="KHT17" s="1180"/>
      <c r="KHU17" s="1180"/>
      <c r="KHV17" s="1180"/>
      <c r="KHW17" s="1180"/>
      <c r="KHX17" s="1180"/>
      <c r="KHY17" s="1180"/>
      <c r="KHZ17" s="1180"/>
      <c r="KIA17" s="1180"/>
      <c r="KIB17" s="1180"/>
      <c r="KIC17" s="1180"/>
      <c r="KID17" s="1180"/>
      <c r="KIE17" s="1180"/>
      <c r="KIF17" s="1180"/>
      <c r="KIG17" s="1180"/>
      <c r="KIH17" s="1180"/>
      <c r="KII17" s="1180"/>
      <c r="KIJ17" s="1180"/>
      <c r="KIK17" s="1180"/>
      <c r="KIL17" s="1180"/>
      <c r="KIM17" s="1180"/>
      <c r="KIN17" s="1180"/>
      <c r="KIO17" s="1180"/>
      <c r="KIP17" s="1180"/>
      <c r="KIQ17" s="1180"/>
      <c r="KIR17" s="1180"/>
      <c r="KIS17" s="1180"/>
      <c r="KIT17" s="1180"/>
      <c r="KIU17" s="1180"/>
      <c r="KIV17" s="1180"/>
      <c r="KIW17" s="1180"/>
      <c r="KIX17" s="1180"/>
      <c r="KIY17" s="1180"/>
      <c r="KIZ17" s="1180"/>
      <c r="KJA17" s="1180"/>
      <c r="KJB17" s="1180"/>
      <c r="KJC17" s="1180"/>
      <c r="KJD17" s="1180"/>
      <c r="KJE17" s="1180"/>
      <c r="KJF17" s="1180"/>
      <c r="KJG17" s="1180"/>
      <c r="KJH17" s="1180"/>
      <c r="KJI17" s="1180"/>
      <c r="KJJ17" s="1180"/>
      <c r="KJK17" s="1180"/>
      <c r="KJL17" s="1180"/>
      <c r="KJM17" s="1180"/>
      <c r="KJN17" s="1180"/>
      <c r="KJO17" s="1180"/>
      <c r="KJP17" s="1180"/>
      <c r="KJQ17" s="1180"/>
      <c r="KJR17" s="1180"/>
      <c r="KJS17" s="1180"/>
      <c r="KJT17" s="1180"/>
      <c r="KJU17" s="1180"/>
      <c r="KJV17" s="1180"/>
      <c r="KJW17" s="1180"/>
      <c r="KJX17" s="1180"/>
      <c r="KJY17" s="1180"/>
      <c r="KJZ17" s="1180"/>
      <c r="KKA17" s="1180"/>
      <c r="KKB17" s="1180"/>
      <c r="KKC17" s="1180"/>
      <c r="KKD17" s="1180"/>
      <c r="KKE17" s="1180"/>
      <c r="KKF17" s="1180"/>
      <c r="KKG17" s="1180"/>
      <c r="KKH17" s="1180"/>
      <c r="KKI17" s="1180"/>
      <c r="KKJ17" s="1180"/>
      <c r="KKK17" s="1180"/>
      <c r="KKL17" s="1180"/>
      <c r="KKM17" s="1180"/>
      <c r="KKN17" s="1180"/>
      <c r="KKO17" s="1180"/>
      <c r="KKP17" s="1180"/>
      <c r="KKQ17" s="1180"/>
      <c r="KKR17" s="1180"/>
      <c r="KKS17" s="1180"/>
      <c r="KKT17" s="1180"/>
      <c r="KKU17" s="1180"/>
      <c r="KKV17" s="1180"/>
      <c r="KKW17" s="1180"/>
      <c r="KKX17" s="1180"/>
      <c r="KKY17" s="1180"/>
      <c r="KKZ17" s="1180"/>
      <c r="KLA17" s="1180"/>
      <c r="KLB17" s="1180"/>
      <c r="KLC17" s="1180"/>
      <c r="KLD17" s="1180"/>
      <c r="KLE17" s="1180"/>
      <c r="KLF17" s="1180"/>
      <c r="KLG17" s="1180"/>
      <c r="KLH17" s="1180"/>
      <c r="KLI17" s="1180"/>
      <c r="KLJ17" s="1180"/>
      <c r="KLK17" s="1180"/>
      <c r="KLL17" s="1180"/>
      <c r="KLM17" s="1180"/>
      <c r="KLN17" s="1180"/>
      <c r="KLO17" s="1180"/>
      <c r="KLP17" s="1180"/>
      <c r="KLQ17" s="1180"/>
      <c r="KLR17" s="1180"/>
      <c r="KLS17" s="1180"/>
      <c r="KLT17" s="1180"/>
      <c r="KLU17" s="1180"/>
      <c r="KLV17" s="1180"/>
      <c r="KLW17" s="1180"/>
      <c r="KLX17" s="1180"/>
      <c r="KLY17" s="1180"/>
      <c r="KLZ17" s="1180"/>
      <c r="KMA17" s="1180"/>
      <c r="KMB17" s="1180"/>
      <c r="KMC17" s="1180"/>
      <c r="KMD17" s="1180"/>
      <c r="KME17" s="1180"/>
      <c r="KMF17" s="1180"/>
      <c r="KMG17" s="1180"/>
      <c r="KMH17" s="1180"/>
      <c r="KMI17" s="1180"/>
      <c r="KMJ17" s="1180"/>
      <c r="KMK17" s="1180"/>
      <c r="KML17" s="1180"/>
      <c r="KMM17" s="1180"/>
      <c r="KMN17" s="1180"/>
      <c r="KMO17" s="1180"/>
      <c r="KMP17" s="1180"/>
      <c r="KMQ17" s="1180"/>
      <c r="KMR17" s="1180"/>
      <c r="KMS17" s="1180"/>
      <c r="KMT17" s="1180"/>
      <c r="KMU17" s="1180"/>
      <c r="KMV17" s="1180"/>
      <c r="KMW17" s="1180"/>
      <c r="KMX17" s="1180"/>
      <c r="KMY17" s="1180"/>
      <c r="KMZ17" s="1180"/>
      <c r="KNA17" s="1180"/>
      <c r="KNB17" s="1180"/>
      <c r="KNC17" s="1180"/>
      <c r="KND17" s="1180"/>
      <c r="KNE17" s="1180"/>
      <c r="KNF17" s="1180"/>
      <c r="KNG17" s="1180"/>
      <c r="KNH17" s="1180"/>
      <c r="KNI17" s="1180"/>
      <c r="KNJ17" s="1180"/>
      <c r="KNK17" s="1180"/>
      <c r="KNL17" s="1180"/>
      <c r="KNM17" s="1180"/>
      <c r="KNN17" s="1180"/>
      <c r="KNO17" s="1180"/>
      <c r="KNP17" s="1180"/>
      <c r="KNQ17" s="1180"/>
      <c r="KNR17" s="1180"/>
      <c r="KNS17" s="1180"/>
      <c r="KNT17" s="1180"/>
      <c r="KNU17" s="1180"/>
      <c r="KNV17" s="1180"/>
      <c r="KNW17" s="1180"/>
      <c r="KNX17" s="1180"/>
      <c r="KNY17" s="1180"/>
      <c r="KNZ17" s="1180"/>
      <c r="KOA17" s="1180"/>
      <c r="KOB17" s="1180"/>
      <c r="KOC17" s="1180"/>
      <c r="KOD17" s="1180"/>
      <c r="KOE17" s="1180"/>
      <c r="KOF17" s="1180"/>
      <c r="KOG17" s="1180"/>
      <c r="KOH17" s="1180"/>
      <c r="KOI17" s="1180"/>
      <c r="KOJ17" s="1180"/>
      <c r="KOK17" s="1180"/>
      <c r="KOL17" s="1180"/>
      <c r="KOM17" s="1180"/>
      <c r="KON17" s="1180"/>
      <c r="KOO17" s="1180"/>
      <c r="KOP17" s="1180"/>
      <c r="KOQ17" s="1180"/>
      <c r="KOR17" s="1180"/>
      <c r="KOS17" s="1180"/>
      <c r="KOT17" s="1180"/>
      <c r="KOU17" s="1180"/>
      <c r="KOV17" s="1180"/>
      <c r="KOW17" s="1180"/>
      <c r="KOX17" s="1180"/>
      <c r="KOY17" s="1180"/>
      <c r="KOZ17" s="1180"/>
      <c r="KPA17" s="1180"/>
      <c r="KPB17" s="1180"/>
      <c r="KPC17" s="1180"/>
      <c r="KPD17" s="1180"/>
      <c r="KPE17" s="1180"/>
      <c r="KPF17" s="1180"/>
      <c r="KPG17" s="1180"/>
      <c r="KPH17" s="1180"/>
      <c r="KPI17" s="1180"/>
      <c r="KPJ17" s="1180"/>
      <c r="KPK17" s="1180"/>
      <c r="KPL17" s="1180"/>
      <c r="KPM17" s="1180"/>
      <c r="KPN17" s="1180"/>
      <c r="KPO17" s="1180"/>
      <c r="KPP17" s="1180"/>
      <c r="KPQ17" s="1180"/>
      <c r="KPR17" s="1180"/>
      <c r="KPS17" s="1180"/>
      <c r="KPT17" s="1180"/>
      <c r="KPU17" s="1180"/>
      <c r="KPV17" s="1180"/>
      <c r="KPW17" s="1180"/>
      <c r="KPX17" s="1180"/>
      <c r="KPY17" s="1180"/>
      <c r="KPZ17" s="1180"/>
      <c r="KQA17" s="1180"/>
      <c r="KQB17" s="1180"/>
      <c r="KQC17" s="1180"/>
      <c r="KQD17" s="1180"/>
      <c r="KQE17" s="1180"/>
      <c r="KQF17" s="1180"/>
      <c r="KQG17" s="1180"/>
      <c r="KQH17" s="1180"/>
      <c r="KQI17" s="1180"/>
      <c r="KQJ17" s="1180"/>
      <c r="KQK17" s="1180"/>
      <c r="KQL17" s="1180"/>
      <c r="KQM17" s="1180"/>
      <c r="KQN17" s="1180"/>
      <c r="KQO17" s="1180"/>
      <c r="KQP17" s="1180"/>
      <c r="KQQ17" s="1180"/>
      <c r="KQR17" s="1180"/>
      <c r="KQS17" s="1180"/>
      <c r="KQT17" s="1180"/>
      <c r="KQU17" s="1180"/>
      <c r="KQV17" s="1180"/>
      <c r="KQW17" s="1180"/>
      <c r="KQX17" s="1180"/>
      <c r="KQY17" s="1180"/>
      <c r="KQZ17" s="1180"/>
      <c r="KRA17" s="1180"/>
      <c r="KRB17" s="1180"/>
      <c r="KRC17" s="1180"/>
      <c r="KRD17" s="1180"/>
      <c r="KRE17" s="1180"/>
      <c r="KRF17" s="1180"/>
      <c r="KRG17" s="1180"/>
      <c r="KRH17" s="1180"/>
      <c r="KRI17" s="1180"/>
      <c r="KRJ17" s="1180"/>
      <c r="KRK17" s="1180"/>
      <c r="KRL17" s="1180"/>
      <c r="KRM17" s="1180"/>
      <c r="KRN17" s="1180"/>
      <c r="KRO17" s="1180"/>
      <c r="KRP17" s="1180"/>
      <c r="KRQ17" s="1180"/>
      <c r="KRR17" s="1180"/>
      <c r="KRS17" s="1180"/>
      <c r="KRT17" s="1180"/>
      <c r="KRU17" s="1180"/>
      <c r="KRV17" s="1180"/>
      <c r="KRW17" s="1180"/>
      <c r="KRX17" s="1180"/>
      <c r="KRY17" s="1180"/>
      <c r="KRZ17" s="1180"/>
      <c r="KSA17" s="1180"/>
      <c r="KSB17" s="1180"/>
      <c r="KSC17" s="1180"/>
      <c r="KSD17" s="1180"/>
      <c r="KSE17" s="1180"/>
      <c r="KSF17" s="1180"/>
      <c r="KSG17" s="1180"/>
      <c r="KSH17" s="1180"/>
      <c r="KSI17" s="1180"/>
      <c r="KSJ17" s="1180"/>
      <c r="KSK17" s="1180"/>
      <c r="KSL17" s="1180"/>
      <c r="KSM17" s="1180"/>
      <c r="KSN17" s="1180"/>
      <c r="KSO17" s="1180"/>
      <c r="KSP17" s="1180"/>
      <c r="KSQ17" s="1180"/>
      <c r="KSR17" s="1180"/>
      <c r="KSS17" s="1180"/>
      <c r="KST17" s="1180"/>
      <c r="KSU17" s="1180"/>
      <c r="KSV17" s="1180"/>
      <c r="KSW17" s="1180"/>
      <c r="KSX17" s="1180"/>
      <c r="KSY17" s="1180"/>
      <c r="KSZ17" s="1180"/>
      <c r="KTA17" s="1180"/>
      <c r="KTB17" s="1180"/>
      <c r="KTC17" s="1180"/>
      <c r="KTD17" s="1180"/>
      <c r="KTE17" s="1180"/>
      <c r="KTF17" s="1180"/>
      <c r="KTG17" s="1180"/>
      <c r="KTH17" s="1180"/>
      <c r="KTI17" s="1180"/>
      <c r="KTJ17" s="1180"/>
      <c r="KTK17" s="1180"/>
      <c r="KTL17" s="1180"/>
      <c r="KTM17" s="1180"/>
      <c r="KTN17" s="1180"/>
      <c r="KTO17" s="1180"/>
      <c r="KTP17" s="1180"/>
      <c r="KTQ17" s="1180"/>
      <c r="KTR17" s="1180"/>
      <c r="KTS17" s="1180"/>
      <c r="KTT17" s="1180"/>
      <c r="KTU17" s="1180"/>
      <c r="KTV17" s="1180"/>
      <c r="KTW17" s="1180"/>
      <c r="KTX17" s="1180"/>
      <c r="KTY17" s="1180"/>
      <c r="KTZ17" s="1180"/>
      <c r="KUA17" s="1180"/>
      <c r="KUB17" s="1180"/>
      <c r="KUC17" s="1180"/>
      <c r="KUD17" s="1180"/>
      <c r="KUE17" s="1180"/>
      <c r="KUF17" s="1180"/>
      <c r="KUG17" s="1180"/>
      <c r="KUH17" s="1180"/>
      <c r="KUI17" s="1180"/>
      <c r="KUJ17" s="1180"/>
      <c r="KUK17" s="1180"/>
      <c r="KUL17" s="1180"/>
      <c r="KUM17" s="1180"/>
      <c r="KUN17" s="1180"/>
      <c r="KUO17" s="1180"/>
      <c r="KUP17" s="1180"/>
      <c r="KUQ17" s="1180"/>
      <c r="KUR17" s="1180"/>
      <c r="KUS17" s="1180"/>
      <c r="KUT17" s="1180"/>
      <c r="KUU17" s="1180"/>
      <c r="KUV17" s="1180"/>
      <c r="KUW17" s="1180"/>
      <c r="KUX17" s="1180"/>
      <c r="KUY17" s="1180"/>
      <c r="KUZ17" s="1180"/>
      <c r="KVA17" s="1180"/>
      <c r="KVB17" s="1180"/>
      <c r="KVC17" s="1180"/>
      <c r="KVD17" s="1180"/>
      <c r="KVE17" s="1180"/>
      <c r="KVF17" s="1180"/>
      <c r="KVG17" s="1180"/>
      <c r="KVH17" s="1180"/>
      <c r="KVI17" s="1180"/>
      <c r="KVJ17" s="1180"/>
      <c r="KVK17" s="1180"/>
      <c r="KVL17" s="1180"/>
      <c r="KVM17" s="1180"/>
      <c r="KVN17" s="1180"/>
      <c r="KVO17" s="1180"/>
      <c r="KVP17" s="1180"/>
      <c r="KVQ17" s="1180"/>
      <c r="KVR17" s="1180"/>
      <c r="KVS17" s="1180"/>
      <c r="KVT17" s="1180"/>
      <c r="KVU17" s="1180"/>
      <c r="KVV17" s="1180"/>
      <c r="KVW17" s="1180"/>
      <c r="KVX17" s="1180"/>
      <c r="KVY17" s="1180"/>
      <c r="KVZ17" s="1180"/>
      <c r="KWA17" s="1180"/>
      <c r="KWB17" s="1180"/>
      <c r="KWC17" s="1180"/>
      <c r="KWD17" s="1180"/>
      <c r="KWE17" s="1180"/>
      <c r="KWF17" s="1180"/>
      <c r="KWG17" s="1180"/>
      <c r="KWH17" s="1180"/>
      <c r="KWI17" s="1180"/>
      <c r="KWJ17" s="1180"/>
      <c r="KWK17" s="1180"/>
      <c r="KWL17" s="1180"/>
      <c r="KWM17" s="1180"/>
      <c r="KWN17" s="1180"/>
      <c r="KWO17" s="1180"/>
      <c r="KWP17" s="1180"/>
      <c r="KWQ17" s="1180"/>
      <c r="KWR17" s="1180"/>
      <c r="KWS17" s="1180"/>
      <c r="KWT17" s="1180"/>
      <c r="KWU17" s="1180"/>
      <c r="KWV17" s="1180"/>
      <c r="KWW17" s="1180"/>
      <c r="KWX17" s="1180"/>
      <c r="KWY17" s="1180"/>
      <c r="KWZ17" s="1180"/>
      <c r="KXA17" s="1180"/>
      <c r="KXB17" s="1180"/>
      <c r="KXC17" s="1180"/>
      <c r="KXD17" s="1180"/>
      <c r="KXE17" s="1180"/>
      <c r="KXF17" s="1180"/>
      <c r="KXG17" s="1180"/>
      <c r="KXH17" s="1180"/>
      <c r="KXI17" s="1180"/>
      <c r="KXJ17" s="1180"/>
      <c r="KXK17" s="1180"/>
      <c r="KXL17" s="1180"/>
      <c r="KXM17" s="1180"/>
      <c r="KXN17" s="1180"/>
      <c r="KXO17" s="1180"/>
      <c r="KXP17" s="1180"/>
      <c r="KXQ17" s="1180"/>
      <c r="KXR17" s="1180"/>
      <c r="KXS17" s="1180"/>
      <c r="KXT17" s="1180"/>
      <c r="KXU17" s="1180"/>
      <c r="KXV17" s="1180"/>
      <c r="KXW17" s="1180"/>
      <c r="KXX17" s="1180"/>
      <c r="KXY17" s="1180"/>
      <c r="KXZ17" s="1180"/>
      <c r="KYA17" s="1180"/>
      <c r="KYB17" s="1180"/>
      <c r="KYC17" s="1180"/>
      <c r="KYD17" s="1180"/>
      <c r="KYE17" s="1180"/>
      <c r="KYF17" s="1180"/>
      <c r="KYG17" s="1180"/>
      <c r="KYH17" s="1180"/>
      <c r="KYI17" s="1180"/>
      <c r="KYJ17" s="1180"/>
      <c r="KYK17" s="1180"/>
      <c r="KYL17" s="1180"/>
      <c r="KYM17" s="1180"/>
      <c r="KYN17" s="1180"/>
      <c r="KYO17" s="1180"/>
      <c r="KYP17" s="1180"/>
      <c r="KYQ17" s="1180"/>
      <c r="KYR17" s="1180"/>
      <c r="KYS17" s="1180"/>
      <c r="KYT17" s="1180"/>
      <c r="KYU17" s="1180"/>
      <c r="KYV17" s="1180"/>
      <c r="KYW17" s="1180"/>
      <c r="KYX17" s="1180"/>
      <c r="KYY17" s="1180"/>
      <c r="KYZ17" s="1180"/>
      <c r="KZA17" s="1180"/>
      <c r="KZB17" s="1180"/>
      <c r="KZC17" s="1180"/>
      <c r="KZD17" s="1180"/>
      <c r="KZE17" s="1180"/>
      <c r="KZF17" s="1180"/>
      <c r="KZG17" s="1180"/>
      <c r="KZH17" s="1180"/>
      <c r="KZI17" s="1180"/>
      <c r="KZJ17" s="1180"/>
      <c r="KZK17" s="1180"/>
      <c r="KZL17" s="1180"/>
      <c r="KZM17" s="1180"/>
      <c r="KZN17" s="1180"/>
      <c r="KZO17" s="1180"/>
      <c r="KZP17" s="1180"/>
      <c r="KZQ17" s="1180"/>
      <c r="KZR17" s="1180"/>
      <c r="KZS17" s="1180"/>
      <c r="KZT17" s="1180"/>
      <c r="KZU17" s="1180"/>
      <c r="KZV17" s="1180"/>
      <c r="KZW17" s="1180"/>
      <c r="KZX17" s="1180"/>
      <c r="KZY17" s="1180"/>
      <c r="KZZ17" s="1180"/>
      <c r="LAA17" s="1180"/>
      <c r="LAB17" s="1180"/>
      <c r="LAC17" s="1180"/>
      <c r="LAD17" s="1180"/>
      <c r="LAE17" s="1180"/>
      <c r="LAF17" s="1180"/>
      <c r="LAG17" s="1180"/>
      <c r="LAH17" s="1180"/>
      <c r="LAI17" s="1180"/>
      <c r="LAJ17" s="1180"/>
      <c r="LAK17" s="1180"/>
      <c r="LAL17" s="1180"/>
      <c r="LAM17" s="1180"/>
      <c r="LAN17" s="1180"/>
      <c r="LAO17" s="1180"/>
      <c r="LAP17" s="1180"/>
      <c r="LAQ17" s="1180"/>
      <c r="LAR17" s="1180"/>
      <c r="LAS17" s="1180"/>
      <c r="LAT17" s="1180"/>
      <c r="LAU17" s="1180"/>
      <c r="LAV17" s="1180"/>
      <c r="LAW17" s="1180"/>
      <c r="LAX17" s="1180"/>
      <c r="LAY17" s="1180"/>
      <c r="LAZ17" s="1180"/>
      <c r="LBA17" s="1180"/>
      <c r="LBB17" s="1180"/>
      <c r="LBC17" s="1180"/>
      <c r="LBD17" s="1180"/>
      <c r="LBE17" s="1180"/>
      <c r="LBF17" s="1180"/>
      <c r="LBG17" s="1180"/>
      <c r="LBH17" s="1180"/>
      <c r="LBI17" s="1180"/>
      <c r="LBJ17" s="1180"/>
      <c r="LBK17" s="1180"/>
      <c r="LBL17" s="1180"/>
      <c r="LBM17" s="1180"/>
      <c r="LBN17" s="1180"/>
      <c r="LBO17" s="1180"/>
      <c r="LBP17" s="1180"/>
      <c r="LBQ17" s="1180"/>
      <c r="LBR17" s="1180"/>
      <c r="LBS17" s="1180"/>
      <c r="LBT17" s="1180"/>
      <c r="LBU17" s="1180"/>
      <c r="LBV17" s="1180"/>
      <c r="LBW17" s="1180"/>
      <c r="LBX17" s="1180"/>
      <c r="LBY17" s="1180"/>
      <c r="LBZ17" s="1180"/>
      <c r="LCA17" s="1180"/>
      <c r="LCB17" s="1180"/>
      <c r="LCC17" s="1180"/>
      <c r="LCD17" s="1180"/>
      <c r="LCE17" s="1180"/>
      <c r="LCF17" s="1180"/>
      <c r="LCG17" s="1180"/>
      <c r="LCH17" s="1180"/>
      <c r="LCI17" s="1180"/>
      <c r="LCJ17" s="1180"/>
      <c r="LCK17" s="1180"/>
      <c r="LCL17" s="1180"/>
      <c r="LCM17" s="1180"/>
      <c r="LCN17" s="1180"/>
      <c r="LCO17" s="1180"/>
      <c r="LCP17" s="1180"/>
      <c r="LCQ17" s="1180"/>
      <c r="LCR17" s="1180"/>
      <c r="LCS17" s="1180"/>
      <c r="LCT17" s="1180"/>
      <c r="LCU17" s="1180"/>
      <c r="LCV17" s="1180"/>
      <c r="LCW17" s="1180"/>
      <c r="LCX17" s="1180"/>
      <c r="LCY17" s="1180"/>
      <c r="LCZ17" s="1180"/>
      <c r="LDA17" s="1180"/>
      <c r="LDB17" s="1180"/>
      <c r="LDC17" s="1180"/>
      <c r="LDD17" s="1180"/>
      <c r="LDE17" s="1180"/>
      <c r="LDF17" s="1180"/>
      <c r="LDG17" s="1180"/>
      <c r="LDH17" s="1180"/>
      <c r="LDI17" s="1180"/>
      <c r="LDJ17" s="1180"/>
      <c r="LDK17" s="1180"/>
      <c r="LDL17" s="1180"/>
      <c r="LDM17" s="1180"/>
      <c r="LDN17" s="1180"/>
      <c r="LDO17" s="1180"/>
      <c r="LDP17" s="1180"/>
      <c r="LDQ17" s="1180"/>
      <c r="LDR17" s="1180"/>
      <c r="LDS17" s="1180"/>
      <c r="LDT17" s="1180"/>
      <c r="LDU17" s="1180"/>
      <c r="LDV17" s="1180"/>
      <c r="LDW17" s="1180"/>
      <c r="LDX17" s="1180"/>
      <c r="LDY17" s="1180"/>
      <c r="LDZ17" s="1180"/>
      <c r="LEA17" s="1180"/>
      <c r="LEB17" s="1180"/>
      <c r="LEC17" s="1180"/>
      <c r="LED17" s="1180"/>
      <c r="LEE17" s="1180"/>
      <c r="LEF17" s="1180"/>
      <c r="LEG17" s="1180"/>
      <c r="LEH17" s="1180"/>
      <c r="LEI17" s="1180"/>
      <c r="LEJ17" s="1180"/>
      <c r="LEK17" s="1180"/>
      <c r="LEL17" s="1180"/>
      <c r="LEM17" s="1180"/>
      <c r="LEN17" s="1180"/>
      <c r="LEO17" s="1180"/>
      <c r="LEP17" s="1180"/>
      <c r="LEQ17" s="1180"/>
      <c r="LER17" s="1180"/>
      <c r="LES17" s="1180"/>
      <c r="LET17" s="1180"/>
      <c r="LEU17" s="1180"/>
      <c r="LEV17" s="1180"/>
      <c r="LEW17" s="1180"/>
      <c r="LEX17" s="1180"/>
      <c r="LEY17" s="1180"/>
      <c r="LEZ17" s="1180"/>
      <c r="LFA17" s="1180"/>
      <c r="LFB17" s="1180"/>
      <c r="LFC17" s="1180"/>
      <c r="LFD17" s="1180"/>
      <c r="LFE17" s="1180"/>
      <c r="LFF17" s="1180"/>
      <c r="LFG17" s="1180"/>
      <c r="LFH17" s="1180"/>
      <c r="LFI17" s="1180"/>
      <c r="LFJ17" s="1180"/>
      <c r="LFK17" s="1180"/>
      <c r="LFL17" s="1180"/>
      <c r="LFM17" s="1180"/>
      <c r="LFN17" s="1180"/>
      <c r="LFO17" s="1180"/>
      <c r="LFP17" s="1180"/>
      <c r="LFQ17" s="1180"/>
      <c r="LFR17" s="1180"/>
      <c r="LFS17" s="1180"/>
      <c r="LFT17" s="1180"/>
      <c r="LFU17" s="1180"/>
      <c r="LFV17" s="1180"/>
      <c r="LFW17" s="1180"/>
      <c r="LFX17" s="1180"/>
      <c r="LFY17" s="1180"/>
      <c r="LFZ17" s="1180"/>
      <c r="LGA17" s="1180"/>
      <c r="LGB17" s="1180"/>
      <c r="LGC17" s="1180"/>
      <c r="LGD17" s="1180"/>
      <c r="LGE17" s="1180"/>
      <c r="LGF17" s="1180"/>
      <c r="LGG17" s="1180"/>
      <c r="LGH17" s="1180"/>
      <c r="LGI17" s="1180"/>
      <c r="LGJ17" s="1180"/>
      <c r="LGK17" s="1180"/>
      <c r="LGL17" s="1180"/>
      <c r="LGM17" s="1180"/>
      <c r="LGN17" s="1180"/>
      <c r="LGO17" s="1180"/>
      <c r="LGP17" s="1180"/>
      <c r="LGQ17" s="1180"/>
      <c r="LGR17" s="1180"/>
      <c r="LGS17" s="1180"/>
      <c r="LGT17" s="1180"/>
      <c r="LGU17" s="1180"/>
      <c r="LGV17" s="1180"/>
      <c r="LGW17" s="1180"/>
      <c r="LGX17" s="1180"/>
      <c r="LGY17" s="1180"/>
      <c r="LGZ17" s="1180"/>
      <c r="LHA17" s="1180"/>
      <c r="LHB17" s="1180"/>
      <c r="LHC17" s="1180"/>
      <c r="LHD17" s="1180"/>
      <c r="LHE17" s="1180"/>
      <c r="LHF17" s="1180"/>
      <c r="LHG17" s="1180"/>
      <c r="LHH17" s="1180"/>
      <c r="LHI17" s="1180"/>
      <c r="LHJ17" s="1180"/>
      <c r="LHK17" s="1180"/>
      <c r="LHL17" s="1180"/>
      <c r="LHM17" s="1180"/>
      <c r="LHN17" s="1180"/>
      <c r="LHO17" s="1180"/>
      <c r="LHP17" s="1180"/>
      <c r="LHQ17" s="1180"/>
      <c r="LHR17" s="1180"/>
      <c r="LHS17" s="1180"/>
      <c r="LHT17" s="1180"/>
      <c r="LHU17" s="1180"/>
      <c r="LHV17" s="1180"/>
      <c r="LHW17" s="1180"/>
      <c r="LHX17" s="1180"/>
      <c r="LHY17" s="1180"/>
      <c r="LHZ17" s="1180"/>
      <c r="LIA17" s="1180"/>
      <c r="LIB17" s="1180"/>
      <c r="LIC17" s="1180"/>
      <c r="LID17" s="1180"/>
      <c r="LIE17" s="1180"/>
      <c r="LIF17" s="1180"/>
      <c r="LIG17" s="1180"/>
      <c r="LIH17" s="1180"/>
      <c r="LII17" s="1180"/>
      <c r="LIJ17" s="1180"/>
      <c r="LIK17" s="1180"/>
      <c r="LIL17" s="1180"/>
      <c r="LIM17" s="1180"/>
      <c r="LIN17" s="1180"/>
      <c r="LIO17" s="1180"/>
      <c r="LIP17" s="1180"/>
      <c r="LIQ17" s="1180"/>
      <c r="LIR17" s="1180"/>
      <c r="LIS17" s="1180"/>
      <c r="LIT17" s="1180"/>
      <c r="LIU17" s="1180"/>
      <c r="LIV17" s="1180"/>
      <c r="LIW17" s="1180"/>
      <c r="LIX17" s="1180"/>
      <c r="LIY17" s="1180"/>
      <c r="LIZ17" s="1180"/>
      <c r="LJA17" s="1180"/>
      <c r="LJB17" s="1180"/>
      <c r="LJC17" s="1180"/>
      <c r="LJD17" s="1180"/>
      <c r="LJE17" s="1180"/>
      <c r="LJF17" s="1180"/>
      <c r="LJG17" s="1180"/>
      <c r="LJH17" s="1180"/>
      <c r="LJI17" s="1180"/>
      <c r="LJJ17" s="1180"/>
      <c r="LJK17" s="1180"/>
      <c r="LJL17" s="1180"/>
      <c r="LJM17" s="1180"/>
      <c r="LJN17" s="1180"/>
      <c r="LJO17" s="1180"/>
      <c r="LJP17" s="1180"/>
      <c r="LJQ17" s="1180"/>
      <c r="LJR17" s="1180"/>
      <c r="LJS17" s="1180"/>
      <c r="LJT17" s="1180"/>
      <c r="LJU17" s="1180"/>
      <c r="LJV17" s="1180"/>
      <c r="LJW17" s="1180"/>
      <c r="LJX17" s="1180"/>
      <c r="LJY17" s="1180"/>
      <c r="LJZ17" s="1180"/>
      <c r="LKA17" s="1180"/>
      <c r="LKB17" s="1180"/>
      <c r="LKC17" s="1180"/>
      <c r="LKD17" s="1180"/>
      <c r="LKE17" s="1180"/>
      <c r="LKF17" s="1180"/>
      <c r="LKG17" s="1180"/>
      <c r="LKH17" s="1180"/>
      <c r="LKI17" s="1180"/>
      <c r="LKJ17" s="1180"/>
      <c r="LKK17" s="1180"/>
      <c r="LKL17" s="1180"/>
      <c r="LKM17" s="1180"/>
      <c r="LKN17" s="1180"/>
      <c r="LKO17" s="1180"/>
      <c r="LKP17" s="1180"/>
      <c r="LKQ17" s="1180"/>
      <c r="LKR17" s="1180"/>
      <c r="LKS17" s="1180"/>
      <c r="LKT17" s="1180"/>
      <c r="LKU17" s="1180"/>
      <c r="LKV17" s="1180"/>
      <c r="LKW17" s="1180"/>
      <c r="LKX17" s="1180"/>
      <c r="LKY17" s="1180"/>
      <c r="LKZ17" s="1180"/>
      <c r="LLA17" s="1180"/>
      <c r="LLB17" s="1180"/>
      <c r="LLC17" s="1180"/>
      <c r="LLD17" s="1180"/>
      <c r="LLE17" s="1180"/>
      <c r="LLF17" s="1180"/>
      <c r="LLG17" s="1180"/>
      <c r="LLH17" s="1180"/>
      <c r="LLI17" s="1180"/>
      <c r="LLJ17" s="1180"/>
      <c r="LLK17" s="1180"/>
      <c r="LLL17" s="1180"/>
      <c r="LLM17" s="1180"/>
      <c r="LLN17" s="1180"/>
      <c r="LLO17" s="1180"/>
      <c r="LLP17" s="1180"/>
      <c r="LLQ17" s="1180"/>
      <c r="LLR17" s="1180"/>
      <c r="LLS17" s="1180"/>
      <c r="LLT17" s="1180"/>
      <c r="LLU17" s="1180"/>
      <c r="LLV17" s="1180"/>
      <c r="LLW17" s="1180"/>
      <c r="LLX17" s="1180"/>
      <c r="LLY17" s="1180"/>
      <c r="LLZ17" s="1180"/>
      <c r="LMA17" s="1180"/>
      <c r="LMB17" s="1180"/>
      <c r="LMC17" s="1180"/>
      <c r="LMD17" s="1180"/>
      <c r="LME17" s="1180"/>
      <c r="LMF17" s="1180"/>
      <c r="LMG17" s="1180"/>
      <c r="LMH17" s="1180"/>
      <c r="LMI17" s="1180"/>
      <c r="LMJ17" s="1180"/>
      <c r="LMK17" s="1180"/>
      <c r="LML17" s="1180"/>
      <c r="LMM17" s="1180"/>
      <c r="LMN17" s="1180"/>
      <c r="LMO17" s="1180"/>
      <c r="LMP17" s="1180"/>
      <c r="LMQ17" s="1180"/>
      <c r="LMR17" s="1180"/>
      <c r="LMS17" s="1180"/>
      <c r="LMT17" s="1180"/>
      <c r="LMU17" s="1180"/>
      <c r="LMV17" s="1180"/>
      <c r="LMW17" s="1180"/>
      <c r="LMX17" s="1180"/>
      <c r="LMY17" s="1180"/>
      <c r="LMZ17" s="1180"/>
      <c r="LNA17" s="1180"/>
      <c r="LNB17" s="1180"/>
      <c r="LNC17" s="1180"/>
      <c r="LND17" s="1180"/>
      <c r="LNE17" s="1180"/>
      <c r="LNF17" s="1180"/>
      <c r="LNG17" s="1180"/>
      <c r="LNH17" s="1180"/>
      <c r="LNI17" s="1180"/>
      <c r="LNJ17" s="1180"/>
      <c r="LNK17" s="1180"/>
      <c r="LNL17" s="1180"/>
      <c r="LNM17" s="1180"/>
      <c r="LNN17" s="1180"/>
      <c r="LNO17" s="1180"/>
      <c r="LNP17" s="1180"/>
      <c r="LNQ17" s="1180"/>
      <c r="LNR17" s="1180"/>
      <c r="LNS17" s="1180"/>
      <c r="LNT17" s="1180"/>
      <c r="LNU17" s="1180"/>
      <c r="LNV17" s="1180"/>
      <c r="LNW17" s="1180"/>
      <c r="LNX17" s="1180"/>
      <c r="LNY17" s="1180"/>
      <c r="LNZ17" s="1180"/>
      <c r="LOA17" s="1180"/>
      <c r="LOB17" s="1180"/>
      <c r="LOC17" s="1180"/>
      <c r="LOD17" s="1180"/>
      <c r="LOE17" s="1180"/>
      <c r="LOF17" s="1180"/>
      <c r="LOG17" s="1180"/>
      <c r="LOH17" s="1180"/>
      <c r="LOI17" s="1180"/>
      <c r="LOJ17" s="1180"/>
      <c r="LOK17" s="1180"/>
      <c r="LOL17" s="1180"/>
      <c r="LOM17" s="1180"/>
      <c r="LON17" s="1180"/>
      <c r="LOO17" s="1180"/>
      <c r="LOP17" s="1180"/>
      <c r="LOQ17" s="1180"/>
      <c r="LOR17" s="1180"/>
      <c r="LOS17" s="1180"/>
      <c r="LOT17" s="1180"/>
      <c r="LOU17" s="1180"/>
      <c r="LOV17" s="1180"/>
      <c r="LOW17" s="1180"/>
      <c r="LOX17" s="1180"/>
      <c r="LOY17" s="1180"/>
      <c r="LOZ17" s="1180"/>
      <c r="LPA17" s="1180"/>
      <c r="LPB17" s="1180"/>
      <c r="LPC17" s="1180"/>
      <c r="LPD17" s="1180"/>
      <c r="LPE17" s="1180"/>
      <c r="LPF17" s="1180"/>
      <c r="LPG17" s="1180"/>
      <c r="LPH17" s="1180"/>
      <c r="LPI17" s="1180"/>
      <c r="LPJ17" s="1180"/>
      <c r="LPK17" s="1180"/>
      <c r="LPL17" s="1180"/>
      <c r="LPM17" s="1180"/>
      <c r="LPN17" s="1180"/>
      <c r="LPO17" s="1180"/>
      <c r="LPP17" s="1180"/>
      <c r="LPQ17" s="1180"/>
      <c r="LPR17" s="1180"/>
      <c r="LPS17" s="1180"/>
      <c r="LPT17" s="1180"/>
      <c r="LPU17" s="1180"/>
      <c r="LPV17" s="1180"/>
      <c r="LPW17" s="1180"/>
      <c r="LPX17" s="1180"/>
      <c r="LPY17" s="1180"/>
      <c r="LPZ17" s="1180"/>
      <c r="LQA17" s="1180"/>
      <c r="LQB17" s="1180"/>
      <c r="LQC17" s="1180"/>
      <c r="LQD17" s="1180"/>
      <c r="LQE17" s="1180"/>
      <c r="LQF17" s="1180"/>
      <c r="LQG17" s="1180"/>
      <c r="LQH17" s="1180"/>
      <c r="LQI17" s="1180"/>
      <c r="LQJ17" s="1180"/>
      <c r="LQK17" s="1180"/>
      <c r="LQL17" s="1180"/>
      <c r="LQM17" s="1180"/>
      <c r="LQN17" s="1180"/>
      <c r="LQO17" s="1180"/>
      <c r="LQP17" s="1180"/>
      <c r="LQQ17" s="1180"/>
      <c r="LQR17" s="1180"/>
      <c r="LQS17" s="1180"/>
      <c r="LQT17" s="1180"/>
      <c r="LQU17" s="1180"/>
      <c r="LQV17" s="1180"/>
      <c r="LQW17" s="1180"/>
      <c r="LQX17" s="1180"/>
      <c r="LQY17" s="1180"/>
      <c r="LQZ17" s="1180"/>
      <c r="LRA17" s="1180"/>
      <c r="LRB17" s="1180"/>
      <c r="LRC17" s="1180"/>
      <c r="LRD17" s="1180"/>
      <c r="LRE17" s="1180"/>
      <c r="LRF17" s="1180"/>
      <c r="LRG17" s="1180"/>
      <c r="LRH17" s="1180"/>
      <c r="LRI17" s="1180"/>
      <c r="LRJ17" s="1180"/>
      <c r="LRK17" s="1180"/>
      <c r="LRL17" s="1180"/>
      <c r="LRM17" s="1180"/>
      <c r="LRN17" s="1180"/>
      <c r="LRO17" s="1180"/>
      <c r="LRP17" s="1180"/>
      <c r="LRQ17" s="1180"/>
      <c r="LRR17" s="1180"/>
      <c r="LRS17" s="1180"/>
      <c r="LRT17" s="1180"/>
      <c r="LRU17" s="1180"/>
      <c r="LRV17" s="1180"/>
      <c r="LRW17" s="1180"/>
      <c r="LRX17" s="1180"/>
      <c r="LRY17" s="1180"/>
      <c r="LRZ17" s="1180"/>
      <c r="LSA17" s="1180"/>
      <c r="LSB17" s="1180"/>
      <c r="LSC17" s="1180"/>
      <c r="LSD17" s="1180"/>
      <c r="LSE17" s="1180"/>
      <c r="LSF17" s="1180"/>
      <c r="LSG17" s="1180"/>
      <c r="LSH17" s="1180"/>
      <c r="LSI17" s="1180"/>
      <c r="LSJ17" s="1180"/>
      <c r="LSK17" s="1180"/>
      <c r="LSL17" s="1180"/>
      <c r="LSM17" s="1180"/>
      <c r="LSN17" s="1180"/>
      <c r="LSO17" s="1180"/>
      <c r="LSP17" s="1180"/>
      <c r="LSQ17" s="1180"/>
      <c r="LSR17" s="1180"/>
      <c r="LSS17" s="1180"/>
      <c r="LST17" s="1180"/>
      <c r="LSU17" s="1180"/>
      <c r="LSV17" s="1180"/>
      <c r="LSW17" s="1180"/>
      <c r="LSX17" s="1180"/>
      <c r="LSY17" s="1180"/>
      <c r="LSZ17" s="1180"/>
      <c r="LTA17" s="1180"/>
      <c r="LTB17" s="1180"/>
      <c r="LTC17" s="1180"/>
      <c r="LTD17" s="1180"/>
      <c r="LTE17" s="1180"/>
      <c r="LTF17" s="1180"/>
      <c r="LTG17" s="1180"/>
      <c r="LTH17" s="1180"/>
      <c r="LTI17" s="1180"/>
      <c r="LTJ17" s="1180"/>
      <c r="LTK17" s="1180"/>
      <c r="LTL17" s="1180"/>
      <c r="LTM17" s="1180"/>
      <c r="LTN17" s="1180"/>
      <c r="LTO17" s="1180"/>
      <c r="LTP17" s="1180"/>
      <c r="LTQ17" s="1180"/>
      <c r="LTR17" s="1180"/>
      <c r="LTS17" s="1180"/>
      <c r="LTT17" s="1180"/>
      <c r="LTU17" s="1180"/>
      <c r="LTV17" s="1180"/>
      <c r="LTW17" s="1180"/>
      <c r="LTX17" s="1180"/>
      <c r="LTY17" s="1180"/>
      <c r="LTZ17" s="1180"/>
      <c r="LUA17" s="1180"/>
      <c r="LUB17" s="1180"/>
      <c r="LUC17" s="1180"/>
      <c r="LUD17" s="1180"/>
      <c r="LUE17" s="1180"/>
      <c r="LUF17" s="1180"/>
      <c r="LUG17" s="1180"/>
      <c r="LUH17" s="1180"/>
      <c r="LUI17" s="1180"/>
      <c r="LUJ17" s="1180"/>
      <c r="LUK17" s="1180"/>
      <c r="LUL17" s="1180"/>
      <c r="LUM17" s="1180"/>
      <c r="LUN17" s="1180"/>
      <c r="LUO17" s="1180"/>
      <c r="LUP17" s="1180"/>
      <c r="LUQ17" s="1180"/>
      <c r="LUR17" s="1180"/>
      <c r="LUS17" s="1180"/>
      <c r="LUT17" s="1180"/>
      <c r="LUU17" s="1180"/>
      <c r="LUV17" s="1180"/>
      <c r="LUW17" s="1180"/>
      <c r="LUX17" s="1180"/>
      <c r="LUY17" s="1180"/>
      <c r="LUZ17" s="1180"/>
      <c r="LVA17" s="1180"/>
      <c r="LVB17" s="1180"/>
      <c r="LVC17" s="1180"/>
      <c r="LVD17" s="1180"/>
      <c r="LVE17" s="1180"/>
      <c r="LVF17" s="1180"/>
      <c r="LVG17" s="1180"/>
      <c r="LVH17" s="1180"/>
      <c r="LVI17" s="1180"/>
      <c r="LVJ17" s="1180"/>
      <c r="LVK17" s="1180"/>
      <c r="LVL17" s="1180"/>
      <c r="LVM17" s="1180"/>
      <c r="LVN17" s="1180"/>
      <c r="LVO17" s="1180"/>
      <c r="LVP17" s="1180"/>
      <c r="LVQ17" s="1180"/>
      <c r="LVR17" s="1180"/>
      <c r="LVS17" s="1180"/>
      <c r="LVT17" s="1180"/>
      <c r="LVU17" s="1180"/>
      <c r="LVV17" s="1180"/>
      <c r="LVW17" s="1180"/>
      <c r="LVX17" s="1180"/>
      <c r="LVY17" s="1180"/>
      <c r="LVZ17" s="1180"/>
      <c r="LWA17" s="1180"/>
      <c r="LWB17" s="1180"/>
      <c r="LWC17" s="1180"/>
      <c r="LWD17" s="1180"/>
      <c r="LWE17" s="1180"/>
      <c r="LWF17" s="1180"/>
      <c r="LWG17" s="1180"/>
      <c r="LWH17" s="1180"/>
      <c r="LWI17" s="1180"/>
      <c r="LWJ17" s="1180"/>
      <c r="LWK17" s="1180"/>
      <c r="LWL17" s="1180"/>
      <c r="LWM17" s="1180"/>
      <c r="LWN17" s="1180"/>
      <c r="LWO17" s="1180"/>
      <c r="LWP17" s="1180"/>
      <c r="LWQ17" s="1180"/>
      <c r="LWR17" s="1180"/>
      <c r="LWS17" s="1180"/>
      <c r="LWT17" s="1180"/>
      <c r="LWU17" s="1180"/>
      <c r="LWV17" s="1180"/>
      <c r="LWW17" s="1180"/>
      <c r="LWX17" s="1180"/>
      <c r="LWY17" s="1180"/>
      <c r="LWZ17" s="1180"/>
      <c r="LXA17" s="1180"/>
      <c r="LXB17" s="1180"/>
      <c r="LXC17" s="1180"/>
      <c r="LXD17" s="1180"/>
      <c r="LXE17" s="1180"/>
      <c r="LXF17" s="1180"/>
      <c r="LXG17" s="1180"/>
      <c r="LXH17" s="1180"/>
      <c r="LXI17" s="1180"/>
      <c r="LXJ17" s="1180"/>
      <c r="LXK17" s="1180"/>
      <c r="LXL17" s="1180"/>
      <c r="LXM17" s="1180"/>
      <c r="LXN17" s="1180"/>
      <c r="LXO17" s="1180"/>
      <c r="LXP17" s="1180"/>
      <c r="LXQ17" s="1180"/>
      <c r="LXR17" s="1180"/>
      <c r="LXS17" s="1180"/>
      <c r="LXT17" s="1180"/>
      <c r="LXU17" s="1180"/>
      <c r="LXV17" s="1180"/>
      <c r="LXW17" s="1180"/>
      <c r="LXX17" s="1180"/>
      <c r="LXY17" s="1180"/>
      <c r="LXZ17" s="1180"/>
      <c r="LYA17" s="1180"/>
      <c r="LYB17" s="1180"/>
      <c r="LYC17" s="1180"/>
      <c r="LYD17" s="1180"/>
      <c r="LYE17" s="1180"/>
      <c r="LYF17" s="1180"/>
      <c r="LYG17" s="1180"/>
      <c r="LYH17" s="1180"/>
      <c r="LYI17" s="1180"/>
      <c r="LYJ17" s="1180"/>
      <c r="LYK17" s="1180"/>
      <c r="LYL17" s="1180"/>
      <c r="LYM17" s="1180"/>
      <c r="LYN17" s="1180"/>
      <c r="LYO17" s="1180"/>
      <c r="LYP17" s="1180"/>
      <c r="LYQ17" s="1180"/>
      <c r="LYR17" s="1180"/>
      <c r="LYS17" s="1180"/>
      <c r="LYT17" s="1180"/>
      <c r="LYU17" s="1180"/>
      <c r="LYV17" s="1180"/>
      <c r="LYW17" s="1180"/>
      <c r="LYX17" s="1180"/>
      <c r="LYY17" s="1180"/>
      <c r="LYZ17" s="1180"/>
      <c r="LZA17" s="1180"/>
      <c r="LZB17" s="1180"/>
      <c r="LZC17" s="1180"/>
      <c r="LZD17" s="1180"/>
      <c r="LZE17" s="1180"/>
      <c r="LZF17" s="1180"/>
      <c r="LZG17" s="1180"/>
      <c r="LZH17" s="1180"/>
      <c r="LZI17" s="1180"/>
      <c r="LZJ17" s="1180"/>
      <c r="LZK17" s="1180"/>
      <c r="LZL17" s="1180"/>
      <c r="LZM17" s="1180"/>
      <c r="LZN17" s="1180"/>
      <c r="LZO17" s="1180"/>
      <c r="LZP17" s="1180"/>
      <c r="LZQ17" s="1180"/>
      <c r="LZR17" s="1180"/>
      <c r="LZS17" s="1180"/>
      <c r="LZT17" s="1180"/>
      <c r="LZU17" s="1180"/>
      <c r="LZV17" s="1180"/>
      <c r="LZW17" s="1180"/>
      <c r="LZX17" s="1180"/>
      <c r="LZY17" s="1180"/>
      <c r="LZZ17" s="1180"/>
      <c r="MAA17" s="1180"/>
      <c r="MAB17" s="1180"/>
      <c r="MAC17" s="1180"/>
      <c r="MAD17" s="1180"/>
      <c r="MAE17" s="1180"/>
      <c r="MAF17" s="1180"/>
      <c r="MAG17" s="1180"/>
      <c r="MAH17" s="1180"/>
      <c r="MAI17" s="1180"/>
      <c r="MAJ17" s="1180"/>
      <c r="MAK17" s="1180"/>
      <c r="MAL17" s="1180"/>
      <c r="MAM17" s="1180"/>
      <c r="MAN17" s="1180"/>
      <c r="MAO17" s="1180"/>
      <c r="MAP17" s="1180"/>
      <c r="MAQ17" s="1180"/>
      <c r="MAR17" s="1180"/>
      <c r="MAS17" s="1180"/>
      <c r="MAT17" s="1180"/>
      <c r="MAU17" s="1180"/>
      <c r="MAV17" s="1180"/>
      <c r="MAW17" s="1180"/>
      <c r="MAX17" s="1180"/>
      <c r="MAY17" s="1180"/>
      <c r="MAZ17" s="1180"/>
      <c r="MBA17" s="1180"/>
      <c r="MBB17" s="1180"/>
      <c r="MBC17" s="1180"/>
      <c r="MBD17" s="1180"/>
      <c r="MBE17" s="1180"/>
      <c r="MBF17" s="1180"/>
      <c r="MBG17" s="1180"/>
      <c r="MBH17" s="1180"/>
      <c r="MBI17" s="1180"/>
      <c r="MBJ17" s="1180"/>
      <c r="MBK17" s="1180"/>
      <c r="MBL17" s="1180"/>
      <c r="MBM17" s="1180"/>
      <c r="MBN17" s="1180"/>
      <c r="MBO17" s="1180"/>
      <c r="MBP17" s="1180"/>
      <c r="MBQ17" s="1180"/>
      <c r="MBR17" s="1180"/>
      <c r="MBS17" s="1180"/>
      <c r="MBT17" s="1180"/>
      <c r="MBU17" s="1180"/>
      <c r="MBV17" s="1180"/>
      <c r="MBW17" s="1180"/>
      <c r="MBX17" s="1180"/>
      <c r="MBY17" s="1180"/>
      <c r="MBZ17" s="1180"/>
      <c r="MCA17" s="1180"/>
      <c r="MCB17" s="1180"/>
      <c r="MCC17" s="1180"/>
      <c r="MCD17" s="1180"/>
      <c r="MCE17" s="1180"/>
      <c r="MCF17" s="1180"/>
      <c r="MCG17" s="1180"/>
      <c r="MCH17" s="1180"/>
      <c r="MCI17" s="1180"/>
      <c r="MCJ17" s="1180"/>
      <c r="MCK17" s="1180"/>
      <c r="MCL17" s="1180"/>
      <c r="MCM17" s="1180"/>
      <c r="MCN17" s="1180"/>
      <c r="MCO17" s="1180"/>
      <c r="MCP17" s="1180"/>
      <c r="MCQ17" s="1180"/>
      <c r="MCR17" s="1180"/>
      <c r="MCS17" s="1180"/>
      <c r="MCT17" s="1180"/>
      <c r="MCU17" s="1180"/>
      <c r="MCV17" s="1180"/>
      <c r="MCW17" s="1180"/>
      <c r="MCX17" s="1180"/>
      <c r="MCY17" s="1180"/>
      <c r="MCZ17" s="1180"/>
      <c r="MDA17" s="1180"/>
      <c r="MDB17" s="1180"/>
      <c r="MDC17" s="1180"/>
      <c r="MDD17" s="1180"/>
      <c r="MDE17" s="1180"/>
      <c r="MDF17" s="1180"/>
      <c r="MDG17" s="1180"/>
      <c r="MDH17" s="1180"/>
      <c r="MDI17" s="1180"/>
      <c r="MDJ17" s="1180"/>
      <c r="MDK17" s="1180"/>
      <c r="MDL17" s="1180"/>
      <c r="MDM17" s="1180"/>
      <c r="MDN17" s="1180"/>
      <c r="MDO17" s="1180"/>
      <c r="MDP17" s="1180"/>
      <c r="MDQ17" s="1180"/>
      <c r="MDR17" s="1180"/>
      <c r="MDS17" s="1180"/>
      <c r="MDT17" s="1180"/>
      <c r="MDU17" s="1180"/>
      <c r="MDV17" s="1180"/>
      <c r="MDW17" s="1180"/>
      <c r="MDX17" s="1180"/>
      <c r="MDY17" s="1180"/>
      <c r="MDZ17" s="1180"/>
      <c r="MEA17" s="1180"/>
      <c r="MEB17" s="1180"/>
      <c r="MEC17" s="1180"/>
      <c r="MED17" s="1180"/>
      <c r="MEE17" s="1180"/>
      <c r="MEF17" s="1180"/>
      <c r="MEG17" s="1180"/>
      <c r="MEH17" s="1180"/>
      <c r="MEI17" s="1180"/>
      <c r="MEJ17" s="1180"/>
      <c r="MEK17" s="1180"/>
      <c r="MEL17" s="1180"/>
      <c r="MEM17" s="1180"/>
      <c r="MEN17" s="1180"/>
      <c r="MEO17" s="1180"/>
      <c r="MEP17" s="1180"/>
      <c r="MEQ17" s="1180"/>
      <c r="MER17" s="1180"/>
      <c r="MES17" s="1180"/>
      <c r="MET17" s="1180"/>
      <c r="MEU17" s="1180"/>
      <c r="MEV17" s="1180"/>
      <c r="MEW17" s="1180"/>
      <c r="MEX17" s="1180"/>
      <c r="MEY17" s="1180"/>
      <c r="MEZ17" s="1180"/>
      <c r="MFA17" s="1180"/>
      <c r="MFB17" s="1180"/>
      <c r="MFC17" s="1180"/>
      <c r="MFD17" s="1180"/>
      <c r="MFE17" s="1180"/>
      <c r="MFF17" s="1180"/>
      <c r="MFG17" s="1180"/>
      <c r="MFH17" s="1180"/>
      <c r="MFI17" s="1180"/>
      <c r="MFJ17" s="1180"/>
      <c r="MFK17" s="1180"/>
      <c r="MFL17" s="1180"/>
      <c r="MFM17" s="1180"/>
      <c r="MFN17" s="1180"/>
      <c r="MFO17" s="1180"/>
      <c r="MFP17" s="1180"/>
      <c r="MFQ17" s="1180"/>
      <c r="MFR17" s="1180"/>
      <c r="MFS17" s="1180"/>
      <c r="MFT17" s="1180"/>
      <c r="MFU17" s="1180"/>
      <c r="MFV17" s="1180"/>
      <c r="MFW17" s="1180"/>
      <c r="MFX17" s="1180"/>
      <c r="MFY17" s="1180"/>
      <c r="MFZ17" s="1180"/>
      <c r="MGA17" s="1180"/>
      <c r="MGB17" s="1180"/>
      <c r="MGC17" s="1180"/>
      <c r="MGD17" s="1180"/>
      <c r="MGE17" s="1180"/>
      <c r="MGF17" s="1180"/>
      <c r="MGG17" s="1180"/>
      <c r="MGH17" s="1180"/>
      <c r="MGI17" s="1180"/>
      <c r="MGJ17" s="1180"/>
      <c r="MGK17" s="1180"/>
      <c r="MGL17" s="1180"/>
      <c r="MGM17" s="1180"/>
      <c r="MGN17" s="1180"/>
      <c r="MGO17" s="1180"/>
      <c r="MGP17" s="1180"/>
      <c r="MGQ17" s="1180"/>
      <c r="MGR17" s="1180"/>
      <c r="MGS17" s="1180"/>
      <c r="MGT17" s="1180"/>
      <c r="MGU17" s="1180"/>
      <c r="MGV17" s="1180"/>
      <c r="MGW17" s="1180"/>
      <c r="MGX17" s="1180"/>
      <c r="MGY17" s="1180"/>
      <c r="MGZ17" s="1180"/>
      <c r="MHA17" s="1180"/>
      <c r="MHB17" s="1180"/>
      <c r="MHC17" s="1180"/>
      <c r="MHD17" s="1180"/>
      <c r="MHE17" s="1180"/>
      <c r="MHF17" s="1180"/>
      <c r="MHG17" s="1180"/>
      <c r="MHH17" s="1180"/>
      <c r="MHI17" s="1180"/>
      <c r="MHJ17" s="1180"/>
      <c r="MHK17" s="1180"/>
      <c r="MHL17" s="1180"/>
      <c r="MHM17" s="1180"/>
      <c r="MHN17" s="1180"/>
      <c r="MHO17" s="1180"/>
      <c r="MHP17" s="1180"/>
      <c r="MHQ17" s="1180"/>
      <c r="MHR17" s="1180"/>
      <c r="MHS17" s="1180"/>
      <c r="MHT17" s="1180"/>
      <c r="MHU17" s="1180"/>
      <c r="MHV17" s="1180"/>
      <c r="MHW17" s="1180"/>
      <c r="MHX17" s="1180"/>
      <c r="MHY17" s="1180"/>
      <c r="MHZ17" s="1180"/>
      <c r="MIA17" s="1180"/>
      <c r="MIB17" s="1180"/>
      <c r="MIC17" s="1180"/>
      <c r="MID17" s="1180"/>
      <c r="MIE17" s="1180"/>
      <c r="MIF17" s="1180"/>
      <c r="MIG17" s="1180"/>
      <c r="MIH17" s="1180"/>
      <c r="MII17" s="1180"/>
      <c r="MIJ17" s="1180"/>
      <c r="MIK17" s="1180"/>
      <c r="MIL17" s="1180"/>
      <c r="MIM17" s="1180"/>
      <c r="MIN17" s="1180"/>
      <c r="MIO17" s="1180"/>
      <c r="MIP17" s="1180"/>
      <c r="MIQ17" s="1180"/>
      <c r="MIR17" s="1180"/>
      <c r="MIS17" s="1180"/>
      <c r="MIT17" s="1180"/>
      <c r="MIU17" s="1180"/>
      <c r="MIV17" s="1180"/>
      <c r="MIW17" s="1180"/>
      <c r="MIX17" s="1180"/>
      <c r="MIY17" s="1180"/>
      <c r="MIZ17" s="1180"/>
      <c r="MJA17" s="1180"/>
      <c r="MJB17" s="1180"/>
      <c r="MJC17" s="1180"/>
      <c r="MJD17" s="1180"/>
      <c r="MJE17" s="1180"/>
      <c r="MJF17" s="1180"/>
      <c r="MJG17" s="1180"/>
      <c r="MJH17" s="1180"/>
      <c r="MJI17" s="1180"/>
      <c r="MJJ17" s="1180"/>
      <c r="MJK17" s="1180"/>
      <c r="MJL17" s="1180"/>
      <c r="MJM17" s="1180"/>
      <c r="MJN17" s="1180"/>
      <c r="MJO17" s="1180"/>
      <c r="MJP17" s="1180"/>
      <c r="MJQ17" s="1180"/>
      <c r="MJR17" s="1180"/>
      <c r="MJS17" s="1180"/>
      <c r="MJT17" s="1180"/>
      <c r="MJU17" s="1180"/>
      <c r="MJV17" s="1180"/>
      <c r="MJW17" s="1180"/>
      <c r="MJX17" s="1180"/>
      <c r="MJY17" s="1180"/>
      <c r="MJZ17" s="1180"/>
      <c r="MKA17" s="1180"/>
      <c r="MKB17" s="1180"/>
      <c r="MKC17" s="1180"/>
      <c r="MKD17" s="1180"/>
      <c r="MKE17" s="1180"/>
      <c r="MKF17" s="1180"/>
      <c r="MKG17" s="1180"/>
      <c r="MKH17" s="1180"/>
      <c r="MKI17" s="1180"/>
      <c r="MKJ17" s="1180"/>
      <c r="MKK17" s="1180"/>
      <c r="MKL17" s="1180"/>
      <c r="MKM17" s="1180"/>
      <c r="MKN17" s="1180"/>
      <c r="MKO17" s="1180"/>
      <c r="MKP17" s="1180"/>
      <c r="MKQ17" s="1180"/>
      <c r="MKR17" s="1180"/>
      <c r="MKS17" s="1180"/>
      <c r="MKT17" s="1180"/>
      <c r="MKU17" s="1180"/>
      <c r="MKV17" s="1180"/>
      <c r="MKW17" s="1180"/>
      <c r="MKX17" s="1180"/>
      <c r="MKY17" s="1180"/>
      <c r="MKZ17" s="1180"/>
      <c r="MLA17" s="1180"/>
      <c r="MLB17" s="1180"/>
      <c r="MLC17" s="1180"/>
      <c r="MLD17" s="1180"/>
      <c r="MLE17" s="1180"/>
      <c r="MLF17" s="1180"/>
      <c r="MLG17" s="1180"/>
      <c r="MLH17" s="1180"/>
      <c r="MLI17" s="1180"/>
      <c r="MLJ17" s="1180"/>
      <c r="MLK17" s="1180"/>
      <c r="MLL17" s="1180"/>
      <c r="MLM17" s="1180"/>
      <c r="MLN17" s="1180"/>
      <c r="MLO17" s="1180"/>
      <c r="MLP17" s="1180"/>
      <c r="MLQ17" s="1180"/>
      <c r="MLR17" s="1180"/>
      <c r="MLS17" s="1180"/>
      <c r="MLT17" s="1180"/>
      <c r="MLU17" s="1180"/>
      <c r="MLV17" s="1180"/>
      <c r="MLW17" s="1180"/>
      <c r="MLX17" s="1180"/>
      <c r="MLY17" s="1180"/>
      <c r="MLZ17" s="1180"/>
      <c r="MMA17" s="1180"/>
      <c r="MMB17" s="1180"/>
      <c r="MMC17" s="1180"/>
      <c r="MMD17" s="1180"/>
      <c r="MME17" s="1180"/>
      <c r="MMF17" s="1180"/>
      <c r="MMG17" s="1180"/>
      <c r="MMH17" s="1180"/>
      <c r="MMI17" s="1180"/>
      <c r="MMJ17" s="1180"/>
      <c r="MMK17" s="1180"/>
      <c r="MML17" s="1180"/>
      <c r="MMM17" s="1180"/>
      <c r="MMN17" s="1180"/>
      <c r="MMO17" s="1180"/>
      <c r="MMP17" s="1180"/>
      <c r="MMQ17" s="1180"/>
      <c r="MMR17" s="1180"/>
      <c r="MMS17" s="1180"/>
      <c r="MMT17" s="1180"/>
      <c r="MMU17" s="1180"/>
      <c r="MMV17" s="1180"/>
      <c r="MMW17" s="1180"/>
      <c r="MMX17" s="1180"/>
      <c r="MMY17" s="1180"/>
      <c r="MMZ17" s="1180"/>
      <c r="MNA17" s="1180"/>
      <c r="MNB17" s="1180"/>
      <c r="MNC17" s="1180"/>
      <c r="MND17" s="1180"/>
      <c r="MNE17" s="1180"/>
      <c r="MNF17" s="1180"/>
      <c r="MNG17" s="1180"/>
      <c r="MNH17" s="1180"/>
      <c r="MNI17" s="1180"/>
      <c r="MNJ17" s="1180"/>
      <c r="MNK17" s="1180"/>
      <c r="MNL17" s="1180"/>
      <c r="MNM17" s="1180"/>
      <c r="MNN17" s="1180"/>
      <c r="MNO17" s="1180"/>
      <c r="MNP17" s="1180"/>
      <c r="MNQ17" s="1180"/>
      <c r="MNR17" s="1180"/>
      <c r="MNS17" s="1180"/>
      <c r="MNT17" s="1180"/>
      <c r="MNU17" s="1180"/>
      <c r="MNV17" s="1180"/>
      <c r="MNW17" s="1180"/>
      <c r="MNX17" s="1180"/>
      <c r="MNY17" s="1180"/>
      <c r="MNZ17" s="1180"/>
      <c r="MOA17" s="1180"/>
      <c r="MOB17" s="1180"/>
      <c r="MOC17" s="1180"/>
      <c r="MOD17" s="1180"/>
      <c r="MOE17" s="1180"/>
      <c r="MOF17" s="1180"/>
      <c r="MOG17" s="1180"/>
      <c r="MOH17" s="1180"/>
      <c r="MOI17" s="1180"/>
      <c r="MOJ17" s="1180"/>
      <c r="MOK17" s="1180"/>
      <c r="MOL17" s="1180"/>
      <c r="MOM17" s="1180"/>
      <c r="MON17" s="1180"/>
      <c r="MOO17" s="1180"/>
      <c r="MOP17" s="1180"/>
      <c r="MOQ17" s="1180"/>
      <c r="MOR17" s="1180"/>
      <c r="MOS17" s="1180"/>
      <c r="MOT17" s="1180"/>
      <c r="MOU17" s="1180"/>
      <c r="MOV17" s="1180"/>
      <c r="MOW17" s="1180"/>
      <c r="MOX17" s="1180"/>
      <c r="MOY17" s="1180"/>
      <c r="MOZ17" s="1180"/>
      <c r="MPA17" s="1180"/>
      <c r="MPB17" s="1180"/>
      <c r="MPC17" s="1180"/>
      <c r="MPD17" s="1180"/>
      <c r="MPE17" s="1180"/>
      <c r="MPF17" s="1180"/>
      <c r="MPG17" s="1180"/>
      <c r="MPH17" s="1180"/>
      <c r="MPI17" s="1180"/>
      <c r="MPJ17" s="1180"/>
      <c r="MPK17" s="1180"/>
      <c r="MPL17" s="1180"/>
      <c r="MPM17" s="1180"/>
      <c r="MPN17" s="1180"/>
      <c r="MPO17" s="1180"/>
      <c r="MPP17" s="1180"/>
      <c r="MPQ17" s="1180"/>
      <c r="MPR17" s="1180"/>
      <c r="MPS17" s="1180"/>
      <c r="MPT17" s="1180"/>
      <c r="MPU17" s="1180"/>
      <c r="MPV17" s="1180"/>
      <c r="MPW17" s="1180"/>
      <c r="MPX17" s="1180"/>
      <c r="MPY17" s="1180"/>
      <c r="MPZ17" s="1180"/>
      <c r="MQA17" s="1180"/>
      <c r="MQB17" s="1180"/>
      <c r="MQC17" s="1180"/>
      <c r="MQD17" s="1180"/>
      <c r="MQE17" s="1180"/>
      <c r="MQF17" s="1180"/>
      <c r="MQG17" s="1180"/>
      <c r="MQH17" s="1180"/>
      <c r="MQI17" s="1180"/>
      <c r="MQJ17" s="1180"/>
      <c r="MQK17" s="1180"/>
      <c r="MQL17" s="1180"/>
      <c r="MQM17" s="1180"/>
      <c r="MQN17" s="1180"/>
      <c r="MQO17" s="1180"/>
      <c r="MQP17" s="1180"/>
      <c r="MQQ17" s="1180"/>
      <c r="MQR17" s="1180"/>
      <c r="MQS17" s="1180"/>
      <c r="MQT17" s="1180"/>
      <c r="MQU17" s="1180"/>
      <c r="MQV17" s="1180"/>
      <c r="MQW17" s="1180"/>
      <c r="MQX17" s="1180"/>
      <c r="MQY17" s="1180"/>
      <c r="MQZ17" s="1180"/>
      <c r="MRA17" s="1180"/>
      <c r="MRB17" s="1180"/>
      <c r="MRC17" s="1180"/>
      <c r="MRD17" s="1180"/>
      <c r="MRE17" s="1180"/>
      <c r="MRF17" s="1180"/>
      <c r="MRG17" s="1180"/>
      <c r="MRH17" s="1180"/>
      <c r="MRI17" s="1180"/>
      <c r="MRJ17" s="1180"/>
      <c r="MRK17" s="1180"/>
      <c r="MRL17" s="1180"/>
      <c r="MRM17" s="1180"/>
      <c r="MRN17" s="1180"/>
      <c r="MRO17" s="1180"/>
      <c r="MRP17" s="1180"/>
      <c r="MRQ17" s="1180"/>
      <c r="MRR17" s="1180"/>
      <c r="MRS17" s="1180"/>
      <c r="MRT17" s="1180"/>
      <c r="MRU17" s="1180"/>
      <c r="MRV17" s="1180"/>
      <c r="MRW17" s="1180"/>
      <c r="MRX17" s="1180"/>
      <c r="MRY17" s="1180"/>
      <c r="MRZ17" s="1180"/>
      <c r="MSA17" s="1180"/>
      <c r="MSB17" s="1180"/>
      <c r="MSC17" s="1180"/>
      <c r="MSD17" s="1180"/>
      <c r="MSE17" s="1180"/>
      <c r="MSF17" s="1180"/>
      <c r="MSG17" s="1180"/>
      <c r="MSH17" s="1180"/>
      <c r="MSI17" s="1180"/>
      <c r="MSJ17" s="1180"/>
      <c r="MSK17" s="1180"/>
      <c r="MSL17" s="1180"/>
      <c r="MSM17" s="1180"/>
      <c r="MSN17" s="1180"/>
      <c r="MSO17" s="1180"/>
      <c r="MSP17" s="1180"/>
      <c r="MSQ17" s="1180"/>
      <c r="MSR17" s="1180"/>
      <c r="MSS17" s="1180"/>
      <c r="MST17" s="1180"/>
      <c r="MSU17" s="1180"/>
      <c r="MSV17" s="1180"/>
      <c r="MSW17" s="1180"/>
      <c r="MSX17" s="1180"/>
      <c r="MSY17" s="1180"/>
      <c r="MSZ17" s="1180"/>
      <c r="MTA17" s="1180"/>
      <c r="MTB17" s="1180"/>
      <c r="MTC17" s="1180"/>
      <c r="MTD17" s="1180"/>
      <c r="MTE17" s="1180"/>
      <c r="MTF17" s="1180"/>
      <c r="MTG17" s="1180"/>
      <c r="MTH17" s="1180"/>
      <c r="MTI17" s="1180"/>
      <c r="MTJ17" s="1180"/>
      <c r="MTK17" s="1180"/>
      <c r="MTL17" s="1180"/>
      <c r="MTM17" s="1180"/>
      <c r="MTN17" s="1180"/>
      <c r="MTO17" s="1180"/>
      <c r="MTP17" s="1180"/>
      <c r="MTQ17" s="1180"/>
      <c r="MTR17" s="1180"/>
      <c r="MTS17" s="1180"/>
      <c r="MTT17" s="1180"/>
      <c r="MTU17" s="1180"/>
      <c r="MTV17" s="1180"/>
      <c r="MTW17" s="1180"/>
      <c r="MTX17" s="1180"/>
      <c r="MTY17" s="1180"/>
      <c r="MTZ17" s="1180"/>
      <c r="MUA17" s="1180"/>
      <c r="MUB17" s="1180"/>
      <c r="MUC17" s="1180"/>
      <c r="MUD17" s="1180"/>
      <c r="MUE17" s="1180"/>
      <c r="MUF17" s="1180"/>
      <c r="MUG17" s="1180"/>
      <c r="MUH17" s="1180"/>
      <c r="MUI17" s="1180"/>
      <c r="MUJ17" s="1180"/>
      <c r="MUK17" s="1180"/>
      <c r="MUL17" s="1180"/>
      <c r="MUM17" s="1180"/>
      <c r="MUN17" s="1180"/>
      <c r="MUO17" s="1180"/>
      <c r="MUP17" s="1180"/>
      <c r="MUQ17" s="1180"/>
      <c r="MUR17" s="1180"/>
      <c r="MUS17" s="1180"/>
      <c r="MUT17" s="1180"/>
      <c r="MUU17" s="1180"/>
      <c r="MUV17" s="1180"/>
      <c r="MUW17" s="1180"/>
      <c r="MUX17" s="1180"/>
      <c r="MUY17" s="1180"/>
      <c r="MUZ17" s="1180"/>
      <c r="MVA17" s="1180"/>
      <c r="MVB17" s="1180"/>
      <c r="MVC17" s="1180"/>
      <c r="MVD17" s="1180"/>
      <c r="MVE17" s="1180"/>
      <c r="MVF17" s="1180"/>
      <c r="MVG17" s="1180"/>
      <c r="MVH17" s="1180"/>
      <c r="MVI17" s="1180"/>
      <c r="MVJ17" s="1180"/>
      <c r="MVK17" s="1180"/>
      <c r="MVL17" s="1180"/>
      <c r="MVM17" s="1180"/>
      <c r="MVN17" s="1180"/>
      <c r="MVO17" s="1180"/>
      <c r="MVP17" s="1180"/>
      <c r="MVQ17" s="1180"/>
      <c r="MVR17" s="1180"/>
      <c r="MVS17" s="1180"/>
      <c r="MVT17" s="1180"/>
      <c r="MVU17" s="1180"/>
      <c r="MVV17" s="1180"/>
      <c r="MVW17" s="1180"/>
      <c r="MVX17" s="1180"/>
      <c r="MVY17" s="1180"/>
      <c r="MVZ17" s="1180"/>
      <c r="MWA17" s="1180"/>
      <c r="MWB17" s="1180"/>
      <c r="MWC17" s="1180"/>
      <c r="MWD17" s="1180"/>
      <c r="MWE17" s="1180"/>
      <c r="MWF17" s="1180"/>
      <c r="MWG17" s="1180"/>
      <c r="MWH17" s="1180"/>
      <c r="MWI17" s="1180"/>
      <c r="MWJ17" s="1180"/>
      <c r="MWK17" s="1180"/>
      <c r="MWL17" s="1180"/>
      <c r="MWM17" s="1180"/>
      <c r="MWN17" s="1180"/>
      <c r="MWO17" s="1180"/>
      <c r="MWP17" s="1180"/>
      <c r="MWQ17" s="1180"/>
      <c r="MWR17" s="1180"/>
      <c r="MWS17" s="1180"/>
      <c r="MWT17" s="1180"/>
      <c r="MWU17" s="1180"/>
      <c r="MWV17" s="1180"/>
      <c r="MWW17" s="1180"/>
      <c r="MWX17" s="1180"/>
      <c r="MWY17" s="1180"/>
      <c r="MWZ17" s="1180"/>
      <c r="MXA17" s="1180"/>
      <c r="MXB17" s="1180"/>
      <c r="MXC17" s="1180"/>
      <c r="MXD17" s="1180"/>
      <c r="MXE17" s="1180"/>
      <c r="MXF17" s="1180"/>
      <c r="MXG17" s="1180"/>
      <c r="MXH17" s="1180"/>
      <c r="MXI17" s="1180"/>
      <c r="MXJ17" s="1180"/>
      <c r="MXK17" s="1180"/>
      <c r="MXL17" s="1180"/>
      <c r="MXM17" s="1180"/>
      <c r="MXN17" s="1180"/>
      <c r="MXO17" s="1180"/>
      <c r="MXP17" s="1180"/>
      <c r="MXQ17" s="1180"/>
      <c r="MXR17" s="1180"/>
      <c r="MXS17" s="1180"/>
      <c r="MXT17" s="1180"/>
      <c r="MXU17" s="1180"/>
      <c r="MXV17" s="1180"/>
      <c r="MXW17" s="1180"/>
      <c r="MXX17" s="1180"/>
      <c r="MXY17" s="1180"/>
      <c r="MXZ17" s="1180"/>
      <c r="MYA17" s="1180"/>
      <c r="MYB17" s="1180"/>
      <c r="MYC17" s="1180"/>
      <c r="MYD17" s="1180"/>
      <c r="MYE17" s="1180"/>
      <c r="MYF17" s="1180"/>
      <c r="MYG17" s="1180"/>
      <c r="MYH17" s="1180"/>
      <c r="MYI17" s="1180"/>
      <c r="MYJ17" s="1180"/>
      <c r="MYK17" s="1180"/>
      <c r="MYL17" s="1180"/>
      <c r="MYM17" s="1180"/>
      <c r="MYN17" s="1180"/>
      <c r="MYO17" s="1180"/>
      <c r="MYP17" s="1180"/>
      <c r="MYQ17" s="1180"/>
      <c r="MYR17" s="1180"/>
      <c r="MYS17" s="1180"/>
      <c r="MYT17" s="1180"/>
      <c r="MYU17" s="1180"/>
      <c r="MYV17" s="1180"/>
      <c r="MYW17" s="1180"/>
      <c r="MYX17" s="1180"/>
      <c r="MYY17" s="1180"/>
      <c r="MYZ17" s="1180"/>
      <c r="MZA17" s="1180"/>
      <c r="MZB17" s="1180"/>
      <c r="MZC17" s="1180"/>
      <c r="MZD17" s="1180"/>
      <c r="MZE17" s="1180"/>
      <c r="MZF17" s="1180"/>
      <c r="MZG17" s="1180"/>
      <c r="MZH17" s="1180"/>
      <c r="MZI17" s="1180"/>
      <c r="MZJ17" s="1180"/>
      <c r="MZK17" s="1180"/>
      <c r="MZL17" s="1180"/>
      <c r="MZM17" s="1180"/>
      <c r="MZN17" s="1180"/>
      <c r="MZO17" s="1180"/>
      <c r="MZP17" s="1180"/>
      <c r="MZQ17" s="1180"/>
      <c r="MZR17" s="1180"/>
      <c r="MZS17" s="1180"/>
      <c r="MZT17" s="1180"/>
      <c r="MZU17" s="1180"/>
      <c r="MZV17" s="1180"/>
      <c r="MZW17" s="1180"/>
      <c r="MZX17" s="1180"/>
      <c r="MZY17" s="1180"/>
      <c r="MZZ17" s="1180"/>
      <c r="NAA17" s="1180"/>
      <c r="NAB17" s="1180"/>
      <c r="NAC17" s="1180"/>
      <c r="NAD17" s="1180"/>
      <c r="NAE17" s="1180"/>
      <c r="NAF17" s="1180"/>
      <c r="NAG17" s="1180"/>
      <c r="NAH17" s="1180"/>
      <c r="NAI17" s="1180"/>
      <c r="NAJ17" s="1180"/>
      <c r="NAK17" s="1180"/>
      <c r="NAL17" s="1180"/>
      <c r="NAM17" s="1180"/>
      <c r="NAN17" s="1180"/>
      <c r="NAO17" s="1180"/>
      <c r="NAP17" s="1180"/>
      <c r="NAQ17" s="1180"/>
      <c r="NAR17" s="1180"/>
      <c r="NAS17" s="1180"/>
      <c r="NAT17" s="1180"/>
      <c r="NAU17" s="1180"/>
      <c r="NAV17" s="1180"/>
      <c r="NAW17" s="1180"/>
      <c r="NAX17" s="1180"/>
      <c r="NAY17" s="1180"/>
      <c r="NAZ17" s="1180"/>
      <c r="NBA17" s="1180"/>
      <c r="NBB17" s="1180"/>
      <c r="NBC17" s="1180"/>
      <c r="NBD17" s="1180"/>
      <c r="NBE17" s="1180"/>
      <c r="NBF17" s="1180"/>
      <c r="NBG17" s="1180"/>
      <c r="NBH17" s="1180"/>
      <c r="NBI17" s="1180"/>
      <c r="NBJ17" s="1180"/>
      <c r="NBK17" s="1180"/>
      <c r="NBL17" s="1180"/>
      <c r="NBM17" s="1180"/>
      <c r="NBN17" s="1180"/>
      <c r="NBO17" s="1180"/>
      <c r="NBP17" s="1180"/>
      <c r="NBQ17" s="1180"/>
      <c r="NBR17" s="1180"/>
      <c r="NBS17" s="1180"/>
      <c r="NBT17" s="1180"/>
      <c r="NBU17" s="1180"/>
      <c r="NBV17" s="1180"/>
      <c r="NBW17" s="1180"/>
      <c r="NBX17" s="1180"/>
      <c r="NBY17" s="1180"/>
      <c r="NBZ17" s="1180"/>
      <c r="NCA17" s="1180"/>
      <c r="NCB17" s="1180"/>
      <c r="NCC17" s="1180"/>
      <c r="NCD17" s="1180"/>
      <c r="NCE17" s="1180"/>
      <c r="NCF17" s="1180"/>
      <c r="NCG17" s="1180"/>
      <c r="NCH17" s="1180"/>
      <c r="NCI17" s="1180"/>
      <c r="NCJ17" s="1180"/>
      <c r="NCK17" s="1180"/>
      <c r="NCL17" s="1180"/>
      <c r="NCM17" s="1180"/>
      <c r="NCN17" s="1180"/>
      <c r="NCO17" s="1180"/>
      <c r="NCP17" s="1180"/>
      <c r="NCQ17" s="1180"/>
      <c r="NCR17" s="1180"/>
      <c r="NCS17" s="1180"/>
      <c r="NCT17" s="1180"/>
      <c r="NCU17" s="1180"/>
      <c r="NCV17" s="1180"/>
      <c r="NCW17" s="1180"/>
      <c r="NCX17" s="1180"/>
      <c r="NCY17" s="1180"/>
      <c r="NCZ17" s="1180"/>
      <c r="NDA17" s="1180"/>
      <c r="NDB17" s="1180"/>
      <c r="NDC17" s="1180"/>
      <c r="NDD17" s="1180"/>
      <c r="NDE17" s="1180"/>
      <c r="NDF17" s="1180"/>
      <c r="NDG17" s="1180"/>
      <c r="NDH17" s="1180"/>
      <c r="NDI17" s="1180"/>
      <c r="NDJ17" s="1180"/>
      <c r="NDK17" s="1180"/>
      <c r="NDL17" s="1180"/>
      <c r="NDM17" s="1180"/>
      <c r="NDN17" s="1180"/>
      <c r="NDO17" s="1180"/>
      <c r="NDP17" s="1180"/>
      <c r="NDQ17" s="1180"/>
      <c r="NDR17" s="1180"/>
      <c r="NDS17" s="1180"/>
      <c r="NDT17" s="1180"/>
      <c r="NDU17" s="1180"/>
      <c r="NDV17" s="1180"/>
      <c r="NDW17" s="1180"/>
      <c r="NDX17" s="1180"/>
      <c r="NDY17" s="1180"/>
      <c r="NDZ17" s="1180"/>
      <c r="NEA17" s="1180"/>
      <c r="NEB17" s="1180"/>
      <c r="NEC17" s="1180"/>
      <c r="NED17" s="1180"/>
      <c r="NEE17" s="1180"/>
      <c r="NEF17" s="1180"/>
      <c r="NEG17" s="1180"/>
      <c r="NEH17" s="1180"/>
      <c r="NEI17" s="1180"/>
      <c r="NEJ17" s="1180"/>
      <c r="NEK17" s="1180"/>
      <c r="NEL17" s="1180"/>
      <c r="NEM17" s="1180"/>
      <c r="NEN17" s="1180"/>
      <c r="NEO17" s="1180"/>
      <c r="NEP17" s="1180"/>
      <c r="NEQ17" s="1180"/>
      <c r="NER17" s="1180"/>
      <c r="NES17" s="1180"/>
      <c r="NET17" s="1180"/>
      <c r="NEU17" s="1180"/>
      <c r="NEV17" s="1180"/>
      <c r="NEW17" s="1180"/>
      <c r="NEX17" s="1180"/>
      <c r="NEY17" s="1180"/>
      <c r="NEZ17" s="1180"/>
      <c r="NFA17" s="1180"/>
      <c r="NFB17" s="1180"/>
      <c r="NFC17" s="1180"/>
      <c r="NFD17" s="1180"/>
      <c r="NFE17" s="1180"/>
      <c r="NFF17" s="1180"/>
      <c r="NFG17" s="1180"/>
      <c r="NFH17" s="1180"/>
      <c r="NFI17" s="1180"/>
      <c r="NFJ17" s="1180"/>
      <c r="NFK17" s="1180"/>
      <c r="NFL17" s="1180"/>
      <c r="NFM17" s="1180"/>
      <c r="NFN17" s="1180"/>
      <c r="NFO17" s="1180"/>
      <c r="NFP17" s="1180"/>
      <c r="NFQ17" s="1180"/>
      <c r="NFR17" s="1180"/>
      <c r="NFS17" s="1180"/>
      <c r="NFT17" s="1180"/>
      <c r="NFU17" s="1180"/>
      <c r="NFV17" s="1180"/>
      <c r="NFW17" s="1180"/>
      <c r="NFX17" s="1180"/>
      <c r="NFY17" s="1180"/>
      <c r="NFZ17" s="1180"/>
      <c r="NGA17" s="1180"/>
      <c r="NGB17" s="1180"/>
      <c r="NGC17" s="1180"/>
      <c r="NGD17" s="1180"/>
      <c r="NGE17" s="1180"/>
      <c r="NGF17" s="1180"/>
      <c r="NGG17" s="1180"/>
      <c r="NGH17" s="1180"/>
      <c r="NGI17" s="1180"/>
      <c r="NGJ17" s="1180"/>
      <c r="NGK17" s="1180"/>
      <c r="NGL17" s="1180"/>
      <c r="NGM17" s="1180"/>
      <c r="NGN17" s="1180"/>
      <c r="NGO17" s="1180"/>
      <c r="NGP17" s="1180"/>
      <c r="NGQ17" s="1180"/>
      <c r="NGR17" s="1180"/>
      <c r="NGS17" s="1180"/>
      <c r="NGT17" s="1180"/>
      <c r="NGU17" s="1180"/>
      <c r="NGV17" s="1180"/>
      <c r="NGW17" s="1180"/>
      <c r="NGX17" s="1180"/>
      <c r="NGY17" s="1180"/>
      <c r="NGZ17" s="1180"/>
      <c r="NHA17" s="1180"/>
      <c r="NHB17" s="1180"/>
      <c r="NHC17" s="1180"/>
      <c r="NHD17" s="1180"/>
      <c r="NHE17" s="1180"/>
      <c r="NHF17" s="1180"/>
      <c r="NHG17" s="1180"/>
      <c r="NHH17" s="1180"/>
      <c r="NHI17" s="1180"/>
      <c r="NHJ17" s="1180"/>
      <c r="NHK17" s="1180"/>
      <c r="NHL17" s="1180"/>
      <c r="NHM17" s="1180"/>
      <c r="NHN17" s="1180"/>
      <c r="NHO17" s="1180"/>
      <c r="NHP17" s="1180"/>
      <c r="NHQ17" s="1180"/>
      <c r="NHR17" s="1180"/>
      <c r="NHS17" s="1180"/>
      <c r="NHT17" s="1180"/>
      <c r="NHU17" s="1180"/>
      <c r="NHV17" s="1180"/>
      <c r="NHW17" s="1180"/>
      <c r="NHX17" s="1180"/>
      <c r="NHY17" s="1180"/>
      <c r="NHZ17" s="1180"/>
      <c r="NIA17" s="1180"/>
      <c r="NIB17" s="1180"/>
      <c r="NIC17" s="1180"/>
      <c r="NID17" s="1180"/>
      <c r="NIE17" s="1180"/>
      <c r="NIF17" s="1180"/>
      <c r="NIG17" s="1180"/>
      <c r="NIH17" s="1180"/>
      <c r="NII17" s="1180"/>
      <c r="NIJ17" s="1180"/>
      <c r="NIK17" s="1180"/>
      <c r="NIL17" s="1180"/>
      <c r="NIM17" s="1180"/>
      <c r="NIN17" s="1180"/>
      <c r="NIO17" s="1180"/>
      <c r="NIP17" s="1180"/>
      <c r="NIQ17" s="1180"/>
      <c r="NIR17" s="1180"/>
      <c r="NIS17" s="1180"/>
      <c r="NIT17" s="1180"/>
      <c r="NIU17" s="1180"/>
      <c r="NIV17" s="1180"/>
      <c r="NIW17" s="1180"/>
      <c r="NIX17" s="1180"/>
      <c r="NIY17" s="1180"/>
      <c r="NIZ17" s="1180"/>
      <c r="NJA17" s="1180"/>
      <c r="NJB17" s="1180"/>
      <c r="NJC17" s="1180"/>
      <c r="NJD17" s="1180"/>
      <c r="NJE17" s="1180"/>
      <c r="NJF17" s="1180"/>
      <c r="NJG17" s="1180"/>
      <c r="NJH17" s="1180"/>
      <c r="NJI17" s="1180"/>
      <c r="NJJ17" s="1180"/>
      <c r="NJK17" s="1180"/>
      <c r="NJL17" s="1180"/>
      <c r="NJM17" s="1180"/>
      <c r="NJN17" s="1180"/>
      <c r="NJO17" s="1180"/>
      <c r="NJP17" s="1180"/>
      <c r="NJQ17" s="1180"/>
      <c r="NJR17" s="1180"/>
      <c r="NJS17" s="1180"/>
      <c r="NJT17" s="1180"/>
      <c r="NJU17" s="1180"/>
      <c r="NJV17" s="1180"/>
      <c r="NJW17" s="1180"/>
      <c r="NJX17" s="1180"/>
      <c r="NJY17" s="1180"/>
      <c r="NJZ17" s="1180"/>
      <c r="NKA17" s="1180"/>
      <c r="NKB17" s="1180"/>
      <c r="NKC17" s="1180"/>
      <c r="NKD17" s="1180"/>
      <c r="NKE17" s="1180"/>
      <c r="NKF17" s="1180"/>
      <c r="NKG17" s="1180"/>
      <c r="NKH17" s="1180"/>
      <c r="NKI17" s="1180"/>
      <c r="NKJ17" s="1180"/>
      <c r="NKK17" s="1180"/>
      <c r="NKL17" s="1180"/>
      <c r="NKM17" s="1180"/>
      <c r="NKN17" s="1180"/>
      <c r="NKO17" s="1180"/>
      <c r="NKP17" s="1180"/>
      <c r="NKQ17" s="1180"/>
      <c r="NKR17" s="1180"/>
      <c r="NKS17" s="1180"/>
      <c r="NKT17" s="1180"/>
      <c r="NKU17" s="1180"/>
      <c r="NKV17" s="1180"/>
      <c r="NKW17" s="1180"/>
      <c r="NKX17" s="1180"/>
      <c r="NKY17" s="1180"/>
      <c r="NKZ17" s="1180"/>
      <c r="NLA17" s="1180"/>
      <c r="NLB17" s="1180"/>
      <c r="NLC17" s="1180"/>
      <c r="NLD17" s="1180"/>
      <c r="NLE17" s="1180"/>
      <c r="NLF17" s="1180"/>
      <c r="NLG17" s="1180"/>
      <c r="NLH17" s="1180"/>
      <c r="NLI17" s="1180"/>
      <c r="NLJ17" s="1180"/>
      <c r="NLK17" s="1180"/>
      <c r="NLL17" s="1180"/>
      <c r="NLM17" s="1180"/>
      <c r="NLN17" s="1180"/>
      <c r="NLO17" s="1180"/>
      <c r="NLP17" s="1180"/>
      <c r="NLQ17" s="1180"/>
      <c r="NLR17" s="1180"/>
      <c r="NLS17" s="1180"/>
      <c r="NLT17" s="1180"/>
      <c r="NLU17" s="1180"/>
      <c r="NLV17" s="1180"/>
      <c r="NLW17" s="1180"/>
      <c r="NLX17" s="1180"/>
      <c r="NLY17" s="1180"/>
      <c r="NLZ17" s="1180"/>
      <c r="NMA17" s="1180"/>
      <c r="NMB17" s="1180"/>
      <c r="NMC17" s="1180"/>
      <c r="NMD17" s="1180"/>
      <c r="NME17" s="1180"/>
      <c r="NMF17" s="1180"/>
      <c r="NMG17" s="1180"/>
      <c r="NMH17" s="1180"/>
      <c r="NMI17" s="1180"/>
      <c r="NMJ17" s="1180"/>
      <c r="NMK17" s="1180"/>
      <c r="NML17" s="1180"/>
      <c r="NMM17" s="1180"/>
      <c r="NMN17" s="1180"/>
      <c r="NMO17" s="1180"/>
      <c r="NMP17" s="1180"/>
      <c r="NMQ17" s="1180"/>
      <c r="NMR17" s="1180"/>
      <c r="NMS17" s="1180"/>
      <c r="NMT17" s="1180"/>
      <c r="NMU17" s="1180"/>
      <c r="NMV17" s="1180"/>
      <c r="NMW17" s="1180"/>
      <c r="NMX17" s="1180"/>
      <c r="NMY17" s="1180"/>
      <c r="NMZ17" s="1180"/>
      <c r="NNA17" s="1180"/>
      <c r="NNB17" s="1180"/>
      <c r="NNC17" s="1180"/>
      <c r="NND17" s="1180"/>
      <c r="NNE17" s="1180"/>
      <c r="NNF17" s="1180"/>
      <c r="NNG17" s="1180"/>
      <c r="NNH17" s="1180"/>
      <c r="NNI17" s="1180"/>
      <c r="NNJ17" s="1180"/>
      <c r="NNK17" s="1180"/>
      <c r="NNL17" s="1180"/>
      <c r="NNM17" s="1180"/>
      <c r="NNN17" s="1180"/>
      <c r="NNO17" s="1180"/>
      <c r="NNP17" s="1180"/>
      <c r="NNQ17" s="1180"/>
      <c r="NNR17" s="1180"/>
      <c r="NNS17" s="1180"/>
      <c r="NNT17" s="1180"/>
      <c r="NNU17" s="1180"/>
      <c r="NNV17" s="1180"/>
      <c r="NNW17" s="1180"/>
      <c r="NNX17" s="1180"/>
      <c r="NNY17" s="1180"/>
      <c r="NNZ17" s="1180"/>
      <c r="NOA17" s="1180"/>
      <c r="NOB17" s="1180"/>
      <c r="NOC17" s="1180"/>
      <c r="NOD17" s="1180"/>
      <c r="NOE17" s="1180"/>
      <c r="NOF17" s="1180"/>
      <c r="NOG17" s="1180"/>
      <c r="NOH17" s="1180"/>
      <c r="NOI17" s="1180"/>
      <c r="NOJ17" s="1180"/>
      <c r="NOK17" s="1180"/>
      <c r="NOL17" s="1180"/>
      <c r="NOM17" s="1180"/>
      <c r="NON17" s="1180"/>
      <c r="NOO17" s="1180"/>
      <c r="NOP17" s="1180"/>
      <c r="NOQ17" s="1180"/>
      <c r="NOR17" s="1180"/>
      <c r="NOS17" s="1180"/>
      <c r="NOT17" s="1180"/>
      <c r="NOU17" s="1180"/>
      <c r="NOV17" s="1180"/>
      <c r="NOW17" s="1180"/>
      <c r="NOX17" s="1180"/>
      <c r="NOY17" s="1180"/>
      <c r="NOZ17" s="1180"/>
      <c r="NPA17" s="1180"/>
      <c r="NPB17" s="1180"/>
      <c r="NPC17" s="1180"/>
      <c r="NPD17" s="1180"/>
      <c r="NPE17" s="1180"/>
      <c r="NPF17" s="1180"/>
      <c r="NPG17" s="1180"/>
      <c r="NPH17" s="1180"/>
      <c r="NPI17" s="1180"/>
      <c r="NPJ17" s="1180"/>
      <c r="NPK17" s="1180"/>
      <c r="NPL17" s="1180"/>
      <c r="NPM17" s="1180"/>
      <c r="NPN17" s="1180"/>
      <c r="NPO17" s="1180"/>
      <c r="NPP17" s="1180"/>
      <c r="NPQ17" s="1180"/>
      <c r="NPR17" s="1180"/>
      <c r="NPS17" s="1180"/>
      <c r="NPT17" s="1180"/>
      <c r="NPU17" s="1180"/>
      <c r="NPV17" s="1180"/>
      <c r="NPW17" s="1180"/>
      <c r="NPX17" s="1180"/>
      <c r="NPY17" s="1180"/>
      <c r="NPZ17" s="1180"/>
      <c r="NQA17" s="1180"/>
      <c r="NQB17" s="1180"/>
      <c r="NQC17" s="1180"/>
      <c r="NQD17" s="1180"/>
      <c r="NQE17" s="1180"/>
      <c r="NQF17" s="1180"/>
      <c r="NQG17" s="1180"/>
      <c r="NQH17" s="1180"/>
      <c r="NQI17" s="1180"/>
      <c r="NQJ17" s="1180"/>
      <c r="NQK17" s="1180"/>
      <c r="NQL17" s="1180"/>
      <c r="NQM17" s="1180"/>
      <c r="NQN17" s="1180"/>
      <c r="NQO17" s="1180"/>
      <c r="NQP17" s="1180"/>
      <c r="NQQ17" s="1180"/>
      <c r="NQR17" s="1180"/>
      <c r="NQS17" s="1180"/>
      <c r="NQT17" s="1180"/>
      <c r="NQU17" s="1180"/>
      <c r="NQV17" s="1180"/>
      <c r="NQW17" s="1180"/>
      <c r="NQX17" s="1180"/>
      <c r="NQY17" s="1180"/>
      <c r="NQZ17" s="1180"/>
      <c r="NRA17" s="1180"/>
      <c r="NRB17" s="1180"/>
      <c r="NRC17" s="1180"/>
      <c r="NRD17" s="1180"/>
      <c r="NRE17" s="1180"/>
      <c r="NRF17" s="1180"/>
      <c r="NRG17" s="1180"/>
      <c r="NRH17" s="1180"/>
      <c r="NRI17" s="1180"/>
      <c r="NRJ17" s="1180"/>
      <c r="NRK17" s="1180"/>
      <c r="NRL17" s="1180"/>
      <c r="NRM17" s="1180"/>
      <c r="NRN17" s="1180"/>
      <c r="NRO17" s="1180"/>
      <c r="NRP17" s="1180"/>
      <c r="NRQ17" s="1180"/>
      <c r="NRR17" s="1180"/>
      <c r="NRS17" s="1180"/>
      <c r="NRT17" s="1180"/>
      <c r="NRU17" s="1180"/>
      <c r="NRV17" s="1180"/>
      <c r="NRW17" s="1180"/>
      <c r="NRX17" s="1180"/>
      <c r="NRY17" s="1180"/>
      <c r="NRZ17" s="1180"/>
      <c r="NSA17" s="1180"/>
      <c r="NSB17" s="1180"/>
      <c r="NSC17" s="1180"/>
      <c r="NSD17" s="1180"/>
      <c r="NSE17" s="1180"/>
      <c r="NSF17" s="1180"/>
      <c r="NSG17" s="1180"/>
      <c r="NSH17" s="1180"/>
      <c r="NSI17" s="1180"/>
      <c r="NSJ17" s="1180"/>
      <c r="NSK17" s="1180"/>
      <c r="NSL17" s="1180"/>
      <c r="NSM17" s="1180"/>
      <c r="NSN17" s="1180"/>
      <c r="NSO17" s="1180"/>
      <c r="NSP17" s="1180"/>
      <c r="NSQ17" s="1180"/>
      <c r="NSR17" s="1180"/>
      <c r="NSS17" s="1180"/>
      <c r="NST17" s="1180"/>
      <c r="NSU17" s="1180"/>
      <c r="NSV17" s="1180"/>
      <c r="NSW17" s="1180"/>
      <c r="NSX17" s="1180"/>
      <c r="NSY17" s="1180"/>
      <c r="NSZ17" s="1180"/>
      <c r="NTA17" s="1180"/>
      <c r="NTB17" s="1180"/>
      <c r="NTC17" s="1180"/>
      <c r="NTD17" s="1180"/>
      <c r="NTE17" s="1180"/>
      <c r="NTF17" s="1180"/>
      <c r="NTG17" s="1180"/>
      <c r="NTH17" s="1180"/>
      <c r="NTI17" s="1180"/>
      <c r="NTJ17" s="1180"/>
      <c r="NTK17" s="1180"/>
      <c r="NTL17" s="1180"/>
      <c r="NTM17" s="1180"/>
      <c r="NTN17" s="1180"/>
      <c r="NTO17" s="1180"/>
      <c r="NTP17" s="1180"/>
      <c r="NTQ17" s="1180"/>
      <c r="NTR17" s="1180"/>
      <c r="NTS17" s="1180"/>
      <c r="NTT17" s="1180"/>
      <c r="NTU17" s="1180"/>
      <c r="NTV17" s="1180"/>
      <c r="NTW17" s="1180"/>
      <c r="NTX17" s="1180"/>
      <c r="NTY17" s="1180"/>
      <c r="NTZ17" s="1180"/>
      <c r="NUA17" s="1180"/>
      <c r="NUB17" s="1180"/>
      <c r="NUC17" s="1180"/>
      <c r="NUD17" s="1180"/>
      <c r="NUE17" s="1180"/>
      <c r="NUF17" s="1180"/>
      <c r="NUG17" s="1180"/>
      <c r="NUH17" s="1180"/>
      <c r="NUI17" s="1180"/>
      <c r="NUJ17" s="1180"/>
      <c r="NUK17" s="1180"/>
      <c r="NUL17" s="1180"/>
      <c r="NUM17" s="1180"/>
      <c r="NUN17" s="1180"/>
      <c r="NUO17" s="1180"/>
      <c r="NUP17" s="1180"/>
      <c r="NUQ17" s="1180"/>
      <c r="NUR17" s="1180"/>
      <c r="NUS17" s="1180"/>
      <c r="NUT17" s="1180"/>
      <c r="NUU17" s="1180"/>
      <c r="NUV17" s="1180"/>
      <c r="NUW17" s="1180"/>
      <c r="NUX17" s="1180"/>
      <c r="NUY17" s="1180"/>
      <c r="NUZ17" s="1180"/>
      <c r="NVA17" s="1180"/>
      <c r="NVB17" s="1180"/>
      <c r="NVC17" s="1180"/>
      <c r="NVD17" s="1180"/>
      <c r="NVE17" s="1180"/>
      <c r="NVF17" s="1180"/>
      <c r="NVG17" s="1180"/>
      <c r="NVH17" s="1180"/>
      <c r="NVI17" s="1180"/>
      <c r="NVJ17" s="1180"/>
      <c r="NVK17" s="1180"/>
      <c r="NVL17" s="1180"/>
      <c r="NVM17" s="1180"/>
      <c r="NVN17" s="1180"/>
      <c r="NVO17" s="1180"/>
      <c r="NVP17" s="1180"/>
      <c r="NVQ17" s="1180"/>
      <c r="NVR17" s="1180"/>
      <c r="NVS17" s="1180"/>
      <c r="NVT17" s="1180"/>
      <c r="NVU17" s="1180"/>
      <c r="NVV17" s="1180"/>
      <c r="NVW17" s="1180"/>
      <c r="NVX17" s="1180"/>
      <c r="NVY17" s="1180"/>
      <c r="NVZ17" s="1180"/>
      <c r="NWA17" s="1180"/>
      <c r="NWB17" s="1180"/>
      <c r="NWC17" s="1180"/>
      <c r="NWD17" s="1180"/>
      <c r="NWE17" s="1180"/>
      <c r="NWF17" s="1180"/>
      <c r="NWG17" s="1180"/>
      <c r="NWH17" s="1180"/>
      <c r="NWI17" s="1180"/>
      <c r="NWJ17" s="1180"/>
      <c r="NWK17" s="1180"/>
      <c r="NWL17" s="1180"/>
      <c r="NWM17" s="1180"/>
      <c r="NWN17" s="1180"/>
      <c r="NWO17" s="1180"/>
      <c r="NWP17" s="1180"/>
      <c r="NWQ17" s="1180"/>
      <c r="NWR17" s="1180"/>
      <c r="NWS17" s="1180"/>
      <c r="NWT17" s="1180"/>
      <c r="NWU17" s="1180"/>
      <c r="NWV17" s="1180"/>
      <c r="NWW17" s="1180"/>
      <c r="NWX17" s="1180"/>
      <c r="NWY17" s="1180"/>
      <c r="NWZ17" s="1180"/>
      <c r="NXA17" s="1180"/>
      <c r="NXB17" s="1180"/>
      <c r="NXC17" s="1180"/>
      <c r="NXD17" s="1180"/>
      <c r="NXE17" s="1180"/>
      <c r="NXF17" s="1180"/>
      <c r="NXG17" s="1180"/>
      <c r="NXH17" s="1180"/>
      <c r="NXI17" s="1180"/>
      <c r="NXJ17" s="1180"/>
      <c r="NXK17" s="1180"/>
      <c r="NXL17" s="1180"/>
      <c r="NXM17" s="1180"/>
      <c r="NXN17" s="1180"/>
      <c r="NXO17" s="1180"/>
      <c r="NXP17" s="1180"/>
      <c r="NXQ17" s="1180"/>
      <c r="NXR17" s="1180"/>
      <c r="NXS17" s="1180"/>
      <c r="NXT17" s="1180"/>
      <c r="NXU17" s="1180"/>
      <c r="NXV17" s="1180"/>
      <c r="NXW17" s="1180"/>
      <c r="NXX17" s="1180"/>
      <c r="NXY17" s="1180"/>
      <c r="NXZ17" s="1180"/>
      <c r="NYA17" s="1180"/>
      <c r="NYB17" s="1180"/>
      <c r="NYC17" s="1180"/>
      <c r="NYD17" s="1180"/>
      <c r="NYE17" s="1180"/>
      <c r="NYF17" s="1180"/>
      <c r="NYG17" s="1180"/>
      <c r="NYH17" s="1180"/>
      <c r="NYI17" s="1180"/>
      <c r="NYJ17" s="1180"/>
      <c r="NYK17" s="1180"/>
      <c r="NYL17" s="1180"/>
      <c r="NYM17" s="1180"/>
      <c r="NYN17" s="1180"/>
      <c r="NYO17" s="1180"/>
      <c r="NYP17" s="1180"/>
      <c r="NYQ17" s="1180"/>
      <c r="NYR17" s="1180"/>
      <c r="NYS17" s="1180"/>
      <c r="NYT17" s="1180"/>
      <c r="NYU17" s="1180"/>
      <c r="NYV17" s="1180"/>
      <c r="NYW17" s="1180"/>
      <c r="NYX17" s="1180"/>
      <c r="NYY17" s="1180"/>
      <c r="NYZ17" s="1180"/>
      <c r="NZA17" s="1180"/>
      <c r="NZB17" s="1180"/>
      <c r="NZC17" s="1180"/>
      <c r="NZD17" s="1180"/>
      <c r="NZE17" s="1180"/>
      <c r="NZF17" s="1180"/>
      <c r="NZG17" s="1180"/>
      <c r="NZH17" s="1180"/>
      <c r="NZI17" s="1180"/>
      <c r="NZJ17" s="1180"/>
      <c r="NZK17" s="1180"/>
      <c r="NZL17" s="1180"/>
      <c r="NZM17" s="1180"/>
      <c r="NZN17" s="1180"/>
      <c r="NZO17" s="1180"/>
      <c r="NZP17" s="1180"/>
      <c r="NZQ17" s="1180"/>
      <c r="NZR17" s="1180"/>
      <c r="NZS17" s="1180"/>
      <c r="NZT17" s="1180"/>
      <c r="NZU17" s="1180"/>
      <c r="NZV17" s="1180"/>
      <c r="NZW17" s="1180"/>
      <c r="NZX17" s="1180"/>
      <c r="NZY17" s="1180"/>
      <c r="NZZ17" s="1180"/>
      <c r="OAA17" s="1180"/>
      <c r="OAB17" s="1180"/>
      <c r="OAC17" s="1180"/>
      <c r="OAD17" s="1180"/>
      <c r="OAE17" s="1180"/>
      <c r="OAF17" s="1180"/>
      <c r="OAG17" s="1180"/>
      <c r="OAH17" s="1180"/>
      <c r="OAI17" s="1180"/>
      <c r="OAJ17" s="1180"/>
      <c r="OAK17" s="1180"/>
      <c r="OAL17" s="1180"/>
      <c r="OAM17" s="1180"/>
      <c r="OAN17" s="1180"/>
      <c r="OAO17" s="1180"/>
      <c r="OAP17" s="1180"/>
      <c r="OAQ17" s="1180"/>
      <c r="OAR17" s="1180"/>
      <c r="OAS17" s="1180"/>
      <c r="OAT17" s="1180"/>
      <c r="OAU17" s="1180"/>
      <c r="OAV17" s="1180"/>
      <c r="OAW17" s="1180"/>
      <c r="OAX17" s="1180"/>
      <c r="OAY17" s="1180"/>
      <c r="OAZ17" s="1180"/>
      <c r="OBA17" s="1180"/>
      <c r="OBB17" s="1180"/>
      <c r="OBC17" s="1180"/>
      <c r="OBD17" s="1180"/>
      <c r="OBE17" s="1180"/>
      <c r="OBF17" s="1180"/>
      <c r="OBG17" s="1180"/>
      <c r="OBH17" s="1180"/>
      <c r="OBI17" s="1180"/>
      <c r="OBJ17" s="1180"/>
      <c r="OBK17" s="1180"/>
      <c r="OBL17" s="1180"/>
      <c r="OBM17" s="1180"/>
      <c r="OBN17" s="1180"/>
      <c r="OBO17" s="1180"/>
      <c r="OBP17" s="1180"/>
      <c r="OBQ17" s="1180"/>
      <c r="OBR17" s="1180"/>
      <c r="OBS17" s="1180"/>
      <c r="OBT17" s="1180"/>
      <c r="OBU17" s="1180"/>
      <c r="OBV17" s="1180"/>
      <c r="OBW17" s="1180"/>
      <c r="OBX17" s="1180"/>
      <c r="OBY17" s="1180"/>
      <c r="OBZ17" s="1180"/>
      <c r="OCA17" s="1180"/>
      <c r="OCB17" s="1180"/>
      <c r="OCC17" s="1180"/>
      <c r="OCD17" s="1180"/>
      <c r="OCE17" s="1180"/>
      <c r="OCF17" s="1180"/>
      <c r="OCG17" s="1180"/>
      <c r="OCH17" s="1180"/>
      <c r="OCI17" s="1180"/>
      <c r="OCJ17" s="1180"/>
      <c r="OCK17" s="1180"/>
      <c r="OCL17" s="1180"/>
      <c r="OCM17" s="1180"/>
      <c r="OCN17" s="1180"/>
      <c r="OCO17" s="1180"/>
      <c r="OCP17" s="1180"/>
      <c r="OCQ17" s="1180"/>
      <c r="OCR17" s="1180"/>
      <c r="OCS17" s="1180"/>
      <c r="OCT17" s="1180"/>
      <c r="OCU17" s="1180"/>
      <c r="OCV17" s="1180"/>
      <c r="OCW17" s="1180"/>
      <c r="OCX17" s="1180"/>
      <c r="OCY17" s="1180"/>
      <c r="OCZ17" s="1180"/>
      <c r="ODA17" s="1180"/>
      <c r="ODB17" s="1180"/>
      <c r="ODC17" s="1180"/>
      <c r="ODD17" s="1180"/>
      <c r="ODE17" s="1180"/>
      <c r="ODF17" s="1180"/>
      <c r="ODG17" s="1180"/>
      <c r="ODH17" s="1180"/>
      <c r="ODI17" s="1180"/>
      <c r="ODJ17" s="1180"/>
      <c r="ODK17" s="1180"/>
      <c r="ODL17" s="1180"/>
      <c r="ODM17" s="1180"/>
      <c r="ODN17" s="1180"/>
      <c r="ODO17" s="1180"/>
      <c r="ODP17" s="1180"/>
      <c r="ODQ17" s="1180"/>
      <c r="ODR17" s="1180"/>
      <c r="ODS17" s="1180"/>
      <c r="ODT17" s="1180"/>
      <c r="ODU17" s="1180"/>
      <c r="ODV17" s="1180"/>
      <c r="ODW17" s="1180"/>
      <c r="ODX17" s="1180"/>
      <c r="ODY17" s="1180"/>
      <c r="ODZ17" s="1180"/>
      <c r="OEA17" s="1180"/>
      <c r="OEB17" s="1180"/>
      <c r="OEC17" s="1180"/>
      <c r="OED17" s="1180"/>
      <c r="OEE17" s="1180"/>
      <c r="OEF17" s="1180"/>
      <c r="OEG17" s="1180"/>
      <c r="OEH17" s="1180"/>
      <c r="OEI17" s="1180"/>
      <c r="OEJ17" s="1180"/>
      <c r="OEK17" s="1180"/>
      <c r="OEL17" s="1180"/>
      <c r="OEM17" s="1180"/>
      <c r="OEN17" s="1180"/>
      <c r="OEO17" s="1180"/>
      <c r="OEP17" s="1180"/>
      <c r="OEQ17" s="1180"/>
      <c r="OER17" s="1180"/>
      <c r="OES17" s="1180"/>
      <c r="OET17" s="1180"/>
      <c r="OEU17" s="1180"/>
      <c r="OEV17" s="1180"/>
      <c r="OEW17" s="1180"/>
      <c r="OEX17" s="1180"/>
      <c r="OEY17" s="1180"/>
      <c r="OEZ17" s="1180"/>
      <c r="OFA17" s="1180"/>
      <c r="OFB17" s="1180"/>
      <c r="OFC17" s="1180"/>
      <c r="OFD17" s="1180"/>
      <c r="OFE17" s="1180"/>
      <c r="OFF17" s="1180"/>
      <c r="OFG17" s="1180"/>
      <c r="OFH17" s="1180"/>
      <c r="OFI17" s="1180"/>
      <c r="OFJ17" s="1180"/>
      <c r="OFK17" s="1180"/>
      <c r="OFL17" s="1180"/>
      <c r="OFM17" s="1180"/>
      <c r="OFN17" s="1180"/>
      <c r="OFO17" s="1180"/>
      <c r="OFP17" s="1180"/>
      <c r="OFQ17" s="1180"/>
      <c r="OFR17" s="1180"/>
      <c r="OFS17" s="1180"/>
      <c r="OFT17" s="1180"/>
      <c r="OFU17" s="1180"/>
      <c r="OFV17" s="1180"/>
      <c r="OFW17" s="1180"/>
      <c r="OFX17" s="1180"/>
      <c r="OFY17" s="1180"/>
      <c r="OFZ17" s="1180"/>
      <c r="OGA17" s="1180"/>
      <c r="OGB17" s="1180"/>
      <c r="OGC17" s="1180"/>
      <c r="OGD17" s="1180"/>
      <c r="OGE17" s="1180"/>
      <c r="OGF17" s="1180"/>
      <c r="OGG17" s="1180"/>
      <c r="OGH17" s="1180"/>
      <c r="OGI17" s="1180"/>
      <c r="OGJ17" s="1180"/>
      <c r="OGK17" s="1180"/>
      <c r="OGL17" s="1180"/>
      <c r="OGM17" s="1180"/>
      <c r="OGN17" s="1180"/>
      <c r="OGO17" s="1180"/>
      <c r="OGP17" s="1180"/>
      <c r="OGQ17" s="1180"/>
      <c r="OGR17" s="1180"/>
      <c r="OGS17" s="1180"/>
      <c r="OGT17" s="1180"/>
      <c r="OGU17" s="1180"/>
      <c r="OGV17" s="1180"/>
      <c r="OGW17" s="1180"/>
      <c r="OGX17" s="1180"/>
      <c r="OGY17" s="1180"/>
      <c r="OGZ17" s="1180"/>
      <c r="OHA17" s="1180"/>
      <c r="OHB17" s="1180"/>
      <c r="OHC17" s="1180"/>
      <c r="OHD17" s="1180"/>
      <c r="OHE17" s="1180"/>
      <c r="OHF17" s="1180"/>
      <c r="OHG17" s="1180"/>
      <c r="OHH17" s="1180"/>
      <c r="OHI17" s="1180"/>
      <c r="OHJ17" s="1180"/>
      <c r="OHK17" s="1180"/>
      <c r="OHL17" s="1180"/>
      <c r="OHM17" s="1180"/>
      <c r="OHN17" s="1180"/>
      <c r="OHO17" s="1180"/>
      <c r="OHP17" s="1180"/>
      <c r="OHQ17" s="1180"/>
      <c r="OHR17" s="1180"/>
      <c r="OHS17" s="1180"/>
      <c r="OHT17" s="1180"/>
      <c r="OHU17" s="1180"/>
      <c r="OHV17" s="1180"/>
      <c r="OHW17" s="1180"/>
      <c r="OHX17" s="1180"/>
      <c r="OHY17" s="1180"/>
      <c r="OHZ17" s="1180"/>
      <c r="OIA17" s="1180"/>
      <c r="OIB17" s="1180"/>
      <c r="OIC17" s="1180"/>
      <c r="OID17" s="1180"/>
      <c r="OIE17" s="1180"/>
      <c r="OIF17" s="1180"/>
      <c r="OIG17" s="1180"/>
      <c r="OIH17" s="1180"/>
      <c r="OII17" s="1180"/>
      <c r="OIJ17" s="1180"/>
      <c r="OIK17" s="1180"/>
      <c r="OIL17" s="1180"/>
      <c r="OIM17" s="1180"/>
      <c r="OIN17" s="1180"/>
      <c r="OIO17" s="1180"/>
      <c r="OIP17" s="1180"/>
      <c r="OIQ17" s="1180"/>
      <c r="OIR17" s="1180"/>
      <c r="OIS17" s="1180"/>
      <c r="OIT17" s="1180"/>
      <c r="OIU17" s="1180"/>
      <c r="OIV17" s="1180"/>
      <c r="OIW17" s="1180"/>
      <c r="OIX17" s="1180"/>
      <c r="OIY17" s="1180"/>
      <c r="OIZ17" s="1180"/>
      <c r="OJA17" s="1180"/>
      <c r="OJB17" s="1180"/>
      <c r="OJC17" s="1180"/>
      <c r="OJD17" s="1180"/>
      <c r="OJE17" s="1180"/>
      <c r="OJF17" s="1180"/>
      <c r="OJG17" s="1180"/>
      <c r="OJH17" s="1180"/>
      <c r="OJI17" s="1180"/>
      <c r="OJJ17" s="1180"/>
      <c r="OJK17" s="1180"/>
      <c r="OJL17" s="1180"/>
      <c r="OJM17" s="1180"/>
      <c r="OJN17" s="1180"/>
      <c r="OJO17" s="1180"/>
      <c r="OJP17" s="1180"/>
      <c r="OJQ17" s="1180"/>
      <c r="OJR17" s="1180"/>
      <c r="OJS17" s="1180"/>
      <c r="OJT17" s="1180"/>
      <c r="OJU17" s="1180"/>
      <c r="OJV17" s="1180"/>
      <c r="OJW17" s="1180"/>
      <c r="OJX17" s="1180"/>
      <c r="OJY17" s="1180"/>
      <c r="OJZ17" s="1180"/>
      <c r="OKA17" s="1180"/>
      <c r="OKB17" s="1180"/>
      <c r="OKC17" s="1180"/>
      <c r="OKD17" s="1180"/>
      <c r="OKE17" s="1180"/>
      <c r="OKF17" s="1180"/>
      <c r="OKG17" s="1180"/>
      <c r="OKH17" s="1180"/>
      <c r="OKI17" s="1180"/>
      <c r="OKJ17" s="1180"/>
      <c r="OKK17" s="1180"/>
      <c r="OKL17" s="1180"/>
      <c r="OKM17" s="1180"/>
      <c r="OKN17" s="1180"/>
      <c r="OKO17" s="1180"/>
      <c r="OKP17" s="1180"/>
      <c r="OKQ17" s="1180"/>
      <c r="OKR17" s="1180"/>
      <c r="OKS17" s="1180"/>
      <c r="OKT17" s="1180"/>
      <c r="OKU17" s="1180"/>
      <c r="OKV17" s="1180"/>
      <c r="OKW17" s="1180"/>
      <c r="OKX17" s="1180"/>
      <c r="OKY17" s="1180"/>
      <c r="OKZ17" s="1180"/>
      <c r="OLA17" s="1180"/>
      <c r="OLB17" s="1180"/>
      <c r="OLC17" s="1180"/>
      <c r="OLD17" s="1180"/>
      <c r="OLE17" s="1180"/>
      <c r="OLF17" s="1180"/>
      <c r="OLG17" s="1180"/>
      <c r="OLH17" s="1180"/>
      <c r="OLI17" s="1180"/>
      <c r="OLJ17" s="1180"/>
      <c r="OLK17" s="1180"/>
      <c r="OLL17" s="1180"/>
      <c r="OLM17" s="1180"/>
      <c r="OLN17" s="1180"/>
      <c r="OLO17" s="1180"/>
      <c r="OLP17" s="1180"/>
      <c r="OLQ17" s="1180"/>
      <c r="OLR17" s="1180"/>
      <c r="OLS17" s="1180"/>
      <c r="OLT17" s="1180"/>
      <c r="OLU17" s="1180"/>
      <c r="OLV17" s="1180"/>
      <c r="OLW17" s="1180"/>
      <c r="OLX17" s="1180"/>
      <c r="OLY17" s="1180"/>
      <c r="OLZ17" s="1180"/>
      <c r="OMA17" s="1180"/>
      <c r="OMB17" s="1180"/>
      <c r="OMC17" s="1180"/>
      <c r="OMD17" s="1180"/>
      <c r="OME17" s="1180"/>
      <c r="OMF17" s="1180"/>
      <c r="OMG17" s="1180"/>
      <c r="OMH17" s="1180"/>
      <c r="OMI17" s="1180"/>
      <c r="OMJ17" s="1180"/>
      <c r="OMK17" s="1180"/>
      <c r="OML17" s="1180"/>
      <c r="OMM17" s="1180"/>
      <c r="OMN17" s="1180"/>
      <c r="OMO17" s="1180"/>
      <c r="OMP17" s="1180"/>
      <c r="OMQ17" s="1180"/>
      <c r="OMR17" s="1180"/>
      <c r="OMS17" s="1180"/>
      <c r="OMT17" s="1180"/>
      <c r="OMU17" s="1180"/>
      <c r="OMV17" s="1180"/>
      <c r="OMW17" s="1180"/>
      <c r="OMX17" s="1180"/>
      <c r="OMY17" s="1180"/>
      <c r="OMZ17" s="1180"/>
      <c r="ONA17" s="1180"/>
      <c r="ONB17" s="1180"/>
      <c r="ONC17" s="1180"/>
      <c r="OND17" s="1180"/>
      <c r="ONE17" s="1180"/>
      <c r="ONF17" s="1180"/>
      <c r="ONG17" s="1180"/>
      <c r="ONH17" s="1180"/>
      <c r="ONI17" s="1180"/>
      <c r="ONJ17" s="1180"/>
      <c r="ONK17" s="1180"/>
      <c r="ONL17" s="1180"/>
      <c r="ONM17" s="1180"/>
      <c r="ONN17" s="1180"/>
      <c r="ONO17" s="1180"/>
      <c r="ONP17" s="1180"/>
      <c r="ONQ17" s="1180"/>
      <c r="ONR17" s="1180"/>
      <c r="ONS17" s="1180"/>
      <c r="ONT17" s="1180"/>
      <c r="ONU17" s="1180"/>
      <c r="ONV17" s="1180"/>
      <c r="ONW17" s="1180"/>
      <c r="ONX17" s="1180"/>
      <c r="ONY17" s="1180"/>
      <c r="ONZ17" s="1180"/>
      <c r="OOA17" s="1180"/>
      <c r="OOB17" s="1180"/>
      <c r="OOC17" s="1180"/>
      <c r="OOD17" s="1180"/>
      <c r="OOE17" s="1180"/>
      <c r="OOF17" s="1180"/>
      <c r="OOG17" s="1180"/>
      <c r="OOH17" s="1180"/>
      <c r="OOI17" s="1180"/>
      <c r="OOJ17" s="1180"/>
      <c r="OOK17" s="1180"/>
      <c r="OOL17" s="1180"/>
      <c r="OOM17" s="1180"/>
      <c r="OON17" s="1180"/>
      <c r="OOO17" s="1180"/>
      <c r="OOP17" s="1180"/>
      <c r="OOQ17" s="1180"/>
      <c r="OOR17" s="1180"/>
      <c r="OOS17" s="1180"/>
      <c r="OOT17" s="1180"/>
      <c r="OOU17" s="1180"/>
      <c r="OOV17" s="1180"/>
      <c r="OOW17" s="1180"/>
      <c r="OOX17" s="1180"/>
      <c r="OOY17" s="1180"/>
      <c r="OOZ17" s="1180"/>
      <c r="OPA17" s="1180"/>
      <c r="OPB17" s="1180"/>
      <c r="OPC17" s="1180"/>
      <c r="OPD17" s="1180"/>
      <c r="OPE17" s="1180"/>
      <c r="OPF17" s="1180"/>
      <c r="OPG17" s="1180"/>
      <c r="OPH17" s="1180"/>
      <c r="OPI17" s="1180"/>
      <c r="OPJ17" s="1180"/>
      <c r="OPK17" s="1180"/>
      <c r="OPL17" s="1180"/>
      <c r="OPM17" s="1180"/>
      <c r="OPN17" s="1180"/>
      <c r="OPO17" s="1180"/>
      <c r="OPP17" s="1180"/>
      <c r="OPQ17" s="1180"/>
      <c r="OPR17" s="1180"/>
      <c r="OPS17" s="1180"/>
      <c r="OPT17" s="1180"/>
      <c r="OPU17" s="1180"/>
      <c r="OPV17" s="1180"/>
      <c r="OPW17" s="1180"/>
      <c r="OPX17" s="1180"/>
      <c r="OPY17" s="1180"/>
      <c r="OPZ17" s="1180"/>
      <c r="OQA17" s="1180"/>
      <c r="OQB17" s="1180"/>
      <c r="OQC17" s="1180"/>
      <c r="OQD17" s="1180"/>
      <c r="OQE17" s="1180"/>
      <c r="OQF17" s="1180"/>
      <c r="OQG17" s="1180"/>
      <c r="OQH17" s="1180"/>
      <c r="OQI17" s="1180"/>
      <c r="OQJ17" s="1180"/>
      <c r="OQK17" s="1180"/>
      <c r="OQL17" s="1180"/>
      <c r="OQM17" s="1180"/>
      <c r="OQN17" s="1180"/>
      <c r="OQO17" s="1180"/>
      <c r="OQP17" s="1180"/>
      <c r="OQQ17" s="1180"/>
      <c r="OQR17" s="1180"/>
      <c r="OQS17" s="1180"/>
      <c r="OQT17" s="1180"/>
      <c r="OQU17" s="1180"/>
      <c r="OQV17" s="1180"/>
      <c r="OQW17" s="1180"/>
      <c r="OQX17" s="1180"/>
      <c r="OQY17" s="1180"/>
      <c r="OQZ17" s="1180"/>
      <c r="ORA17" s="1180"/>
      <c r="ORB17" s="1180"/>
      <c r="ORC17" s="1180"/>
      <c r="ORD17" s="1180"/>
      <c r="ORE17" s="1180"/>
      <c r="ORF17" s="1180"/>
      <c r="ORG17" s="1180"/>
      <c r="ORH17" s="1180"/>
      <c r="ORI17" s="1180"/>
      <c r="ORJ17" s="1180"/>
      <c r="ORK17" s="1180"/>
      <c r="ORL17" s="1180"/>
      <c r="ORM17" s="1180"/>
      <c r="ORN17" s="1180"/>
      <c r="ORO17" s="1180"/>
      <c r="ORP17" s="1180"/>
      <c r="ORQ17" s="1180"/>
      <c r="ORR17" s="1180"/>
      <c r="ORS17" s="1180"/>
      <c r="ORT17" s="1180"/>
      <c r="ORU17" s="1180"/>
      <c r="ORV17" s="1180"/>
      <c r="ORW17" s="1180"/>
      <c r="ORX17" s="1180"/>
      <c r="ORY17" s="1180"/>
      <c r="ORZ17" s="1180"/>
      <c r="OSA17" s="1180"/>
      <c r="OSB17" s="1180"/>
      <c r="OSC17" s="1180"/>
      <c r="OSD17" s="1180"/>
      <c r="OSE17" s="1180"/>
      <c r="OSF17" s="1180"/>
      <c r="OSG17" s="1180"/>
      <c r="OSH17" s="1180"/>
      <c r="OSI17" s="1180"/>
      <c r="OSJ17" s="1180"/>
      <c r="OSK17" s="1180"/>
      <c r="OSL17" s="1180"/>
      <c r="OSM17" s="1180"/>
      <c r="OSN17" s="1180"/>
      <c r="OSO17" s="1180"/>
      <c r="OSP17" s="1180"/>
      <c r="OSQ17" s="1180"/>
      <c r="OSR17" s="1180"/>
      <c r="OSS17" s="1180"/>
      <c r="OST17" s="1180"/>
      <c r="OSU17" s="1180"/>
      <c r="OSV17" s="1180"/>
      <c r="OSW17" s="1180"/>
      <c r="OSX17" s="1180"/>
      <c r="OSY17" s="1180"/>
      <c r="OSZ17" s="1180"/>
      <c r="OTA17" s="1180"/>
      <c r="OTB17" s="1180"/>
      <c r="OTC17" s="1180"/>
      <c r="OTD17" s="1180"/>
      <c r="OTE17" s="1180"/>
      <c r="OTF17" s="1180"/>
      <c r="OTG17" s="1180"/>
      <c r="OTH17" s="1180"/>
      <c r="OTI17" s="1180"/>
      <c r="OTJ17" s="1180"/>
      <c r="OTK17" s="1180"/>
      <c r="OTL17" s="1180"/>
      <c r="OTM17" s="1180"/>
      <c r="OTN17" s="1180"/>
      <c r="OTO17" s="1180"/>
      <c r="OTP17" s="1180"/>
      <c r="OTQ17" s="1180"/>
      <c r="OTR17" s="1180"/>
      <c r="OTS17" s="1180"/>
      <c r="OTT17" s="1180"/>
      <c r="OTU17" s="1180"/>
      <c r="OTV17" s="1180"/>
      <c r="OTW17" s="1180"/>
      <c r="OTX17" s="1180"/>
      <c r="OTY17" s="1180"/>
      <c r="OTZ17" s="1180"/>
      <c r="OUA17" s="1180"/>
      <c r="OUB17" s="1180"/>
      <c r="OUC17" s="1180"/>
      <c r="OUD17" s="1180"/>
      <c r="OUE17" s="1180"/>
      <c r="OUF17" s="1180"/>
      <c r="OUG17" s="1180"/>
      <c r="OUH17" s="1180"/>
      <c r="OUI17" s="1180"/>
      <c r="OUJ17" s="1180"/>
      <c r="OUK17" s="1180"/>
      <c r="OUL17" s="1180"/>
      <c r="OUM17" s="1180"/>
      <c r="OUN17" s="1180"/>
      <c r="OUO17" s="1180"/>
      <c r="OUP17" s="1180"/>
      <c r="OUQ17" s="1180"/>
      <c r="OUR17" s="1180"/>
      <c r="OUS17" s="1180"/>
      <c r="OUT17" s="1180"/>
      <c r="OUU17" s="1180"/>
      <c r="OUV17" s="1180"/>
      <c r="OUW17" s="1180"/>
      <c r="OUX17" s="1180"/>
      <c r="OUY17" s="1180"/>
      <c r="OUZ17" s="1180"/>
      <c r="OVA17" s="1180"/>
      <c r="OVB17" s="1180"/>
      <c r="OVC17" s="1180"/>
      <c r="OVD17" s="1180"/>
      <c r="OVE17" s="1180"/>
      <c r="OVF17" s="1180"/>
      <c r="OVG17" s="1180"/>
      <c r="OVH17" s="1180"/>
      <c r="OVI17" s="1180"/>
      <c r="OVJ17" s="1180"/>
      <c r="OVK17" s="1180"/>
      <c r="OVL17" s="1180"/>
      <c r="OVM17" s="1180"/>
      <c r="OVN17" s="1180"/>
      <c r="OVO17" s="1180"/>
      <c r="OVP17" s="1180"/>
      <c r="OVQ17" s="1180"/>
      <c r="OVR17" s="1180"/>
      <c r="OVS17" s="1180"/>
      <c r="OVT17" s="1180"/>
      <c r="OVU17" s="1180"/>
      <c r="OVV17" s="1180"/>
      <c r="OVW17" s="1180"/>
      <c r="OVX17" s="1180"/>
      <c r="OVY17" s="1180"/>
      <c r="OVZ17" s="1180"/>
      <c r="OWA17" s="1180"/>
      <c r="OWB17" s="1180"/>
      <c r="OWC17" s="1180"/>
      <c r="OWD17" s="1180"/>
      <c r="OWE17" s="1180"/>
      <c r="OWF17" s="1180"/>
      <c r="OWG17" s="1180"/>
      <c r="OWH17" s="1180"/>
      <c r="OWI17" s="1180"/>
      <c r="OWJ17" s="1180"/>
      <c r="OWK17" s="1180"/>
      <c r="OWL17" s="1180"/>
      <c r="OWM17" s="1180"/>
      <c r="OWN17" s="1180"/>
      <c r="OWO17" s="1180"/>
      <c r="OWP17" s="1180"/>
      <c r="OWQ17" s="1180"/>
      <c r="OWR17" s="1180"/>
      <c r="OWS17" s="1180"/>
      <c r="OWT17" s="1180"/>
      <c r="OWU17" s="1180"/>
      <c r="OWV17" s="1180"/>
      <c r="OWW17" s="1180"/>
      <c r="OWX17" s="1180"/>
      <c r="OWY17" s="1180"/>
      <c r="OWZ17" s="1180"/>
      <c r="OXA17" s="1180"/>
      <c r="OXB17" s="1180"/>
      <c r="OXC17" s="1180"/>
      <c r="OXD17" s="1180"/>
      <c r="OXE17" s="1180"/>
      <c r="OXF17" s="1180"/>
      <c r="OXG17" s="1180"/>
      <c r="OXH17" s="1180"/>
      <c r="OXI17" s="1180"/>
      <c r="OXJ17" s="1180"/>
      <c r="OXK17" s="1180"/>
      <c r="OXL17" s="1180"/>
      <c r="OXM17" s="1180"/>
      <c r="OXN17" s="1180"/>
      <c r="OXO17" s="1180"/>
      <c r="OXP17" s="1180"/>
      <c r="OXQ17" s="1180"/>
      <c r="OXR17" s="1180"/>
      <c r="OXS17" s="1180"/>
      <c r="OXT17" s="1180"/>
      <c r="OXU17" s="1180"/>
      <c r="OXV17" s="1180"/>
      <c r="OXW17" s="1180"/>
      <c r="OXX17" s="1180"/>
      <c r="OXY17" s="1180"/>
      <c r="OXZ17" s="1180"/>
      <c r="OYA17" s="1180"/>
      <c r="OYB17" s="1180"/>
      <c r="OYC17" s="1180"/>
      <c r="OYD17" s="1180"/>
      <c r="OYE17" s="1180"/>
      <c r="OYF17" s="1180"/>
      <c r="OYG17" s="1180"/>
      <c r="OYH17" s="1180"/>
      <c r="OYI17" s="1180"/>
      <c r="OYJ17" s="1180"/>
      <c r="OYK17" s="1180"/>
      <c r="OYL17" s="1180"/>
      <c r="OYM17" s="1180"/>
      <c r="OYN17" s="1180"/>
      <c r="OYO17" s="1180"/>
      <c r="OYP17" s="1180"/>
      <c r="OYQ17" s="1180"/>
      <c r="OYR17" s="1180"/>
      <c r="OYS17" s="1180"/>
      <c r="OYT17" s="1180"/>
      <c r="OYU17" s="1180"/>
      <c r="OYV17" s="1180"/>
      <c r="OYW17" s="1180"/>
      <c r="OYX17" s="1180"/>
      <c r="OYY17" s="1180"/>
      <c r="OYZ17" s="1180"/>
      <c r="OZA17" s="1180"/>
      <c r="OZB17" s="1180"/>
      <c r="OZC17" s="1180"/>
      <c r="OZD17" s="1180"/>
      <c r="OZE17" s="1180"/>
      <c r="OZF17" s="1180"/>
      <c r="OZG17" s="1180"/>
      <c r="OZH17" s="1180"/>
      <c r="OZI17" s="1180"/>
      <c r="OZJ17" s="1180"/>
      <c r="OZK17" s="1180"/>
      <c r="OZL17" s="1180"/>
      <c r="OZM17" s="1180"/>
      <c r="OZN17" s="1180"/>
      <c r="OZO17" s="1180"/>
      <c r="OZP17" s="1180"/>
      <c r="OZQ17" s="1180"/>
      <c r="OZR17" s="1180"/>
      <c r="OZS17" s="1180"/>
      <c r="OZT17" s="1180"/>
      <c r="OZU17" s="1180"/>
      <c r="OZV17" s="1180"/>
      <c r="OZW17" s="1180"/>
      <c r="OZX17" s="1180"/>
      <c r="OZY17" s="1180"/>
      <c r="OZZ17" s="1180"/>
      <c r="PAA17" s="1180"/>
      <c r="PAB17" s="1180"/>
      <c r="PAC17" s="1180"/>
      <c r="PAD17" s="1180"/>
      <c r="PAE17" s="1180"/>
      <c r="PAF17" s="1180"/>
      <c r="PAG17" s="1180"/>
      <c r="PAH17" s="1180"/>
      <c r="PAI17" s="1180"/>
      <c r="PAJ17" s="1180"/>
      <c r="PAK17" s="1180"/>
      <c r="PAL17" s="1180"/>
      <c r="PAM17" s="1180"/>
      <c r="PAN17" s="1180"/>
      <c r="PAO17" s="1180"/>
      <c r="PAP17" s="1180"/>
      <c r="PAQ17" s="1180"/>
      <c r="PAR17" s="1180"/>
      <c r="PAS17" s="1180"/>
      <c r="PAT17" s="1180"/>
      <c r="PAU17" s="1180"/>
      <c r="PAV17" s="1180"/>
      <c r="PAW17" s="1180"/>
      <c r="PAX17" s="1180"/>
      <c r="PAY17" s="1180"/>
      <c r="PAZ17" s="1180"/>
      <c r="PBA17" s="1180"/>
      <c r="PBB17" s="1180"/>
      <c r="PBC17" s="1180"/>
      <c r="PBD17" s="1180"/>
      <c r="PBE17" s="1180"/>
      <c r="PBF17" s="1180"/>
      <c r="PBG17" s="1180"/>
      <c r="PBH17" s="1180"/>
      <c r="PBI17" s="1180"/>
      <c r="PBJ17" s="1180"/>
      <c r="PBK17" s="1180"/>
      <c r="PBL17" s="1180"/>
      <c r="PBM17" s="1180"/>
      <c r="PBN17" s="1180"/>
      <c r="PBO17" s="1180"/>
      <c r="PBP17" s="1180"/>
      <c r="PBQ17" s="1180"/>
      <c r="PBR17" s="1180"/>
      <c r="PBS17" s="1180"/>
      <c r="PBT17" s="1180"/>
      <c r="PBU17" s="1180"/>
      <c r="PBV17" s="1180"/>
      <c r="PBW17" s="1180"/>
      <c r="PBX17" s="1180"/>
      <c r="PBY17" s="1180"/>
      <c r="PBZ17" s="1180"/>
      <c r="PCA17" s="1180"/>
      <c r="PCB17" s="1180"/>
      <c r="PCC17" s="1180"/>
      <c r="PCD17" s="1180"/>
      <c r="PCE17" s="1180"/>
      <c r="PCF17" s="1180"/>
      <c r="PCG17" s="1180"/>
      <c r="PCH17" s="1180"/>
      <c r="PCI17" s="1180"/>
      <c r="PCJ17" s="1180"/>
      <c r="PCK17" s="1180"/>
      <c r="PCL17" s="1180"/>
      <c r="PCM17" s="1180"/>
      <c r="PCN17" s="1180"/>
      <c r="PCO17" s="1180"/>
      <c r="PCP17" s="1180"/>
      <c r="PCQ17" s="1180"/>
      <c r="PCR17" s="1180"/>
      <c r="PCS17" s="1180"/>
      <c r="PCT17" s="1180"/>
      <c r="PCU17" s="1180"/>
      <c r="PCV17" s="1180"/>
      <c r="PCW17" s="1180"/>
      <c r="PCX17" s="1180"/>
      <c r="PCY17" s="1180"/>
      <c r="PCZ17" s="1180"/>
      <c r="PDA17" s="1180"/>
      <c r="PDB17" s="1180"/>
      <c r="PDC17" s="1180"/>
      <c r="PDD17" s="1180"/>
      <c r="PDE17" s="1180"/>
      <c r="PDF17" s="1180"/>
      <c r="PDG17" s="1180"/>
      <c r="PDH17" s="1180"/>
      <c r="PDI17" s="1180"/>
      <c r="PDJ17" s="1180"/>
      <c r="PDK17" s="1180"/>
      <c r="PDL17" s="1180"/>
      <c r="PDM17" s="1180"/>
      <c r="PDN17" s="1180"/>
      <c r="PDO17" s="1180"/>
      <c r="PDP17" s="1180"/>
      <c r="PDQ17" s="1180"/>
      <c r="PDR17" s="1180"/>
      <c r="PDS17" s="1180"/>
      <c r="PDT17" s="1180"/>
      <c r="PDU17" s="1180"/>
      <c r="PDV17" s="1180"/>
      <c r="PDW17" s="1180"/>
      <c r="PDX17" s="1180"/>
      <c r="PDY17" s="1180"/>
      <c r="PDZ17" s="1180"/>
      <c r="PEA17" s="1180"/>
      <c r="PEB17" s="1180"/>
      <c r="PEC17" s="1180"/>
      <c r="PED17" s="1180"/>
      <c r="PEE17" s="1180"/>
      <c r="PEF17" s="1180"/>
      <c r="PEG17" s="1180"/>
      <c r="PEH17" s="1180"/>
      <c r="PEI17" s="1180"/>
      <c r="PEJ17" s="1180"/>
      <c r="PEK17" s="1180"/>
      <c r="PEL17" s="1180"/>
      <c r="PEM17" s="1180"/>
      <c r="PEN17" s="1180"/>
      <c r="PEO17" s="1180"/>
      <c r="PEP17" s="1180"/>
      <c r="PEQ17" s="1180"/>
      <c r="PER17" s="1180"/>
      <c r="PES17" s="1180"/>
      <c r="PET17" s="1180"/>
      <c r="PEU17" s="1180"/>
      <c r="PEV17" s="1180"/>
      <c r="PEW17" s="1180"/>
      <c r="PEX17" s="1180"/>
      <c r="PEY17" s="1180"/>
      <c r="PEZ17" s="1180"/>
      <c r="PFA17" s="1180"/>
      <c r="PFB17" s="1180"/>
      <c r="PFC17" s="1180"/>
      <c r="PFD17" s="1180"/>
      <c r="PFE17" s="1180"/>
      <c r="PFF17" s="1180"/>
      <c r="PFG17" s="1180"/>
      <c r="PFH17" s="1180"/>
      <c r="PFI17" s="1180"/>
      <c r="PFJ17" s="1180"/>
      <c r="PFK17" s="1180"/>
      <c r="PFL17" s="1180"/>
      <c r="PFM17" s="1180"/>
      <c r="PFN17" s="1180"/>
      <c r="PFO17" s="1180"/>
      <c r="PFP17" s="1180"/>
      <c r="PFQ17" s="1180"/>
      <c r="PFR17" s="1180"/>
      <c r="PFS17" s="1180"/>
      <c r="PFT17" s="1180"/>
      <c r="PFU17" s="1180"/>
      <c r="PFV17" s="1180"/>
      <c r="PFW17" s="1180"/>
      <c r="PFX17" s="1180"/>
      <c r="PFY17" s="1180"/>
      <c r="PFZ17" s="1180"/>
      <c r="PGA17" s="1180"/>
      <c r="PGB17" s="1180"/>
      <c r="PGC17" s="1180"/>
      <c r="PGD17" s="1180"/>
      <c r="PGE17" s="1180"/>
      <c r="PGF17" s="1180"/>
      <c r="PGG17" s="1180"/>
      <c r="PGH17" s="1180"/>
      <c r="PGI17" s="1180"/>
      <c r="PGJ17" s="1180"/>
      <c r="PGK17" s="1180"/>
      <c r="PGL17" s="1180"/>
      <c r="PGM17" s="1180"/>
      <c r="PGN17" s="1180"/>
      <c r="PGO17" s="1180"/>
      <c r="PGP17" s="1180"/>
      <c r="PGQ17" s="1180"/>
      <c r="PGR17" s="1180"/>
      <c r="PGS17" s="1180"/>
      <c r="PGT17" s="1180"/>
      <c r="PGU17" s="1180"/>
      <c r="PGV17" s="1180"/>
      <c r="PGW17" s="1180"/>
      <c r="PGX17" s="1180"/>
      <c r="PGY17" s="1180"/>
      <c r="PGZ17" s="1180"/>
      <c r="PHA17" s="1180"/>
      <c r="PHB17" s="1180"/>
      <c r="PHC17" s="1180"/>
      <c r="PHD17" s="1180"/>
      <c r="PHE17" s="1180"/>
      <c r="PHF17" s="1180"/>
      <c r="PHG17" s="1180"/>
      <c r="PHH17" s="1180"/>
      <c r="PHI17" s="1180"/>
      <c r="PHJ17" s="1180"/>
      <c r="PHK17" s="1180"/>
      <c r="PHL17" s="1180"/>
      <c r="PHM17" s="1180"/>
      <c r="PHN17" s="1180"/>
      <c r="PHO17" s="1180"/>
      <c r="PHP17" s="1180"/>
      <c r="PHQ17" s="1180"/>
      <c r="PHR17" s="1180"/>
      <c r="PHS17" s="1180"/>
      <c r="PHT17" s="1180"/>
      <c r="PHU17" s="1180"/>
      <c r="PHV17" s="1180"/>
      <c r="PHW17" s="1180"/>
      <c r="PHX17" s="1180"/>
      <c r="PHY17" s="1180"/>
      <c r="PHZ17" s="1180"/>
      <c r="PIA17" s="1180"/>
      <c r="PIB17" s="1180"/>
      <c r="PIC17" s="1180"/>
      <c r="PID17" s="1180"/>
      <c r="PIE17" s="1180"/>
      <c r="PIF17" s="1180"/>
      <c r="PIG17" s="1180"/>
      <c r="PIH17" s="1180"/>
      <c r="PII17" s="1180"/>
      <c r="PIJ17" s="1180"/>
      <c r="PIK17" s="1180"/>
      <c r="PIL17" s="1180"/>
      <c r="PIM17" s="1180"/>
      <c r="PIN17" s="1180"/>
      <c r="PIO17" s="1180"/>
      <c r="PIP17" s="1180"/>
      <c r="PIQ17" s="1180"/>
      <c r="PIR17" s="1180"/>
      <c r="PIS17" s="1180"/>
      <c r="PIT17" s="1180"/>
      <c r="PIU17" s="1180"/>
      <c r="PIV17" s="1180"/>
      <c r="PIW17" s="1180"/>
      <c r="PIX17" s="1180"/>
      <c r="PIY17" s="1180"/>
      <c r="PIZ17" s="1180"/>
      <c r="PJA17" s="1180"/>
      <c r="PJB17" s="1180"/>
      <c r="PJC17" s="1180"/>
      <c r="PJD17" s="1180"/>
      <c r="PJE17" s="1180"/>
      <c r="PJF17" s="1180"/>
      <c r="PJG17" s="1180"/>
      <c r="PJH17" s="1180"/>
      <c r="PJI17" s="1180"/>
      <c r="PJJ17" s="1180"/>
      <c r="PJK17" s="1180"/>
      <c r="PJL17" s="1180"/>
      <c r="PJM17" s="1180"/>
      <c r="PJN17" s="1180"/>
      <c r="PJO17" s="1180"/>
      <c r="PJP17" s="1180"/>
      <c r="PJQ17" s="1180"/>
      <c r="PJR17" s="1180"/>
      <c r="PJS17" s="1180"/>
      <c r="PJT17" s="1180"/>
      <c r="PJU17" s="1180"/>
      <c r="PJV17" s="1180"/>
      <c r="PJW17" s="1180"/>
      <c r="PJX17" s="1180"/>
      <c r="PJY17" s="1180"/>
      <c r="PJZ17" s="1180"/>
      <c r="PKA17" s="1180"/>
      <c r="PKB17" s="1180"/>
      <c r="PKC17" s="1180"/>
      <c r="PKD17" s="1180"/>
      <c r="PKE17" s="1180"/>
      <c r="PKF17" s="1180"/>
      <c r="PKG17" s="1180"/>
      <c r="PKH17" s="1180"/>
      <c r="PKI17" s="1180"/>
      <c r="PKJ17" s="1180"/>
      <c r="PKK17" s="1180"/>
      <c r="PKL17" s="1180"/>
      <c r="PKM17" s="1180"/>
      <c r="PKN17" s="1180"/>
      <c r="PKO17" s="1180"/>
      <c r="PKP17" s="1180"/>
      <c r="PKQ17" s="1180"/>
      <c r="PKR17" s="1180"/>
      <c r="PKS17" s="1180"/>
      <c r="PKT17" s="1180"/>
      <c r="PKU17" s="1180"/>
      <c r="PKV17" s="1180"/>
      <c r="PKW17" s="1180"/>
      <c r="PKX17" s="1180"/>
      <c r="PKY17" s="1180"/>
      <c r="PKZ17" s="1180"/>
      <c r="PLA17" s="1180"/>
      <c r="PLB17" s="1180"/>
      <c r="PLC17" s="1180"/>
      <c r="PLD17" s="1180"/>
      <c r="PLE17" s="1180"/>
      <c r="PLF17" s="1180"/>
      <c r="PLG17" s="1180"/>
      <c r="PLH17" s="1180"/>
      <c r="PLI17" s="1180"/>
      <c r="PLJ17" s="1180"/>
      <c r="PLK17" s="1180"/>
      <c r="PLL17" s="1180"/>
      <c r="PLM17" s="1180"/>
      <c r="PLN17" s="1180"/>
      <c r="PLO17" s="1180"/>
      <c r="PLP17" s="1180"/>
      <c r="PLQ17" s="1180"/>
      <c r="PLR17" s="1180"/>
      <c r="PLS17" s="1180"/>
      <c r="PLT17" s="1180"/>
      <c r="PLU17" s="1180"/>
      <c r="PLV17" s="1180"/>
      <c r="PLW17" s="1180"/>
      <c r="PLX17" s="1180"/>
      <c r="PLY17" s="1180"/>
      <c r="PLZ17" s="1180"/>
      <c r="PMA17" s="1180"/>
      <c r="PMB17" s="1180"/>
      <c r="PMC17" s="1180"/>
      <c r="PMD17" s="1180"/>
      <c r="PME17" s="1180"/>
      <c r="PMF17" s="1180"/>
      <c r="PMG17" s="1180"/>
      <c r="PMH17" s="1180"/>
      <c r="PMI17" s="1180"/>
      <c r="PMJ17" s="1180"/>
      <c r="PMK17" s="1180"/>
      <c r="PML17" s="1180"/>
      <c r="PMM17" s="1180"/>
      <c r="PMN17" s="1180"/>
      <c r="PMO17" s="1180"/>
      <c r="PMP17" s="1180"/>
      <c r="PMQ17" s="1180"/>
      <c r="PMR17" s="1180"/>
      <c r="PMS17" s="1180"/>
      <c r="PMT17" s="1180"/>
      <c r="PMU17" s="1180"/>
      <c r="PMV17" s="1180"/>
      <c r="PMW17" s="1180"/>
      <c r="PMX17" s="1180"/>
      <c r="PMY17" s="1180"/>
      <c r="PMZ17" s="1180"/>
      <c r="PNA17" s="1180"/>
      <c r="PNB17" s="1180"/>
      <c r="PNC17" s="1180"/>
      <c r="PND17" s="1180"/>
      <c r="PNE17" s="1180"/>
      <c r="PNF17" s="1180"/>
      <c r="PNG17" s="1180"/>
      <c r="PNH17" s="1180"/>
      <c r="PNI17" s="1180"/>
      <c r="PNJ17" s="1180"/>
      <c r="PNK17" s="1180"/>
      <c r="PNL17" s="1180"/>
      <c r="PNM17" s="1180"/>
      <c r="PNN17" s="1180"/>
      <c r="PNO17" s="1180"/>
      <c r="PNP17" s="1180"/>
      <c r="PNQ17" s="1180"/>
      <c r="PNR17" s="1180"/>
      <c r="PNS17" s="1180"/>
      <c r="PNT17" s="1180"/>
      <c r="PNU17" s="1180"/>
      <c r="PNV17" s="1180"/>
      <c r="PNW17" s="1180"/>
      <c r="PNX17" s="1180"/>
      <c r="PNY17" s="1180"/>
      <c r="PNZ17" s="1180"/>
      <c r="POA17" s="1180"/>
      <c r="POB17" s="1180"/>
      <c r="POC17" s="1180"/>
      <c r="POD17" s="1180"/>
      <c r="POE17" s="1180"/>
      <c r="POF17" s="1180"/>
      <c r="POG17" s="1180"/>
      <c r="POH17" s="1180"/>
      <c r="POI17" s="1180"/>
      <c r="POJ17" s="1180"/>
      <c r="POK17" s="1180"/>
      <c r="POL17" s="1180"/>
      <c r="POM17" s="1180"/>
      <c r="PON17" s="1180"/>
      <c r="POO17" s="1180"/>
      <c r="POP17" s="1180"/>
      <c r="POQ17" s="1180"/>
      <c r="POR17" s="1180"/>
      <c r="POS17" s="1180"/>
      <c r="POT17" s="1180"/>
      <c r="POU17" s="1180"/>
      <c r="POV17" s="1180"/>
      <c r="POW17" s="1180"/>
      <c r="POX17" s="1180"/>
      <c r="POY17" s="1180"/>
      <c r="POZ17" s="1180"/>
      <c r="PPA17" s="1180"/>
      <c r="PPB17" s="1180"/>
      <c r="PPC17" s="1180"/>
      <c r="PPD17" s="1180"/>
      <c r="PPE17" s="1180"/>
      <c r="PPF17" s="1180"/>
      <c r="PPG17" s="1180"/>
      <c r="PPH17" s="1180"/>
      <c r="PPI17" s="1180"/>
      <c r="PPJ17" s="1180"/>
      <c r="PPK17" s="1180"/>
      <c r="PPL17" s="1180"/>
      <c r="PPM17" s="1180"/>
      <c r="PPN17" s="1180"/>
      <c r="PPO17" s="1180"/>
      <c r="PPP17" s="1180"/>
      <c r="PPQ17" s="1180"/>
      <c r="PPR17" s="1180"/>
      <c r="PPS17" s="1180"/>
      <c r="PPT17" s="1180"/>
      <c r="PPU17" s="1180"/>
      <c r="PPV17" s="1180"/>
      <c r="PPW17" s="1180"/>
      <c r="PPX17" s="1180"/>
      <c r="PPY17" s="1180"/>
      <c r="PPZ17" s="1180"/>
      <c r="PQA17" s="1180"/>
      <c r="PQB17" s="1180"/>
      <c r="PQC17" s="1180"/>
      <c r="PQD17" s="1180"/>
      <c r="PQE17" s="1180"/>
      <c r="PQF17" s="1180"/>
      <c r="PQG17" s="1180"/>
      <c r="PQH17" s="1180"/>
      <c r="PQI17" s="1180"/>
      <c r="PQJ17" s="1180"/>
      <c r="PQK17" s="1180"/>
      <c r="PQL17" s="1180"/>
      <c r="PQM17" s="1180"/>
      <c r="PQN17" s="1180"/>
      <c r="PQO17" s="1180"/>
      <c r="PQP17" s="1180"/>
      <c r="PQQ17" s="1180"/>
      <c r="PQR17" s="1180"/>
      <c r="PQS17" s="1180"/>
      <c r="PQT17" s="1180"/>
      <c r="PQU17" s="1180"/>
      <c r="PQV17" s="1180"/>
      <c r="PQW17" s="1180"/>
      <c r="PQX17" s="1180"/>
      <c r="PQY17" s="1180"/>
      <c r="PQZ17" s="1180"/>
      <c r="PRA17" s="1180"/>
      <c r="PRB17" s="1180"/>
      <c r="PRC17" s="1180"/>
      <c r="PRD17" s="1180"/>
      <c r="PRE17" s="1180"/>
      <c r="PRF17" s="1180"/>
      <c r="PRG17" s="1180"/>
      <c r="PRH17" s="1180"/>
      <c r="PRI17" s="1180"/>
      <c r="PRJ17" s="1180"/>
      <c r="PRK17" s="1180"/>
      <c r="PRL17" s="1180"/>
      <c r="PRM17" s="1180"/>
      <c r="PRN17" s="1180"/>
      <c r="PRO17" s="1180"/>
      <c r="PRP17" s="1180"/>
      <c r="PRQ17" s="1180"/>
      <c r="PRR17" s="1180"/>
      <c r="PRS17" s="1180"/>
      <c r="PRT17" s="1180"/>
      <c r="PRU17" s="1180"/>
      <c r="PRV17" s="1180"/>
      <c r="PRW17" s="1180"/>
      <c r="PRX17" s="1180"/>
      <c r="PRY17" s="1180"/>
      <c r="PRZ17" s="1180"/>
      <c r="PSA17" s="1180"/>
      <c r="PSB17" s="1180"/>
      <c r="PSC17" s="1180"/>
      <c r="PSD17" s="1180"/>
      <c r="PSE17" s="1180"/>
      <c r="PSF17" s="1180"/>
      <c r="PSG17" s="1180"/>
      <c r="PSH17" s="1180"/>
      <c r="PSI17" s="1180"/>
      <c r="PSJ17" s="1180"/>
      <c r="PSK17" s="1180"/>
      <c r="PSL17" s="1180"/>
      <c r="PSM17" s="1180"/>
      <c r="PSN17" s="1180"/>
      <c r="PSO17" s="1180"/>
      <c r="PSP17" s="1180"/>
      <c r="PSQ17" s="1180"/>
      <c r="PSR17" s="1180"/>
      <c r="PSS17" s="1180"/>
      <c r="PST17" s="1180"/>
      <c r="PSU17" s="1180"/>
      <c r="PSV17" s="1180"/>
      <c r="PSW17" s="1180"/>
      <c r="PSX17" s="1180"/>
      <c r="PSY17" s="1180"/>
      <c r="PSZ17" s="1180"/>
      <c r="PTA17" s="1180"/>
      <c r="PTB17" s="1180"/>
      <c r="PTC17" s="1180"/>
      <c r="PTD17" s="1180"/>
      <c r="PTE17" s="1180"/>
      <c r="PTF17" s="1180"/>
      <c r="PTG17" s="1180"/>
      <c r="PTH17" s="1180"/>
      <c r="PTI17" s="1180"/>
      <c r="PTJ17" s="1180"/>
      <c r="PTK17" s="1180"/>
      <c r="PTL17" s="1180"/>
      <c r="PTM17" s="1180"/>
      <c r="PTN17" s="1180"/>
      <c r="PTO17" s="1180"/>
      <c r="PTP17" s="1180"/>
      <c r="PTQ17" s="1180"/>
      <c r="PTR17" s="1180"/>
      <c r="PTS17" s="1180"/>
      <c r="PTT17" s="1180"/>
      <c r="PTU17" s="1180"/>
      <c r="PTV17" s="1180"/>
      <c r="PTW17" s="1180"/>
      <c r="PTX17" s="1180"/>
      <c r="PTY17" s="1180"/>
      <c r="PTZ17" s="1180"/>
      <c r="PUA17" s="1180"/>
      <c r="PUB17" s="1180"/>
      <c r="PUC17" s="1180"/>
      <c r="PUD17" s="1180"/>
      <c r="PUE17" s="1180"/>
      <c r="PUF17" s="1180"/>
      <c r="PUG17" s="1180"/>
      <c r="PUH17" s="1180"/>
      <c r="PUI17" s="1180"/>
      <c r="PUJ17" s="1180"/>
      <c r="PUK17" s="1180"/>
      <c r="PUL17" s="1180"/>
      <c r="PUM17" s="1180"/>
      <c r="PUN17" s="1180"/>
      <c r="PUO17" s="1180"/>
      <c r="PUP17" s="1180"/>
      <c r="PUQ17" s="1180"/>
      <c r="PUR17" s="1180"/>
      <c r="PUS17" s="1180"/>
      <c r="PUT17" s="1180"/>
      <c r="PUU17" s="1180"/>
      <c r="PUV17" s="1180"/>
      <c r="PUW17" s="1180"/>
      <c r="PUX17" s="1180"/>
      <c r="PUY17" s="1180"/>
      <c r="PUZ17" s="1180"/>
      <c r="PVA17" s="1180"/>
      <c r="PVB17" s="1180"/>
      <c r="PVC17" s="1180"/>
      <c r="PVD17" s="1180"/>
      <c r="PVE17" s="1180"/>
      <c r="PVF17" s="1180"/>
      <c r="PVG17" s="1180"/>
      <c r="PVH17" s="1180"/>
      <c r="PVI17" s="1180"/>
      <c r="PVJ17" s="1180"/>
      <c r="PVK17" s="1180"/>
      <c r="PVL17" s="1180"/>
      <c r="PVM17" s="1180"/>
      <c r="PVN17" s="1180"/>
      <c r="PVO17" s="1180"/>
      <c r="PVP17" s="1180"/>
      <c r="PVQ17" s="1180"/>
      <c r="PVR17" s="1180"/>
      <c r="PVS17" s="1180"/>
      <c r="PVT17" s="1180"/>
      <c r="PVU17" s="1180"/>
      <c r="PVV17" s="1180"/>
      <c r="PVW17" s="1180"/>
      <c r="PVX17" s="1180"/>
      <c r="PVY17" s="1180"/>
      <c r="PVZ17" s="1180"/>
      <c r="PWA17" s="1180"/>
      <c r="PWB17" s="1180"/>
      <c r="PWC17" s="1180"/>
      <c r="PWD17" s="1180"/>
      <c r="PWE17" s="1180"/>
      <c r="PWF17" s="1180"/>
      <c r="PWG17" s="1180"/>
      <c r="PWH17" s="1180"/>
      <c r="PWI17" s="1180"/>
      <c r="PWJ17" s="1180"/>
      <c r="PWK17" s="1180"/>
      <c r="PWL17" s="1180"/>
      <c r="PWM17" s="1180"/>
      <c r="PWN17" s="1180"/>
      <c r="PWO17" s="1180"/>
      <c r="PWP17" s="1180"/>
      <c r="PWQ17" s="1180"/>
      <c r="PWR17" s="1180"/>
      <c r="PWS17" s="1180"/>
      <c r="PWT17" s="1180"/>
      <c r="PWU17" s="1180"/>
      <c r="PWV17" s="1180"/>
      <c r="PWW17" s="1180"/>
      <c r="PWX17" s="1180"/>
      <c r="PWY17" s="1180"/>
      <c r="PWZ17" s="1180"/>
      <c r="PXA17" s="1180"/>
      <c r="PXB17" s="1180"/>
      <c r="PXC17" s="1180"/>
      <c r="PXD17" s="1180"/>
      <c r="PXE17" s="1180"/>
      <c r="PXF17" s="1180"/>
      <c r="PXG17" s="1180"/>
      <c r="PXH17" s="1180"/>
      <c r="PXI17" s="1180"/>
      <c r="PXJ17" s="1180"/>
      <c r="PXK17" s="1180"/>
      <c r="PXL17" s="1180"/>
      <c r="PXM17" s="1180"/>
      <c r="PXN17" s="1180"/>
      <c r="PXO17" s="1180"/>
      <c r="PXP17" s="1180"/>
      <c r="PXQ17" s="1180"/>
      <c r="PXR17" s="1180"/>
      <c r="PXS17" s="1180"/>
      <c r="PXT17" s="1180"/>
      <c r="PXU17" s="1180"/>
      <c r="PXV17" s="1180"/>
      <c r="PXW17" s="1180"/>
      <c r="PXX17" s="1180"/>
      <c r="PXY17" s="1180"/>
      <c r="PXZ17" s="1180"/>
      <c r="PYA17" s="1180"/>
      <c r="PYB17" s="1180"/>
      <c r="PYC17" s="1180"/>
      <c r="PYD17" s="1180"/>
      <c r="PYE17" s="1180"/>
      <c r="PYF17" s="1180"/>
      <c r="PYG17" s="1180"/>
      <c r="PYH17" s="1180"/>
      <c r="PYI17" s="1180"/>
      <c r="PYJ17" s="1180"/>
      <c r="PYK17" s="1180"/>
      <c r="PYL17" s="1180"/>
      <c r="PYM17" s="1180"/>
      <c r="PYN17" s="1180"/>
      <c r="PYO17" s="1180"/>
      <c r="PYP17" s="1180"/>
      <c r="PYQ17" s="1180"/>
      <c r="PYR17" s="1180"/>
      <c r="PYS17" s="1180"/>
      <c r="PYT17" s="1180"/>
      <c r="PYU17" s="1180"/>
      <c r="PYV17" s="1180"/>
      <c r="PYW17" s="1180"/>
      <c r="PYX17" s="1180"/>
      <c r="PYY17" s="1180"/>
      <c r="PYZ17" s="1180"/>
      <c r="PZA17" s="1180"/>
      <c r="PZB17" s="1180"/>
      <c r="PZC17" s="1180"/>
      <c r="PZD17" s="1180"/>
      <c r="PZE17" s="1180"/>
      <c r="PZF17" s="1180"/>
      <c r="PZG17" s="1180"/>
      <c r="PZH17" s="1180"/>
      <c r="PZI17" s="1180"/>
      <c r="PZJ17" s="1180"/>
      <c r="PZK17" s="1180"/>
      <c r="PZL17" s="1180"/>
      <c r="PZM17" s="1180"/>
      <c r="PZN17" s="1180"/>
      <c r="PZO17" s="1180"/>
      <c r="PZP17" s="1180"/>
      <c r="PZQ17" s="1180"/>
      <c r="PZR17" s="1180"/>
      <c r="PZS17" s="1180"/>
      <c r="PZT17" s="1180"/>
      <c r="PZU17" s="1180"/>
      <c r="PZV17" s="1180"/>
      <c r="PZW17" s="1180"/>
      <c r="PZX17" s="1180"/>
      <c r="PZY17" s="1180"/>
      <c r="PZZ17" s="1180"/>
      <c r="QAA17" s="1180"/>
      <c r="QAB17" s="1180"/>
      <c r="QAC17" s="1180"/>
      <c r="QAD17" s="1180"/>
      <c r="QAE17" s="1180"/>
      <c r="QAF17" s="1180"/>
      <c r="QAG17" s="1180"/>
      <c r="QAH17" s="1180"/>
      <c r="QAI17" s="1180"/>
      <c r="QAJ17" s="1180"/>
      <c r="QAK17" s="1180"/>
      <c r="QAL17" s="1180"/>
      <c r="QAM17" s="1180"/>
      <c r="QAN17" s="1180"/>
      <c r="QAO17" s="1180"/>
      <c r="QAP17" s="1180"/>
      <c r="QAQ17" s="1180"/>
      <c r="QAR17" s="1180"/>
      <c r="QAS17" s="1180"/>
      <c r="QAT17" s="1180"/>
      <c r="QAU17" s="1180"/>
      <c r="QAV17" s="1180"/>
      <c r="QAW17" s="1180"/>
      <c r="QAX17" s="1180"/>
      <c r="QAY17" s="1180"/>
      <c r="QAZ17" s="1180"/>
      <c r="QBA17" s="1180"/>
      <c r="QBB17" s="1180"/>
      <c r="QBC17" s="1180"/>
      <c r="QBD17" s="1180"/>
      <c r="QBE17" s="1180"/>
      <c r="QBF17" s="1180"/>
      <c r="QBG17" s="1180"/>
      <c r="QBH17" s="1180"/>
      <c r="QBI17" s="1180"/>
      <c r="QBJ17" s="1180"/>
      <c r="QBK17" s="1180"/>
      <c r="QBL17" s="1180"/>
      <c r="QBM17" s="1180"/>
      <c r="QBN17" s="1180"/>
      <c r="QBO17" s="1180"/>
      <c r="QBP17" s="1180"/>
      <c r="QBQ17" s="1180"/>
      <c r="QBR17" s="1180"/>
      <c r="QBS17" s="1180"/>
      <c r="QBT17" s="1180"/>
      <c r="QBU17" s="1180"/>
      <c r="QBV17" s="1180"/>
      <c r="QBW17" s="1180"/>
      <c r="QBX17" s="1180"/>
      <c r="QBY17" s="1180"/>
      <c r="QBZ17" s="1180"/>
      <c r="QCA17" s="1180"/>
      <c r="QCB17" s="1180"/>
      <c r="QCC17" s="1180"/>
      <c r="QCD17" s="1180"/>
      <c r="QCE17" s="1180"/>
      <c r="QCF17" s="1180"/>
      <c r="QCG17" s="1180"/>
      <c r="QCH17" s="1180"/>
      <c r="QCI17" s="1180"/>
      <c r="QCJ17" s="1180"/>
      <c r="QCK17" s="1180"/>
      <c r="QCL17" s="1180"/>
      <c r="QCM17" s="1180"/>
      <c r="QCN17" s="1180"/>
      <c r="QCO17" s="1180"/>
      <c r="QCP17" s="1180"/>
      <c r="QCQ17" s="1180"/>
      <c r="QCR17" s="1180"/>
      <c r="QCS17" s="1180"/>
      <c r="QCT17" s="1180"/>
      <c r="QCU17" s="1180"/>
      <c r="QCV17" s="1180"/>
      <c r="QCW17" s="1180"/>
      <c r="QCX17" s="1180"/>
      <c r="QCY17" s="1180"/>
      <c r="QCZ17" s="1180"/>
      <c r="QDA17" s="1180"/>
      <c r="QDB17" s="1180"/>
      <c r="QDC17" s="1180"/>
      <c r="QDD17" s="1180"/>
      <c r="QDE17" s="1180"/>
      <c r="QDF17" s="1180"/>
      <c r="QDG17" s="1180"/>
      <c r="QDH17" s="1180"/>
      <c r="QDI17" s="1180"/>
      <c r="QDJ17" s="1180"/>
      <c r="QDK17" s="1180"/>
      <c r="QDL17" s="1180"/>
      <c r="QDM17" s="1180"/>
      <c r="QDN17" s="1180"/>
      <c r="QDO17" s="1180"/>
      <c r="QDP17" s="1180"/>
      <c r="QDQ17" s="1180"/>
      <c r="QDR17" s="1180"/>
      <c r="QDS17" s="1180"/>
      <c r="QDT17" s="1180"/>
      <c r="QDU17" s="1180"/>
      <c r="QDV17" s="1180"/>
      <c r="QDW17" s="1180"/>
      <c r="QDX17" s="1180"/>
      <c r="QDY17" s="1180"/>
      <c r="QDZ17" s="1180"/>
      <c r="QEA17" s="1180"/>
      <c r="QEB17" s="1180"/>
      <c r="QEC17" s="1180"/>
      <c r="QED17" s="1180"/>
      <c r="QEE17" s="1180"/>
      <c r="QEF17" s="1180"/>
      <c r="QEG17" s="1180"/>
      <c r="QEH17" s="1180"/>
      <c r="QEI17" s="1180"/>
      <c r="QEJ17" s="1180"/>
      <c r="QEK17" s="1180"/>
      <c r="QEL17" s="1180"/>
      <c r="QEM17" s="1180"/>
      <c r="QEN17" s="1180"/>
      <c r="QEO17" s="1180"/>
      <c r="QEP17" s="1180"/>
      <c r="QEQ17" s="1180"/>
      <c r="QER17" s="1180"/>
      <c r="QES17" s="1180"/>
      <c r="QET17" s="1180"/>
      <c r="QEU17" s="1180"/>
      <c r="QEV17" s="1180"/>
      <c r="QEW17" s="1180"/>
      <c r="QEX17" s="1180"/>
      <c r="QEY17" s="1180"/>
      <c r="QEZ17" s="1180"/>
      <c r="QFA17" s="1180"/>
      <c r="QFB17" s="1180"/>
      <c r="QFC17" s="1180"/>
      <c r="QFD17" s="1180"/>
      <c r="QFE17" s="1180"/>
      <c r="QFF17" s="1180"/>
      <c r="QFG17" s="1180"/>
      <c r="QFH17" s="1180"/>
      <c r="QFI17" s="1180"/>
      <c r="QFJ17" s="1180"/>
      <c r="QFK17" s="1180"/>
      <c r="QFL17" s="1180"/>
      <c r="QFM17" s="1180"/>
      <c r="QFN17" s="1180"/>
      <c r="QFO17" s="1180"/>
      <c r="QFP17" s="1180"/>
      <c r="QFQ17" s="1180"/>
      <c r="QFR17" s="1180"/>
      <c r="QFS17" s="1180"/>
      <c r="QFT17" s="1180"/>
      <c r="QFU17" s="1180"/>
      <c r="QFV17" s="1180"/>
      <c r="QFW17" s="1180"/>
      <c r="QFX17" s="1180"/>
      <c r="QFY17" s="1180"/>
      <c r="QFZ17" s="1180"/>
      <c r="QGA17" s="1180"/>
      <c r="QGB17" s="1180"/>
      <c r="QGC17" s="1180"/>
      <c r="QGD17" s="1180"/>
      <c r="QGE17" s="1180"/>
      <c r="QGF17" s="1180"/>
      <c r="QGG17" s="1180"/>
      <c r="QGH17" s="1180"/>
      <c r="QGI17" s="1180"/>
      <c r="QGJ17" s="1180"/>
      <c r="QGK17" s="1180"/>
      <c r="QGL17" s="1180"/>
      <c r="QGM17" s="1180"/>
      <c r="QGN17" s="1180"/>
      <c r="QGO17" s="1180"/>
      <c r="QGP17" s="1180"/>
      <c r="QGQ17" s="1180"/>
      <c r="QGR17" s="1180"/>
      <c r="QGS17" s="1180"/>
      <c r="QGT17" s="1180"/>
      <c r="QGU17" s="1180"/>
      <c r="QGV17" s="1180"/>
      <c r="QGW17" s="1180"/>
      <c r="QGX17" s="1180"/>
      <c r="QGY17" s="1180"/>
      <c r="QGZ17" s="1180"/>
      <c r="QHA17" s="1180"/>
      <c r="QHB17" s="1180"/>
      <c r="QHC17" s="1180"/>
      <c r="QHD17" s="1180"/>
      <c r="QHE17" s="1180"/>
      <c r="QHF17" s="1180"/>
      <c r="QHG17" s="1180"/>
      <c r="QHH17" s="1180"/>
      <c r="QHI17" s="1180"/>
      <c r="QHJ17" s="1180"/>
      <c r="QHK17" s="1180"/>
      <c r="QHL17" s="1180"/>
      <c r="QHM17" s="1180"/>
      <c r="QHN17" s="1180"/>
      <c r="QHO17" s="1180"/>
      <c r="QHP17" s="1180"/>
      <c r="QHQ17" s="1180"/>
      <c r="QHR17" s="1180"/>
      <c r="QHS17" s="1180"/>
      <c r="QHT17" s="1180"/>
      <c r="QHU17" s="1180"/>
      <c r="QHV17" s="1180"/>
      <c r="QHW17" s="1180"/>
      <c r="QHX17" s="1180"/>
      <c r="QHY17" s="1180"/>
      <c r="QHZ17" s="1180"/>
      <c r="QIA17" s="1180"/>
      <c r="QIB17" s="1180"/>
      <c r="QIC17" s="1180"/>
      <c r="QID17" s="1180"/>
      <c r="QIE17" s="1180"/>
      <c r="QIF17" s="1180"/>
      <c r="QIG17" s="1180"/>
      <c r="QIH17" s="1180"/>
      <c r="QII17" s="1180"/>
      <c r="QIJ17" s="1180"/>
      <c r="QIK17" s="1180"/>
      <c r="QIL17" s="1180"/>
      <c r="QIM17" s="1180"/>
      <c r="QIN17" s="1180"/>
      <c r="QIO17" s="1180"/>
      <c r="QIP17" s="1180"/>
      <c r="QIQ17" s="1180"/>
      <c r="QIR17" s="1180"/>
      <c r="QIS17" s="1180"/>
      <c r="QIT17" s="1180"/>
      <c r="QIU17" s="1180"/>
      <c r="QIV17" s="1180"/>
      <c r="QIW17" s="1180"/>
      <c r="QIX17" s="1180"/>
      <c r="QIY17" s="1180"/>
      <c r="QIZ17" s="1180"/>
      <c r="QJA17" s="1180"/>
      <c r="QJB17" s="1180"/>
      <c r="QJC17" s="1180"/>
      <c r="QJD17" s="1180"/>
      <c r="QJE17" s="1180"/>
      <c r="QJF17" s="1180"/>
      <c r="QJG17" s="1180"/>
      <c r="QJH17" s="1180"/>
      <c r="QJI17" s="1180"/>
      <c r="QJJ17" s="1180"/>
      <c r="QJK17" s="1180"/>
      <c r="QJL17" s="1180"/>
      <c r="QJM17" s="1180"/>
      <c r="QJN17" s="1180"/>
      <c r="QJO17" s="1180"/>
      <c r="QJP17" s="1180"/>
      <c r="QJQ17" s="1180"/>
      <c r="QJR17" s="1180"/>
      <c r="QJS17" s="1180"/>
      <c r="QJT17" s="1180"/>
      <c r="QJU17" s="1180"/>
      <c r="QJV17" s="1180"/>
      <c r="QJW17" s="1180"/>
      <c r="QJX17" s="1180"/>
      <c r="QJY17" s="1180"/>
      <c r="QJZ17" s="1180"/>
      <c r="QKA17" s="1180"/>
      <c r="QKB17" s="1180"/>
      <c r="QKC17" s="1180"/>
      <c r="QKD17" s="1180"/>
      <c r="QKE17" s="1180"/>
      <c r="QKF17" s="1180"/>
      <c r="QKG17" s="1180"/>
      <c r="QKH17" s="1180"/>
      <c r="QKI17" s="1180"/>
      <c r="QKJ17" s="1180"/>
      <c r="QKK17" s="1180"/>
      <c r="QKL17" s="1180"/>
      <c r="QKM17" s="1180"/>
      <c r="QKN17" s="1180"/>
      <c r="QKO17" s="1180"/>
      <c r="QKP17" s="1180"/>
      <c r="QKQ17" s="1180"/>
      <c r="QKR17" s="1180"/>
      <c r="QKS17" s="1180"/>
      <c r="QKT17" s="1180"/>
      <c r="QKU17" s="1180"/>
      <c r="QKV17" s="1180"/>
      <c r="QKW17" s="1180"/>
      <c r="QKX17" s="1180"/>
      <c r="QKY17" s="1180"/>
      <c r="QKZ17" s="1180"/>
      <c r="QLA17" s="1180"/>
      <c r="QLB17" s="1180"/>
      <c r="QLC17" s="1180"/>
      <c r="QLD17" s="1180"/>
      <c r="QLE17" s="1180"/>
      <c r="QLF17" s="1180"/>
      <c r="QLG17" s="1180"/>
      <c r="QLH17" s="1180"/>
      <c r="QLI17" s="1180"/>
      <c r="QLJ17" s="1180"/>
      <c r="QLK17" s="1180"/>
      <c r="QLL17" s="1180"/>
      <c r="QLM17" s="1180"/>
      <c r="QLN17" s="1180"/>
      <c r="QLO17" s="1180"/>
      <c r="QLP17" s="1180"/>
      <c r="QLQ17" s="1180"/>
      <c r="QLR17" s="1180"/>
      <c r="QLS17" s="1180"/>
      <c r="QLT17" s="1180"/>
      <c r="QLU17" s="1180"/>
      <c r="QLV17" s="1180"/>
      <c r="QLW17" s="1180"/>
      <c r="QLX17" s="1180"/>
      <c r="QLY17" s="1180"/>
      <c r="QLZ17" s="1180"/>
      <c r="QMA17" s="1180"/>
      <c r="QMB17" s="1180"/>
      <c r="QMC17" s="1180"/>
      <c r="QMD17" s="1180"/>
      <c r="QME17" s="1180"/>
      <c r="QMF17" s="1180"/>
      <c r="QMG17" s="1180"/>
      <c r="QMH17" s="1180"/>
      <c r="QMI17" s="1180"/>
      <c r="QMJ17" s="1180"/>
      <c r="QMK17" s="1180"/>
      <c r="QML17" s="1180"/>
      <c r="QMM17" s="1180"/>
      <c r="QMN17" s="1180"/>
      <c r="QMO17" s="1180"/>
      <c r="QMP17" s="1180"/>
      <c r="QMQ17" s="1180"/>
      <c r="QMR17" s="1180"/>
      <c r="QMS17" s="1180"/>
      <c r="QMT17" s="1180"/>
      <c r="QMU17" s="1180"/>
      <c r="QMV17" s="1180"/>
      <c r="QMW17" s="1180"/>
      <c r="QMX17" s="1180"/>
      <c r="QMY17" s="1180"/>
      <c r="QMZ17" s="1180"/>
      <c r="QNA17" s="1180"/>
      <c r="QNB17" s="1180"/>
      <c r="QNC17" s="1180"/>
      <c r="QND17" s="1180"/>
      <c r="QNE17" s="1180"/>
      <c r="QNF17" s="1180"/>
      <c r="QNG17" s="1180"/>
      <c r="QNH17" s="1180"/>
      <c r="QNI17" s="1180"/>
      <c r="QNJ17" s="1180"/>
      <c r="QNK17" s="1180"/>
      <c r="QNL17" s="1180"/>
      <c r="QNM17" s="1180"/>
      <c r="QNN17" s="1180"/>
      <c r="QNO17" s="1180"/>
      <c r="QNP17" s="1180"/>
      <c r="QNQ17" s="1180"/>
      <c r="QNR17" s="1180"/>
      <c r="QNS17" s="1180"/>
      <c r="QNT17" s="1180"/>
      <c r="QNU17" s="1180"/>
      <c r="QNV17" s="1180"/>
      <c r="QNW17" s="1180"/>
      <c r="QNX17" s="1180"/>
      <c r="QNY17" s="1180"/>
      <c r="QNZ17" s="1180"/>
      <c r="QOA17" s="1180"/>
      <c r="QOB17" s="1180"/>
      <c r="QOC17" s="1180"/>
      <c r="QOD17" s="1180"/>
      <c r="QOE17" s="1180"/>
      <c r="QOF17" s="1180"/>
      <c r="QOG17" s="1180"/>
      <c r="QOH17" s="1180"/>
      <c r="QOI17" s="1180"/>
      <c r="QOJ17" s="1180"/>
      <c r="QOK17" s="1180"/>
      <c r="QOL17" s="1180"/>
      <c r="QOM17" s="1180"/>
      <c r="QON17" s="1180"/>
      <c r="QOO17" s="1180"/>
      <c r="QOP17" s="1180"/>
      <c r="QOQ17" s="1180"/>
      <c r="QOR17" s="1180"/>
      <c r="QOS17" s="1180"/>
      <c r="QOT17" s="1180"/>
      <c r="QOU17" s="1180"/>
      <c r="QOV17" s="1180"/>
      <c r="QOW17" s="1180"/>
      <c r="QOX17" s="1180"/>
      <c r="QOY17" s="1180"/>
      <c r="QOZ17" s="1180"/>
      <c r="QPA17" s="1180"/>
      <c r="QPB17" s="1180"/>
      <c r="QPC17" s="1180"/>
      <c r="QPD17" s="1180"/>
      <c r="QPE17" s="1180"/>
      <c r="QPF17" s="1180"/>
      <c r="QPG17" s="1180"/>
      <c r="QPH17" s="1180"/>
      <c r="QPI17" s="1180"/>
      <c r="QPJ17" s="1180"/>
      <c r="QPK17" s="1180"/>
      <c r="QPL17" s="1180"/>
      <c r="QPM17" s="1180"/>
      <c r="QPN17" s="1180"/>
      <c r="QPO17" s="1180"/>
      <c r="QPP17" s="1180"/>
      <c r="QPQ17" s="1180"/>
      <c r="QPR17" s="1180"/>
      <c r="QPS17" s="1180"/>
      <c r="QPT17" s="1180"/>
      <c r="QPU17" s="1180"/>
      <c r="QPV17" s="1180"/>
      <c r="QPW17" s="1180"/>
      <c r="QPX17" s="1180"/>
      <c r="QPY17" s="1180"/>
      <c r="QPZ17" s="1180"/>
      <c r="QQA17" s="1180"/>
      <c r="QQB17" s="1180"/>
      <c r="QQC17" s="1180"/>
      <c r="QQD17" s="1180"/>
      <c r="QQE17" s="1180"/>
      <c r="QQF17" s="1180"/>
      <c r="QQG17" s="1180"/>
      <c r="QQH17" s="1180"/>
      <c r="QQI17" s="1180"/>
      <c r="QQJ17" s="1180"/>
      <c r="QQK17" s="1180"/>
      <c r="QQL17" s="1180"/>
      <c r="QQM17" s="1180"/>
      <c r="QQN17" s="1180"/>
      <c r="QQO17" s="1180"/>
      <c r="QQP17" s="1180"/>
      <c r="QQQ17" s="1180"/>
      <c r="QQR17" s="1180"/>
      <c r="QQS17" s="1180"/>
      <c r="QQT17" s="1180"/>
      <c r="QQU17" s="1180"/>
      <c r="QQV17" s="1180"/>
      <c r="QQW17" s="1180"/>
      <c r="QQX17" s="1180"/>
      <c r="QQY17" s="1180"/>
      <c r="QQZ17" s="1180"/>
      <c r="QRA17" s="1180"/>
      <c r="QRB17" s="1180"/>
      <c r="QRC17" s="1180"/>
      <c r="QRD17" s="1180"/>
      <c r="QRE17" s="1180"/>
      <c r="QRF17" s="1180"/>
      <c r="QRG17" s="1180"/>
      <c r="QRH17" s="1180"/>
      <c r="QRI17" s="1180"/>
      <c r="QRJ17" s="1180"/>
      <c r="QRK17" s="1180"/>
      <c r="QRL17" s="1180"/>
      <c r="QRM17" s="1180"/>
      <c r="QRN17" s="1180"/>
      <c r="QRO17" s="1180"/>
      <c r="QRP17" s="1180"/>
      <c r="QRQ17" s="1180"/>
      <c r="QRR17" s="1180"/>
      <c r="QRS17" s="1180"/>
      <c r="QRT17" s="1180"/>
      <c r="QRU17" s="1180"/>
      <c r="QRV17" s="1180"/>
      <c r="QRW17" s="1180"/>
      <c r="QRX17" s="1180"/>
      <c r="QRY17" s="1180"/>
      <c r="QRZ17" s="1180"/>
      <c r="QSA17" s="1180"/>
      <c r="QSB17" s="1180"/>
      <c r="QSC17" s="1180"/>
      <c r="QSD17" s="1180"/>
      <c r="QSE17" s="1180"/>
      <c r="QSF17" s="1180"/>
      <c r="QSG17" s="1180"/>
      <c r="QSH17" s="1180"/>
      <c r="QSI17" s="1180"/>
      <c r="QSJ17" s="1180"/>
      <c r="QSK17" s="1180"/>
      <c r="QSL17" s="1180"/>
      <c r="QSM17" s="1180"/>
      <c r="QSN17" s="1180"/>
      <c r="QSO17" s="1180"/>
      <c r="QSP17" s="1180"/>
      <c r="QSQ17" s="1180"/>
      <c r="QSR17" s="1180"/>
      <c r="QSS17" s="1180"/>
      <c r="QST17" s="1180"/>
      <c r="QSU17" s="1180"/>
      <c r="QSV17" s="1180"/>
      <c r="QSW17" s="1180"/>
      <c r="QSX17" s="1180"/>
      <c r="QSY17" s="1180"/>
      <c r="QSZ17" s="1180"/>
      <c r="QTA17" s="1180"/>
      <c r="QTB17" s="1180"/>
      <c r="QTC17" s="1180"/>
      <c r="QTD17" s="1180"/>
      <c r="QTE17" s="1180"/>
      <c r="QTF17" s="1180"/>
      <c r="QTG17" s="1180"/>
      <c r="QTH17" s="1180"/>
      <c r="QTI17" s="1180"/>
      <c r="QTJ17" s="1180"/>
      <c r="QTK17" s="1180"/>
      <c r="QTL17" s="1180"/>
      <c r="QTM17" s="1180"/>
      <c r="QTN17" s="1180"/>
      <c r="QTO17" s="1180"/>
      <c r="QTP17" s="1180"/>
      <c r="QTQ17" s="1180"/>
      <c r="QTR17" s="1180"/>
      <c r="QTS17" s="1180"/>
      <c r="QTT17" s="1180"/>
      <c r="QTU17" s="1180"/>
      <c r="QTV17" s="1180"/>
      <c r="QTW17" s="1180"/>
      <c r="QTX17" s="1180"/>
      <c r="QTY17" s="1180"/>
      <c r="QTZ17" s="1180"/>
      <c r="QUA17" s="1180"/>
      <c r="QUB17" s="1180"/>
      <c r="QUC17" s="1180"/>
      <c r="QUD17" s="1180"/>
      <c r="QUE17" s="1180"/>
      <c r="QUF17" s="1180"/>
      <c r="QUG17" s="1180"/>
      <c r="QUH17" s="1180"/>
      <c r="QUI17" s="1180"/>
      <c r="QUJ17" s="1180"/>
      <c r="QUK17" s="1180"/>
      <c r="QUL17" s="1180"/>
      <c r="QUM17" s="1180"/>
      <c r="QUN17" s="1180"/>
      <c r="QUO17" s="1180"/>
      <c r="QUP17" s="1180"/>
      <c r="QUQ17" s="1180"/>
      <c r="QUR17" s="1180"/>
      <c r="QUS17" s="1180"/>
      <c r="QUT17" s="1180"/>
      <c r="QUU17" s="1180"/>
      <c r="QUV17" s="1180"/>
      <c r="QUW17" s="1180"/>
      <c r="QUX17" s="1180"/>
      <c r="QUY17" s="1180"/>
      <c r="QUZ17" s="1180"/>
      <c r="QVA17" s="1180"/>
      <c r="QVB17" s="1180"/>
      <c r="QVC17" s="1180"/>
      <c r="QVD17" s="1180"/>
      <c r="QVE17" s="1180"/>
      <c r="QVF17" s="1180"/>
      <c r="QVG17" s="1180"/>
      <c r="QVH17" s="1180"/>
      <c r="QVI17" s="1180"/>
      <c r="QVJ17" s="1180"/>
      <c r="QVK17" s="1180"/>
      <c r="QVL17" s="1180"/>
      <c r="QVM17" s="1180"/>
      <c r="QVN17" s="1180"/>
      <c r="QVO17" s="1180"/>
      <c r="QVP17" s="1180"/>
      <c r="QVQ17" s="1180"/>
      <c r="QVR17" s="1180"/>
      <c r="QVS17" s="1180"/>
      <c r="QVT17" s="1180"/>
      <c r="QVU17" s="1180"/>
      <c r="QVV17" s="1180"/>
      <c r="QVW17" s="1180"/>
      <c r="QVX17" s="1180"/>
      <c r="QVY17" s="1180"/>
      <c r="QVZ17" s="1180"/>
      <c r="QWA17" s="1180"/>
      <c r="QWB17" s="1180"/>
      <c r="QWC17" s="1180"/>
      <c r="QWD17" s="1180"/>
      <c r="QWE17" s="1180"/>
      <c r="QWF17" s="1180"/>
      <c r="QWG17" s="1180"/>
      <c r="QWH17" s="1180"/>
      <c r="QWI17" s="1180"/>
      <c r="QWJ17" s="1180"/>
      <c r="QWK17" s="1180"/>
      <c r="QWL17" s="1180"/>
      <c r="QWM17" s="1180"/>
      <c r="QWN17" s="1180"/>
      <c r="QWO17" s="1180"/>
      <c r="QWP17" s="1180"/>
      <c r="QWQ17" s="1180"/>
      <c r="QWR17" s="1180"/>
      <c r="QWS17" s="1180"/>
      <c r="QWT17" s="1180"/>
      <c r="QWU17" s="1180"/>
      <c r="QWV17" s="1180"/>
      <c r="QWW17" s="1180"/>
      <c r="QWX17" s="1180"/>
      <c r="QWY17" s="1180"/>
      <c r="QWZ17" s="1180"/>
      <c r="QXA17" s="1180"/>
      <c r="QXB17" s="1180"/>
      <c r="QXC17" s="1180"/>
      <c r="QXD17" s="1180"/>
      <c r="QXE17" s="1180"/>
      <c r="QXF17" s="1180"/>
      <c r="QXG17" s="1180"/>
      <c r="QXH17" s="1180"/>
      <c r="QXI17" s="1180"/>
      <c r="QXJ17" s="1180"/>
      <c r="QXK17" s="1180"/>
      <c r="QXL17" s="1180"/>
      <c r="QXM17" s="1180"/>
      <c r="QXN17" s="1180"/>
      <c r="QXO17" s="1180"/>
      <c r="QXP17" s="1180"/>
      <c r="QXQ17" s="1180"/>
      <c r="QXR17" s="1180"/>
      <c r="QXS17" s="1180"/>
      <c r="QXT17" s="1180"/>
      <c r="QXU17" s="1180"/>
      <c r="QXV17" s="1180"/>
      <c r="QXW17" s="1180"/>
      <c r="QXX17" s="1180"/>
      <c r="QXY17" s="1180"/>
      <c r="QXZ17" s="1180"/>
      <c r="QYA17" s="1180"/>
      <c r="QYB17" s="1180"/>
      <c r="QYC17" s="1180"/>
      <c r="QYD17" s="1180"/>
      <c r="QYE17" s="1180"/>
      <c r="QYF17" s="1180"/>
      <c r="QYG17" s="1180"/>
      <c r="QYH17" s="1180"/>
      <c r="QYI17" s="1180"/>
      <c r="QYJ17" s="1180"/>
      <c r="QYK17" s="1180"/>
      <c r="QYL17" s="1180"/>
      <c r="QYM17" s="1180"/>
      <c r="QYN17" s="1180"/>
      <c r="QYO17" s="1180"/>
      <c r="QYP17" s="1180"/>
      <c r="QYQ17" s="1180"/>
      <c r="QYR17" s="1180"/>
      <c r="QYS17" s="1180"/>
      <c r="QYT17" s="1180"/>
      <c r="QYU17" s="1180"/>
      <c r="QYV17" s="1180"/>
      <c r="QYW17" s="1180"/>
      <c r="QYX17" s="1180"/>
      <c r="QYY17" s="1180"/>
      <c r="QYZ17" s="1180"/>
      <c r="QZA17" s="1180"/>
      <c r="QZB17" s="1180"/>
      <c r="QZC17" s="1180"/>
      <c r="QZD17" s="1180"/>
      <c r="QZE17" s="1180"/>
      <c r="QZF17" s="1180"/>
      <c r="QZG17" s="1180"/>
      <c r="QZH17" s="1180"/>
      <c r="QZI17" s="1180"/>
      <c r="QZJ17" s="1180"/>
      <c r="QZK17" s="1180"/>
      <c r="QZL17" s="1180"/>
      <c r="QZM17" s="1180"/>
      <c r="QZN17" s="1180"/>
      <c r="QZO17" s="1180"/>
      <c r="QZP17" s="1180"/>
      <c r="QZQ17" s="1180"/>
      <c r="QZR17" s="1180"/>
      <c r="QZS17" s="1180"/>
      <c r="QZT17" s="1180"/>
      <c r="QZU17" s="1180"/>
      <c r="QZV17" s="1180"/>
      <c r="QZW17" s="1180"/>
      <c r="QZX17" s="1180"/>
      <c r="QZY17" s="1180"/>
      <c r="QZZ17" s="1180"/>
      <c r="RAA17" s="1180"/>
      <c r="RAB17" s="1180"/>
      <c r="RAC17" s="1180"/>
      <c r="RAD17" s="1180"/>
      <c r="RAE17" s="1180"/>
      <c r="RAF17" s="1180"/>
      <c r="RAG17" s="1180"/>
      <c r="RAH17" s="1180"/>
      <c r="RAI17" s="1180"/>
      <c r="RAJ17" s="1180"/>
      <c r="RAK17" s="1180"/>
      <c r="RAL17" s="1180"/>
      <c r="RAM17" s="1180"/>
      <c r="RAN17" s="1180"/>
      <c r="RAO17" s="1180"/>
      <c r="RAP17" s="1180"/>
      <c r="RAQ17" s="1180"/>
      <c r="RAR17" s="1180"/>
      <c r="RAS17" s="1180"/>
      <c r="RAT17" s="1180"/>
      <c r="RAU17" s="1180"/>
      <c r="RAV17" s="1180"/>
      <c r="RAW17" s="1180"/>
      <c r="RAX17" s="1180"/>
      <c r="RAY17" s="1180"/>
      <c r="RAZ17" s="1180"/>
      <c r="RBA17" s="1180"/>
      <c r="RBB17" s="1180"/>
      <c r="RBC17" s="1180"/>
      <c r="RBD17" s="1180"/>
      <c r="RBE17" s="1180"/>
      <c r="RBF17" s="1180"/>
      <c r="RBG17" s="1180"/>
      <c r="RBH17" s="1180"/>
      <c r="RBI17" s="1180"/>
      <c r="RBJ17" s="1180"/>
      <c r="RBK17" s="1180"/>
      <c r="RBL17" s="1180"/>
      <c r="RBM17" s="1180"/>
      <c r="RBN17" s="1180"/>
      <c r="RBO17" s="1180"/>
      <c r="RBP17" s="1180"/>
      <c r="RBQ17" s="1180"/>
      <c r="RBR17" s="1180"/>
      <c r="RBS17" s="1180"/>
      <c r="RBT17" s="1180"/>
      <c r="RBU17" s="1180"/>
      <c r="RBV17" s="1180"/>
      <c r="RBW17" s="1180"/>
      <c r="RBX17" s="1180"/>
      <c r="RBY17" s="1180"/>
      <c r="RBZ17" s="1180"/>
      <c r="RCA17" s="1180"/>
      <c r="RCB17" s="1180"/>
      <c r="RCC17" s="1180"/>
      <c r="RCD17" s="1180"/>
      <c r="RCE17" s="1180"/>
      <c r="RCF17" s="1180"/>
      <c r="RCG17" s="1180"/>
      <c r="RCH17" s="1180"/>
      <c r="RCI17" s="1180"/>
      <c r="RCJ17" s="1180"/>
      <c r="RCK17" s="1180"/>
      <c r="RCL17" s="1180"/>
      <c r="RCM17" s="1180"/>
      <c r="RCN17" s="1180"/>
      <c r="RCO17" s="1180"/>
      <c r="RCP17" s="1180"/>
      <c r="RCQ17" s="1180"/>
      <c r="RCR17" s="1180"/>
      <c r="RCS17" s="1180"/>
      <c r="RCT17" s="1180"/>
      <c r="RCU17" s="1180"/>
      <c r="RCV17" s="1180"/>
      <c r="RCW17" s="1180"/>
      <c r="RCX17" s="1180"/>
      <c r="RCY17" s="1180"/>
      <c r="RCZ17" s="1180"/>
      <c r="RDA17" s="1180"/>
      <c r="RDB17" s="1180"/>
      <c r="RDC17" s="1180"/>
      <c r="RDD17" s="1180"/>
      <c r="RDE17" s="1180"/>
      <c r="RDF17" s="1180"/>
      <c r="RDG17" s="1180"/>
      <c r="RDH17" s="1180"/>
      <c r="RDI17" s="1180"/>
      <c r="RDJ17" s="1180"/>
      <c r="RDK17" s="1180"/>
      <c r="RDL17" s="1180"/>
      <c r="RDM17" s="1180"/>
      <c r="RDN17" s="1180"/>
      <c r="RDO17" s="1180"/>
      <c r="RDP17" s="1180"/>
      <c r="RDQ17" s="1180"/>
      <c r="RDR17" s="1180"/>
      <c r="RDS17" s="1180"/>
      <c r="RDT17" s="1180"/>
      <c r="RDU17" s="1180"/>
      <c r="RDV17" s="1180"/>
      <c r="RDW17" s="1180"/>
      <c r="RDX17" s="1180"/>
      <c r="RDY17" s="1180"/>
      <c r="RDZ17" s="1180"/>
      <c r="REA17" s="1180"/>
      <c r="REB17" s="1180"/>
      <c r="REC17" s="1180"/>
      <c r="RED17" s="1180"/>
      <c r="REE17" s="1180"/>
      <c r="REF17" s="1180"/>
      <c r="REG17" s="1180"/>
      <c r="REH17" s="1180"/>
      <c r="REI17" s="1180"/>
      <c r="REJ17" s="1180"/>
      <c r="REK17" s="1180"/>
      <c r="REL17" s="1180"/>
      <c r="REM17" s="1180"/>
      <c r="REN17" s="1180"/>
      <c r="REO17" s="1180"/>
      <c r="REP17" s="1180"/>
      <c r="REQ17" s="1180"/>
      <c r="RER17" s="1180"/>
      <c r="RES17" s="1180"/>
      <c r="RET17" s="1180"/>
      <c r="REU17" s="1180"/>
      <c r="REV17" s="1180"/>
      <c r="REW17" s="1180"/>
      <c r="REX17" s="1180"/>
      <c r="REY17" s="1180"/>
      <c r="REZ17" s="1180"/>
      <c r="RFA17" s="1180"/>
      <c r="RFB17" s="1180"/>
      <c r="RFC17" s="1180"/>
      <c r="RFD17" s="1180"/>
      <c r="RFE17" s="1180"/>
      <c r="RFF17" s="1180"/>
      <c r="RFG17" s="1180"/>
      <c r="RFH17" s="1180"/>
      <c r="RFI17" s="1180"/>
      <c r="RFJ17" s="1180"/>
      <c r="RFK17" s="1180"/>
      <c r="RFL17" s="1180"/>
      <c r="RFM17" s="1180"/>
      <c r="RFN17" s="1180"/>
      <c r="RFO17" s="1180"/>
      <c r="RFP17" s="1180"/>
      <c r="RFQ17" s="1180"/>
      <c r="RFR17" s="1180"/>
      <c r="RFS17" s="1180"/>
      <c r="RFT17" s="1180"/>
      <c r="RFU17" s="1180"/>
      <c r="RFV17" s="1180"/>
      <c r="RFW17" s="1180"/>
      <c r="RFX17" s="1180"/>
      <c r="RFY17" s="1180"/>
      <c r="RFZ17" s="1180"/>
      <c r="RGA17" s="1180"/>
      <c r="RGB17" s="1180"/>
      <c r="RGC17" s="1180"/>
      <c r="RGD17" s="1180"/>
      <c r="RGE17" s="1180"/>
      <c r="RGF17" s="1180"/>
      <c r="RGG17" s="1180"/>
      <c r="RGH17" s="1180"/>
      <c r="RGI17" s="1180"/>
      <c r="RGJ17" s="1180"/>
      <c r="RGK17" s="1180"/>
      <c r="RGL17" s="1180"/>
      <c r="RGM17" s="1180"/>
      <c r="RGN17" s="1180"/>
      <c r="RGO17" s="1180"/>
      <c r="RGP17" s="1180"/>
      <c r="RGQ17" s="1180"/>
      <c r="RGR17" s="1180"/>
      <c r="RGS17" s="1180"/>
      <c r="RGT17" s="1180"/>
      <c r="RGU17" s="1180"/>
      <c r="RGV17" s="1180"/>
      <c r="RGW17" s="1180"/>
      <c r="RGX17" s="1180"/>
      <c r="RGY17" s="1180"/>
      <c r="RGZ17" s="1180"/>
      <c r="RHA17" s="1180"/>
      <c r="RHB17" s="1180"/>
      <c r="RHC17" s="1180"/>
      <c r="RHD17" s="1180"/>
      <c r="RHE17" s="1180"/>
      <c r="RHF17" s="1180"/>
      <c r="RHG17" s="1180"/>
      <c r="RHH17" s="1180"/>
      <c r="RHI17" s="1180"/>
      <c r="RHJ17" s="1180"/>
      <c r="RHK17" s="1180"/>
      <c r="RHL17" s="1180"/>
      <c r="RHM17" s="1180"/>
      <c r="RHN17" s="1180"/>
      <c r="RHO17" s="1180"/>
      <c r="RHP17" s="1180"/>
      <c r="RHQ17" s="1180"/>
      <c r="RHR17" s="1180"/>
      <c r="RHS17" s="1180"/>
      <c r="RHT17" s="1180"/>
      <c r="RHU17" s="1180"/>
      <c r="RHV17" s="1180"/>
      <c r="RHW17" s="1180"/>
      <c r="RHX17" s="1180"/>
      <c r="RHY17" s="1180"/>
      <c r="RHZ17" s="1180"/>
      <c r="RIA17" s="1180"/>
      <c r="RIB17" s="1180"/>
      <c r="RIC17" s="1180"/>
      <c r="RID17" s="1180"/>
      <c r="RIE17" s="1180"/>
      <c r="RIF17" s="1180"/>
      <c r="RIG17" s="1180"/>
      <c r="RIH17" s="1180"/>
      <c r="RII17" s="1180"/>
      <c r="RIJ17" s="1180"/>
      <c r="RIK17" s="1180"/>
      <c r="RIL17" s="1180"/>
      <c r="RIM17" s="1180"/>
      <c r="RIN17" s="1180"/>
      <c r="RIO17" s="1180"/>
      <c r="RIP17" s="1180"/>
      <c r="RIQ17" s="1180"/>
      <c r="RIR17" s="1180"/>
      <c r="RIS17" s="1180"/>
      <c r="RIT17" s="1180"/>
      <c r="RIU17" s="1180"/>
      <c r="RIV17" s="1180"/>
      <c r="RIW17" s="1180"/>
      <c r="RIX17" s="1180"/>
      <c r="RIY17" s="1180"/>
      <c r="RIZ17" s="1180"/>
      <c r="RJA17" s="1180"/>
      <c r="RJB17" s="1180"/>
      <c r="RJC17" s="1180"/>
      <c r="RJD17" s="1180"/>
      <c r="RJE17" s="1180"/>
      <c r="RJF17" s="1180"/>
      <c r="RJG17" s="1180"/>
      <c r="RJH17" s="1180"/>
      <c r="RJI17" s="1180"/>
      <c r="RJJ17" s="1180"/>
      <c r="RJK17" s="1180"/>
      <c r="RJL17" s="1180"/>
      <c r="RJM17" s="1180"/>
      <c r="RJN17" s="1180"/>
      <c r="RJO17" s="1180"/>
      <c r="RJP17" s="1180"/>
      <c r="RJQ17" s="1180"/>
      <c r="RJR17" s="1180"/>
      <c r="RJS17" s="1180"/>
      <c r="RJT17" s="1180"/>
      <c r="RJU17" s="1180"/>
      <c r="RJV17" s="1180"/>
      <c r="RJW17" s="1180"/>
      <c r="RJX17" s="1180"/>
      <c r="RJY17" s="1180"/>
      <c r="RJZ17" s="1180"/>
      <c r="RKA17" s="1180"/>
      <c r="RKB17" s="1180"/>
      <c r="RKC17" s="1180"/>
      <c r="RKD17" s="1180"/>
      <c r="RKE17" s="1180"/>
      <c r="RKF17" s="1180"/>
      <c r="RKG17" s="1180"/>
      <c r="RKH17" s="1180"/>
      <c r="RKI17" s="1180"/>
      <c r="RKJ17" s="1180"/>
      <c r="RKK17" s="1180"/>
      <c r="RKL17" s="1180"/>
      <c r="RKM17" s="1180"/>
      <c r="RKN17" s="1180"/>
      <c r="RKO17" s="1180"/>
      <c r="RKP17" s="1180"/>
      <c r="RKQ17" s="1180"/>
      <c r="RKR17" s="1180"/>
      <c r="RKS17" s="1180"/>
      <c r="RKT17" s="1180"/>
      <c r="RKU17" s="1180"/>
      <c r="RKV17" s="1180"/>
      <c r="RKW17" s="1180"/>
      <c r="RKX17" s="1180"/>
      <c r="RKY17" s="1180"/>
      <c r="RKZ17" s="1180"/>
      <c r="RLA17" s="1180"/>
      <c r="RLB17" s="1180"/>
      <c r="RLC17" s="1180"/>
      <c r="RLD17" s="1180"/>
      <c r="RLE17" s="1180"/>
      <c r="RLF17" s="1180"/>
      <c r="RLG17" s="1180"/>
      <c r="RLH17" s="1180"/>
      <c r="RLI17" s="1180"/>
      <c r="RLJ17" s="1180"/>
      <c r="RLK17" s="1180"/>
      <c r="RLL17" s="1180"/>
      <c r="RLM17" s="1180"/>
      <c r="RLN17" s="1180"/>
      <c r="RLO17" s="1180"/>
      <c r="RLP17" s="1180"/>
      <c r="RLQ17" s="1180"/>
      <c r="RLR17" s="1180"/>
      <c r="RLS17" s="1180"/>
      <c r="RLT17" s="1180"/>
      <c r="RLU17" s="1180"/>
      <c r="RLV17" s="1180"/>
      <c r="RLW17" s="1180"/>
      <c r="RLX17" s="1180"/>
      <c r="RLY17" s="1180"/>
      <c r="RLZ17" s="1180"/>
      <c r="RMA17" s="1180"/>
      <c r="RMB17" s="1180"/>
      <c r="RMC17" s="1180"/>
      <c r="RMD17" s="1180"/>
      <c r="RME17" s="1180"/>
      <c r="RMF17" s="1180"/>
      <c r="RMG17" s="1180"/>
      <c r="RMH17" s="1180"/>
      <c r="RMI17" s="1180"/>
      <c r="RMJ17" s="1180"/>
      <c r="RMK17" s="1180"/>
      <c r="RML17" s="1180"/>
      <c r="RMM17" s="1180"/>
      <c r="RMN17" s="1180"/>
      <c r="RMO17" s="1180"/>
      <c r="RMP17" s="1180"/>
      <c r="RMQ17" s="1180"/>
      <c r="RMR17" s="1180"/>
      <c r="RMS17" s="1180"/>
      <c r="RMT17" s="1180"/>
      <c r="RMU17" s="1180"/>
      <c r="RMV17" s="1180"/>
      <c r="RMW17" s="1180"/>
      <c r="RMX17" s="1180"/>
      <c r="RMY17" s="1180"/>
      <c r="RMZ17" s="1180"/>
      <c r="RNA17" s="1180"/>
      <c r="RNB17" s="1180"/>
      <c r="RNC17" s="1180"/>
      <c r="RND17" s="1180"/>
      <c r="RNE17" s="1180"/>
      <c r="RNF17" s="1180"/>
      <c r="RNG17" s="1180"/>
      <c r="RNH17" s="1180"/>
      <c r="RNI17" s="1180"/>
      <c r="RNJ17" s="1180"/>
      <c r="RNK17" s="1180"/>
      <c r="RNL17" s="1180"/>
      <c r="RNM17" s="1180"/>
      <c r="RNN17" s="1180"/>
      <c r="RNO17" s="1180"/>
      <c r="RNP17" s="1180"/>
      <c r="RNQ17" s="1180"/>
      <c r="RNR17" s="1180"/>
      <c r="RNS17" s="1180"/>
      <c r="RNT17" s="1180"/>
      <c r="RNU17" s="1180"/>
      <c r="RNV17" s="1180"/>
      <c r="RNW17" s="1180"/>
      <c r="RNX17" s="1180"/>
      <c r="RNY17" s="1180"/>
      <c r="RNZ17" s="1180"/>
      <c r="ROA17" s="1180"/>
      <c r="ROB17" s="1180"/>
      <c r="ROC17" s="1180"/>
      <c r="ROD17" s="1180"/>
      <c r="ROE17" s="1180"/>
      <c r="ROF17" s="1180"/>
      <c r="ROG17" s="1180"/>
      <c r="ROH17" s="1180"/>
      <c r="ROI17" s="1180"/>
      <c r="ROJ17" s="1180"/>
      <c r="ROK17" s="1180"/>
      <c r="ROL17" s="1180"/>
      <c r="ROM17" s="1180"/>
      <c r="RON17" s="1180"/>
      <c r="ROO17" s="1180"/>
      <c r="ROP17" s="1180"/>
      <c r="ROQ17" s="1180"/>
      <c r="ROR17" s="1180"/>
      <c r="ROS17" s="1180"/>
      <c r="ROT17" s="1180"/>
      <c r="ROU17" s="1180"/>
      <c r="ROV17" s="1180"/>
      <c r="ROW17" s="1180"/>
      <c r="ROX17" s="1180"/>
      <c r="ROY17" s="1180"/>
      <c r="ROZ17" s="1180"/>
      <c r="RPA17" s="1180"/>
      <c r="RPB17" s="1180"/>
      <c r="RPC17" s="1180"/>
      <c r="RPD17" s="1180"/>
      <c r="RPE17" s="1180"/>
      <c r="RPF17" s="1180"/>
      <c r="RPG17" s="1180"/>
      <c r="RPH17" s="1180"/>
      <c r="RPI17" s="1180"/>
      <c r="RPJ17" s="1180"/>
      <c r="RPK17" s="1180"/>
      <c r="RPL17" s="1180"/>
      <c r="RPM17" s="1180"/>
      <c r="RPN17" s="1180"/>
      <c r="RPO17" s="1180"/>
      <c r="RPP17" s="1180"/>
      <c r="RPQ17" s="1180"/>
      <c r="RPR17" s="1180"/>
      <c r="RPS17" s="1180"/>
      <c r="RPT17" s="1180"/>
      <c r="RPU17" s="1180"/>
      <c r="RPV17" s="1180"/>
      <c r="RPW17" s="1180"/>
      <c r="RPX17" s="1180"/>
      <c r="RPY17" s="1180"/>
      <c r="RPZ17" s="1180"/>
      <c r="RQA17" s="1180"/>
      <c r="RQB17" s="1180"/>
      <c r="RQC17" s="1180"/>
      <c r="RQD17" s="1180"/>
      <c r="RQE17" s="1180"/>
      <c r="RQF17" s="1180"/>
      <c r="RQG17" s="1180"/>
      <c r="RQH17" s="1180"/>
      <c r="RQI17" s="1180"/>
      <c r="RQJ17" s="1180"/>
      <c r="RQK17" s="1180"/>
      <c r="RQL17" s="1180"/>
      <c r="RQM17" s="1180"/>
      <c r="RQN17" s="1180"/>
      <c r="RQO17" s="1180"/>
      <c r="RQP17" s="1180"/>
      <c r="RQQ17" s="1180"/>
      <c r="RQR17" s="1180"/>
      <c r="RQS17" s="1180"/>
      <c r="RQT17" s="1180"/>
      <c r="RQU17" s="1180"/>
      <c r="RQV17" s="1180"/>
      <c r="RQW17" s="1180"/>
      <c r="RQX17" s="1180"/>
      <c r="RQY17" s="1180"/>
      <c r="RQZ17" s="1180"/>
      <c r="RRA17" s="1180"/>
      <c r="RRB17" s="1180"/>
      <c r="RRC17" s="1180"/>
      <c r="RRD17" s="1180"/>
      <c r="RRE17" s="1180"/>
      <c r="RRF17" s="1180"/>
      <c r="RRG17" s="1180"/>
      <c r="RRH17" s="1180"/>
      <c r="RRI17" s="1180"/>
      <c r="RRJ17" s="1180"/>
      <c r="RRK17" s="1180"/>
      <c r="RRL17" s="1180"/>
      <c r="RRM17" s="1180"/>
      <c r="RRN17" s="1180"/>
      <c r="RRO17" s="1180"/>
      <c r="RRP17" s="1180"/>
      <c r="RRQ17" s="1180"/>
      <c r="RRR17" s="1180"/>
      <c r="RRS17" s="1180"/>
      <c r="RRT17" s="1180"/>
      <c r="RRU17" s="1180"/>
      <c r="RRV17" s="1180"/>
      <c r="RRW17" s="1180"/>
      <c r="RRX17" s="1180"/>
      <c r="RRY17" s="1180"/>
      <c r="RRZ17" s="1180"/>
      <c r="RSA17" s="1180"/>
      <c r="RSB17" s="1180"/>
      <c r="RSC17" s="1180"/>
      <c r="RSD17" s="1180"/>
      <c r="RSE17" s="1180"/>
      <c r="RSF17" s="1180"/>
      <c r="RSG17" s="1180"/>
      <c r="RSH17" s="1180"/>
      <c r="RSI17" s="1180"/>
      <c r="RSJ17" s="1180"/>
      <c r="RSK17" s="1180"/>
      <c r="RSL17" s="1180"/>
      <c r="RSM17" s="1180"/>
      <c r="RSN17" s="1180"/>
      <c r="RSO17" s="1180"/>
      <c r="RSP17" s="1180"/>
      <c r="RSQ17" s="1180"/>
      <c r="RSR17" s="1180"/>
      <c r="RSS17" s="1180"/>
      <c r="RST17" s="1180"/>
      <c r="RSU17" s="1180"/>
      <c r="RSV17" s="1180"/>
      <c r="RSW17" s="1180"/>
      <c r="RSX17" s="1180"/>
      <c r="RSY17" s="1180"/>
      <c r="RSZ17" s="1180"/>
      <c r="RTA17" s="1180"/>
      <c r="RTB17" s="1180"/>
      <c r="RTC17" s="1180"/>
      <c r="RTD17" s="1180"/>
      <c r="RTE17" s="1180"/>
      <c r="RTF17" s="1180"/>
      <c r="RTG17" s="1180"/>
      <c r="RTH17" s="1180"/>
      <c r="RTI17" s="1180"/>
      <c r="RTJ17" s="1180"/>
      <c r="RTK17" s="1180"/>
      <c r="RTL17" s="1180"/>
      <c r="RTM17" s="1180"/>
      <c r="RTN17" s="1180"/>
      <c r="RTO17" s="1180"/>
      <c r="RTP17" s="1180"/>
      <c r="RTQ17" s="1180"/>
      <c r="RTR17" s="1180"/>
      <c r="RTS17" s="1180"/>
      <c r="RTT17" s="1180"/>
      <c r="RTU17" s="1180"/>
      <c r="RTV17" s="1180"/>
      <c r="RTW17" s="1180"/>
      <c r="RTX17" s="1180"/>
      <c r="RTY17" s="1180"/>
      <c r="RTZ17" s="1180"/>
      <c r="RUA17" s="1180"/>
      <c r="RUB17" s="1180"/>
      <c r="RUC17" s="1180"/>
      <c r="RUD17" s="1180"/>
      <c r="RUE17" s="1180"/>
      <c r="RUF17" s="1180"/>
      <c r="RUG17" s="1180"/>
      <c r="RUH17" s="1180"/>
      <c r="RUI17" s="1180"/>
      <c r="RUJ17" s="1180"/>
      <c r="RUK17" s="1180"/>
      <c r="RUL17" s="1180"/>
      <c r="RUM17" s="1180"/>
      <c r="RUN17" s="1180"/>
      <c r="RUO17" s="1180"/>
      <c r="RUP17" s="1180"/>
      <c r="RUQ17" s="1180"/>
      <c r="RUR17" s="1180"/>
      <c r="RUS17" s="1180"/>
      <c r="RUT17" s="1180"/>
      <c r="RUU17" s="1180"/>
      <c r="RUV17" s="1180"/>
      <c r="RUW17" s="1180"/>
      <c r="RUX17" s="1180"/>
      <c r="RUY17" s="1180"/>
      <c r="RUZ17" s="1180"/>
      <c r="RVA17" s="1180"/>
      <c r="RVB17" s="1180"/>
      <c r="RVC17" s="1180"/>
      <c r="RVD17" s="1180"/>
      <c r="RVE17" s="1180"/>
      <c r="RVF17" s="1180"/>
      <c r="RVG17" s="1180"/>
      <c r="RVH17" s="1180"/>
      <c r="RVI17" s="1180"/>
      <c r="RVJ17" s="1180"/>
      <c r="RVK17" s="1180"/>
      <c r="RVL17" s="1180"/>
      <c r="RVM17" s="1180"/>
      <c r="RVN17" s="1180"/>
      <c r="RVO17" s="1180"/>
      <c r="RVP17" s="1180"/>
      <c r="RVQ17" s="1180"/>
      <c r="RVR17" s="1180"/>
      <c r="RVS17" s="1180"/>
      <c r="RVT17" s="1180"/>
      <c r="RVU17" s="1180"/>
      <c r="RVV17" s="1180"/>
      <c r="RVW17" s="1180"/>
      <c r="RVX17" s="1180"/>
      <c r="RVY17" s="1180"/>
      <c r="RVZ17" s="1180"/>
      <c r="RWA17" s="1180"/>
      <c r="RWB17" s="1180"/>
      <c r="RWC17" s="1180"/>
      <c r="RWD17" s="1180"/>
      <c r="RWE17" s="1180"/>
      <c r="RWF17" s="1180"/>
      <c r="RWG17" s="1180"/>
      <c r="RWH17" s="1180"/>
      <c r="RWI17" s="1180"/>
      <c r="RWJ17" s="1180"/>
      <c r="RWK17" s="1180"/>
      <c r="RWL17" s="1180"/>
      <c r="RWM17" s="1180"/>
      <c r="RWN17" s="1180"/>
      <c r="RWO17" s="1180"/>
      <c r="RWP17" s="1180"/>
      <c r="RWQ17" s="1180"/>
      <c r="RWR17" s="1180"/>
      <c r="RWS17" s="1180"/>
      <c r="RWT17" s="1180"/>
      <c r="RWU17" s="1180"/>
      <c r="RWV17" s="1180"/>
      <c r="RWW17" s="1180"/>
      <c r="RWX17" s="1180"/>
      <c r="RWY17" s="1180"/>
      <c r="RWZ17" s="1180"/>
      <c r="RXA17" s="1180"/>
      <c r="RXB17" s="1180"/>
      <c r="RXC17" s="1180"/>
      <c r="RXD17" s="1180"/>
      <c r="RXE17" s="1180"/>
      <c r="RXF17" s="1180"/>
      <c r="RXG17" s="1180"/>
      <c r="RXH17" s="1180"/>
      <c r="RXI17" s="1180"/>
      <c r="RXJ17" s="1180"/>
      <c r="RXK17" s="1180"/>
      <c r="RXL17" s="1180"/>
      <c r="RXM17" s="1180"/>
      <c r="RXN17" s="1180"/>
      <c r="RXO17" s="1180"/>
      <c r="RXP17" s="1180"/>
      <c r="RXQ17" s="1180"/>
      <c r="RXR17" s="1180"/>
      <c r="RXS17" s="1180"/>
      <c r="RXT17" s="1180"/>
      <c r="RXU17" s="1180"/>
      <c r="RXV17" s="1180"/>
      <c r="RXW17" s="1180"/>
      <c r="RXX17" s="1180"/>
      <c r="RXY17" s="1180"/>
      <c r="RXZ17" s="1180"/>
      <c r="RYA17" s="1180"/>
      <c r="RYB17" s="1180"/>
      <c r="RYC17" s="1180"/>
      <c r="RYD17" s="1180"/>
      <c r="RYE17" s="1180"/>
      <c r="RYF17" s="1180"/>
      <c r="RYG17" s="1180"/>
      <c r="RYH17" s="1180"/>
      <c r="RYI17" s="1180"/>
      <c r="RYJ17" s="1180"/>
      <c r="RYK17" s="1180"/>
      <c r="RYL17" s="1180"/>
      <c r="RYM17" s="1180"/>
      <c r="RYN17" s="1180"/>
      <c r="RYO17" s="1180"/>
      <c r="RYP17" s="1180"/>
      <c r="RYQ17" s="1180"/>
      <c r="RYR17" s="1180"/>
      <c r="RYS17" s="1180"/>
      <c r="RYT17" s="1180"/>
      <c r="RYU17" s="1180"/>
      <c r="RYV17" s="1180"/>
      <c r="RYW17" s="1180"/>
      <c r="RYX17" s="1180"/>
      <c r="RYY17" s="1180"/>
      <c r="RYZ17" s="1180"/>
      <c r="RZA17" s="1180"/>
      <c r="RZB17" s="1180"/>
      <c r="RZC17" s="1180"/>
      <c r="RZD17" s="1180"/>
      <c r="RZE17" s="1180"/>
      <c r="RZF17" s="1180"/>
      <c r="RZG17" s="1180"/>
      <c r="RZH17" s="1180"/>
      <c r="RZI17" s="1180"/>
      <c r="RZJ17" s="1180"/>
      <c r="RZK17" s="1180"/>
      <c r="RZL17" s="1180"/>
      <c r="RZM17" s="1180"/>
      <c r="RZN17" s="1180"/>
      <c r="RZO17" s="1180"/>
      <c r="RZP17" s="1180"/>
      <c r="RZQ17" s="1180"/>
      <c r="RZR17" s="1180"/>
      <c r="RZS17" s="1180"/>
      <c r="RZT17" s="1180"/>
      <c r="RZU17" s="1180"/>
      <c r="RZV17" s="1180"/>
      <c r="RZW17" s="1180"/>
      <c r="RZX17" s="1180"/>
      <c r="RZY17" s="1180"/>
      <c r="RZZ17" s="1180"/>
      <c r="SAA17" s="1180"/>
      <c r="SAB17" s="1180"/>
      <c r="SAC17" s="1180"/>
      <c r="SAD17" s="1180"/>
      <c r="SAE17" s="1180"/>
      <c r="SAF17" s="1180"/>
      <c r="SAG17" s="1180"/>
      <c r="SAH17" s="1180"/>
      <c r="SAI17" s="1180"/>
      <c r="SAJ17" s="1180"/>
      <c r="SAK17" s="1180"/>
      <c r="SAL17" s="1180"/>
      <c r="SAM17" s="1180"/>
      <c r="SAN17" s="1180"/>
      <c r="SAO17" s="1180"/>
      <c r="SAP17" s="1180"/>
      <c r="SAQ17" s="1180"/>
      <c r="SAR17" s="1180"/>
      <c r="SAS17" s="1180"/>
      <c r="SAT17" s="1180"/>
      <c r="SAU17" s="1180"/>
      <c r="SAV17" s="1180"/>
      <c r="SAW17" s="1180"/>
      <c r="SAX17" s="1180"/>
      <c r="SAY17" s="1180"/>
      <c r="SAZ17" s="1180"/>
      <c r="SBA17" s="1180"/>
      <c r="SBB17" s="1180"/>
      <c r="SBC17" s="1180"/>
      <c r="SBD17" s="1180"/>
      <c r="SBE17" s="1180"/>
      <c r="SBF17" s="1180"/>
      <c r="SBG17" s="1180"/>
      <c r="SBH17" s="1180"/>
      <c r="SBI17" s="1180"/>
      <c r="SBJ17" s="1180"/>
      <c r="SBK17" s="1180"/>
      <c r="SBL17" s="1180"/>
      <c r="SBM17" s="1180"/>
      <c r="SBN17" s="1180"/>
      <c r="SBO17" s="1180"/>
      <c r="SBP17" s="1180"/>
      <c r="SBQ17" s="1180"/>
      <c r="SBR17" s="1180"/>
      <c r="SBS17" s="1180"/>
      <c r="SBT17" s="1180"/>
      <c r="SBU17" s="1180"/>
      <c r="SBV17" s="1180"/>
      <c r="SBW17" s="1180"/>
      <c r="SBX17" s="1180"/>
      <c r="SBY17" s="1180"/>
      <c r="SBZ17" s="1180"/>
      <c r="SCA17" s="1180"/>
      <c r="SCB17" s="1180"/>
      <c r="SCC17" s="1180"/>
      <c r="SCD17" s="1180"/>
      <c r="SCE17" s="1180"/>
      <c r="SCF17" s="1180"/>
      <c r="SCG17" s="1180"/>
      <c r="SCH17" s="1180"/>
      <c r="SCI17" s="1180"/>
      <c r="SCJ17" s="1180"/>
      <c r="SCK17" s="1180"/>
      <c r="SCL17" s="1180"/>
      <c r="SCM17" s="1180"/>
      <c r="SCN17" s="1180"/>
      <c r="SCO17" s="1180"/>
      <c r="SCP17" s="1180"/>
      <c r="SCQ17" s="1180"/>
      <c r="SCR17" s="1180"/>
      <c r="SCS17" s="1180"/>
      <c r="SCT17" s="1180"/>
      <c r="SCU17" s="1180"/>
      <c r="SCV17" s="1180"/>
      <c r="SCW17" s="1180"/>
      <c r="SCX17" s="1180"/>
      <c r="SCY17" s="1180"/>
      <c r="SCZ17" s="1180"/>
      <c r="SDA17" s="1180"/>
      <c r="SDB17" s="1180"/>
      <c r="SDC17" s="1180"/>
      <c r="SDD17" s="1180"/>
      <c r="SDE17" s="1180"/>
      <c r="SDF17" s="1180"/>
      <c r="SDG17" s="1180"/>
      <c r="SDH17" s="1180"/>
      <c r="SDI17" s="1180"/>
      <c r="SDJ17" s="1180"/>
      <c r="SDK17" s="1180"/>
      <c r="SDL17" s="1180"/>
      <c r="SDM17" s="1180"/>
      <c r="SDN17" s="1180"/>
      <c r="SDO17" s="1180"/>
      <c r="SDP17" s="1180"/>
      <c r="SDQ17" s="1180"/>
      <c r="SDR17" s="1180"/>
      <c r="SDS17" s="1180"/>
      <c r="SDT17" s="1180"/>
      <c r="SDU17" s="1180"/>
      <c r="SDV17" s="1180"/>
      <c r="SDW17" s="1180"/>
      <c r="SDX17" s="1180"/>
      <c r="SDY17" s="1180"/>
      <c r="SDZ17" s="1180"/>
      <c r="SEA17" s="1180"/>
      <c r="SEB17" s="1180"/>
      <c r="SEC17" s="1180"/>
      <c r="SED17" s="1180"/>
      <c r="SEE17" s="1180"/>
      <c r="SEF17" s="1180"/>
      <c r="SEG17" s="1180"/>
      <c r="SEH17" s="1180"/>
      <c r="SEI17" s="1180"/>
      <c r="SEJ17" s="1180"/>
      <c r="SEK17" s="1180"/>
      <c r="SEL17" s="1180"/>
      <c r="SEM17" s="1180"/>
      <c r="SEN17" s="1180"/>
      <c r="SEO17" s="1180"/>
      <c r="SEP17" s="1180"/>
      <c r="SEQ17" s="1180"/>
      <c r="SER17" s="1180"/>
      <c r="SES17" s="1180"/>
      <c r="SET17" s="1180"/>
      <c r="SEU17" s="1180"/>
      <c r="SEV17" s="1180"/>
      <c r="SEW17" s="1180"/>
      <c r="SEX17" s="1180"/>
      <c r="SEY17" s="1180"/>
      <c r="SEZ17" s="1180"/>
      <c r="SFA17" s="1180"/>
      <c r="SFB17" s="1180"/>
      <c r="SFC17" s="1180"/>
      <c r="SFD17" s="1180"/>
      <c r="SFE17" s="1180"/>
      <c r="SFF17" s="1180"/>
      <c r="SFG17" s="1180"/>
      <c r="SFH17" s="1180"/>
      <c r="SFI17" s="1180"/>
      <c r="SFJ17" s="1180"/>
      <c r="SFK17" s="1180"/>
      <c r="SFL17" s="1180"/>
      <c r="SFM17" s="1180"/>
      <c r="SFN17" s="1180"/>
      <c r="SFO17" s="1180"/>
      <c r="SFP17" s="1180"/>
      <c r="SFQ17" s="1180"/>
      <c r="SFR17" s="1180"/>
      <c r="SFS17" s="1180"/>
      <c r="SFT17" s="1180"/>
      <c r="SFU17" s="1180"/>
      <c r="SFV17" s="1180"/>
      <c r="SFW17" s="1180"/>
      <c r="SFX17" s="1180"/>
      <c r="SFY17" s="1180"/>
      <c r="SFZ17" s="1180"/>
      <c r="SGA17" s="1180"/>
      <c r="SGB17" s="1180"/>
      <c r="SGC17" s="1180"/>
      <c r="SGD17" s="1180"/>
      <c r="SGE17" s="1180"/>
      <c r="SGF17" s="1180"/>
      <c r="SGG17" s="1180"/>
      <c r="SGH17" s="1180"/>
      <c r="SGI17" s="1180"/>
      <c r="SGJ17" s="1180"/>
      <c r="SGK17" s="1180"/>
      <c r="SGL17" s="1180"/>
      <c r="SGM17" s="1180"/>
      <c r="SGN17" s="1180"/>
      <c r="SGO17" s="1180"/>
      <c r="SGP17" s="1180"/>
      <c r="SGQ17" s="1180"/>
      <c r="SGR17" s="1180"/>
      <c r="SGS17" s="1180"/>
      <c r="SGT17" s="1180"/>
      <c r="SGU17" s="1180"/>
      <c r="SGV17" s="1180"/>
      <c r="SGW17" s="1180"/>
      <c r="SGX17" s="1180"/>
      <c r="SGY17" s="1180"/>
      <c r="SGZ17" s="1180"/>
      <c r="SHA17" s="1180"/>
      <c r="SHB17" s="1180"/>
      <c r="SHC17" s="1180"/>
      <c r="SHD17" s="1180"/>
      <c r="SHE17" s="1180"/>
      <c r="SHF17" s="1180"/>
      <c r="SHG17" s="1180"/>
      <c r="SHH17" s="1180"/>
      <c r="SHI17" s="1180"/>
      <c r="SHJ17" s="1180"/>
      <c r="SHK17" s="1180"/>
      <c r="SHL17" s="1180"/>
      <c r="SHM17" s="1180"/>
      <c r="SHN17" s="1180"/>
      <c r="SHO17" s="1180"/>
      <c r="SHP17" s="1180"/>
      <c r="SHQ17" s="1180"/>
      <c r="SHR17" s="1180"/>
      <c r="SHS17" s="1180"/>
      <c r="SHT17" s="1180"/>
      <c r="SHU17" s="1180"/>
      <c r="SHV17" s="1180"/>
      <c r="SHW17" s="1180"/>
      <c r="SHX17" s="1180"/>
      <c r="SHY17" s="1180"/>
      <c r="SHZ17" s="1180"/>
      <c r="SIA17" s="1180"/>
      <c r="SIB17" s="1180"/>
      <c r="SIC17" s="1180"/>
      <c r="SID17" s="1180"/>
      <c r="SIE17" s="1180"/>
      <c r="SIF17" s="1180"/>
      <c r="SIG17" s="1180"/>
      <c r="SIH17" s="1180"/>
      <c r="SII17" s="1180"/>
      <c r="SIJ17" s="1180"/>
      <c r="SIK17" s="1180"/>
      <c r="SIL17" s="1180"/>
      <c r="SIM17" s="1180"/>
      <c r="SIN17" s="1180"/>
      <c r="SIO17" s="1180"/>
      <c r="SIP17" s="1180"/>
      <c r="SIQ17" s="1180"/>
      <c r="SIR17" s="1180"/>
      <c r="SIS17" s="1180"/>
      <c r="SIT17" s="1180"/>
      <c r="SIU17" s="1180"/>
      <c r="SIV17" s="1180"/>
      <c r="SIW17" s="1180"/>
      <c r="SIX17" s="1180"/>
      <c r="SIY17" s="1180"/>
      <c r="SIZ17" s="1180"/>
      <c r="SJA17" s="1180"/>
      <c r="SJB17" s="1180"/>
      <c r="SJC17" s="1180"/>
      <c r="SJD17" s="1180"/>
      <c r="SJE17" s="1180"/>
      <c r="SJF17" s="1180"/>
      <c r="SJG17" s="1180"/>
      <c r="SJH17" s="1180"/>
      <c r="SJI17" s="1180"/>
      <c r="SJJ17" s="1180"/>
      <c r="SJK17" s="1180"/>
      <c r="SJL17" s="1180"/>
      <c r="SJM17" s="1180"/>
      <c r="SJN17" s="1180"/>
      <c r="SJO17" s="1180"/>
      <c r="SJP17" s="1180"/>
      <c r="SJQ17" s="1180"/>
      <c r="SJR17" s="1180"/>
      <c r="SJS17" s="1180"/>
      <c r="SJT17" s="1180"/>
      <c r="SJU17" s="1180"/>
      <c r="SJV17" s="1180"/>
      <c r="SJW17" s="1180"/>
      <c r="SJX17" s="1180"/>
      <c r="SJY17" s="1180"/>
      <c r="SJZ17" s="1180"/>
      <c r="SKA17" s="1180"/>
      <c r="SKB17" s="1180"/>
      <c r="SKC17" s="1180"/>
      <c r="SKD17" s="1180"/>
      <c r="SKE17" s="1180"/>
      <c r="SKF17" s="1180"/>
      <c r="SKG17" s="1180"/>
      <c r="SKH17" s="1180"/>
      <c r="SKI17" s="1180"/>
      <c r="SKJ17" s="1180"/>
      <c r="SKK17" s="1180"/>
      <c r="SKL17" s="1180"/>
      <c r="SKM17" s="1180"/>
      <c r="SKN17" s="1180"/>
      <c r="SKO17" s="1180"/>
      <c r="SKP17" s="1180"/>
      <c r="SKQ17" s="1180"/>
      <c r="SKR17" s="1180"/>
      <c r="SKS17" s="1180"/>
      <c r="SKT17" s="1180"/>
      <c r="SKU17" s="1180"/>
      <c r="SKV17" s="1180"/>
      <c r="SKW17" s="1180"/>
      <c r="SKX17" s="1180"/>
      <c r="SKY17" s="1180"/>
      <c r="SKZ17" s="1180"/>
      <c r="SLA17" s="1180"/>
      <c r="SLB17" s="1180"/>
      <c r="SLC17" s="1180"/>
      <c r="SLD17" s="1180"/>
      <c r="SLE17" s="1180"/>
      <c r="SLF17" s="1180"/>
      <c r="SLG17" s="1180"/>
      <c r="SLH17" s="1180"/>
      <c r="SLI17" s="1180"/>
      <c r="SLJ17" s="1180"/>
      <c r="SLK17" s="1180"/>
      <c r="SLL17" s="1180"/>
      <c r="SLM17" s="1180"/>
      <c r="SLN17" s="1180"/>
      <c r="SLO17" s="1180"/>
      <c r="SLP17" s="1180"/>
      <c r="SLQ17" s="1180"/>
      <c r="SLR17" s="1180"/>
      <c r="SLS17" s="1180"/>
      <c r="SLT17" s="1180"/>
      <c r="SLU17" s="1180"/>
      <c r="SLV17" s="1180"/>
      <c r="SLW17" s="1180"/>
      <c r="SLX17" s="1180"/>
      <c r="SLY17" s="1180"/>
      <c r="SLZ17" s="1180"/>
      <c r="SMA17" s="1180"/>
      <c r="SMB17" s="1180"/>
      <c r="SMC17" s="1180"/>
      <c r="SMD17" s="1180"/>
      <c r="SME17" s="1180"/>
      <c r="SMF17" s="1180"/>
      <c r="SMG17" s="1180"/>
      <c r="SMH17" s="1180"/>
      <c r="SMI17" s="1180"/>
      <c r="SMJ17" s="1180"/>
      <c r="SMK17" s="1180"/>
      <c r="SML17" s="1180"/>
      <c r="SMM17" s="1180"/>
      <c r="SMN17" s="1180"/>
      <c r="SMO17" s="1180"/>
      <c r="SMP17" s="1180"/>
      <c r="SMQ17" s="1180"/>
      <c r="SMR17" s="1180"/>
      <c r="SMS17" s="1180"/>
      <c r="SMT17" s="1180"/>
      <c r="SMU17" s="1180"/>
      <c r="SMV17" s="1180"/>
      <c r="SMW17" s="1180"/>
      <c r="SMX17" s="1180"/>
      <c r="SMY17" s="1180"/>
      <c r="SMZ17" s="1180"/>
      <c r="SNA17" s="1180"/>
      <c r="SNB17" s="1180"/>
      <c r="SNC17" s="1180"/>
      <c r="SND17" s="1180"/>
      <c r="SNE17" s="1180"/>
      <c r="SNF17" s="1180"/>
      <c r="SNG17" s="1180"/>
      <c r="SNH17" s="1180"/>
      <c r="SNI17" s="1180"/>
      <c r="SNJ17" s="1180"/>
      <c r="SNK17" s="1180"/>
      <c r="SNL17" s="1180"/>
      <c r="SNM17" s="1180"/>
      <c r="SNN17" s="1180"/>
      <c r="SNO17" s="1180"/>
      <c r="SNP17" s="1180"/>
      <c r="SNQ17" s="1180"/>
      <c r="SNR17" s="1180"/>
      <c r="SNS17" s="1180"/>
      <c r="SNT17" s="1180"/>
      <c r="SNU17" s="1180"/>
      <c r="SNV17" s="1180"/>
      <c r="SNW17" s="1180"/>
      <c r="SNX17" s="1180"/>
      <c r="SNY17" s="1180"/>
      <c r="SNZ17" s="1180"/>
      <c r="SOA17" s="1180"/>
      <c r="SOB17" s="1180"/>
      <c r="SOC17" s="1180"/>
      <c r="SOD17" s="1180"/>
      <c r="SOE17" s="1180"/>
      <c r="SOF17" s="1180"/>
      <c r="SOG17" s="1180"/>
      <c r="SOH17" s="1180"/>
      <c r="SOI17" s="1180"/>
      <c r="SOJ17" s="1180"/>
      <c r="SOK17" s="1180"/>
      <c r="SOL17" s="1180"/>
      <c r="SOM17" s="1180"/>
      <c r="SON17" s="1180"/>
      <c r="SOO17" s="1180"/>
      <c r="SOP17" s="1180"/>
      <c r="SOQ17" s="1180"/>
      <c r="SOR17" s="1180"/>
      <c r="SOS17" s="1180"/>
      <c r="SOT17" s="1180"/>
      <c r="SOU17" s="1180"/>
      <c r="SOV17" s="1180"/>
      <c r="SOW17" s="1180"/>
      <c r="SOX17" s="1180"/>
      <c r="SOY17" s="1180"/>
      <c r="SOZ17" s="1180"/>
      <c r="SPA17" s="1180"/>
      <c r="SPB17" s="1180"/>
      <c r="SPC17" s="1180"/>
      <c r="SPD17" s="1180"/>
      <c r="SPE17" s="1180"/>
      <c r="SPF17" s="1180"/>
      <c r="SPG17" s="1180"/>
      <c r="SPH17" s="1180"/>
      <c r="SPI17" s="1180"/>
      <c r="SPJ17" s="1180"/>
      <c r="SPK17" s="1180"/>
      <c r="SPL17" s="1180"/>
      <c r="SPM17" s="1180"/>
      <c r="SPN17" s="1180"/>
      <c r="SPO17" s="1180"/>
      <c r="SPP17" s="1180"/>
      <c r="SPQ17" s="1180"/>
      <c r="SPR17" s="1180"/>
      <c r="SPS17" s="1180"/>
      <c r="SPT17" s="1180"/>
      <c r="SPU17" s="1180"/>
      <c r="SPV17" s="1180"/>
      <c r="SPW17" s="1180"/>
      <c r="SPX17" s="1180"/>
      <c r="SPY17" s="1180"/>
      <c r="SPZ17" s="1180"/>
      <c r="SQA17" s="1180"/>
      <c r="SQB17" s="1180"/>
      <c r="SQC17" s="1180"/>
      <c r="SQD17" s="1180"/>
      <c r="SQE17" s="1180"/>
      <c r="SQF17" s="1180"/>
      <c r="SQG17" s="1180"/>
      <c r="SQH17" s="1180"/>
      <c r="SQI17" s="1180"/>
      <c r="SQJ17" s="1180"/>
      <c r="SQK17" s="1180"/>
      <c r="SQL17" s="1180"/>
      <c r="SQM17" s="1180"/>
      <c r="SQN17" s="1180"/>
      <c r="SQO17" s="1180"/>
      <c r="SQP17" s="1180"/>
      <c r="SQQ17" s="1180"/>
      <c r="SQR17" s="1180"/>
      <c r="SQS17" s="1180"/>
      <c r="SQT17" s="1180"/>
      <c r="SQU17" s="1180"/>
      <c r="SQV17" s="1180"/>
      <c r="SQW17" s="1180"/>
      <c r="SQX17" s="1180"/>
      <c r="SQY17" s="1180"/>
      <c r="SQZ17" s="1180"/>
      <c r="SRA17" s="1180"/>
      <c r="SRB17" s="1180"/>
      <c r="SRC17" s="1180"/>
      <c r="SRD17" s="1180"/>
      <c r="SRE17" s="1180"/>
      <c r="SRF17" s="1180"/>
      <c r="SRG17" s="1180"/>
      <c r="SRH17" s="1180"/>
      <c r="SRI17" s="1180"/>
      <c r="SRJ17" s="1180"/>
      <c r="SRK17" s="1180"/>
      <c r="SRL17" s="1180"/>
      <c r="SRM17" s="1180"/>
      <c r="SRN17" s="1180"/>
      <c r="SRO17" s="1180"/>
      <c r="SRP17" s="1180"/>
      <c r="SRQ17" s="1180"/>
      <c r="SRR17" s="1180"/>
      <c r="SRS17" s="1180"/>
      <c r="SRT17" s="1180"/>
      <c r="SRU17" s="1180"/>
      <c r="SRV17" s="1180"/>
      <c r="SRW17" s="1180"/>
      <c r="SRX17" s="1180"/>
      <c r="SRY17" s="1180"/>
      <c r="SRZ17" s="1180"/>
      <c r="SSA17" s="1180"/>
      <c r="SSB17" s="1180"/>
      <c r="SSC17" s="1180"/>
      <c r="SSD17" s="1180"/>
      <c r="SSE17" s="1180"/>
      <c r="SSF17" s="1180"/>
      <c r="SSG17" s="1180"/>
      <c r="SSH17" s="1180"/>
      <c r="SSI17" s="1180"/>
      <c r="SSJ17" s="1180"/>
      <c r="SSK17" s="1180"/>
      <c r="SSL17" s="1180"/>
      <c r="SSM17" s="1180"/>
      <c r="SSN17" s="1180"/>
      <c r="SSO17" s="1180"/>
      <c r="SSP17" s="1180"/>
      <c r="SSQ17" s="1180"/>
      <c r="SSR17" s="1180"/>
      <c r="SSS17" s="1180"/>
      <c r="SST17" s="1180"/>
      <c r="SSU17" s="1180"/>
      <c r="SSV17" s="1180"/>
      <c r="SSW17" s="1180"/>
      <c r="SSX17" s="1180"/>
      <c r="SSY17" s="1180"/>
      <c r="SSZ17" s="1180"/>
      <c r="STA17" s="1180"/>
      <c r="STB17" s="1180"/>
      <c r="STC17" s="1180"/>
      <c r="STD17" s="1180"/>
      <c r="STE17" s="1180"/>
      <c r="STF17" s="1180"/>
      <c r="STG17" s="1180"/>
      <c r="STH17" s="1180"/>
      <c r="STI17" s="1180"/>
      <c r="STJ17" s="1180"/>
      <c r="STK17" s="1180"/>
      <c r="STL17" s="1180"/>
      <c r="STM17" s="1180"/>
      <c r="STN17" s="1180"/>
      <c r="STO17" s="1180"/>
      <c r="STP17" s="1180"/>
      <c r="STQ17" s="1180"/>
      <c r="STR17" s="1180"/>
      <c r="STS17" s="1180"/>
      <c r="STT17" s="1180"/>
      <c r="STU17" s="1180"/>
      <c r="STV17" s="1180"/>
      <c r="STW17" s="1180"/>
      <c r="STX17" s="1180"/>
      <c r="STY17" s="1180"/>
      <c r="STZ17" s="1180"/>
      <c r="SUA17" s="1180"/>
      <c r="SUB17" s="1180"/>
      <c r="SUC17" s="1180"/>
      <c r="SUD17" s="1180"/>
      <c r="SUE17" s="1180"/>
      <c r="SUF17" s="1180"/>
      <c r="SUG17" s="1180"/>
      <c r="SUH17" s="1180"/>
      <c r="SUI17" s="1180"/>
      <c r="SUJ17" s="1180"/>
      <c r="SUK17" s="1180"/>
      <c r="SUL17" s="1180"/>
      <c r="SUM17" s="1180"/>
      <c r="SUN17" s="1180"/>
      <c r="SUO17" s="1180"/>
      <c r="SUP17" s="1180"/>
      <c r="SUQ17" s="1180"/>
      <c r="SUR17" s="1180"/>
      <c r="SUS17" s="1180"/>
      <c r="SUT17" s="1180"/>
      <c r="SUU17" s="1180"/>
      <c r="SUV17" s="1180"/>
      <c r="SUW17" s="1180"/>
      <c r="SUX17" s="1180"/>
      <c r="SUY17" s="1180"/>
      <c r="SUZ17" s="1180"/>
      <c r="SVA17" s="1180"/>
      <c r="SVB17" s="1180"/>
      <c r="SVC17" s="1180"/>
      <c r="SVD17" s="1180"/>
      <c r="SVE17" s="1180"/>
      <c r="SVF17" s="1180"/>
      <c r="SVG17" s="1180"/>
      <c r="SVH17" s="1180"/>
      <c r="SVI17" s="1180"/>
      <c r="SVJ17" s="1180"/>
      <c r="SVK17" s="1180"/>
      <c r="SVL17" s="1180"/>
      <c r="SVM17" s="1180"/>
      <c r="SVN17" s="1180"/>
      <c r="SVO17" s="1180"/>
      <c r="SVP17" s="1180"/>
      <c r="SVQ17" s="1180"/>
      <c r="SVR17" s="1180"/>
      <c r="SVS17" s="1180"/>
      <c r="SVT17" s="1180"/>
      <c r="SVU17" s="1180"/>
      <c r="SVV17" s="1180"/>
      <c r="SVW17" s="1180"/>
      <c r="SVX17" s="1180"/>
      <c r="SVY17" s="1180"/>
      <c r="SVZ17" s="1180"/>
      <c r="SWA17" s="1180"/>
      <c r="SWB17" s="1180"/>
      <c r="SWC17" s="1180"/>
      <c r="SWD17" s="1180"/>
      <c r="SWE17" s="1180"/>
      <c r="SWF17" s="1180"/>
      <c r="SWG17" s="1180"/>
      <c r="SWH17" s="1180"/>
      <c r="SWI17" s="1180"/>
      <c r="SWJ17" s="1180"/>
      <c r="SWK17" s="1180"/>
      <c r="SWL17" s="1180"/>
      <c r="SWM17" s="1180"/>
      <c r="SWN17" s="1180"/>
      <c r="SWO17" s="1180"/>
      <c r="SWP17" s="1180"/>
      <c r="SWQ17" s="1180"/>
      <c r="SWR17" s="1180"/>
      <c r="SWS17" s="1180"/>
      <c r="SWT17" s="1180"/>
      <c r="SWU17" s="1180"/>
      <c r="SWV17" s="1180"/>
      <c r="SWW17" s="1180"/>
      <c r="SWX17" s="1180"/>
      <c r="SWY17" s="1180"/>
      <c r="SWZ17" s="1180"/>
      <c r="SXA17" s="1180"/>
      <c r="SXB17" s="1180"/>
      <c r="SXC17" s="1180"/>
      <c r="SXD17" s="1180"/>
      <c r="SXE17" s="1180"/>
      <c r="SXF17" s="1180"/>
      <c r="SXG17" s="1180"/>
      <c r="SXH17" s="1180"/>
      <c r="SXI17" s="1180"/>
      <c r="SXJ17" s="1180"/>
      <c r="SXK17" s="1180"/>
      <c r="SXL17" s="1180"/>
      <c r="SXM17" s="1180"/>
      <c r="SXN17" s="1180"/>
      <c r="SXO17" s="1180"/>
      <c r="SXP17" s="1180"/>
      <c r="SXQ17" s="1180"/>
      <c r="SXR17" s="1180"/>
      <c r="SXS17" s="1180"/>
      <c r="SXT17" s="1180"/>
      <c r="SXU17" s="1180"/>
      <c r="SXV17" s="1180"/>
      <c r="SXW17" s="1180"/>
      <c r="SXX17" s="1180"/>
      <c r="SXY17" s="1180"/>
      <c r="SXZ17" s="1180"/>
      <c r="SYA17" s="1180"/>
      <c r="SYB17" s="1180"/>
      <c r="SYC17" s="1180"/>
      <c r="SYD17" s="1180"/>
      <c r="SYE17" s="1180"/>
      <c r="SYF17" s="1180"/>
      <c r="SYG17" s="1180"/>
      <c r="SYH17" s="1180"/>
      <c r="SYI17" s="1180"/>
      <c r="SYJ17" s="1180"/>
      <c r="SYK17" s="1180"/>
      <c r="SYL17" s="1180"/>
      <c r="SYM17" s="1180"/>
      <c r="SYN17" s="1180"/>
      <c r="SYO17" s="1180"/>
      <c r="SYP17" s="1180"/>
      <c r="SYQ17" s="1180"/>
      <c r="SYR17" s="1180"/>
      <c r="SYS17" s="1180"/>
      <c r="SYT17" s="1180"/>
      <c r="SYU17" s="1180"/>
      <c r="SYV17" s="1180"/>
      <c r="SYW17" s="1180"/>
      <c r="SYX17" s="1180"/>
      <c r="SYY17" s="1180"/>
      <c r="SYZ17" s="1180"/>
      <c r="SZA17" s="1180"/>
      <c r="SZB17" s="1180"/>
      <c r="SZC17" s="1180"/>
      <c r="SZD17" s="1180"/>
      <c r="SZE17" s="1180"/>
      <c r="SZF17" s="1180"/>
      <c r="SZG17" s="1180"/>
      <c r="SZH17" s="1180"/>
      <c r="SZI17" s="1180"/>
      <c r="SZJ17" s="1180"/>
      <c r="SZK17" s="1180"/>
      <c r="SZL17" s="1180"/>
      <c r="SZM17" s="1180"/>
      <c r="SZN17" s="1180"/>
      <c r="SZO17" s="1180"/>
      <c r="SZP17" s="1180"/>
      <c r="SZQ17" s="1180"/>
      <c r="SZR17" s="1180"/>
      <c r="SZS17" s="1180"/>
      <c r="SZT17" s="1180"/>
      <c r="SZU17" s="1180"/>
      <c r="SZV17" s="1180"/>
      <c r="SZW17" s="1180"/>
      <c r="SZX17" s="1180"/>
      <c r="SZY17" s="1180"/>
      <c r="SZZ17" s="1180"/>
      <c r="TAA17" s="1180"/>
      <c r="TAB17" s="1180"/>
      <c r="TAC17" s="1180"/>
      <c r="TAD17" s="1180"/>
      <c r="TAE17" s="1180"/>
      <c r="TAF17" s="1180"/>
      <c r="TAG17" s="1180"/>
      <c r="TAH17" s="1180"/>
      <c r="TAI17" s="1180"/>
      <c r="TAJ17" s="1180"/>
      <c r="TAK17" s="1180"/>
      <c r="TAL17" s="1180"/>
      <c r="TAM17" s="1180"/>
      <c r="TAN17" s="1180"/>
      <c r="TAO17" s="1180"/>
      <c r="TAP17" s="1180"/>
      <c r="TAQ17" s="1180"/>
      <c r="TAR17" s="1180"/>
      <c r="TAS17" s="1180"/>
      <c r="TAT17" s="1180"/>
      <c r="TAU17" s="1180"/>
      <c r="TAV17" s="1180"/>
      <c r="TAW17" s="1180"/>
      <c r="TAX17" s="1180"/>
      <c r="TAY17" s="1180"/>
      <c r="TAZ17" s="1180"/>
      <c r="TBA17" s="1180"/>
      <c r="TBB17" s="1180"/>
      <c r="TBC17" s="1180"/>
      <c r="TBD17" s="1180"/>
      <c r="TBE17" s="1180"/>
      <c r="TBF17" s="1180"/>
      <c r="TBG17" s="1180"/>
      <c r="TBH17" s="1180"/>
      <c r="TBI17" s="1180"/>
      <c r="TBJ17" s="1180"/>
      <c r="TBK17" s="1180"/>
      <c r="TBL17" s="1180"/>
      <c r="TBM17" s="1180"/>
      <c r="TBN17" s="1180"/>
      <c r="TBO17" s="1180"/>
      <c r="TBP17" s="1180"/>
      <c r="TBQ17" s="1180"/>
      <c r="TBR17" s="1180"/>
      <c r="TBS17" s="1180"/>
      <c r="TBT17" s="1180"/>
      <c r="TBU17" s="1180"/>
      <c r="TBV17" s="1180"/>
      <c r="TBW17" s="1180"/>
      <c r="TBX17" s="1180"/>
      <c r="TBY17" s="1180"/>
      <c r="TBZ17" s="1180"/>
      <c r="TCA17" s="1180"/>
      <c r="TCB17" s="1180"/>
      <c r="TCC17" s="1180"/>
      <c r="TCD17" s="1180"/>
      <c r="TCE17" s="1180"/>
      <c r="TCF17" s="1180"/>
      <c r="TCG17" s="1180"/>
      <c r="TCH17" s="1180"/>
      <c r="TCI17" s="1180"/>
      <c r="TCJ17" s="1180"/>
      <c r="TCK17" s="1180"/>
      <c r="TCL17" s="1180"/>
      <c r="TCM17" s="1180"/>
      <c r="TCN17" s="1180"/>
      <c r="TCO17" s="1180"/>
      <c r="TCP17" s="1180"/>
      <c r="TCQ17" s="1180"/>
      <c r="TCR17" s="1180"/>
      <c r="TCS17" s="1180"/>
      <c r="TCT17" s="1180"/>
      <c r="TCU17" s="1180"/>
      <c r="TCV17" s="1180"/>
      <c r="TCW17" s="1180"/>
      <c r="TCX17" s="1180"/>
      <c r="TCY17" s="1180"/>
      <c r="TCZ17" s="1180"/>
      <c r="TDA17" s="1180"/>
      <c r="TDB17" s="1180"/>
      <c r="TDC17" s="1180"/>
      <c r="TDD17" s="1180"/>
      <c r="TDE17" s="1180"/>
      <c r="TDF17" s="1180"/>
      <c r="TDG17" s="1180"/>
      <c r="TDH17" s="1180"/>
      <c r="TDI17" s="1180"/>
      <c r="TDJ17" s="1180"/>
      <c r="TDK17" s="1180"/>
      <c r="TDL17" s="1180"/>
      <c r="TDM17" s="1180"/>
      <c r="TDN17" s="1180"/>
      <c r="TDO17" s="1180"/>
      <c r="TDP17" s="1180"/>
      <c r="TDQ17" s="1180"/>
      <c r="TDR17" s="1180"/>
      <c r="TDS17" s="1180"/>
      <c r="TDT17" s="1180"/>
      <c r="TDU17" s="1180"/>
      <c r="TDV17" s="1180"/>
      <c r="TDW17" s="1180"/>
      <c r="TDX17" s="1180"/>
      <c r="TDY17" s="1180"/>
      <c r="TDZ17" s="1180"/>
      <c r="TEA17" s="1180"/>
      <c r="TEB17" s="1180"/>
      <c r="TEC17" s="1180"/>
      <c r="TED17" s="1180"/>
      <c r="TEE17" s="1180"/>
      <c r="TEF17" s="1180"/>
      <c r="TEG17" s="1180"/>
      <c r="TEH17" s="1180"/>
      <c r="TEI17" s="1180"/>
      <c r="TEJ17" s="1180"/>
      <c r="TEK17" s="1180"/>
      <c r="TEL17" s="1180"/>
      <c r="TEM17" s="1180"/>
      <c r="TEN17" s="1180"/>
      <c r="TEO17" s="1180"/>
      <c r="TEP17" s="1180"/>
      <c r="TEQ17" s="1180"/>
      <c r="TER17" s="1180"/>
      <c r="TES17" s="1180"/>
      <c r="TET17" s="1180"/>
      <c r="TEU17" s="1180"/>
      <c r="TEV17" s="1180"/>
      <c r="TEW17" s="1180"/>
      <c r="TEX17" s="1180"/>
      <c r="TEY17" s="1180"/>
      <c r="TEZ17" s="1180"/>
      <c r="TFA17" s="1180"/>
      <c r="TFB17" s="1180"/>
      <c r="TFC17" s="1180"/>
      <c r="TFD17" s="1180"/>
      <c r="TFE17" s="1180"/>
      <c r="TFF17" s="1180"/>
      <c r="TFG17" s="1180"/>
      <c r="TFH17" s="1180"/>
      <c r="TFI17" s="1180"/>
      <c r="TFJ17" s="1180"/>
      <c r="TFK17" s="1180"/>
      <c r="TFL17" s="1180"/>
      <c r="TFM17" s="1180"/>
      <c r="TFN17" s="1180"/>
      <c r="TFO17" s="1180"/>
      <c r="TFP17" s="1180"/>
      <c r="TFQ17" s="1180"/>
      <c r="TFR17" s="1180"/>
      <c r="TFS17" s="1180"/>
      <c r="TFT17" s="1180"/>
      <c r="TFU17" s="1180"/>
      <c r="TFV17" s="1180"/>
      <c r="TFW17" s="1180"/>
      <c r="TFX17" s="1180"/>
      <c r="TFY17" s="1180"/>
      <c r="TFZ17" s="1180"/>
      <c r="TGA17" s="1180"/>
      <c r="TGB17" s="1180"/>
      <c r="TGC17" s="1180"/>
      <c r="TGD17" s="1180"/>
      <c r="TGE17" s="1180"/>
      <c r="TGF17" s="1180"/>
      <c r="TGG17" s="1180"/>
      <c r="TGH17" s="1180"/>
      <c r="TGI17" s="1180"/>
      <c r="TGJ17" s="1180"/>
      <c r="TGK17" s="1180"/>
      <c r="TGL17" s="1180"/>
      <c r="TGM17" s="1180"/>
      <c r="TGN17" s="1180"/>
      <c r="TGO17" s="1180"/>
      <c r="TGP17" s="1180"/>
      <c r="TGQ17" s="1180"/>
      <c r="TGR17" s="1180"/>
      <c r="TGS17" s="1180"/>
      <c r="TGT17" s="1180"/>
      <c r="TGU17" s="1180"/>
      <c r="TGV17" s="1180"/>
      <c r="TGW17" s="1180"/>
      <c r="TGX17" s="1180"/>
      <c r="TGY17" s="1180"/>
      <c r="TGZ17" s="1180"/>
      <c r="THA17" s="1180"/>
      <c r="THB17" s="1180"/>
      <c r="THC17" s="1180"/>
      <c r="THD17" s="1180"/>
      <c r="THE17" s="1180"/>
      <c r="THF17" s="1180"/>
      <c r="THG17" s="1180"/>
      <c r="THH17" s="1180"/>
      <c r="THI17" s="1180"/>
      <c r="THJ17" s="1180"/>
      <c r="THK17" s="1180"/>
      <c r="THL17" s="1180"/>
      <c r="THM17" s="1180"/>
      <c r="THN17" s="1180"/>
      <c r="THO17" s="1180"/>
      <c r="THP17" s="1180"/>
      <c r="THQ17" s="1180"/>
      <c r="THR17" s="1180"/>
      <c r="THS17" s="1180"/>
      <c r="THT17" s="1180"/>
      <c r="THU17" s="1180"/>
      <c r="THV17" s="1180"/>
      <c r="THW17" s="1180"/>
      <c r="THX17" s="1180"/>
      <c r="THY17" s="1180"/>
      <c r="THZ17" s="1180"/>
      <c r="TIA17" s="1180"/>
      <c r="TIB17" s="1180"/>
      <c r="TIC17" s="1180"/>
      <c r="TID17" s="1180"/>
      <c r="TIE17" s="1180"/>
      <c r="TIF17" s="1180"/>
      <c r="TIG17" s="1180"/>
      <c r="TIH17" s="1180"/>
      <c r="TII17" s="1180"/>
      <c r="TIJ17" s="1180"/>
      <c r="TIK17" s="1180"/>
      <c r="TIL17" s="1180"/>
      <c r="TIM17" s="1180"/>
      <c r="TIN17" s="1180"/>
      <c r="TIO17" s="1180"/>
      <c r="TIP17" s="1180"/>
      <c r="TIQ17" s="1180"/>
      <c r="TIR17" s="1180"/>
      <c r="TIS17" s="1180"/>
      <c r="TIT17" s="1180"/>
      <c r="TIU17" s="1180"/>
      <c r="TIV17" s="1180"/>
      <c r="TIW17" s="1180"/>
      <c r="TIX17" s="1180"/>
      <c r="TIY17" s="1180"/>
      <c r="TIZ17" s="1180"/>
      <c r="TJA17" s="1180"/>
      <c r="TJB17" s="1180"/>
      <c r="TJC17" s="1180"/>
      <c r="TJD17" s="1180"/>
      <c r="TJE17" s="1180"/>
      <c r="TJF17" s="1180"/>
      <c r="TJG17" s="1180"/>
      <c r="TJH17" s="1180"/>
      <c r="TJI17" s="1180"/>
      <c r="TJJ17" s="1180"/>
      <c r="TJK17" s="1180"/>
      <c r="TJL17" s="1180"/>
      <c r="TJM17" s="1180"/>
      <c r="TJN17" s="1180"/>
      <c r="TJO17" s="1180"/>
      <c r="TJP17" s="1180"/>
      <c r="TJQ17" s="1180"/>
      <c r="TJR17" s="1180"/>
      <c r="TJS17" s="1180"/>
      <c r="TJT17" s="1180"/>
      <c r="TJU17" s="1180"/>
      <c r="TJV17" s="1180"/>
      <c r="TJW17" s="1180"/>
      <c r="TJX17" s="1180"/>
      <c r="TJY17" s="1180"/>
      <c r="TJZ17" s="1180"/>
      <c r="TKA17" s="1180"/>
      <c r="TKB17" s="1180"/>
      <c r="TKC17" s="1180"/>
      <c r="TKD17" s="1180"/>
      <c r="TKE17" s="1180"/>
      <c r="TKF17" s="1180"/>
      <c r="TKG17" s="1180"/>
      <c r="TKH17" s="1180"/>
      <c r="TKI17" s="1180"/>
      <c r="TKJ17" s="1180"/>
      <c r="TKK17" s="1180"/>
      <c r="TKL17" s="1180"/>
      <c r="TKM17" s="1180"/>
      <c r="TKN17" s="1180"/>
      <c r="TKO17" s="1180"/>
      <c r="TKP17" s="1180"/>
      <c r="TKQ17" s="1180"/>
      <c r="TKR17" s="1180"/>
      <c r="TKS17" s="1180"/>
      <c r="TKT17" s="1180"/>
      <c r="TKU17" s="1180"/>
      <c r="TKV17" s="1180"/>
      <c r="TKW17" s="1180"/>
      <c r="TKX17" s="1180"/>
      <c r="TKY17" s="1180"/>
      <c r="TKZ17" s="1180"/>
      <c r="TLA17" s="1180"/>
      <c r="TLB17" s="1180"/>
      <c r="TLC17" s="1180"/>
      <c r="TLD17" s="1180"/>
      <c r="TLE17" s="1180"/>
      <c r="TLF17" s="1180"/>
      <c r="TLG17" s="1180"/>
      <c r="TLH17" s="1180"/>
      <c r="TLI17" s="1180"/>
      <c r="TLJ17" s="1180"/>
      <c r="TLK17" s="1180"/>
      <c r="TLL17" s="1180"/>
      <c r="TLM17" s="1180"/>
      <c r="TLN17" s="1180"/>
      <c r="TLO17" s="1180"/>
      <c r="TLP17" s="1180"/>
      <c r="TLQ17" s="1180"/>
      <c r="TLR17" s="1180"/>
      <c r="TLS17" s="1180"/>
      <c r="TLT17" s="1180"/>
      <c r="TLU17" s="1180"/>
      <c r="TLV17" s="1180"/>
      <c r="TLW17" s="1180"/>
      <c r="TLX17" s="1180"/>
      <c r="TLY17" s="1180"/>
      <c r="TLZ17" s="1180"/>
      <c r="TMA17" s="1180"/>
      <c r="TMB17" s="1180"/>
      <c r="TMC17" s="1180"/>
      <c r="TMD17" s="1180"/>
      <c r="TME17" s="1180"/>
      <c r="TMF17" s="1180"/>
      <c r="TMG17" s="1180"/>
      <c r="TMH17" s="1180"/>
      <c r="TMI17" s="1180"/>
      <c r="TMJ17" s="1180"/>
      <c r="TMK17" s="1180"/>
      <c r="TML17" s="1180"/>
      <c r="TMM17" s="1180"/>
      <c r="TMN17" s="1180"/>
      <c r="TMO17" s="1180"/>
      <c r="TMP17" s="1180"/>
      <c r="TMQ17" s="1180"/>
      <c r="TMR17" s="1180"/>
      <c r="TMS17" s="1180"/>
      <c r="TMT17" s="1180"/>
      <c r="TMU17" s="1180"/>
      <c r="TMV17" s="1180"/>
      <c r="TMW17" s="1180"/>
      <c r="TMX17" s="1180"/>
      <c r="TMY17" s="1180"/>
      <c r="TMZ17" s="1180"/>
      <c r="TNA17" s="1180"/>
      <c r="TNB17" s="1180"/>
      <c r="TNC17" s="1180"/>
      <c r="TND17" s="1180"/>
      <c r="TNE17" s="1180"/>
      <c r="TNF17" s="1180"/>
      <c r="TNG17" s="1180"/>
      <c r="TNH17" s="1180"/>
      <c r="TNI17" s="1180"/>
      <c r="TNJ17" s="1180"/>
      <c r="TNK17" s="1180"/>
      <c r="TNL17" s="1180"/>
      <c r="TNM17" s="1180"/>
      <c r="TNN17" s="1180"/>
      <c r="TNO17" s="1180"/>
      <c r="TNP17" s="1180"/>
      <c r="TNQ17" s="1180"/>
      <c r="TNR17" s="1180"/>
      <c r="TNS17" s="1180"/>
      <c r="TNT17" s="1180"/>
      <c r="TNU17" s="1180"/>
      <c r="TNV17" s="1180"/>
      <c r="TNW17" s="1180"/>
      <c r="TNX17" s="1180"/>
      <c r="TNY17" s="1180"/>
      <c r="TNZ17" s="1180"/>
      <c r="TOA17" s="1180"/>
      <c r="TOB17" s="1180"/>
      <c r="TOC17" s="1180"/>
      <c r="TOD17" s="1180"/>
      <c r="TOE17" s="1180"/>
      <c r="TOF17" s="1180"/>
      <c r="TOG17" s="1180"/>
      <c r="TOH17" s="1180"/>
      <c r="TOI17" s="1180"/>
      <c r="TOJ17" s="1180"/>
      <c r="TOK17" s="1180"/>
      <c r="TOL17" s="1180"/>
      <c r="TOM17" s="1180"/>
      <c r="TON17" s="1180"/>
      <c r="TOO17" s="1180"/>
      <c r="TOP17" s="1180"/>
      <c r="TOQ17" s="1180"/>
      <c r="TOR17" s="1180"/>
      <c r="TOS17" s="1180"/>
      <c r="TOT17" s="1180"/>
      <c r="TOU17" s="1180"/>
      <c r="TOV17" s="1180"/>
      <c r="TOW17" s="1180"/>
      <c r="TOX17" s="1180"/>
      <c r="TOY17" s="1180"/>
      <c r="TOZ17" s="1180"/>
      <c r="TPA17" s="1180"/>
      <c r="TPB17" s="1180"/>
      <c r="TPC17" s="1180"/>
      <c r="TPD17" s="1180"/>
      <c r="TPE17" s="1180"/>
      <c r="TPF17" s="1180"/>
      <c r="TPG17" s="1180"/>
      <c r="TPH17" s="1180"/>
      <c r="TPI17" s="1180"/>
      <c r="TPJ17" s="1180"/>
      <c r="TPK17" s="1180"/>
      <c r="TPL17" s="1180"/>
      <c r="TPM17" s="1180"/>
      <c r="TPN17" s="1180"/>
      <c r="TPO17" s="1180"/>
      <c r="TPP17" s="1180"/>
      <c r="TPQ17" s="1180"/>
      <c r="TPR17" s="1180"/>
      <c r="TPS17" s="1180"/>
      <c r="TPT17" s="1180"/>
      <c r="TPU17" s="1180"/>
      <c r="TPV17" s="1180"/>
      <c r="TPW17" s="1180"/>
      <c r="TPX17" s="1180"/>
      <c r="TPY17" s="1180"/>
      <c r="TPZ17" s="1180"/>
      <c r="TQA17" s="1180"/>
      <c r="TQB17" s="1180"/>
      <c r="TQC17" s="1180"/>
      <c r="TQD17" s="1180"/>
      <c r="TQE17" s="1180"/>
      <c r="TQF17" s="1180"/>
      <c r="TQG17" s="1180"/>
      <c r="TQH17" s="1180"/>
      <c r="TQI17" s="1180"/>
      <c r="TQJ17" s="1180"/>
      <c r="TQK17" s="1180"/>
      <c r="TQL17" s="1180"/>
      <c r="TQM17" s="1180"/>
      <c r="TQN17" s="1180"/>
      <c r="TQO17" s="1180"/>
      <c r="TQP17" s="1180"/>
      <c r="TQQ17" s="1180"/>
      <c r="TQR17" s="1180"/>
      <c r="TQS17" s="1180"/>
      <c r="TQT17" s="1180"/>
      <c r="TQU17" s="1180"/>
      <c r="TQV17" s="1180"/>
      <c r="TQW17" s="1180"/>
      <c r="TQX17" s="1180"/>
      <c r="TQY17" s="1180"/>
      <c r="TQZ17" s="1180"/>
      <c r="TRA17" s="1180"/>
      <c r="TRB17" s="1180"/>
      <c r="TRC17" s="1180"/>
      <c r="TRD17" s="1180"/>
      <c r="TRE17" s="1180"/>
      <c r="TRF17" s="1180"/>
      <c r="TRG17" s="1180"/>
      <c r="TRH17" s="1180"/>
      <c r="TRI17" s="1180"/>
      <c r="TRJ17" s="1180"/>
      <c r="TRK17" s="1180"/>
      <c r="TRL17" s="1180"/>
      <c r="TRM17" s="1180"/>
      <c r="TRN17" s="1180"/>
      <c r="TRO17" s="1180"/>
      <c r="TRP17" s="1180"/>
      <c r="TRQ17" s="1180"/>
      <c r="TRR17" s="1180"/>
      <c r="TRS17" s="1180"/>
      <c r="TRT17" s="1180"/>
      <c r="TRU17" s="1180"/>
      <c r="TRV17" s="1180"/>
      <c r="TRW17" s="1180"/>
      <c r="TRX17" s="1180"/>
      <c r="TRY17" s="1180"/>
      <c r="TRZ17" s="1180"/>
      <c r="TSA17" s="1180"/>
      <c r="TSB17" s="1180"/>
      <c r="TSC17" s="1180"/>
      <c r="TSD17" s="1180"/>
      <c r="TSE17" s="1180"/>
      <c r="TSF17" s="1180"/>
      <c r="TSG17" s="1180"/>
      <c r="TSH17" s="1180"/>
      <c r="TSI17" s="1180"/>
      <c r="TSJ17" s="1180"/>
      <c r="TSK17" s="1180"/>
      <c r="TSL17" s="1180"/>
      <c r="TSM17" s="1180"/>
      <c r="TSN17" s="1180"/>
      <c r="TSO17" s="1180"/>
      <c r="TSP17" s="1180"/>
      <c r="TSQ17" s="1180"/>
      <c r="TSR17" s="1180"/>
      <c r="TSS17" s="1180"/>
      <c r="TST17" s="1180"/>
      <c r="TSU17" s="1180"/>
      <c r="TSV17" s="1180"/>
      <c r="TSW17" s="1180"/>
      <c r="TSX17" s="1180"/>
      <c r="TSY17" s="1180"/>
      <c r="TSZ17" s="1180"/>
      <c r="TTA17" s="1180"/>
      <c r="TTB17" s="1180"/>
      <c r="TTC17" s="1180"/>
      <c r="TTD17" s="1180"/>
      <c r="TTE17" s="1180"/>
      <c r="TTF17" s="1180"/>
      <c r="TTG17" s="1180"/>
      <c r="TTH17" s="1180"/>
      <c r="TTI17" s="1180"/>
      <c r="TTJ17" s="1180"/>
      <c r="TTK17" s="1180"/>
      <c r="TTL17" s="1180"/>
      <c r="TTM17" s="1180"/>
      <c r="TTN17" s="1180"/>
      <c r="TTO17" s="1180"/>
      <c r="TTP17" s="1180"/>
      <c r="TTQ17" s="1180"/>
      <c r="TTR17" s="1180"/>
      <c r="TTS17" s="1180"/>
      <c r="TTT17" s="1180"/>
      <c r="TTU17" s="1180"/>
      <c r="TTV17" s="1180"/>
      <c r="TTW17" s="1180"/>
      <c r="TTX17" s="1180"/>
      <c r="TTY17" s="1180"/>
      <c r="TTZ17" s="1180"/>
      <c r="TUA17" s="1180"/>
      <c r="TUB17" s="1180"/>
      <c r="TUC17" s="1180"/>
      <c r="TUD17" s="1180"/>
      <c r="TUE17" s="1180"/>
      <c r="TUF17" s="1180"/>
      <c r="TUG17" s="1180"/>
      <c r="TUH17" s="1180"/>
      <c r="TUI17" s="1180"/>
      <c r="TUJ17" s="1180"/>
      <c r="TUK17" s="1180"/>
      <c r="TUL17" s="1180"/>
      <c r="TUM17" s="1180"/>
      <c r="TUN17" s="1180"/>
      <c r="TUO17" s="1180"/>
      <c r="TUP17" s="1180"/>
      <c r="TUQ17" s="1180"/>
      <c r="TUR17" s="1180"/>
      <c r="TUS17" s="1180"/>
      <c r="TUT17" s="1180"/>
      <c r="TUU17" s="1180"/>
      <c r="TUV17" s="1180"/>
      <c r="TUW17" s="1180"/>
      <c r="TUX17" s="1180"/>
      <c r="TUY17" s="1180"/>
      <c r="TUZ17" s="1180"/>
      <c r="TVA17" s="1180"/>
      <c r="TVB17" s="1180"/>
      <c r="TVC17" s="1180"/>
      <c r="TVD17" s="1180"/>
      <c r="TVE17" s="1180"/>
      <c r="TVF17" s="1180"/>
      <c r="TVG17" s="1180"/>
      <c r="TVH17" s="1180"/>
      <c r="TVI17" s="1180"/>
      <c r="TVJ17" s="1180"/>
      <c r="TVK17" s="1180"/>
      <c r="TVL17" s="1180"/>
      <c r="TVM17" s="1180"/>
      <c r="TVN17" s="1180"/>
      <c r="TVO17" s="1180"/>
      <c r="TVP17" s="1180"/>
      <c r="TVQ17" s="1180"/>
      <c r="TVR17" s="1180"/>
      <c r="TVS17" s="1180"/>
      <c r="TVT17" s="1180"/>
      <c r="TVU17" s="1180"/>
      <c r="TVV17" s="1180"/>
      <c r="TVW17" s="1180"/>
      <c r="TVX17" s="1180"/>
      <c r="TVY17" s="1180"/>
      <c r="TVZ17" s="1180"/>
      <c r="TWA17" s="1180"/>
      <c r="TWB17" s="1180"/>
      <c r="TWC17" s="1180"/>
      <c r="TWD17" s="1180"/>
      <c r="TWE17" s="1180"/>
      <c r="TWF17" s="1180"/>
      <c r="TWG17" s="1180"/>
      <c r="TWH17" s="1180"/>
      <c r="TWI17" s="1180"/>
      <c r="TWJ17" s="1180"/>
      <c r="TWK17" s="1180"/>
      <c r="TWL17" s="1180"/>
      <c r="TWM17" s="1180"/>
      <c r="TWN17" s="1180"/>
      <c r="TWO17" s="1180"/>
      <c r="TWP17" s="1180"/>
      <c r="TWQ17" s="1180"/>
      <c r="TWR17" s="1180"/>
      <c r="TWS17" s="1180"/>
      <c r="TWT17" s="1180"/>
      <c r="TWU17" s="1180"/>
      <c r="TWV17" s="1180"/>
      <c r="TWW17" s="1180"/>
      <c r="TWX17" s="1180"/>
      <c r="TWY17" s="1180"/>
      <c r="TWZ17" s="1180"/>
      <c r="TXA17" s="1180"/>
      <c r="TXB17" s="1180"/>
      <c r="TXC17" s="1180"/>
      <c r="TXD17" s="1180"/>
      <c r="TXE17" s="1180"/>
      <c r="TXF17" s="1180"/>
      <c r="TXG17" s="1180"/>
      <c r="TXH17" s="1180"/>
      <c r="TXI17" s="1180"/>
      <c r="TXJ17" s="1180"/>
      <c r="TXK17" s="1180"/>
      <c r="TXL17" s="1180"/>
      <c r="TXM17" s="1180"/>
      <c r="TXN17" s="1180"/>
      <c r="TXO17" s="1180"/>
      <c r="TXP17" s="1180"/>
      <c r="TXQ17" s="1180"/>
      <c r="TXR17" s="1180"/>
      <c r="TXS17" s="1180"/>
      <c r="TXT17" s="1180"/>
      <c r="TXU17" s="1180"/>
      <c r="TXV17" s="1180"/>
      <c r="TXW17" s="1180"/>
      <c r="TXX17" s="1180"/>
      <c r="TXY17" s="1180"/>
      <c r="TXZ17" s="1180"/>
      <c r="TYA17" s="1180"/>
      <c r="TYB17" s="1180"/>
      <c r="TYC17" s="1180"/>
      <c r="TYD17" s="1180"/>
      <c r="TYE17" s="1180"/>
      <c r="TYF17" s="1180"/>
      <c r="TYG17" s="1180"/>
      <c r="TYH17" s="1180"/>
      <c r="TYI17" s="1180"/>
      <c r="TYJ17" s="1180"/>
      <c r="TYK17" s="1180"/>
      <c r="TYL17" s="1180"/>
      <c r="TYM17" s="1180"/>
      <c r="TYN17" s="1180"/>
      <c r="TYO17" s="1180"/>
      <c r="TYP17" s="1180"/>
      <c r="TYQ17" s="1180"/>
      <c r="TYR17" s="1180"/>
      <c r="TYS17" s="1180"/>
      <c r="TYT17" s="1180"/>
      <c r="TYU17" s="1180"/>
      <c r="TYV17" s="1180"/>
      <c r="TYW17" s="1180"/>
      <c r="TYX17" s="1180"/>
      <c r="TYY17" s="1180"/>
      <c r="TYZ17" s="1180"/>
      <c r="TZA17" s="1180"/>
      <c r="TZB17" s="1180"/>
      <c r="TZC17" s="1180"/>
      <c r="TZD17" s="1180"/>
      <c r="TZE17" s="1180"/>
      <c r="TZF17" s="1180"/>
      <c r="TZG17" s="1180"/>
      <c r="TZH17" s="1180"/>
      <c r="TZI17" s="1180"/>
      <c r="TZJ17" s="1180"/>
      <c r="TZK17" s="1180"/>
      <c r="TZL17" s="1180"/>
      <c r="TZM17" s="1180"/>
      <c r="TZN17" s="1180"/>
      <c r="TZO17" s="1180"/>
      <c r="TZP17" s="1180"/>
      <c r="TZQ17" s="1180"/>
      <c r="TZR17" s="1180"/>
      <c r="TZS17" s="1180"/>
      <c r="TZT17" s="1180"/>
      <c r="TZU17" s="1180"/>
      <c r="TZV17" s="1180"/>
      <c r="TZW17" s="1180"/>
      <c r="TZX17" s="1180"/>
      <c r="TZY17" s="1180"/>
      <c r="TZZ17" s="1180"/>
      <c r="UAA17" s="1180"/>
      <c r="UAB17" s="1180"/>
      <c r="UAC17" s="1180"/>
      <c r="UAD17" s="1180"/>
      <c r="UAE17" s="1180"/>
      <c r="UAF17" s="1180"/>
      <c r="UAG17" s="1180"/>
      <c r="UAH17" s="1180"/>
      <c r="UAI17" s="1180"/>
      <c r="UAJ17" s="1180"/>
      <c r="UAK17" s="1180"/>
      <c r="UAL17" s="1180"/>
      <c r="UAM17" s="1180"/>
      <c r="UAN17" s="1180"/>
      <c r="UAO17" s="1180"/>
      <c r="UAP17" s="1180"/>
      <c r="UAQ17" s="1180"/>
      <c r="UAR17" s="1180"/>
      <c r="UAS17" s="1180"/>
      <c r="UAT17" s="1180"/>
      <c r="UAU17" s="1180"/>
      <c r="UAV17" s="1180"/>
      <c r="UAW17" s="1180"/>
      <c r="UAX17" s="1180"/>
      <c r="UAY17" s="1180"/>
      <c r="UAZ17" s="1180"/>
      <c r="UBA17" s="1180"/>
      <c r="UBB17" s="1180"/>
      <c r="UBC17" s="1180"/>
      <c r="UBD17" s="1180"/>
      <c r="UBE17" s="1180"/>
      <c r="UBF17" s="1180"/>
      <c r="UBG17" s="1180"/>
      <c r="UBH17" s="1180"/>
      <c r="UBI17" s="1180"/>
      <c r="UBJ17" s="1180"/>
      <c r="UBK17" s="1180"/>
      <c r="UBL17" s="1180"/>
      <c r="UBM17" s="1180"/>
      <c r="UBN17" s="1180"/>
      <c r="UBO17" s="1180"/>
      <c r="UBP17" s="1180"/>
      <c r="UBQ17" s="1180"/>
      <c r="UBR17" s="1180"/>
      <c r="UBS17" s="1180"/>
      <c r="UBT17" s="1180"/>
      <c r="UBU17" s="1180"/>
      <c r="UBV17" s="1180"/>
      <c r="UBW17" s="1180"/>
      <c r="UBX17" s="1180"/>
      <c r="UBY17" s="1180"/>
      <c r="UBZ17" s="1180"/>
      <c r="UCA17" s="1180"/>
      <c r="UCB17" s="1180"/>
      <c r="UCC17" s="1180"/>
      <c r="UCD17" s="1180"/>
      <c r="UCE17" s="1180"/>
      <c r="UCF17" s="1180"/>
      <c r="UCG17" s="1180"/>
      <c r="UCH17" s="1180"/>
      <c r="UCI17" s="1180"/>
      <c r="UCJ17" s="1180"/>
      <c r="UCK17" s="1180"/>
      <c r="UCL17" s="1180"/>
      <c r="UCM17" s="1180"/>
      <c r="UCN17" s="1180"/>
      <c r="UCO17" s="1180"/>
      <c r="UCP17" s="1180"/>
      <c r="UCQ17" s="1180"/>
      <c r="UCR17" s="1180"/>
      <c r="UCS17" s="1180"/>
      <c r="UCT17" s="1180"/>
      <c r="UCU17" s="1180"/>
      <c r="UCV17" s="1180"/>
      <c r="UCW17" s="1180"/>
      <c r="UCX17" s="1180"/>
      <c r="UCY17" s="1180"/>
      <c r="UCZ17" s="1180"/>
      <c r="UDA17" s="1180"/>
      <c r="UDB17" s="1180"/>
      <c r="UDC17" s="1180"/>
      <c r="UDD17" s="1180"/>
      <c r="UDE17" s="1180"/>
      <c r="UDF17" s="1180"/>
      <c r="UDG17" s="1180"/>
      <c r="UDH17" s="1180"/>
      <c r="UDI17" s="1180"/>
      <c r="UDJ17" s="1180"/>
      <c r="UDK17" s="1180"/>
      <c r="UDL17" s="1180"/>
      <c r="UDM17" s="1180"/>
      <c r="UDN17" s="1180"/>
      <c r="UDO17" s="1180"/>
      <c r="UDP17" s="1180"/>
      <c r="UDQ17" s="1180"/>
      <c r="UDR17" s="1180"/>
      <c r="UDS17" s="1180"/>
      <c r="UDT17" s="1180"/>
      <c r="UDU17" s="1180"/>
      <c r="UDV17" s="1180"/>
      <c r="UDW17" s="1180"/>
      <c r="UDX17" s="1180"/>
      <c r="UDY17" s="1180"/>
      <c r="UDZ17" s="1180"/>
      <c r="UEA17" s="1180"/>
      <c r="UEB17" s="1180"/>
      <c r="UEC17" s="1180"/>
      <c r="UED17" s="1180"/>
      <c r="UEE17" s="1180"/>
      <c r="UEF17" s="1180"/>
      <c r="UEG17" s="1180"/>
      <c r="UEH17" s="1180"/>
      <c r="UEI17" s="1180"/>
      <c r="UEJ17" s="1180"/>
      <c r="UEK17" s="1180"/>
      <c r="UEL17" s="1180"/>
      <c r="UEM17" s="1180"/>
      <c r="UEN17" s="1180"/>
      <c r="UEO17" s="1180"/>
      <c r="UEP17" s="1180"/>
      <c r="UEQ17" s="1180"/>
      <c r="UER17" s="1180"/>
      <c r="UES17" s="1180"/>
      <c r="UET17" s="1180"/>
      <c r="UEU17" s="1180"/>
      <c r="UEV17" s="1180"/>
      <c r="UEW17" s="1180"/>
      <c r="UEX17" s="1180"/>
      <c r="UEY17" s="1180"/>
      <c r="UEZ17" s="1180"/>
      <c r="UFA17" s="1180"/>
      <c r="UFB17" s="1180"/>
      <c r="UFC17" s="1180"/>
      <c r="UFD17" s="1180"/>
      <c r="UFE17" s="1180"/>
      <c r="UFF17" s="1180"/>
      <c r="UFG17" s="1180"/>
      <c r="UFH17" s="1180"/>
      <c r="UFI17" s="1180"/>
      <c r="UFJ17" s="1180"/>
      <c r="UFK17" s="1180"/>
      <c r="UFL17" s="1180"/>
      <c r="UFM17" s="1180"/>
      <c r="UFN17" s="1180"/>
      <c r="UFO17" s="1180"/>
      <c r="UFP17" s="1180"/>
      <c r="UFQ17" s="1180"/>
      <c r="UFR17" s="1180"/>
      <c r="UFS17" s="1180"/>
      <c r="UFT17" s="1180"/>
      <c r="UFU17" s="1180"/>
      <c r="UFV17" s="1180"/>
      <c r="UFW17" s="1180"/>
      <c r="UFX17" s="1180"/>
      <c r="UFY17" s="1180"/>
      <c r="UFZ17" s="1180"/>
      <c r="UGA17" s="1180"/>
      <c r="UGB17" s="1180"/>
      <c r="UGC17" s="1180"/>
      <c r="UGD17" s="1180"/>
      <c r="UGE17" s="1180"/>
      <c r="UGF17" s="1180"/>
      <c r="UGG17" s="1180"/>
      <c r="UGH17" s="1180"/>
      <c r="UGI17" s="1180"/>
      <c r="UGJ17" s="1180"/>
      <c r="UGK17" s="1180"/>
      <c r="UGL17" s="1180"/>
      <c r="UGM17" s="1180"/>
      <c r="UGN17" s="1180"/>
      <c r="UGO17" s="1180"/>
      <c r="UGP17" s="1180"/>
      <c r="UGQ17" s="1180"/>
      <c r="UGR17" s="1180"/>
      <c r="UGS17" s="1180"/>
      <c r="UGT17" s="1180"/>
      <c r="UGU17" s="1180"/>
      <c r="UGV17" s="1180"/>
      <c r="UGW17" s="1180"/>
      <c r="UGX17" s="1180"/>
      <c r="UGY17" s="1180"/>
      <c r="UGZ17" s="1180"/>
      <c r="UHA17" s="1180"/>
      <c r="UHB17" s="1180"/>
      <c r="UHC17" s="1180"/>
      <c r="UHD17" s="1180"/>
      <c r="UHE17" s="1180"/>
      <c r="UHF17" s="1180"/>
      <c r="UHG17" s="1180"/>
      <c r="UHH17" s="1180"/>
      <c r="UHI17" s="1180"/>
      <c r="UHJ17" s="1180"/>
      <c r="UHK17" s="1180"/>
      <c r="UHL17" s="1180"/>
      <c r="UHM17" s="1180"/>
      <c r="UHN17" s="1180"/>
      <c r="UHO17" s="1180"/>
      <c r="UHP17" s="1180"/>
      <c r="UHQ17" s="1180"/>
      <c r="UHR17" s="1180"/>
      <c r="UHS17" s="1180"/>
      <c r="UHT17" s="1180"/>
      <c r="UHU17" s="1180"/>
      <c r="UHV17" s="1180"/>
      <c r="UHW17" s="1180"/>
      <c r="UHX17" s="1180"/>
      <c r="UHY17" s="1180"/>
      <c r="UHZ17" s="1180"/>
      <c r="UIA17" s="1180"/>
      <c r="UIB17" s="1180"/>
      <c r="UIC17" s="1180"/>
      <c r="UID17" s="1180"/>
      <c r="UIE17" s="1180"/>
      <c r="UIF17" s="1180"/>
      <c r="UIG17" s="1180"/>
      <c r="UIH17" s="1180"/>
      <c r="UII17" s="1180"/>
      <c r="UIJ17" s="1180"/>
      <c r="UIK17" s="1180"/>
      <c r="UIL17" s="1180"/>
      <c r="UIM17" s="1180"/>
      <c r="UIN17" s="1180"/>
      <c r="UIO17" s="1180"/>
      <c r="UIP17" s="1180"/>
      <c r="UIQ17" s="1180"/>
      <c r="UIR17" s="1180"/>
      <c r="UIS17" s="1180"/>
      <c r="UIT17" s="1180"/>
      <c r="UIU17" s="1180"/>
      <c r="UIV17" s="1180"/>
      <c r="UIW17" s="1180"/>
      <c r="UIX17" s="1180"/>
      <c r="UIY17" s="1180"/>
      <c r="UIZ17" s="1180"/>
      <c r="UJA17" s="1180"/>
      <c r="UJB17" s="1180"/>
      <c r="UJC17" s="1180"/>
      <c r="UJD17" s="1180"/>
      <c r="UJE17" s="1180"/>
      <c r="UJF17" s="1180"/>
      <c r="UJG17" s="1180"/>
      <c r="UJH17" s="1180"/>
      <c r="UJI17" s="1180"/>
      <c r="UJJ17" s="1180"/>
      <c r="UJK17" s="1180"/>
      <c r="UJL17" s="1180"/>
      <c r="UJM17" s="1180"/>
      <c r="UJN17" s="1180"/>
      <c r="UJO17" s="1180"/>
      <c r="UJP17" s="1180"/>
      <c r="UJQ17" s="1180"/>
      <c r="UJR17" s="1180"/>
      <c r="UJS17" s="1180"/>
      <c r="UJT17" s="1180"/>
      <c r="UJU17" s="1180"/>
      <c r="UJV17" s="1180"/>
      <c r="UJW17" s="1180"/>
      <c r="UJX17" s="1180"/>
      <c r="UJY17" s="1180"/>
      <c r="UJZ17" s="1180"/>
      <c r="UKA17" s="1180"/>
      <c r="UKB17" s="1180"/>
      <c r="UKC17" s="1180"/>
      <c r="UKD17" s="1180"/>
      <c r="UKE17" s="1180"/>
      <c r="UKF17" s="1180"/>
      <c r="UKG17" s="1180"/>
      <c r="UKH17" s="1180"/>
      <c r="UKI17" s="1180"/>
      <c r="UKJ17" s="1180"/>
      <c r="UKK17" s="1180"/>
      <c r="UKL17" s="1180"/>
      <c r="UKM17" s="1180"/>
      <c r="UKN17" s="1180"/>
      <c r="UKO17" s="1180"/>
      <c r="UKP17" s="1180"/>
      <c r="UKQ17" s="1180"/>
      <c r="UKR17" s="1180"/>
      <c r="UKS17" s="1180"/>
      <c r="UKT17" s="1180"/>
      <c r="UKU17" s="1180"/>
      <c r="UKV17" s="1180"/>
      <c r="UKW17" s="1180"/>
      <c r="UKX17" s="1180"/>
      <c r="UKY17" s="1180"/>
      <c r="UKZ17" s="1180"/>
      <c r="ULA17" s="1180"/>
      <c r="ULB17" s="1180"/>
      <c r="ULC17" s="1180"/>
      <c r="ULD17" s="1180"/>
      <c r="ULE17" s="1180"/>
      <c r="ULF17" s="1180"/>
      <c r="ULG17" s="1180"/>
      <c r="ULH17" s="1180"/>
      <c r="ULI17" s="1180"/>
      <c r="ULJ17" s="1180"/>
      <c r="ULK17" s="1180"/>
      <c r="ULL17" s="1180"/>
      <c r="ULM17" s="1180"/>
      <c r="ULN17" s="1180"/>
      <c r="ULO17" s="1180"/>
      <c r="ULP17" s="1180"/>
      <c r="ULQ17" s="1180"/>
      <c r="ULR17" s="1180"/>
      <c r="ULS17" s="1180"/>
      <c r="ULT17" s="1180"/>
      <c r="ULU17" s="1180"/>
      <c r="ULV17" s="1180"/>
      <c r="ULW17" s="1180"/>
      <c r="ULX17" s="1180"/>
      <c r="ULY17" s="1180"/>
      <c r="ULZ17" s="1180"/>
      <c r="UMA17" s="1180"/>
      <c r="UMB17" s="1180"/>
      <c r="UMC17" s="1180"/>
      <c r="UMD17" s="1180"/>
      <c r="UME17" s="1180"/>
      <c r="UMF17" s="1180"/>
      <c r="UMG17" s="1180"/>
      <c r="UMH17" s="1180"/>
      <c r="UMI17" s="1180"/>
      <c r="UMJ17" s="1180"/>
      <c r="UMK17" s="1180"/>
      <c r="UML17" s="1180"/>
      <c r="UMM17" s="1180"/>
      <c r="UMN17" s="1180"/>
      <c r="UMO17" s="1180"/>
      <c r="UMP17" s="1180"/>
      <c r="UMQ17" s="1180"/>
      <c r="UMR17" s="1180"/>
      <c r="UMS17" s="1180"/>
      <c r="UMT17" s="1180"/>
      <c r="UMU17" s="1180"/>
      <c r="UMV17" s="1180"/>
      <c r="UMW17" s="1180"/>
      <c r="UMX17" s="1180"/>
      <c r="UMY17" s="1180"/>
      <c r="UMZ17" s="1180"/>
      <c r="UNA17" s="1180"/>
      <c r="UNB17" s="1180"/>
      <c r="UNC17" s="1180"/>
      <c r="UND17" s="1180"/>
      <c r="UNE17" s="1180"/>
      <c r="UNF17" s="1180"/>
      <c r="UNG17" s="1180"/>
      <c r="UNH17" s="1180"/>
      <c r="UNI17" s="1180"/>
      <c r="UNJ17" s="1180"/>
      <c r="UNK17" s="1180"/>
      <c r="UNL17" s="1180"/>
      <c r="UNM17" s="1180"/>
      <c r="UNN17" s="1180"/>
      <c r="UNO17" s="1180"/>
      <c r="UNP17" s="1180"/>
      <c r="UNQ17" s="1180"/>
      <c r="UNR17" s="1180"/>
      <c r="UNS17" s="1180"/>
      <c r="UNT17" s="1180"/>
      <c r="UNU17" s="1180"/>
      <c r="UNV17" s="1180"/>
      <c r="UNW17" s="1180"/>
      <c r="UNX17" s="1180"/>
      <c r="UNY17" s="1180"/>
      <c r="UNZ17" s="1180"/>
      <c r="UOA17" s="1180"/>
      <c r="UOB17" s="1180"/>
      <c r="UOC17" s="1180"/>
      <c r="UOD17" s="1180"/>
      <c r="UOE17" s="1180"/>
      <c r="UOF17" s="1180"/>
      <c r="UOG17" s="1180"/>
      <c r="UOH17" s="1180"/>
      <c r="UOI17" s="1180"/>
      <c r="UOJ17" s="1180"/>
      <c r="UOK17" s="1180"/>
      <c r="UOL17" s="1180"/>
      <c r="UOM17" s="1180"/>
      <c r="UON17" s="1180"/>
      <c r="UOO17" s="1180"/>
      <c r="UOP17" s="1180"/>
      <c r="UOQ17" s="1180"/>
      <c r="UOR17" s="1180"/>
      <c r="UOS17" s="1180"/>
      <c r="UOT17" s="1180"/>
      <c r="UOU17" s="1180"/>
      <c r="UOV17" s="1180"/>
      <c r="UOW17" s="1180"/>
      <c r="UOX17" s="1180"/>
      <c r="UOY17" s="1180"/>
      <c r="UOZ17" s="1180"/>
      <c r="UPA17" s="1180"/>
      <c r="UPB17" s="1180"/>
      <c r="UPC17" s="1180"/>
      <c r="UPD17" s="1180"/>
      <c r="UPE17" s="1180"/>
      <c r="UPF17" s="1180"/>
      <c r="UPG17" s="1180"/>
      <c r="UPH17" s="1180"/>
      <c r="UPI17" s="1180"/>
      <c r="UPJ17" s="1180"/>
      <c r="UPK17" s="1180"/>
      <c r="UPL17" s="1180"/>
      <c r="UPM17" s="1180"/>
      <c r="UPN17" s="1180"/>
      <c r="UPO17" s="1180"/>
      <c r="UPP17" s="1180"/>
      <c r="UPQ17" s="1180"/>
      <c r="UPR17" s="1180"/>
      <c r="UPS17" s="1180"/>
      <c r="UPT17" s="1180"/>
      <c r="UPU17" s="1180"/>
      <c r="UPV17" s="1180"/>
      <c r="UPW17" s="1180"/>
      <c r="UPX17" s="1180"/>
      <c r="UPY17" s="1180"/>
      <c r="UPZ17" s="1180"/>
      <c r="UQA17" s="1180"/>
      <c r="UQB17" s="1180"/>
      <c r="UQC17" s="1180"/>
      <c r="UQD17" s="1180"/>
      <c r="UQE17" s="1180"/>
      <c r="UQF17" s="1180"/>
      <c r="UQG17" s="1180"/>
      <c r="UQH17" s="1180"/>
      <c r="UQI17" s="1180"/>
      <c r="UQJ17" s="1180"/>
      <c r="UQK17" s="1180"/>
      <c r="UQL17" s="1180"/>
      <c r="UQM17" s="1180"/>
      <c r="UQN17" s="1180"/>
      <c r="UQO17" s="1180"/>
      <c r="UQP17" s="1180"/>
      <c r="UQQ17" s="1180"/>
      <c r="UQR17" s="1180"/>
      <c r="UQS17" s="1180"/>
      <c r="UQT17" s="1180"/>
      <c r="UQU17" s="1180"/>
      <c r="UQV17" s="1180"/>
      <c r="UQW17" s="1180"/>
      <c r="UQX17" s="1180"/>
      <c r="UQY17" s="1180"/>
      <c r="UQZ17" s="1180"/>
      <c r="URA17" s="1180"/>
      <c r="URB17" s="1180"/>
      <c r="URC17" s="1180"/>
      <c r="URD17" s="1180"/>
      <c r="URE17" s="1180"/>
      <c r="URF17" s="1180"/>
      <c r="URG17" s="1180"/>
      <c r="URH17" s="1180"/>
      <c r="URI17" s="1180"/>
      <c r="URJ17" s="1180"/>
      <c r="URK17" s="1180"/>
      <c r="URL17" s="1180"/>
      <c r="URM17" s="1180"/>
      <c r="URN17" s="1180"/>
      <c r="URO17" s="1180"/>
      <c r="URP17" s="1180"/>
      <c r="URQ17" s="1180"/>
      <c r="URR17" s="1180"/>
      <c r="URS17" s="1180"/>
      <c r="URT17" s="1180"/>
      <c r="URU17" s="1180"/>
      <c r="URV17" s="1180"/>
      <c r="URW17" s="1180"/>
      <c r="URX17" s="1180"/>
      <c r="URY17" s="1180"/>
      <c r="URZ17" s="1180"/>
      <c r="USA17" s="1180"/>
      <c r="USB17" s="1180"/>
      <c r="USC17" s="1180"/>
      <c r="USD17" s="1180"/>
      <c r="USE17" s="1180"/>
      <c r="USF17" s="1180"/>
      <c r="USG17" s="1180"/>
      <c r="USH17" s="1180"/>
      <c r="USI17" s="1180"/>
      <c r="USJ17" s="1180"/>
      <c r="USK17" s="1180"/>
      <c r="USL17" s="1180"/>
      <c r="USM17" s="1180"/>
      <c r="USN17" s="1180"/>
      <c r="USO17" s="1180"/>
      <c r="USP17" s="1180"/>
      <c r="USQ17" s="1180"/>
      <c r="USR17" s="1180"/>
      <c r="USS17" s="1180"/>
      <c r="UST17" s="1180"/>
      <c r="USU17" s="1180"/>
      <c r="USV17" s="1180"/>
      <c r="USW17" s="1180"/>
      <c r="USX17" s="1180"/>
      <c r="USY17" s="1180"/>
      <c r="USZ17" s="1180"/>
      <c r="UTA17" s="1180"/>
      <c r="UTB17" s="1180"/>
      <c r="UTC17" s="1180"/>
      <c r="UTD17" s="1180"/>
      <c r="UTE17" s="1180"/>
      <c r="UTF17" s="1180"/>
      <c r="UTG17" s="1180"/>
      <c r="UTH17" s="1180"/>
      <c r="UTI17" s="1180"/>
      <c r="UTJ17" s="1180"/>
      <c r="UTK17" s="1180"/>
      <c r="UTL17" s="1180"/>
      <c r="UTM17" s="1180"/>
      <c r="UTN17" s="1180"/>
      <c r="UTO17" s="1180"/>
      <c r="UTP17" s="1180"/>
      <c r="UTQ17" s="1180"/>
      <c r="UTR17" s="1180"/>
      <c r="UTS17" s="1180"/>
      <c r="UTT17" s="1180"/>
      <c r="UTU17" s="1180"/>
      <c r="UTV17" s="1180"/>
      <c r="UTW17" s="1180"/>
      <c r="UTX17" s="1180"/>
      <c r="UTY17" s="1180"/>
      <c r="UTZ17" s="1180"/>
      <c r="UUA17" s="1180"/>
      <c r="UUB17" s="1180"/>
      <c r="UUC17" s="1180"/>
      <c r="UUD17" s="1180"/>
      <c r="UUE17" s="1180"/>
      <c r="UUF17" s="1180"/>
      <c r="UUG17" s="1180"/>
      <c r="UUH17" s="1180"/>
      <c r="UUI17" s="1180"/>
      <c r="UUJ17" s="1180"/>
      <c r="UUK17" s="1180"/>
      <c r="UUL17" s="1180"/>
      <c r="UUM17" s="1180"/>
      <c r="UUN17" s="1180"/>
      <c r="UUO17" s="1180"/>
      <c r="UUP17" s="1180"/>
      <c r="UUQ17" s="1180"/>
      <c r="UUR17" s="1180"/>
      <c r="UUS17" s="1180"/>
      <c r="UUT17" s="1180"/>
      <c r="UUU17" s="1180"/>
      <c r="UUV17" s="1180"/>
      <c r="UUW17" s="1180"/>
      <c r="UUX17" s="1180"/>
      <c r="UUY17" s="1180"/>
      <c r="UUZ17" s="1180"/>
      <c r="UVA17" s="1180"/>
      <c r="UVB17" s="1180"/>
      <c r="UVC17" s="1180"/>
      <c r="UVD17" s="1180"/>
      <c r="UVE17" s="1180"/>
      <c r="UVF17" s="1180"/>
      <c r="UVG17" s="1180"/>
      <c r="UVH17" s="1180"/>
      <c r="UVI17" s="1180"/>
      <c r="UVJ17" s="1180"/>
      <c r="UVK17" s="1180"/>
      <c r="UVL17" s="1180"/>
      <c r="UVM17" s="1180"/>
      <c r="UVN17" s="1180"/>
      <c r="UVO17" s="1180"/>
      <c r="UVP17" s="1180"/>
      <c r="UVQ17" s="1180"/>
      <c r="UVR17" s="1180"/>
      <c r="UVS17" s="1180"/>
      <c r="UVT17" s="1180"/>
      <c r="UVU17" s="1180"/>
      <c r="UVV17" s="1180"/>
      <c r="UVW17" s="1180"/>
      <c r="UVX17" s="1180"/>
      <c r="UVY17" s="1180"/>
      <c r="UVZ17" s="1180"/>
      <c r="UWA17" s="1180"/>
      <c r="UWB17" s="1180"/>
      <c r="UWC17" s="1180"/>
      <c r="UWD17" s="1180"/>
      <c r="UWE17" s="1180"/>
      <c r="UWF17" s="1180"/>
      <c r="UWG17" s="1180"/>
      <c r="UWH17" s="1180"/>
      <c r="UWI17" s="1180"/>
      <c r="UWJ17" s="1180"/>
      <c r="UWK17" s="1180"/>
      <c r="UWL17" s="1180"/>
      <c r="UWM17" s="1180"/>
      <c r="UWN17" s="1180"/>
      <c r="UWO17" s="1180"/>
      <c r="UWP17" s="1180"/>
      <c r="UWQ17" s="1180"/>
      <c r="UWR17" s="1180"/>
      <c r="UWS17" s="1180"/>
      <c r="UWT17" s="1180"/>
      <c r="UWU17" s="1180"/>
      <c r="UWV17" s="1180"/>
      <c r="UWW17" s="1180"/>
      <c r="UWX17" s="1180"/>
      <c r="UWY17" s="1180"/>
      <c r="UWZ17" s="1180"/>
      <c r="UXA17" s="1180"/>
      <c r="UXB17" s="1180"/>
      <c r="UXC17" s="1180"/>
      <c r="UXD17" s="1180"/>
      <c r="UXE17" s="1180"/>
      <c r="UXF17" s="1180"/>
      <c r="UXG17" s="1180"/>
      <c r="UXH17" s="1180"/>
      <c r="UXI17" s="1180"/>
      <c r="UXJ17" s="1180"/>
      <c r="UXK17" s="1180"/>
      <c r="UXL17" s="1180"/>
      <c r="UXM17" s="1180"/>
      <c r="UXN17" s="1180"/>
      <c r="UXO17" s="1180"/>
      <c r="UXP17" s="1180"/>
      <c r="UXQ17" s="1180"/>
      <c r="UXR17" s="1180"/>
      <c r="UXS17" s="1180"/>
      <c r="UXT17" s="1180"/>
      <c r="UXU17" s="1180"/>
      <c r="UXV17" s="1180"/>
      <c r="UXW17" s="1180"/>
      <c r="UXX17" s="1180"/>
      <c r="UXY17" s="1180"/>
      <c r="UXZ17" s="1180"/>
      <c r="UYA17" s="1180"/>
      <c r="UYB17" s="1180"/>
      <c r="UYC17" s="1180"/>
      <c r="UYD17" s="1180"/>
      <c r="UYE17" s="1180"/>
      <c r="UYF17" s="1180"/>
      <c r="UYG17" s="1180"/>
      <c r="UYH17" s="1180"/>
      <c r="UYI17" s="1180"/>
      <c r="UYJ17" s="1180"/>
      <c r="UYK17" s="1180"/>
      <c r="UYL17" s="1180"/>
      <c r="UYM17" s="1180"/>
      <c r="UYN17" s="1180"/>
      <c r="UYO17" s="1180"/>
      <c r="UYP17" s="1180"/>
      <c r="UYQ17" s="1180"/>
      <c r="UYR17" s="1180"/>
      <c r="UYS17" s="1180"/>
      <c r="UYT17" s="1180"/>
      <c r="UYU17" s="1180"/>
      <c r="UYV17" s="1180"/>
      <c r="UYW17" s="1180"/>
      <c r="UYX17" s="1180"/>
      <c r="UYY17" s="1180"/>
      <c r="UYZ17" s="1180"/>
      <c r="UZA17" s="1180"/>
      <c r="UZB17" s="1180"/>
      <c r="UZC17" s="1180"/>
      <c r="UZD17" s="1180"/>
      <c r="UZE17" s="1180"/>
      <c r="UZF17" s="1180"/>
      <c r="UZG17" s="1180"/>
      <c r="UZH17" s="1180"/>
      <c r="UZI17" s="1180"/>
      <c r="UZJ17" s="1180"/>
      <c r="UZK17" s="1180"/>
      <c r="UZL17" s="1180"/>
      <c r="UZM17" s="1180"/>
      <c r="UZN17" s="1180"/>
      <c r="UZO17" s="1180"/>
      <c r="UZP17" s="1180"/>
      <c r="UZQ17" s="1180"/>
      <c r="UZR17" s="1180"/>
      <c r="UZS17" s="1180"/>
      <c r="UZT17" s="1180"/>
      <c r="UZU17" s="1180"/>
      <c r="UZV17" s="1180"/>
      <c r="UZW17" s="1180"/>
      <c r="UZX17" s="1180"/>
      <c r="UZY17" s="1180"/>
      <c r="UZZ17" s="1180"/>
      <c r="VAA17" s="1180"/>
      <c r="VAB17" s="1180"/>
      <c r="VAC17" s="1180"/>
      <c r="VAD17" s="1180"/>
      <c r="VAE17" s="1180"/>
      <c r="VAF17" s="1180"/>
      <c r="VAG17" s="1180"/>
      <c r="VAH17" s="1180"/>
      <c r="VAI17" s="1180"/>
      <c r="VAJ17" s="1180"/>
      <c r="VAK17" s="1180"/>
      <c r="VAL17" s="1180"/>
      <c r="VAM17" s="1180"/>
      <c r="VAN17" s="1180"/>
      <c r="VAO17" s="1180"/>
      <c r="VAP17" s="1180"/>
      <c r="VAQ17" s="1180"/>
      <c r="VAR17" s="1180"/>
      <c r="VAS17" s="1180"/>
      <c r="VAT17" s="1180"/>
      <c r="VAU17" s="1180"/>
      <c r="VAV17" s="1180"/>
      <c r="VAW17" s="1180"/>
      <c r="VAX17" s="1180"/>
      <c r="VAY17" s="1180"/>
      <c r="VAZ17" s="1180"/>
      <c r="VBA17" s="1180"/>
      <c r="VBB17" s="1180"/>
      <c r="VBC17" s="1180"/>
      <c r="VBD17" s="1180"/>
      <c r="VBE17" s="1180"/>
      <c r="VBF17" s="1180"/>
      <c r="VBG17" s="1180"/>
      <c r="VBH17" s="1180"/>
      <c r="VBI17" s="1180"/>
      <c r="VBJ17" s="1180"/>
      <c r="VBK17" s="1180"/>
      <c r="VBL17" s="1180"/>
      <c r="VBM17" s="1180"/>
      <c r="VBN17" s="1180"/>
      <c r="VBO17" s="1180"/>
      <c r="VBP17" s="1180"/>
      <c r="VBQ17" s="1180"/>
      <c r="VBR17" s="1180"/>
      <c r="VBS17" s="1180"/>
      <c r="VBT17" s="1180"/>
      <c r="VBU17" s="1180"/>
      <c r="VBV17" s="1180"/>
      <c r="VBW17" s="1180"/>
      <c r="VBX17" s="1180"/>
      <c r="VBY17" s="1180"/>
      <c r="VBZ17" s="1180"/>
      <c r="VCA17" s="1180"/>
      <c r="VCB17" s="1180"/>
      <c r="VCC17" s="1180"/>
      <c r="VCD17" s="1180"/>
      <c r="VCE17" s="1180"/>
      <c r="VCF17" s="1180"/>
      <c r="VCG17" s="1180"/>
      <c r="VCH17" s="1180"/>
      <c r="VCI17" s="1180"/>
      <c r="VCJ17" s="1180"/>
      <c r="VCK17" s="1180"/>
      <c r="VCL17" s="1180"/>
      <c r="VCM17" s="1180"/>
      <c r="VCN17" s="1180"/>
      <c r="VCO17" s="1180"/>
      <c r="VCP17" s="1180"/>
      <c r="VCQ17" s="1180"/>
      <c r="VCR17" s="1180"/>
      <c r="VCS17" s="1180"/>
      <c r="VCT17" s="1180"/>
      <c r="VCU17" s="1180"/>
      <c r="VCV17" s="1180"/>
      <c r="VCW17" s="1180"/>
      <c r="VCX17" s="1180"/>
      <c r="VCY17" s="1180"/>
      <c r="VCZ17" s="1180"/>
      <c r="VDA17" s="1180"/>
      <c r="VDB17" s="1180"/>
      <c r="VDC17" s="1180"/>
      <c r="VDD17" s="1180"/>
      <c r="VDE17" s="1180"/>
      <c r="VDF17" s="1180"/>
      <c r="VDG17" s="1180"/>
      <c r="VDH17" s="1180"/>
      <c r="VDI17" s="1180"/>
      <c r="VDJ17" s="1180"/>
      <c r="VDK17" s="1180"/>
      <c r="VDL17" s="1180"/>
      <c r="VDM17" s="1180"/>
      <c r="VDN17" s="1180"/>
      <c r="VDO17" s="1180"/>
      <c r="VDP17" s="1180"/>
      <c r="VDQ17" s="1180"/>
      <c r="VDR17" s="1180"/>
      <c r="VDS17" s="1180"/>
      <c r="VDT17" s="1180"/>
      <c r="VDU17" s="1180"/>
      <c r="VDV17" s="1180"/>
      <c r="VDW17" s="1180"/>
      <c r="VDX17" s="1180"/>
      <c r="VDY17" s="1180"/>
      <c r="VDZ17" s="1180"/>
      <c r="VEA17" s="1180"/>
      <c r="VEB17" s="1180"/>
      <c r="VEC17" s="1180"/>
      <c r="VED17" s="1180"/>
      <c r="VEE17" s="1180"/>
      <c r="VEF17" s="1180"/>
      <c r="VEG17" s="1180"/>
      <c r="VEH17" s="1180"/>
      <c r="VEI17" s="1180"/>
      <c r="VEJ17" s="1180"/>
      <c r="VEK17" s="1180"/>
      <c r="VEL17" s="1180"/>
      <c r="VEM17" s="1180"/>
      <c r="VEN17" s="1180"/>
      <c r="VEO17" s="1180"/>
      <c r="VEP17" s="1180"/>
      <c r="VEQ17" s="1180"/>
      <c r="VER17" s="1180"/>
      <c r="VES17" s="1180"/>
      <c r="VET17" s="1180"/>
      <c r="VEU17" s="1180"/>
      <c r="VEV17" s="1180"/>
      <c r="VEW17" s="1180"/>
      <c r="VEX17" s="1180"/>
      <c r="VEY17" s="1180"/>
      <c r="VEZ17" s="1180"/>
      <c r="VFA17" s="1180"/>
      <c r="VFB17" s="1180"/>
      <c r="VFC17" s="1180"/>
      <c r="VFD17" s="1180"/>
      <c r="VFE17" s="1180"/>
      <c r="VFF17" s="1180"/>
      <c r="VFG17" s="1180"/>
      <c r="VFH17" s="1180"/>
      <c r="VFI17" s="1180"/>
      <c r="VFJ17" s="1180"/>
      <c r="VFK17" s="1180"/>
      <c r="VFL17" s="1180"/>
      <c r="VFM17" s="1180"/>
      <c r="VFN17" s="1180"/>
      <c r="VFO17" s="1180"/>
      <c r="VFP17" s="1180"/>
      <c r="VFQ17" s="1180"/>
      <c r="VFR17" s="1180"/>
      <c r="VFS17" s="1180"/>
      <c r="VFT17" s="1180"/>
      <c r="VFU17" s="1180"/>
      <c r="VFV17" s="1180"/>
      <c r="VFW17" s="1180"/>
      <c r="VFX17" s="1180"/>
      <c r="VFY17" s="1180"/>
      <c r="VFZ17" s="1180"/>
      <c r="VGA17" s="1180"/>
      <c r="VGB17" s="1180"/>
      <c r="VGC17" s="1180"/>
      <c r="VGD17" s="1180"/>
      <c r="VGE17" s="1180"/>
      <c r="VGF17" s="1180"/>
      <c r="VGG17" s="1180"/>
      <c r="VGH17" s="1180"/>
      <c r="VGI17" s="1180"/>
      <c r="VGJ17" s="1180"/>
      <c r="VGK17" s="1180"/>
      <c r="VGL17" s="1180"/>
      <c r="VGM17" s="1180"/>
      <c r="VGN17" s="1180"/>
      <c r="VGO17" s="1180"/>
      <c r="VGP17" s="1180"/>
      <c r="VGQ17" s="1180"/>
      <c r="VGR17" s="1180"/>
      <c r="VGS17" s="1180"/>
      <c r="VGT17" s="1180"/>
      <c r="VGU17" s="1180"/>
      <c r="VGV17" s="1180"/>
      <c r="VGW17" s="1180"/>
      <c r="VGX17" s="1180"/>
      <c r="VGY17" s="1180"/>
      <c r="VGZ17" s="1180"/>
      <c r="VHA17" s="1180"/>
      <c r="VHB17" s="1180"/>
      <c r="VHC17" s="1180"/>
      <c r="VHD17" s="1180"/>
      <c r="VHE17" s="1180"/>
      <c r="VHF17" s="1180"/>
      <c r="VHG17" s="1180"/>
      <c r="VHH17" s="1180"/>
      <c r="VHI17" s="1180"/>
      <c r="VHJ17" s="1180"/>
      <c r="VHK17" s="1180"/>
      <c r="VHL17" s="1180"/>
      <c r="VHM17" s="1180"/>
      <c r="VHN17" s="1180"/>
      <c r="VHO17" s="1180"/>
      <c r="VHP17" s="1180"/>
      <c r="VHQ17" s="1180"/>
      <c r="VHR17" s="1180"/>
      <c r="VHS17" s="1180"/>
      <c r="VHT17" s="1180"/>
      <c r="VHU17" s="1180"/>
      <c r="VHV17" s="1180"/>
      <c r="VHW17" s="1180"/>
      <c r="VHX17" s="1180"/>
      <c r="VHY17" s="1180"/>
      <c r="VHZ17" s="1180"/>
      <c r="VIA17" s="1180"/>
      <c r="VIB17" s="1180"/>
      <c r="VIC17" s="1180"/>
      <c r="VID17" s="1180"/>
      <c r="VIE17" s="1180"/>
      <c r="VIF17" s="1180"/>
      <c r="VIG17" s="1180"/>
      <c r="VIH17" s="1180"/>
      <c r="VII17" s="1180"/>
      <c r="VIJ17" s="1180"/>
      <c r="VIK17" s="1180"/>
      <c r="VIL17" s="1180"/>
      <c r="VIM17" s="1180"/>
      <c r="VIN17" s="1180"/>
      <c r="VIO17" s="1180"/>
      <c r="VIP17" s="1180"/>
      <c r="VIQ17" s="1180"/>
      <c r="VIR17" s="1180"/>
      <c r="VIS17" s="1180"/>
      <c r="VIT17" s="1180"/>
      <c r="VIU17" s="1180"/>
      <c r="VIV17" s="1180"/>
      <c r="VIW17" s="1180"/>
      <c r="VIX17" s="1180"/>
      <c r="VIY17" s="1180"/>
      <c r="VIZ17" s="1180"/>
      <c r="VJA17" s="1180"/>
      <c r="VJB17" s="1180"/>
      <c r="VJC17" s="1180"/>
      <c r="VJD17" s="1180"/>
      <c r="VJE17" s="1180"/>
      <c r="VJF17" s="1180"/>
      <c r="VJG17" s="1180"/>
      <c r="VJH17" s="1180"/>
      <c r="VJI17" s="1180"/>
      <c r="VJJ17" s="1180"/>
      <c r="VJK17" s="1180"/>
      <c r="VJL17" s="1180"/>
      <c r="VJM17" s="1180"/>
      <c r="VJN17" s="1180"/>
      <c r="VJO17" s="1180"/>
      <c r="VJP17" s="1180"/>
      <c r="VJQ17" s="1180"/>
      <c r="VJR17" s="1180"/>
      <c r="VJS17" s="1180"/>
      <c r="VJT17" s="1180"/>
      <c r="VJU17" s="1180"/>
      <c r="VJV17" s="1180"/>
      <c r="VJW17" s="1180"/>
      <c r="VJX17" s="1180"/>
      <c r="VJY17" s="1180"/>
      <c r="VJZ17" s="1180"/>
      <c r="VKA17" s="1180"/>
      <c r="VKB17" s="1180"/>
      <c r="VKC17" s="1180"/>
      <c r="VKD17" s="1180"/>
      <c r="VKE17" s="1180"/>
      <c r="VKF17" s="1180"/>
      <c r="VKG17" s="1180"/>
      <c r="VKH17" s="1180"/>
      <c r="VKI17" s="1180"/>
      <c r="VKJ17" s="1180"/>
      <c r="VKK17" s="1180"/>
      <c r="VKL17" s="1180"/>
      <c r="VKM17" s="1180"/>
      <c r="VKN17" s="1180"/>
      <c r="VKO17" s="1180"/>
      <c r="VKP17" s="1180"/>
      <c r="VKQ17" s="1180"/>
      <c r="VKR17" s="1180"/>
      <c r="VKS17" s="1180"/>
      <c r="VKT17" s="1180"/>
      <c r="VKU17" s="1180"/>
      <c r="VKV17" s="1180"/>
      <c r="VKW17" s="1180"/>
      <c r="VKX17" s="1180"/>
      <c r="VKY17" s="1180"/>
      <c r="VKZ17" s="1180"/>
      <c r="VLA17" s="1180"/>
      <c r="VLB17" s="1180"/>
      <c r="VLC17" s="1180"/>
      <c r="VLD17" s="1180"/>
      <c r="VLE17" s="1180"/>
      <c r="VLF17" s="1180"/>
      <c r="VLG17" s="1180"/>
      <c r="VLH17" s="1180"/>
      <c r="VLI17" s="1180"/>
      <c r="VLJ17" s="1180"/>
      <c r="VLK17" s="1180"/>
      <c r="VLL17" s="1180"/>
      <c r="VLM17" s="1180"/>
      <c r="VLN17" s="1180"/>
      <c r="VLO17" s="1180"/>
      <c r="VLP17" s="1180"/>
      <c r="VLQ17" s="1180"/>
      <c r="VLR17" s="1180"/>
      <c r="VLS17" s="1180"/>
      <c r="VLT17" s="1180"/>
      <c r="VLU17" s="1180"/>
      <c r="VLV17" s="1180"/>
      <c r="VLW17" s="1180"/>
      <c r="VLX17" s="1180"/>
      <c r="VLY17" s="1180"/>
      <c r="VLZ17" s="1180"/>
      <c r="VMA17" s="1180"/>
      <c r="VMB17" s="1180"/>
      <c r="VMC17" s="1180"/>
      <c r="VMD17" s="1180"/>
      <c r="VME17" s="1180"/>
      <c r="VMF17" s="1180"/>
      <c r="VMG17" s="1180"/>
      <c r="VMH17" s="1180"/>
      <c r="VMI17" s="1180"/>
      <c r="VMJ17" s="1180"/>
      <c r="VMK17" s="1180"/>
      <c r="VML17" s="1180"/>
      <c r="VMM17" s="1180"/>
      <c r="VMN17" s="1180"/>
      <c r="VMO17" s="1180"/>
      <c r="VMP17" s="1180"/>
      <c r="VMQ17" s="1180"/>
      <c r="VMR17" s="1180"/>
      <c r="VMS17" s="1180"/>
      <c r="VMT17" s="1180"/>
      <c r="VMU17" s="1180"/>
      <c r="VMV17" s="1180"/>
      <c r="VMW17" s="1180"/>
      <c r="VMX17" s="1180"/>
      <c r="VMY17" s="1180"/>
      <c r="VMZ17" s="1180"/>
      <c r="VNA17" s="1180"/>
      <c r="VNB17" s="1180"/>
      <c r="VNC17" s="1180"/>
      <c r="VND17" s="1180"/>
      <c r="VNE17" s="1180"/>
      <c r="VNF17" s="1180"/>
      <c r="VNG17" s="1180"/>
      <c r="VNH17" s="1180"/>
      <c r="VNI17" s="1180"/>
      <c r="VNJ17" s="1180"/>
      <c r="VNK17" s="1180"/>
      <c r="VNL17" s="1180"/>
      <c r="VNM17" s="1180"/>
      <c r="VNN17" s="1180"/>
      <c r="VNO17" s="1180"/>
      <c r="VNP17" s="1180"/>
      <c r="VNQ17" s="1180"/>
      <c r="VNR17" s="1180"/>
      <c r="VNS17" s="1180"/>
      <c r="VNT17" s="1180"/>
      <c r="VNU17" s="1180"/>
      <c r="VNV17" s="1180"/>
      <c r="VNW17" s="1180"/>
      <c r="VNX17" s="1180"/>
      <c r="VNY17" s="1180"/>
      <c r="VNZ17" s="1180"/>
      <c r="VOA17" s="1180"/>
      <c r="VOB17" s="1180"/>
      <c r="VOC17" s="1180"/>
      <c r="VOD17" s="1180"/>
      <c r="VOE17" s="1180"/>
      <c r="VOF17" s="1180"/>
      <c r="VOG17" s="1180"/>
      <c r="VOH17" s="1180"/>
      <c r="VOI17" s="1180"/>
      <c r="VOJ17" s="1180"/>
      <c r="VOK17" s="1180"/>
      <c r="VOL17" s="1180"/>
      <c r="VOM17" s="1180"/>
      <c r="VON17" s="1180"/>
      <c r="VOO17" s="1180"/>
      <c r="VOP17" s="1180"/>
      <c r="VOQ17" s="1180"/>
      <c r="VOR17" s="1180"/>
      <c r="VOS17" s="1180"/>
      <c r="VOT17" s="1180"/>
      <c r="VOU17" s="1180"/>
      <c r="VOV17" s="1180"/>
      <c r="VOW17" s="1180"/>
      <c r="VOX17" s="1180"/>
      <c r="VOY17" s="1180"/>
      <c r="VOZ17" s="1180"/>
      <c r="VPA17" s="1180"/>
      <c r="VPB17" s="1180"/>
      <c r="VPC17" s="1180"/>
      <c r="VPD17" s="1180"/>
      <c r="VPE17" s="1180"/>
      <c r="VPF17" s="1180"/>
      <c r="VPG17" s="1180"/>
      <c r="VPH17" s="1180"/>
      <c r="VPI17" s="1180"/>
      <c r="VPJ17" s="1180"/>
      <c r="VPK17" s="1180"/>
      <c r="VPL17" s="1180"/>
      <c r="VPM17" s="1180"/>
      <c r="VPN17" s="1180"/>
      <c r="VPO17" s="1180"/>
      <c r="VPP17" s="1180"/>
      <c r="VPQ17" s="1180"/>
      <c r="VPR17" s="1180"/>
      <c r="VPS17" s="1180"/>
      <c r="VPT17" s="1180"/>
      <c r="VPU17" s="1180"/>
      <c r="VPV17" s="1180"/>
      <c r="VPW17" s="1180"/>
      <c r="VPX17" s="1180"/>
      <c r="VPY17" s="1180"/>
      <c r="VPZ17" s="1180"/>
      <c r="VQA17" s="1180"/>
      <c r="VQB17" s="1180"/>
      <c r="VQC17" s="1180"/>
      <c r="VQD17" s="1180"/>
      <c r="VQE17" s="1180"/>
      <c r="VQF17" s="1180"/>
      <c r="VQG17" s="1180"/>
      <c r="VQH17" s="1180"/>
      <c r="VQI17" s="1180"/>
      <c r="VQJ17" s="1180"/>
      <c r="VQK17" s="1180"/>
      <c r="VQL17" s="1180"/>
      <c r="VQM17" s="1180"/>
      <c r="VQN17" s="1180"/>
      <c r="VQO17" s="1180"/>
      <c r="VQP17" s="1180"/>
      <c r="VQQ17" s="1180"/>
      <c r="VQR17" s="1180"/>
      <c r="VQS17" s="1180"/>
      <c r="VQT17" s="1180"/>
      <c r="VQU17" s="1180"/>
      <c r="VQV17" s="1180"/>
      <c r="VQW17" s="1180"/>
      <c r="VQX17" s="1180"/>
      <c r="VQY17" s="1180"/>
      <c r="VQZ17" s="1180"/>
      <c r="VRA17" s="1180"/>
      <c r="VRB17" s="1180"/>
      <c r="VRC17" s="1180"/>
      <c r="VRD17" s="1180"/>
      <c r="VRE17" s="1180"/>
      <c r="VRF17" s="1180"/>
      <c r="VRG17" s="1180"/>
      <c r="VRH17" s="1180"/>
      <c r="VRI17" s="1180"/>
      <c r="VRJ17" s="1180"/>
      <c r="VRK17" s="1180"/>
      <c r="VRL17" s="1180"/>
      <c r="VRM17" s="1180"/>
      <c r="VRN17" s="1180"/>
      <c r="VRO17" s="1180"/>
      <c r="VRP17" s="1180"/>
      <c r="VRQ17" s="1180"/>
      <c r="VRR17" s="1180"/>
      <c r="VRS17" s="1180"/>
      <c r="VRT17" s="1180"/>
      <c r="VRU17" s="1180"/>
      <c r="VRV17" s="1180"/>
      <c r="VRW17" s="1180"/>
      <c r="VRX17" s="1180"/>
      <c r="VRY17" s="1180"/>
      <c r="VRZ17" s="1180"/>
      <c r="VSA17" s="1180"/>
      <c r="VSB17" s="1180"/>
      <c r="VSC17" s="1180"/>
      <c r="VSD17" s="1180"/>
      <c r="VSE17" s="1180"/>
      <c r="VSF17" s="1180"/>
      <c r="VSG17" s="1180"/>
      <c r="VSH17" s="1180"/>
      <c r="VSI17" s="1180"/>
      <c r="VSJ17" s="1180"/>
      <c r="VSK17" s="1180"/>
      <c r="VSL17" s="1180"/>
      <c r="VSM17" s="1180"/>
      <c r="VSN17" s="1180"/>
      <c r="VSO17" s="1180"/>
      <c r="VSP17" s="1180"/>
      <c r="VSQ17" s="1180"/>
      <c r="VSR17" s="1180"/>
      <c r="VSS17" s="1180"/>
      <c r="VST17" s="1180"/>
      <c r="VSU17" s="1180"/>
      <c r="VSV17" s="1180"/>
      <c r="VSW17" s="1180"/>
      <c r="VSX17" s="1180"/>
      <c r="VSY17" s="1180"/>
      <c r="VSZ17" s="1180"/>
      <c r="VTA17" s="1180"/>
      <c r="VTB17" s="1180"/>
      <c r="VTC17" s="1180"/>
      <c r="VTD17" s="1180"/>
      <c r="VTE17" s="1180"/>
      <c r="VTF17" s="1180"/>
      <c r="VTG17" s="1180"/>
      <c r="VTH17" s="1180"/>
      <c r="VTI17" s="1180"/>
      <c r="VTJ17" s="1180"/>
      <c r="VTK17" s="1180"/>
      <c r="VTL17" s="1180"/>
      <c r="VTM17" s="1180"/>
      <c r="VTN17" s="1180"/>
      <c r="VTO17" s="1180"/>
      <c r="VTP17" s="1180"/>
      <c r="VTQ17" s="1180"/>
      <c r="VTR17" s="1180"/>
      <c r="VTS17" s="1180"/>
      <c r="VTT17" s="1180"/>
      <c r="VTU17" s="1180"/>
      <c r="VTV17" s="1180"/>
      <c r="VTW17" s="1180"/>
      <c r="VTX17" s="1180"/>
      <c r="VTY17" s="1180"/>
      <c r="VTZ17" s="1180"/>
      <c r="VUA17" s="1180"/>
      <c r="VUB17" s="1180"/>
      <c r="VUC17" s="1180"/>
      <c r="VUD17" s="1180"/>
      <c r="VUE17" s="1180"/>
      <c r="VUF17" s="1180"/>
      <c r="VUG17" s="1180"/>
      <c r="VUH17" s="1180"/>
      <c r="VUI17" s="1180"/>
      <c r="VUJ17" s="1180"/>
      <c r="VUK17" s="1180"/>
      <c r="VUL17" s="1180"/>
      <c r="VUM17" s="1180"/>
      <c r="VUN17" s="1180"/>
      <c r="VUO17" s="1180"/>
      <c r="VUP17" s="1180"/>
      <c r="VUQ17" s="1180"/>
      <c r="VUR17" s="1180"/>
      <c r="VUS17" s="1180"/>
      <c r="VUT17" s="1180"/>
      <c r="VUU17" s="1180"/>
      <c r="VUV17" s="1180"/>
      <c r="VUW17" s="1180"/>
      <c r="VUX17" s="1180"/>
      <c r="VUY17" s="1180"/>
      <c r="VUZ17" s="1180"/>
      <c r="VVA17" s="1180"/>
      <c r="VVB17" s="1180"/>
      <c r="VVC17" s="1180"/>
      <c r="VVD17" s="1180"/>
      <c r="VVE17" s="1180"/>
      <c r="VVF17" s="1180"/>
      <c r="VVG17" s="1180"/>
      <c r="VVH17" s="1180"/>
      <c r="VVI17" s="1180"/>
      <c r="VVJ17" s="1180"/>
      <c r="VVK17" s="1180"/>
      <c r="VVL17" s="1180"/>
      <c r="VVM17" s="1180"/>
      <c r="VVN17" s="1180"/>
      <c r="VVO17" s="1180"/>
      <c r="VVP17" s="1180"/>
      <c r="VVQ17" s="1180"/>
      <c r="VVR17" s="1180"/>
      <c r="VVS17" s="1180"/>
      <c r="VVT17" s="1180"/>
      <c r="VVU17" s="1180"/>
      <c r="VVV17" s="1180"/>
      <c r="VVW17" s="1180"/>
      <c r="VVX17" s="1180"/>
      <c r="VVY17" s="1180"/>
      <c r="VVZ17" s="1180"/>
      <c r="VWA17" s="1180"/>
      <c r="VWB17" s="1180"/>
      <c r="VWC17" s="1180"/>
      <c r="VWD17" s="1180"/>
      <c r="VWE17" s="1180"/>
      <c r="VWF17" s="1180"/>
      <c r="VWG17" s="1180"/>
      <c r="VWH17" s="1180"/>
      <c r="VWI17" s="1180"/>
      <c r="VWJ17" s="1180"/>
      <c r="VWK17" s="1180"/>
      <c r="VWL17" s="1180"/>
      <c r="VWM17" s="1180"/>
      <c r="VWN17" s="1180"/>
      <c r="VWO17" s="1180"/>
      <c r="VWP17" s="1180"/>
      <c r="VWQ17" s="1180"/>
      <c r="VWR17" s="1180"/>
      <c r="VWS17" s="1180"/>
      <c r="VWT17" s="1180"/>
      <c r="VWU17" s="1180"/>
      <c r="VWV17" s="1180"/>
      <c r="VWW17" s="1180"/>
      <c r="VWX17" s="1180"/>
      <c r="VWY17" s="1180"/>
      <c r="VWZ17" s="1180"/>
      <c r="VXA17" s="1180"/>
      <c r="VXB17" s="1180"/>
      <c r="VXC17" s="1180"/>
      <c r="VXD17" s="1180"/>
      <c r="VXE17" s="1180"/>
      <c r="VXF17" s="1180"/>
      <c r="VXG17" s="1180"/>
      <c r="VXH17" s="1180"/>
      <c r="VXI17" s="1180"/>
      <c r="VXJ17" s="1180"/>
      <c r="VXK17" s="1180"/>
      <c r="VXL17" s="1180"/>
      <c r="VXM17" s="1180"/>
      <c r="VXN17" s="1180"/>
      <c r="VXO17" s="1180"/>
      <c r="VXP17" s="1180"/>
      <c r="VXQ17" s="1180"/>
      <c r="VXR17" s="1180"/>
      <c r="VXS17" s="1180"/>
      <c r="VXT17" s="1180"/>
      <c r="VXU17" s="1180"/>
      <c r="VXV17" s="1180"/>
      <c r="VXW17" s="1180"/>
      <c r="VXX17" s="1180"/>
      <c r="VXY17" s="1180"/>
      <c r="VXZ17" s="1180"/>
      <c r="VYA17" s="1180"/>
      <c r="VYB17" s="1180"/>
      <c r="VYC17" s="1180"/>
      <c r="VYD17" s="1180"/>
      <c r="VYE17" s="1180"/>
      <c r="VYF17" s="1180"/>
      <c r="VYG17" s="1180"/>
      <c r="VYH17" s="1180"/>
      <c r="VYI17" s="1180"/>
      <c r="VYJ17" s="1180"/>
      <c r="VYK17" s="1180"/>
      <c r="VYL17" s="1180"/>
      <c r="VYM17" s="1180"/>
      <c r="VYN17" s="1180"/>
      <c r="VYO17" s="1180"/>
      <c r="VYP17" s="1180"/>
      <c r="VYQ17" s="1180"/>
      <c r="VYR17" s="1180"/>
      <c r="VYS17" s="1180"/>
      <c r="VYT17" s="1180"/>
      <c r="VYU17" s="1180"/>
      <c r="VYV17" s="1180"/>
      <c r="VYW17" s="1180"/>
      <c r="VYX17" s="1180"/>
      <c r="VYY17" s="1180"/>
      <c r="VYZ17" s="1180"/>
      <c r="VZA17" s="1180"/>
      <c r="VZB17" s="1180"/>
      <c r="VZC17" s="1180"/>
      <c r="VZD17" s="1180"/>
      <c r="VZE17" s="1180"/>
      <c r="VZF17" s="1180"/>
      <c r="VZG17" s="1180"/>
      <c r="VZH17" s="1180"/>
      <c r="VZI17" s="1180"/>
      <c r="VZJ17" s="1180"/>
      <c r="VZK17" s="1180"/>
      <c r="VZL17" s="1180"/>
      <c r="VZM17" s="1180"/>
      <c r="VZN17" s="1180"/>
      <c r="VZO17" s="1180"/>
      <c r="VZP17" s="1180"/>
      <c r="VZQ17" s="1180"/>
      <c r="VZR17" s="1180"/>
      <c r="VZS17" s="1180"/>
      <c r="VZT17" s="1180"/>
      <c r="VZU17" s="1180"/>
      <c r="VZV17" s="1180"/>
      <c r="VZW17" s="1180"/>
      <c r="VZX17" s="1180"/>
      <c r="VZY17" s="1180"/>
      <c r="VZZ17" s="1180"/>
      <c r="WAA17" s="1180"/>
      <c r="WAB17" s="1180"/>
      <c r="WAC17" s="1180"/>
      <c r="WAD17" s="1180"/>
      <c r="WAE17" s="1180"/>
      <c r="WAF17" s="1180"/>
      <c r="WAG17" s="1180"/>
      <c r="WAH17" s="1180"/>
      <c r="WAI17" s="1180"/>
      <c r="WAJ17" s="1180"/>
      <c r="WAK17" s="1180"/>
      <c r="WAL17" s="1180"/>
      <c r="WAM17" s="1180"/>
      <c r="WAN17" s="1180"/>
      <c r="WAO17" s="1180"/>
      <c r="WAP17" s="1180"/>
      <c r="WAQ17" s="1180"/>
      <c r="WAR17" s="1180"/>
      <c r="WAS17" s="1180"/>
      <c r="WAT17" s="1180"/>
      <c r="WAU17" s="1180"/>
      <c r="WAV17" s="1180"/>
      <c r="WAW17" s="1180"/>
      <c r="WAX17" s="1180"/>
      <c r="WAY17" s="1180"/>
      <c r="WAZ17" s="1180"/>
      <c r="WBA17" s="1180"/>
      <c r="WBB17" s="1180"/>
      <c r="WBC17" s="1180"/>
      <c r="WBD17" s="1180"/>
      <c r="WBE17" s="1180"/>
      <c r="WBF17" s="1180"/>
      <c r="WBG17" s="1180"/>
      <c r="WBH17" s="1180"/>
      <c r="WBI17" s="1180"/>
      <c r="WBJ17" s="1180"/>
      <c r="WBK17" s="1180"/>
      <c r="WBL17" s="1180"/>
      <c r="WBM17" s="1180"/>
      <c r="WBN17" s="1180"/>
      <c r="WBO17" s="1180"/>
      <c r="WBP17" s="1180"/>
      <c r="WBQ17" s="1180"/>
      <c r="WBR17" s="1180"/>
      <c r="WBS17" s="1180"/>
      <c r="WBT17" s="1180"/>
      <c r="WBU17" s="1180"/>
      <c r="WBV17" s="1180"/>
      <c r="WBW17" s="1180"/>
      <c r="WBX17" s="1180"/>
      <c r="WBY17" s="1180"/>
      <c r="WBZ17" s="1180"/>
      <c r="WCA17" s="1180"/>
      <c r="WCB17" s="1180"/>
      <c r="WCC17" s="1180"/>
      <c r="WCD17" s="1180"/>
      <c r="WCE17" s="1180"/>
      <c r="WCF17" s="1180"/>
      <c r="WCG17" s="1180"/>
      <c r="WCH17" s="1180"/>
      <c r="WCI17" s="1180"/>
      <c r="WCJ17" s="1180"/>
      <c r="WCK17" s="1180"/>
      <c r="WCL17" s="1180"/>
      <c r="WCM17" s="1180"/>
      <c r="WCN17" s="1180"/>
      <c r="WCO17" s="1180"/>
      <c r="WCP17" s="1180"/>
      <c r="WCQ17" s="1180"/>
      <c r="WCR17" s="1180"/>
      <c r="WCS17" s="1180"/>
      <c r="WCT17" s="1180"/>
      <c r="WCU17" s="1180"/>
      <c r="WCV17" s="1180"/>
      <c r="WCW17" s="1180"/>
      <c r="WCX17" s="1180"/>
      <c r="WCY17" s="1180"/>
      <c r="WCZ17" s="1180"/>
      <c r="WDA17" s="1180"/>
      <c r="WDB17" s="1180"/>
      <c r="WDC17" s="1180"/>
      <c r="WDD17" s="1180"/>
      <c r="WDE17" s="1180"/>
      <c r="WDF17" s="1180"/>
      <c r="WDG17" s="1180"/>
      <c r="WDH17" s="1180"/>
      <c r="WDI17" s="1180"/>
      <c r="WDJ17" s="1180"/>
      <c r="WDK17" s="1180"/>
      <c r="WDL17" s="1180"/>
      <c r="WDM17" s="1180"/>
      <c r="WDN17" s="1180"/>
      <c r="WDO17" s="1180"/>
      <c r="WDP17" s="1180"/>
      <c r="WDQ17" s="1180"/>
      <c r="WDR17" s="1180"/>
      <c r="WDS17" s="1180"/>
      <c r="WDT17" s="1180"/>
      <c r="WDU17" s="1180"/>
      <c r="WDV17" s="1180"/>
      <c r="WDW17" s="1180"/>
      <c r="WDX17" s="1180"/>
      <c r="WDY17" s="1180"/>
      <c r="WDZ17" s="1180"/>
      <c r="WEA17" s="1180"/>
      <c r="WEB17" s="1180"/>
      <c r="WEC17" s="1180"/>
      <c r="WED17" s="1180"/>
      <c r="WEE17" s="1180"/>
      <c r="WEF17" s="1180"/>
      <c r="WEG17" s="1180"/>
      <c r="WEH17" s="1180"/>
      <c r="WEI17" s="1180"/>
      <c r="WEJ17" s="1180"/>
      <c r="WEK17" s="1180"/>
      <c r="WEL17" s="1180"/>
      <c r="WEM17" s="1180"/>
      <c r="WEN17" s="1180"/>
      <c r="WEO17" s="1180"/>
      <c r="WEP17" s="1180"/>
      <c r="WEQ17" s="1180"/>
      <c r="WER17" s="1180"/>
      <c r="WES17" s="1180"/>
      <c r="WET17" s="1180"/>
      <c r="WEU17" s="1180"/>
      <c r="WEV17" s="1180"/>
      <c r="WEW17" s="1180"/>
      <c r="WEX17" s="1180"/>
      <c r="WEY17" s="1180"/>
      <c r="WEZ17" s="1180"/>
      <c r="WFA17" s="1180"/>
      <c r="WFB17" s="1180"/>
      <c r="WFC17" s="1180"/>
      <c r="WFD17" s="1180"/>
      <c r="WFE17" s="1180"/>
      <c r="WFF17" s="1180"/>
      <c r="WFG17" s="1180"/>
      <c r="WFH17" s="1180"/>
      <c r="WFI17" s="1180"/>
      <c r="WFJ17" s="1180"/>
      <c r="WFK17" s="1180"/>
      <c r="WFL17" s="1180"/>
      <c r="WFM17" s="1180"/>
      <c r="WFN17" s="1180"/>
      <c r="WFO17" s="1180"/>
      <c r="WFP17" s="1180"/>
      <c r="WFQ17" s="1180"/>
      <c r="WFR17" s="1180"/>
      <c r="WFS17" s="1180"/>
      <c r="WFT17" s="1180"/>
      <c r="WFU17" s="1180"/>
      <c r="WFV17" s="1180"/>
      <c r="WFW17" s="1180"/>
      <c r="WFX17" s="1180"/>
      <c r="WFY17" s="1180"/>
      <c r="WFZ17" s="1180"/>
      <c r="WGA17" s="1180"/>
      <c r="WGB17" s="1180"/>
      <c r="WGC17" s="1180"/>
      <c r="WGD17" s="1180"/>
      <c r="WGE17" s="1180"/>
      <c r="WGF17" s="1180"/>
      <c r="WGG17" s="1180"/>
      <c r="WGH17" s="1180"/>
      <c r="WGI17" s="1180"/>
      <c r="WGJ17" s="1180"/>
      <c r="WGK17" s="1180"/>
      <c r="WGL17" s="1180"/>
      <c r="WGM17" s="1180"/>
      <c r="WGN17" s="1180"/>
      <c r="WGO17" s="1180"/>
      <c r="WGP17" s="1180"/>
      <c r="WGQ17" s="1180"/>
      <c r="WGR17" s="1180"/>
      <c r="WGS17" s="1180"/>
      <c r="WGT17" s="1180"/>
      <c r="WGU17" s="1180"/>
      <c r="WGV17" s="1180"/>
      <c r="WGW17" s="1180"/>
      <c r="WGX17" s="1180"/>
      <c r="WGY17" s="1180"/>
      <c r="WGZ17" s="1180"/>
      <c r="WHA17" s="1180"/>
      <c r="WHB17" s="1180"/>
      <c r="WHC17" s="1180"/>
      <c r="WHD17" s="1180"/>
      <c r="WHE17" s="1180"/>
      <c r="WHF17" s="1180"/>
      <c r="WHG17" s="1180"/>
      <c r="WHH17" s="1180"/>
      <c r="WHI17" s="1180"/>
      <c r="WHJ17" s="1180"/>
      <c r="WHK17" s="1180"/>
      <c r="WHL17" s="1180"/>
      <c r="WHM17" s="1180"/>
      <c r="WHN17" s="1180"/>
      <c r="WHO17" s="1180"/>
      <c r="WHP17" s="1180"/>
      <c r="WHQ17" s="1180"/>
      <c r="WHR17" s="1180"/>
      <c r="WHS17" s="1180"/>
      <c r="WHT17" s="1180"/>
      <c r="WHU17" s="1180"/>
      <c r="WHV17" s="1180"/>
      <c r="WHW17" s="1180"/>
      <c r="WHX17" s="1180"/>
      <c r="WHY17" s="1180"/>
      <c r="WHZ17" s="1180"/>
      <c r="WIA17" s="1180"/>
      <c r="WIB17" s="1180"/>
      <c r="WIC17" s="1180"/>
      <c r="WID17" s="1180"/>
      <c r="WIE17" s="1180"/>
      <c r="WIF17" s="1180"/>
      <c r="WIG17" s="1180"/>
      <c r="WIH17" s="1180"/>
      <c r="WII17" s="1180"/>
      <c r="WIJ17" s="1180"/>
      <c r="WIK17" s="1180"/>
      <c r="WIL17" s="1180"/>
      <c r="WIM17" s="1180"/>
      <c r="WIN17" s="1180"/>
      <c r="WIO17" s="1180"/>
      <c r="WIP17" s="1180"/>
      <c r="WIQ17" s="1180"/>
      <c r="WIR17" s="1180"/>
      <c r="WIS17" s="1180"/>
      <c r="WIT17" s="1180"/>
      <c r="WIU17" s="1180"/>
      <c r="WIV17" s="1180"/>
      <c r="WIW17" s="1180"/>
      <c r="WIX17" s="1180"/>
      <c r="WIY17" s="1180"/>
      <c r="WIZ17" s="1180"/>
      <c r="WJA17" s="1180"/>
      <c r="WJB17" s="1180"/>
      <c r="WJC17" s="1180"/>
      <c r="WJD17" s="1180"/>
      <c r="WJE17" s="1180"/>
      <c r="WJF17" s="1180"/>
      <c r="WJG17" s="1180"/>
      <c r="WJH17" s="1180"/>
      <c r="WJI17" s="1180"/>
      <c r="WJJ17" s="1180"/>
      <c r="WJK17" s="1180"/>
      <c r="WJL17" s="1180"/>
      <c r="WJM17" s="1180"/>
      <c r="WJN17" s="1180"/>
      <c r="WJO17" s="1180"/>
      <c r="WJP17" s="1180"/>
      <c r="WJQ17" s="1180"/>
      <c r="WJR17" s="1180"/>
      <c r="WJS17" s="1180"/>
      <c r="WJT17" s="1180"/>
      <c r="WJU17" s="1180"/>
      <c r="WJV17" s="1180"/>
      <c r="WJW17" s="1180"/>
      <c r="WJX17" s="1180"/>
      <c r="WJY17" s="1180"/>
      <c r="WJZ17" s="1180"/>
      <c r="WKA17" s="1180"/>
      <c r="WKB17" s="1180"/>
      <c r="WKC17" s="1180"/>
      <c r="WKD17" s="1180"/>
      <c r="WKE17" s="1180"/>
      <c r="WKF17" s="1180"/>
      <c r="WKG17" s="1180"/>
      <c r="WKH17" s="1180"/>
      <c r="WKI17" s="1180"/>
      <c r="WKJ17" s="1180"/>
      <c r="WKK17" s="1180"/>
      <c r="WKL17" s="1180"/>
      <c r="WKM17" s="1180"/>
      <c r="WKN17" s="1180"/>
      <c r="WKO17" s="1180"/>
      <c r="WKP17" s="1180"/>
      <c r="WKQ17" s="1180"/>
      <c r="WKR17" s="1180"/>
      <c r="WKS17" s="1180"/>
      <c r="WKT17" s="1180"/>
      <c r="WKU17" s="1180"/>
      <c r="WKV17" s="1180"/>
      <c r="WKW17" s="1180"/>
      <c r="WKX17" s="1180"/>
      <c r="WKY17" s="1180"/>
      <c r="WKZ17" s="1180"/>
      <c r="WLA17" s="1180"/>
      <c r="WLB17" s="1180"/>
      <c r="WLC17" s="1180"/>
      <c r="WLD17" s="1180"/>
      <c r="WLE17" s="1180"/>
      <c r="WLF17" s="1180"/>
      <c r="WLG17" s="1180"/>
      <c r="WLH17" s="1180"/>
      <c r="WLI17" s="1180"/>
      <c r="WLJ17" s="1180"/>
      <c r="WLK17" s="1180"/>
      <c r="WLL17" s="1180"/>
      <c r="WLM17" s="1180"/>
      <c r="WLN17" s="1180"/>
      <c r="WLO17" s="1180"/>
      <c r="WLP17" s="1180"/>
      <c r="WLQ17" s="1180"/>
      <c r="WLR17" s="1180"/>
      <c r="WLS17" s="1180"/>
      <c r="WLT17" s="1180"/>
      <c r="WLU17" s="1180"/>
      <c r="WLV17" s="1180"/>
      <c r="WLW17" s="1180"/>
      <c r="WLX17" s="1180"/>
      <c r="WLY17" s="1180"/>
      <c r="WLZ17" s="1180"/>
      <c r="WMA17" s="1180"/>
      <c r="WMB17" s="1180"/>
      <c r="WMC17" s="1180"/>
      <c r="WMD17" s="1180"/>
      <c r="WME17" s="1180"/>
      <c r="WMF17" s="1180"/>
      <c r="WMG17" s="1180"/>
      <c r="WMH17" s="1180"/>
      <c r="WMI17" s="1180"/>
      <c r="WMJ17" s="1180"/>
      <c r="WMK17" s="1180"/>
      <c r="WML17" s="1180"/>
      <c r="WMM17" s="1180"/>
      <c r="WMN17" s="1180"/>
      <c r="WMO17" s="1180"/>
      <c r="WMP17" s="1180"/>
      <c r="WMQ17" s="1180"/>
      <c r="WMR17" s="1180"/>
      <c r="WMS17" s="1180"/>
      <c r="WMT17" s="1180"/>
      <c r="WMU17" s="1180"/>
      <c r="WMV17" s="1180"/>
      <c r="WMW17" s="1180"/>
      <c r="WMX17" s="1180"/>
      <c r="WMY17" s="1180"/>
      <c r="WMZ17" s="1180"/>
      <c r="WNA17" s="1180"/>
      <c r="WNB17" s="1180"/>
      <c r="WNC17" s="1180"/>
      <c r="WND17" s="1180"/>
      <c r="WNE17" s="1180"/>
      <c r="WNF17" s="1180"/>
      <c r="WNG17" s="1180"/>
      <c r="WNH17" s="1180"/>
      <c r="WNI17" s="1180"/>
      <c r="WNJ17" s="1180"/>
      <c r="WNK17" s="1180"/>
      <c r="WNL17" s="1180"/>
      <c r="WNM17" s="1180"/>
      <c r="WNN17" s="1180"/>
      <c r="WNO17" s="1180"/>
      <c r="WNP17" s="1180"/>
      <c r="WNQ17" s="1180"/>
      <c r="WNR17" s="1180"/>
      <c r="WNS17" s="1180"/>
      <c r="WNT17" s="1180"/>
      <c r="WNU17" s="1180"/>
      <c r="WNV17" s="1180"/>
      <c r="WNW17" s="1180"/>
      <c r="WNX17" s="1180"/>
      <c r="WNY17" s="1180"/>
      <c r="WNZ17" s="1180"/>
      <c r="WOA17" s="1180"/>
      <c r="WOB17" s="1180"/>
      <c r="WOC17" s="1180"/>
      <c r="WOD17" s="1180"/>
      <c r="WOE17" s="1180"/>
      <c r="WOF17" s="1180"/>
      <c r="WOG17" s="1180"/>
      <c r="WOH17" s="1180"/>
      <c r="WOI17" s="1180"/>
      <c r="WOJ17" s="1180"/>
      <c r="WOK17" s="1180"/>
      <c r="WOL17" s="1180"/>
      <c r="WOM17" s="1180"/>
      <c r="WON17" s="1180"/>
      <c r="WOO17" s="1180"/>
      <c r="WOP17" s="1180"/>
      <c r="WOQ17" s="1180"/>
      <c r="WOR17" s="1180"/>
      <c r="WOS17" s="1180"/>
      <c r="WOT17" s="1180"/>
      <c r="WOU17" s="1180"/>
      <c r="WOV17" s="1180"/>
      <c r="WOW17" s="1180"/>
      <c r="WOX17" s="1180"/>
      <c r="WOY17" s="1180"/>
      <c r="WOZ17" s="1180"/>
      <c r="WPA17" s="1180"/>
      <c r="WPB17" s="1180"/>
      <c r="WPC17" s="1180"/>
      <c r="WPD17" s="1180"/>
      <c r="WPE17" s="1180"/>
      <c r="WPF17" s="1180"/>
      <c r="WPG17" s="1180"/>
      <c r="WPH17" s="1180"/>
      <c r="WPI17" s="1180"/>
      <c r="WPJ17" s="1180"/>
      <c r="WPK17" s="1180"/>
      <c r="WPL17" s="1180"/>
      <c r="WPM17" s="1180"/>
      <c r="WPN17" s="1180"/>
      <c r="WPO17" s="1180"/>
      <c r="WPP17" s="1180"/>
      <c r="WPQ17" s="1180"/>
      <c r="WPR17" s="1180"/>
      <c r="WPS17" s="1180"/>
      <c r="WPT17" s="1180"/>
      <c r="WPU17" s="1180"/>
      <c r="WPV17" s="1180"/>
      <c r="WPW17" s="1180"/>
      <c r="WPX17" s="1180"/>
      <c r="WPY17" s="1180"/>
      <c r="WPZ17" s="1180"/>
      <c r="WQA17" s="1180"/>
      <c r="WQB17" s="1180"/>
      <c r="WQC17" s="1180"/>
      <c r="WQD17" s="1180"/>
      <c r="WQE17" s="1180"/>
      <c r="WQF17" s="1180"/>
      <c r="WQG17" s="1180"/>
      <c r="WQH17" s="1180"/>
      <c r="WQI17" s="1180"/>
      <c r="WQJ17" s="1180"/>
      <c r="WQK17" s="1180"/>
      <c r="WQL17" s="1180"/>
      <c r="WQM17" s="1180"/>
      <c r="WQN17" s="1180"/>
      <c r="WQO17" s="1180"/>
      <c r="WQP17" s="1180"/>
      <c r="WQQ17" s="1180"/>
      <c r="WQR17" s="1180"/>
      <c r="WQS17" s="1180"/>
      <c r="WQT17" s="1180"/>
      <c r="WQU17" s="1180"/>
      <c r="WQV17" s="1180"/>
      <c r="WQW17" s="1180"/>
      <c r="WQX17" s="1180"/>
      <c r="WQY17" s="1180"/>
      <c r="WQZ17" s="1180"/>
      <c r="WRA17" s="1180"/>
      <c r="WRB17" s="1180"/>
      <c r="WRC17" s="1180"/>
      <c r="WRD17" s="1180"/>
      <c r="WRE17" s="1180"/>
      <c r="WRF17" s="1180"/>
      <c r="WRG17" s="1180"/>
      <c r="WRH17" s="1180"/>
      <c r="WRI17" s="1180"/>
      <c r="WRJ17" s="1180"/>
      <c r="WRK17" s="1180"/>
      <c r="WRL17" s="1180"/>
      <c r="WRM17" s="1180"/>
      <c r="WRN17" s="1180"/>
      <c r="WRO17" s="1180"/>
      <c r="WRP17" s="1180"/>
      <c r="WRQ17" s="1180"/>
      <c r="WRR17" s="1180"/>
      <c r="WRS17" s="1180"/>
      <c r="WRT17" s="1180"/>
      <c r="WRU17" s="1180"/>
      <c r="WRV17" s="1180"/>
      <c r="WRW17" s="1180"/>
      <c r="WRX17" s="1180"/>
      <c r="WRY17" s="1180"/>
      <c r="WRZ17" s="1180"/>
      <c r="WSA17" s="1180"/>
      <c r="WSB17" s="1180"/>
      <c r="WSC17" s="1180"/>
      <c r="WSD17" s="1180"/>
      <c r="WSE17" s="1180"/>
      <c r="WSF17" s="1180"/>
      <c r="WSG17" s="1180"/>
      <c r="WSH17" s="1180"/>
      <c r="WSI17" s="1180"/>
      <c r="WSJ17" s="1180"/>
      <c r="WSK17" s="1180"/>
      <c r="WSL17" s="1180"/>
      <c r="WSM17" s="1180"/>
      <c r="WSN17" s="1180"/>
      <c r="WSO17" s="1180"/>
      <c r="WSP17" s="1180"/>
      <c r="WSQ17" s="1180"/>
      <c r="WSR17" s="1180"/>
      <c r="WSS17" s="1180"/>
      <c r="WST17" s="1180"/>
      <c r="WSU17" s="1180"/>
      <c r="WSV17" s="1180"/>
      <c r="WSW17" s="1180"/>
      <c r="WSX17" s="1180"/>
      <c r="WSY17" s="1180"/>
      <c r="WSZ17" s="1180"/>
      <c r="WTA17" s="1180"/>
      <c r="WTB17" s="1180"/>
      <c r="WTC17" s="1180"/>
      <c r="WTD17" s="1180"/>
      <c r="WTE17" s="1180"/>
      <c r="WTF17" s="1180"/>
      <c r="WTG17" s="1180"/>
      <c r="WTH17" s="1180"/>
      <c r="WTI17" s="1180"/>
      <c r="WTJ17" s="1180"/>
      <c r="WTK17" s="1180"/>
      <c r="WTL17" s="1180"/>
      <c r="WTM17" s="1180"/>
      <c r="WTN17" s="1180"/>
      <c r="WTO17" s="1180"/>
      <c r="WTP17" s="1180"/>
      <c r="WTQ17" s="1180"/>
      <c r="WTR17" s="1180"/>
      <c r="WTS17" s="1180"/>
      <c r="WTT17" s="1180"/>
      <c r="WTU17" s="1180"/>
      <c r="WTV17" s="1180"/>
      <c r="WTW17" s="1180"/>
      <c r="WTX17" s="1180"/>
      <c r="WTY17" s="1180"/>
      <c r="WTZ17" s="1180"/>
      <c r="WUA17" s="1180"/>
      <c r="WUB17" s="1180"/>
      <c r="WUC17" s="1180"/>
      <c r="WUD17" s="1180"/>
      <c r="WUE17" s="1180"/>
      <c r="WUF17" s="1180"/>
      <c r="WUG17" s="1180"/>
      <c r="WUH17" s="1180"/>
      <c r="WUI17" s="1180"/>
      <c r="WUJ17" s="1180"/>
      <c r="WUK17" s="1180"/>
      <c r="WUL17" s="1180"/>
      <c r="WUM17" s="1180"/>
      <c r="WUN17" s="1180"/>
      <c r="WUO17" s="1180"/>
      <c r="WUP17" s="1180"/>
      <c r="WUQ17" s="1180"/>
      <c r="WUR17" s="1180"/>
      <c r="WUS17" s="1180"/>
      <c r="WUT17" s="1180"/>
      <c r="WUU17" s="1180"/>
      <c r="WUV17" s="1180"/>
      <c r="WUW17" s="1180"/>
      <c r="WUX17" s="1180"/>
      <c r="WUY17" s="1180"/>
      <c r="WUZ17" s="1180"/>
      <c r="WVA17" s="1180"/>
      <c r="WVB17" s="1180"/>
      <c r="WVC17" s="1180"/>
      <c r="WVD17" s="1180"/>
      <c r="WVE17" s="1180"/>
      <c r="WVF17" s="1180"/>
      <c r="WVG17" s="1180"/>
      <c r="WVH17" s="1180"/>
      <c r="WVI17" s="1180"/>
      <c r="WVJ17" s="1180"/>
      <c r="WVK17" s="1180"/>
      <c r="WVL17" s="1180"/>
      <c r="WVM17" s="1180"/>
      <c r="WVN17" s="1180"/>
      <c r="WVO17" s="1180"/>
      <c r="WVP17" s="1180"/>
      <c r="WVQ17" s="1180"/>
      <c r="WVR17" s="1180"/>
      <c r="WVS17" s="1180"/>
      <c r="WVT17" s="1180"/>
      <c r="WVU17" s="1180"/>
      <c r="WVV17" s="1180"/>
      <c r="WVW17" s="1180"/>
      <c r="WVX17" s="1180"/>
      <c r="WVY17" s="1180"/>
      <c r="WVZ17" s="1180"/>
      <c r="WWA17" s="1180"/>
      <c r="WWB17" s="1180"/>
      <c r="WWC17" s="1180"/>
      <c r="WWD17" s="1180"/>
      <c r="WWE17" s="1180"/>
      <c r="WWF17" s="1180"/>
      <c r="WWG17" s="1180"/>
      <c r="WWH17" s="1180"/>
      <c r="WWI17" s="1180"/>
      <c r="WWJ17" s="1180"/>
      <c r="WWK17" s="1180"/>
      <c r="WWL17" s="1180"/>
      <c r="WWM17" s="1180"/>
      <c r="WWN17" s="1180"/>
      <c r="WWO17" s="1180"/>
      <c r="WWP17" s="1180"/>
      <c r="WWQ17" s="1180"/>
      <c r="WWR17" s="1180"/>
      <c r="WWS17" s="1180"/>
      <c r="WWT17" s="1180"/>
      <c r="WWU17" s="1180"/>
      <c r="WWV17" s="1180"/>
      <c r="WWW17" s="1180"/>
      <c r="WWX17" s="1180"/>
      <c r="WWY17" s="1180"/>
      <c r="WWZ17" s="1180"/>
      <c r="WXA17" s="1180"/>
      <c r="WXB17" s="1180"/>
      <c r="WXC17" s="1180"/>
      <c r="WXD17" s="1180"/>
      <c r="WXE17" s="1180"/>
      <c r="WXF17" s="1180"/>
      <c r="WXG17" s="1180"/>
      <c r="WXH17" s="1180"/>
      <c r="WXI17" s="1180"/>
      <c r="WXJ17" s="1180"/>
      <c r="WXK17" s="1180"/>
      <c r="WXL17" s="1180"/>
      <c r="WXM17" s="1180"/>
      <c r="WXN17" s="1180"/>
      <c r="WXO17" s="1180"/>
      <c r="WXP17" s="1180"/>
      <c r="WXQ17" s="1180"/>
      <c r="WXR17" s="1180"/>
      <c r="WXS17" s="1180"/>
      <c r="WXT17" s="1180"/>
      <c r="WXU17" s="1180"/>
      <c r="WXV17" s="1180"/>
      <c r="WXW17" s="1180"/>
      <c r="WXX17" s="1180"/>
      <c r="WXY17" s="1180"/>
      <c r="WXZ17" s="1180"/>
      <c r="WYA17" s="1180"/>
      <c r="WYB17" s="1180"/>
      <c r="WYC17" s="1180"/>
      <c r="WYD17" s="1180"/>
      <c r="WYE17" s="1180"/>
      <c r="WYF17" s="1180"/>
      <c r="WYG17" s="1180"/>
      <c r="WYH17" s="1180"/>
      <c r="WYI17" s="1180"/>
      <c r="WYJ17" s="1180"/>
      <c r="WYK17" s="1180"/>
      <c r="WYL17" s="1180"/>
      <c r="WYM17" s="1180"/>
      <c r="WYN17" s="1180"/>
      <c r="WYO17" s="1180"/>
      <c r="WYP17" s="1180"/>
      <c r="WYQ17" s="1180"/>
      <c r="WYR17" s="1180"/>
      <c r="WYS17" s="1180"/>
      <c r="WYT17" s="1180"/>
      <c r="WYU17" s="1180"/>
      <c r="WYV17" s="1180"/>
      <c r="WYW17" s="1180"/>
      <c r="WYX17" s="1180"/>
      <c r="WYY17" s="1180"/>
      <c r="WYZ17" s="1180"/>
      <c r="WZA17" s="1180"/>
      <c r="WZB17" s="1180"/>
      <c r="WZC17" s="1180"/>
      <c r="WZD17" s="1180"/>
      <c r="WZE17" s="1180"/>
      <c r="WZF17" s="1180"/>
      <c r="WZG17" s="1180"/>
      <c r="WZH17" s="1180"/>
      <c r="WZI17" s="1180"/>
      <c r="WZJ17" s="1180"/>
      <c r="WZK17" s="1180"/>
      <c r="WZL17" s="1180"/>
      <c r="WZM17" s="1180"/>
      <c r="WZN17" s="1180"/>
      <c r="WZO17" s="1180"/>
      <c r="WZP17" s="1180"/>
      <c r="WZQ17" s="1180"/>
      <c r="WZR17" s="1180"/>
      <c r="WZS17" s="1180"/>
      <c r="WZT17" s="1180"/>
      <c r="WZU17" s="1180"/>
      <c r="WZV17" s="1180"/>
      <c r="WZW17" s="1180"/>
      <c r="WZX17" s="1180"/>
      <c r="WZY17" s="1180"/>
      <c r="WZZ17" s="1180"/>
      <c r="XAA17" s="1180"/>
      <c r="XAB17" s="1180"/>
      <c r="XAC17" s="1180"/>
      <c r="XAD17" s="1180"/>
      <c r="XAE17" s="1180"/>
      <c r="XAF17" s="1180"/>
      <c r="XAG17" s="1180"/>
      <c r="XAH17" s="1180"/>
      <c r="XAI17" s="1180"/>
      <c r="XAJ17" s="1180"/>
      <c r="XAK17" s="1180"/>
      <c r="XAL17" s="1180"/>
      <c r="XAM17" s="1180"/>
      <c r="XAN17" s="1180"/>
      <c r="XAO17" s="1180"/>
      <c r="XAP17" s="1180"/>
      <c r="XAQ17" s="1180"/>
      <c r="XAR17" s="1180"/>
      <c r="XAS17" s="1180"/>
      <c r="XAT17" s="1180"/>
      <c r="XAU17" s="1180"/>
      <c r="XAV17" s="1180"/>
      <c r="XAW17" s="1180"/>
      <c r="XAX17" s="1180"/>
      <c r="XAY17" s="1180"/>
      <c r="XAZ17" s="1180"/>
      <c r="XBA17" s="1180"/>
      <c r="XBB17" s="1180"/>
      <c r="XBC17" s="1180"/>
      <c r="XBD17" s="1180"/>
      <c r="XBE17" s="1180"/>
      <c r="XBF17" s="1180"/>
      <c r="XBG17" s="1180"/>
      <c r="XBH17" s="1180"/>
      <c r="XBI17" s="1180"/>
      <c r="XBJ17" s="1180"/>
      <c r="XBK17" s="1180"/>
      <c r="XBL17" s="1180"/>
      <c r="XBM17" s="1180"/>
      <c r="XBN17" s="1180"/>
      <c r="XBO17" s="1180"/>
      <c r="XBP17" s="1180"/>
      <c r="XBQ17" s="1180"/>
      <c r="XBR17" s="1180"/>
      <c r="XBS17" s="1180"/>
      <c r="XBT17" s="1180"/>
      <c r="XBU17" s="1180"/>
      <c r="XBV17" s="1180"/>
      <c r="XBW17" s="1180"/>
      <c r="XBX17" s="1180"/>
      <c r="XBY17" s="1180"/>
      <c r="XBZ17" s="1180"/>
      <c r="XCA17" s="1180"/>
      <c r="XCB17" s="1180"/>
      <c r="XCC17" s="1180"/>
      <c r="XCD17" s="1180"/>
      <c r="XCE17" s="1180"/>
      <c r="XCF17" s="1180"/>
      <c r="XCG17" s="1180"/>
      <c r="XCH17" s="1180"/>
      <c r="XCI17" s="1180"/>
      <c r="XCJ17" s="1180"/>
      <c r="XCK17" s="1180"/>
      <c r="XCL17" s="1180"/>
      <c r="XCM17" s="1180"/>
      <c r="XCN17" s="1180"/>
      <c r="XCO17" s="1180"/>
      <c r="XCP17" s="1180"/>
      <c r="XCQ17" s="1180"/>
      <c r="XCR17" s="1180"/>
      <c r="XCS17" s="1180"/>
      <c r="XCT17" s="1180"/>
      <c r="XCU17" s="1180"/>
      <c r="XCV17" s="1180"/>
      <c r="XCW17" s="1180"/>
      <c r="XCX17" s="1180"/>
      <c r="XCY17" s="1180"/>
      <c r="XCZ17" s="1180"/>
      <c r="XDA17" s="1180"/>
      <c r="XDB17" s="1180"/>
      <c r="XDC17" s="1180"/>
      <c r="XDD17" s="1180"/>
      <c r="XDE17" s="1180"/>
      <c r="XDF17" s="1180"/>
      <c r="XDG17" s="1180"/>
      <c r="XDH17" s="1180"/>
      <c r="XDI17" s="1180"/>
      <c r="XDJ17" s="1180"/>
      <c r="XDK17" s="1180"/>
      <c r="XDL17" s="1180"/>
      <c r="XDM17" s="1180"/>
      <c r="XDN17" s="1180"/>
      <c r="XDO17" s="1180"/>
      <c r="XDP17" s="1180"/>
      <c r="XDQ17" s="1180"/>
      <c r="XDR17" s="1180"/>
      <c r="XDS17" s="1180"/>
      <c r="XDT17" s="1180"/>
      <c r="XDU17" s="1180"/>
      <c r="XDV17" s="1180"/>
      <c r="XDW17" s="1180"/>
      <c r="XDX17" s="1180"/>
      <c r="XDY17" s="1180"/>
      <c r="XDZ17" s="1180"/>
      <c r="XEA17" s="1180"/>
      <c r="XEB17" s="1180"/>
      <c r="XEC17" s="1180"/>
      <c r="XED17" s="1180"/>
      <c r="XEE17" s="1180"/>
      <c r="XEF17" s="1180"/>
      <c r="XEG17" s="1180"/>
      <c r="XEH17" s="1180"/>
      <c r="XEI17" s="1180"/>
      <c r="XEJ17" s="1180"/>
      <c r="XEK17" s="1180"/>
      <c r="XEL17" s="1180"/>
      <c r="XEM17" s="1180"/>
      <c r="XEN17" s="1180"/>
      <c r="XEO17" s="1180"/>
      <c r="XEP17" s="1180"/>
      <c r="XEQ17" s="1180"/>
      <c r="XER17" s="1180"/>
      <c r="XES17" s="1180"/>
      <c r="XET17" s="1180"/>
      <c r="XEU17" s="1180"/>
      <c r="XEV17" s="1180"/>
      <c r="XEW17" s="1180"/>
      <c r="XEX17" s="1180"/>
      <c r="XEY17" s="1180"/>
      <c r="XEZ17" s="1180"/>
      <c r="XFA17" s="1178"/>
      <c r="XFB17" s="1178"/>
      <c r="XFC17" s="1178"/>
      <c r="XFD17" s="1178"/>
    </row>
    <row r="18" spans="1:16384" s="948" customFormat="1" ht="30.75" customHeight="1">
      <c r="A18" s="1134" t="s">
        <v>642</v>
      </c>
      <c r="B18" s="1134"/>
      <c r="C18" s="1134"/>
      <c r="D18" s="1134"/>
      <c r="E18" s="1134"/>
      <c r="F18" s="1134"/>
      <c r="G18" s="1134"/>
    </row>
    <row r="19" spans="1:16384" s="948" customFormat="1">
      <c r="A19" s="1134" t="s">
        <v>643</v>
      </c>
      <c r="B19" s="1134"/>
      <c r="C19" s="1134"/>
      <c r="D19" s="1134"/>
      <c r="E19" s="1134"/>
      <c r="F19" s="1134"/>
      <c r="G19" s="1134"/>
    </row>
    <row r="20" spans="1:16384" customFormat="1">
      <c r="A20" s="1134" t="s">
        <v>644</v>
      </c>
      <c r="B20" s="1134"/>
      <c r="C20" s="1134"/>
      <c r="D20" s="1134"/>
      <c r="E20" s="1134"/>
      <c r="F20" s="1134"/>
      <c r="G20" s="1134"/>
      <c r="H20" s="9"/>
      <c r="I20" s="9"/>
      <c r="J20" s="9"/>
      <c r="K20" s="9"/>
      <c r="L20" s="9"/>
      <c r="M20" s="9"/>
      <c r="N20" s="9"/>
      <c r="O20" s="9"/>
    </row>
    <row r="21" spans="1:16384" customFormat="1" ht="24.75" customHeight="1">
      <c r="A21" s="1179" t="s">
        <v>509</v>
      </c>
      <c r="B21" s="1179"/>
      <c r="C21" s="1179"/>
      <c r="D21" s="1179"/>
      <c r="E21" s="1179"/>
      <c r="F21" s="1179"/>
      <c r="G21" s="1179"/>
      <c r="H21" s="3"/>
      <c r="I21" s="3"/>
      <c r="J21" s="3"/>
      <c r="K21" s="3"/>
    </row>
  </sheetData>
  <mergeCells count="2352">
    <mergeCell ref="A17:G17"/>
    <mergeCell ref="H17:N17"/>
    <mergeCell ref="O17:U17"/>
    <mergeCell ref="V17:AB17"/>
    <mergeCell ref="AC17:AI17"/>
    <mergeCell ref="AJ17:AP17"/>
    <mergeCell ref="A1:G1"/>
    <mergeCell ref="A2:G2"/>
    <mergeCell ref="A3:G3"/>
    <mergeCell ref="A4:A5"/>
    <mergeCell ref="B4:B5"/>
    <mergeCell ref="C4:C5"/>
    <mergeCell ref="D4:G4"/>
    <mergeCell ref="DW17:EC17"/>
    <mergeCell ref="ED17:EJ17"/>
    <mergeCell ref="EK17:EQ17"/>
    <mergeCell ref="ER17:EX17"/>
    <mergeCell ref="EY17:FE17"/>
    <mergeCell ref="FF17:FL17"/>
    <mergeCell ref="CG17:CM17"/>
    <mergeCell ref="CN17:CT17"/>
    <mergeCell ref="CU17:DA17"/>
    <mergeCell ref="DB17:DH17"/>
    <mergeCell ref="DI17:DO17"/>
    <mergeCell ref="DP17:DV17"/>
    <mergeCell ref="AQ17:AW17"/>
    <mergeCell ref="AX17:BD17"/>
    <mergeCell ref="BE17:BK17"/>
    <mergeCell ref="BL17:BR17"/>
    <mergeCell ref="BS17:BY17"/>
    <mergeCell ref="BZ17:CF17"/>
    <mergeCell ref="IS17:IY17"/>
    <mergeCell ref="IZ17:JF17"/>
    <mergeCell ref="JG17:JM17"/>
    <mergeCell ref="JN17:JT17"/>
    <mergeCell ref="JU17:KA17"/>
    <mergeCell ref="KB17:KH17"/>
    <mergeCell ref="HC17:HI17"/>
    <mergeCell ref="HJ17:HP17"/>
    <mergeCell ref="HQ17:HW17"/>
    <mergeCell ref="HX17:ID17"/>
    <mergeCell ref="IE17:IK17"/>
    <mergeCell ref="IL17:IR17"/>
    <mergeCell ref="FM17:FS17"/>
    <mergeCell ref="FT17:FZ17"/>
    <mergeCell ref="GA17:GG17"/>
    <mergeCell ref="GH17:GN17"/>
    <mergeCell ref="GO17:GU17"/>
    <mergeCell ref="GV17:HB17"/>
    <mergeCell ref="NO17:NU17"/>
    <mergeCell ref="NV17:OB17"/>
    <mergeCell ref="OC17:OI17"/>
    <mergeCell ref="OJ17:OP17"/>
    <mergeCell ref="OQ17:OW17"/>
    <mergeCell ref="OX17:PD17"/>
    <mergeCell ref="LY17:ME17"/>
    <mergeCell ref="MF17:ML17"/>
    <mergeCell ref="MM17:MS17"/>
    <mergeCell ref="MT17:MZ17"/>
    <mergeCell ref="NA17:NG17"/>
    <mergeCell ref="NH17:NN17"/>
    <mergeCell ref="KI17:KO17"/>
    <mergeCell ref="KP17:KV17"/>
    <mergeCell ref="KW17:LC17"/>
    <mergeCell ref="LD17:LJ17"/>
    <mergeCell ref="LK17:LQ17"/>
    <mergeCell ref="LR17:LX17"/>
    <mergeCell ref="SK17:SQ17"/>
    <mergeCell ref="SR17:SX17"/>
    <mergeCell ref="SY17:TE17"/>
    <mergeCell ref="TF17:TL17"/>
    <mergeCell ref="TM17:TS17"/>
    <mergeCell ref="TT17:TZ17"/>
    <mergeCell ref="QU17:RA17"/>
    <mergeCell ref="RB17:RH17"/>
    <mergeCell ref="RI17:RO17"/>
    <mergeCell ref="RP17:RV17"/>
    <mergeCell ref="RW17:SC17"/>
    <mergeCell ref="SD17:SJ17"/>
    <mergeCell ref="PE17:PK17"/>
    <mergeCell ref="PL17:PR17"/>
    <mergeCell ref="PS17:PY17"/>
    <mergeCell ref="PZ17:QF17"/>
    <mergeCell ref="QG17:QM17"/>
    <mergeCell ref="QN17:QT17"/>
    <mergeCell ref="XG17:XM17"/>
    <mergeCell ref="XN17:XT17"/>
    <mergeCell ref="XU17:YA17"/>
    <mergeCell ref="YB17:YH17"/>
    <mergeCell ref="YI17:YO17"/>
    <mergeCell ref="YP17:YV17"/>
    <mergeCell ref="VQ17:VW17"/>
    <mergeCell ref="VX17:WD17"/>
    <mergeCell ref="WE17:WK17"/>
    <mergeCell ref="WL17:WR17"/>
    <mergeCell ref="WS17:WY17"/>
    <mergeCell ref="WZ17:XF17"/>
    <mergeCell ref="UA17:UG17"/>
    <mergeCell ref="UH17:UN17"/>
    <mergeCell ref="UO17:UU17"/>
    <mergeCell ref="UV17:VB17"/>
    <mergeCell ref="VC17:VI17"/>
    <mergeCell ref="VJ17:VP17"/>
    <mergeCell ref="ACC17:ACI17"/>
    <mergeCell ref="ACJ17:ACP17"/>
    <mergeCell ref="ACQ17:ACW17"/>
    <mergeCell ref="ACX17:ADD17"/>
    <mergeCell ref="ADE17:ADK17"/>
    <mergeCell ref="ADL17:ADR17"/>
    <mergeCell ref="AAM17:AAS17"/>
    <mergeCell ref="AAT17:AAZ17"/>
    <mergeCell ref="ABA17:ABG17"/>
    <mergeCell ref="ABH17:ABN17"/>
    <mergeCell ref="ABO17:ABU17"/>
    <mergeCell ref="ABV17:ACB17"/>
    <mergeCell ref="YW17:ZC17"/>
    <mergeCell ref="ZD17:ZJ17"/>
    <mergeCell ref="ZK17:ZQ17"/>
    <mergeCell ref="ZR17:ZX17"/>
    <mergeCell ref="ZY17:AAE17"/>
    <mergeCell ref="AAF17:AAL17"/>
    <mergeCell ref="AGY17:AHE17"/>
    <mergeCell ref="AHF17:AHL17"/>
    <mergeCell ref="AHM17:AHS17"/>
    <mergeCell ref="AHT17:AHZ17"/>
    <mergeCell ref="AIA17:AIG17"/>
    <mergeCell ref="AIH17:AIN17"/>
    <mergeCell ref="AFI17:AFO17"/>
    <mergeCell ref="AFP17:AFV17"/>
    <mergeCell ref="AFW17:AGC17"/>
    <mergeCell ref="AGD17:AGJ17"/>
    <mergeCell ref="AGK17:AGQ17"/>
    <mergeCell ref="AGR17:AGX17"/>
    <mergeCell ref="ADS17:ADY17"/>
    <mergeCell ref="ADZ17:AEF17"/>
    <mergeCell ref="AEG17:AEM17"/>
    <mergeCell ref="AEN17:AET17"/>
    <mergeCell ref="AEU17:AFA17"/>
    <mergeCell ref="AFB17:AFH17"/>
    <mergeCell ref="ALU17:AMA17"/>
    <mergeCell ref="AMB17:AMH17"/>
    <mergeCell ref="AMI17:AMO17"/>
    <mergeCell ref="AMP17:AMV17"/>
    <mergeCell ref="AMW17:ANC17"/>
    <mergeCell ref="AND17:ANJ17"/>
    <mergeCell ref="AKE17:AKK17"/>
    <mergeCell ref="AKL17:AKR17"/>
    <mergeCell ref="AKS17:AKY17"/>
    <mergeCell ref="AKZ17:ALF17"/>
    <mergeCell ref="ALG17:ALM17"/>
    <mergeCell ref="ALN17:ALT17"/>
    <mergeCell ref="AIO17:AIU17"/>
    <mergeCell ref="AIV17:AJB17"/>
    <mergeCell ref="AJC17:AJI17"/>
    <mergeCell ref="AJJ17:AJP17"/>
    <mergeCell ref="AJQ17:AJW17"/>
    <mergeCell ref="AJX17:AKD17"/>
    <mergeCell ref="AQQ17:AQW17"/>
    <mergeCell ref="AQX17:ARD17"/>
    <mergeCell ref="ARE17:ARK17"/>
    <mergeCell ref="ARL17:ARR17"/>
    <mergeCell ref="ARS17:ARY17"/>
    <mergeCell ref="ARZ17:ASF17"/>
    <mergeCell ref="APA17:APG17"/>
    <mergeCell ref="APH17:APN17"/>
    <mergeCell ref="APO17:APU17"/>
    <mergeCell ref="APV17:AQB17"/>
    <mergeCell ref="AQC17:AQI17"/>
    <mergeCell ref="AQJ17:AQP17"/>
    <mergeCell ref="ANK17:ANQ17"/>
    <mergeCell ref="ANR17:ANX17"/>
    <mergeCell ref="ANY17:AOE17"/>
    <mergeCell ref="AOF17:AOL17"/>
    <mergeCell ref="AOM17:AOS17"/>
    <mergeCell ref="AOT17:AOZ17"/>
    <mergeCell ref="AVM17:AVS17"/>
    <mergeCell ref="AVT17:AVZ17"/>
    <mergeCell ref="AWA17:AWG17"/>
    <mergeCell ref="AWH17:AWN17"/>
    <mergeCell ref="AWO17:AWU17"/>
    <mergeCell ref="AWV17:AXB17"/>
    <mergeCell ref="ATW17:AUC17"/>
    <mergeCell ref="AUD17:AUJ17"/>
    <mergeCell ref="AUK17:AUQ17"/>
    <mergeCell ref="AUR17:AUX17"/>
    <mergeCell ref="AUY17:AVE17"/>
    <mergeCell ref="AVF17:AVL17"/>
    <mergeCell ref="ASG17:ASM17"/>
    <mergeCell ref="ASN17:AST17"/>
    <mergeCell ref="ASU17:ATA17"/>
    <mergeCell ref="ATB17:ATH17"/>
    <mergeCell ref="ATI17:ATO17"/>
    <mergeCell ref="ATP17:ATV17"/>
    <mergeCell ref="BAI17:BAO17"/>
    <mergeCell ref="BAP17:BAV17"/>
    <mergeCell ref="BAW17:BBC17"/>
    <mergeCell ref="BBD17:BBJ17"/>
    <mergeCell ref="BBK17:BBQ17"/>
    <mergeCell ref="BBR17:BBX17"/>
    <mergeCell ref="AYS17:AYY17"/>
    <mergeCell ref="AYZ17:AZF17"/>
    <mergeCell ref="AZG17:AZM17"/>
    <mergeCell ref="AZN17:AZT17"/>
    <mergeCell ref="AZU17:BAA17"/>
    <mergeCell ref="BAB17:BAH17"/>
    <mergeCell ref="AXC17:AXI17"/>
    <mergeCell ref="AXJ17:AXP17"/>
    <mergeCell ref="AXQ17:AXW17"/>
    <mergeCell ref="AXX17:AYD17"/>
    <mergeCell ref="AYE17:AYK17"/>
    <mergeCell ref="AYL17:AYR17"/>
    <mergeCell ref="BFE17:BFK17"/>
    <mergeCell ref="BFL17:BFR17"/>
    <mergeCell ref="BFS17:BFY17"/>
    <mergeCell ref="BFZ17:BGF17"/>
    <mergeCell ref="BGG17:BGM17"/>
    <mergeCell ref="BGN17:BGT17"/>
    <mergeCell ref="BDO17:BDU17"/>
    <mergeCell ref="BDV17:BEB17"/>
    <mergeCell ref="BEC17:BEI17"/>
    <mergeCell ref="BEJ17:BEP17"/>
    <mergeCell ref="BEQ17:BEW17"/>
    <mergeCell ref="BEX17:BFD17"/>
    <mergeCell ref="BBY17:BCE17"/>
    <mergeCell ref="BCF17:BCL17"/>
    <mergeCell ref="BCM17:BCS17"/>
    <mergeCell ref="BCT17:BCZ17"/>
    <mergeCell ref="BDA17:BDG17"/>
    <mergeCell ref="BDH17:BDN17"/>
    <mergeCell ref="BKA17:BKG17"/>
    <mergeCell ref="BKH17:BKN17"/>
    <mergeCell ref="BKO17:BKU17"/>
    <mergeCell ref="BKV17:BLB17"/>
    <mergeCell ref="BLC17:BLI17"/>
    <mergeCell ref="BLJ17:BLP17"/>
    <mergeCell ref="BIK17:BIQ17"/>
    <mergeCell ref="BIR17:BIX17"/>
    <mergeCell ref="BIY17:BJE17"/>
    <mergeCell ref="BJF17:BJL17"/>
    <mergeCell ref="BJM17:BJS17"/>
    <mergeCell ref="BJT17:BJZ17"/>
    <mergeCell ref="BGU17:BHA17"/>
    <mergeCell ref="BHB17:BHH17"/>
    <mergeCell ref="BHI17:BHO17"/>
    <mergeCell ref="BHP17:BHV17"/>
    <mergeCell ref="BHW17:BIC17"/>
    <mergeCell ref="BID17:BIJ17"/>
    <mergeCell ref="BOW17:BPC17"/>
    <mergeCell ref="BPD17:BPJ17"/>
    <mergeCell ref="BPK17:BPQ17"/>
    <mergeCell ref="BPR17:BPX17"/>
    <mergeCell ref="BPY17:BQE17"/>
    <mergeCell ref="BQF17:BQL17"/>
    <mergeCell ref="BNG17:BNM17"/>
    <mergeCell ref="BNN17:BNT17"/>
    <mergeCell ref="BNU17:BOA17"/>
    <mergeCell ref="BOB17:BOH17"/>
    <mergeCell ref="BOI17:BOO17"/>
    <mergeCell ref="BOP17:BOV17"/>
    <mergeCell ref="BLQ17:BLW17"/>
    <mergeCell ref="BLX17:BMD17"/>
    <mergeCell ref="BME17:BMK17"/>
    <mergeCell ref="BML17:BMR17"/>
    <mergeCell ref="BMS17:BMY17"/>
    <mergeCell ref="BMZ17:BNF17"/>
    <mergeCell ref="BTS17:BTY17"/>
    <mergeCell ref="BTZ17:BUF17"/>
    <mergeCell ref="BUG17:BUM17"/>
    <mergeCell ref="BUN17:BUT17"/>
    <mergeCell ref="BUU17:BVA17"/>
    <mergeCell ref="BVB17:BVH17"/>
    <mergeCell ref="BSC17:BSI17"/>
    <mergeCell ref="BSJ17:BSP17"/>
    <mergeCell ref="BSQ17:BSW17"/>
    <mergeCell ref="BSX17:BTD17"/>
    <mergeCell ref="BTE17:BTK17"/>
    <mergeCell ref="BTL17:BTR17"/>
    <mergeCell ref="BQM17:BQS17"/>
    <mergeCell ref="BQT17:BQZ17"/>
    <mergeCell ref="BRA17:BRG17"/>
    <mergeCell ref="BRH17:BRN17"/>
    <mergeCell ref="BRO17:BRU17"/>
    <mergeCell ref="BRV17:BSB17"/>
    <mergeCell ref="BYO17:BYU17"/>
    <mergeCell ref="BYV17:BZB17"/>
    <mergeCell ref="BZC17:BZI17"/>
    <mergeCell ref="BZJ17:BZP17"/>
    <mergeCell ref="BZQ17:BZW17"/>
    <mergeCell ref="BZX17:CAD17"/>
    <mergeCell ref="BWY17:BXE17"/>
    <mergeCell ref="BXF17:BXL17"/>
    <mergeCell ref="BXM17:BXS17"/>
    <mergeCell ref="BXT17:BXZ17"/>
    <mergeCell ref="BYA17:BYG17"/>
    <mergeCell ref="BYH17:BYN17"/>
    <mergeCell ref="BVI17:BVO17"/>
    <mergeCell ref="BVP17:BVV17"/>
    <mergeCell ref="BVW17:BWC17"/>
    <mergeCell ref="BWD17:BWJ17"/>
    <mergeCell ref="BWK17:BWQ17"/>
    <mergeCell ref="BWR17:BWX17"/>
    <mergeCell ref="CDK17:CDQ17"/>
    <mergeCell ref="CDR17:CDX17"/>
    <mergeCell ref="CDY17:CEE17"/>
    <mergeCell ref="CEF17:CEL17"/>
    <mergeCell ref="CEM17:CES17"/>
    <mergeCell ref="CET17:CEZ17"/>
    <mergeCell ref="CBU17:CCA17"/>
    <mergeCell ref="CCB17:CCH17"/>
    <mergeCell ref="CCI17:CCO17"/>
    <mergeCell ref="CCP17:CCV17"/>
    <mergeCell ref="CCW17:CDC17"/>
    <mergeCell ref="CDD17:CDJ17"/>
    <mergeCell ref="CAE17:CAK17"/>
    <mergeCell ref="CAL17:CAR17"/>
    <mergeCell ref="CAS17:CAY17"/>
    <mergeCell ref="CAZ17:CBF17"/>
    <mergeCell ref="CBG17:CBM17"/>
    <mergeCell ref="CBN17:CBT17"/>
    <mergeCell ref="CIG17:CIM17"/>
    <mergeCell ref="CIN17:CIT17"/>
    <mergeCell ref="CIU17:CJA17"/>
    <mergeCell ref="CJB17:CJH17"/>
    <mergeCell ref="CJI17:CJO17"/>
    <mergeCell ref="CJP17:CJV17"/>
    <mergeCell ref="CGQ17:CGW17"/>
    <mergeCell ref="CGX17:CHD17"/>
    <mergeCell ref="CHE17:CHK17"/>
    <mergeCell ref="CHL17:CHR17"/>
    <mergeCell ref="CHS17:CHY17"/>
    <mergeCell ref="CHZ17:CIF17"/>
    <mergeCell ref="CFA17:CFG17"/>
    <mergeCell ref="CFH17:CFN17"/>
    <mergeCell ref="CFO17:CFU17"/>
    <mergeCell ref="CFV17:CGB17"/>
    <mergeCell ref="CGC17:CGI17"/>
    <mergeCell ref="CGJ17:CGP17"/>
    <mergeCell ref="CNC17:CNI17"/>
    <mergeCell ref="CNJ17:CNP17"/>
    <mergeCell ref="CNQ17:CNW17"/>
    <mergeCell ref="CNX17:COD17"/>
    <mergeCell ref="COE17:COK17"/>
    <mergeCell ref="COL17:COR17"/>
    <mergeCell ref="CLM17:CLS17"/>
    <mergeCell ref="CLT17:CLZ17"/>
    <mergeCell ref="CMA17:CMG17"/>
    <mergeCell ref="CMH17:CMN17"/>
    <mergeCell ref="CMO17:CMU17"/>
    <mergeCell ref="CMV17:CNB17"/>
    <mergeCell ref="CJW17:CKC17"/>
    <mergeCell ref="CKD17:CKJ17"/>
    <mergeCell ref="CKK17:CKQ17"/>
    <mergeCell ref="CKR17:CKX17"/>
    <mergeCell ref="CKY17:CLE17"/>
    <mergeCell ref="CLF17:CLL17"/>
    <mergeCell ref="CRY17:CSE17"/>
    <mergeCell ref="CSF17:CSL17"/>
    <mergeCell ref="CSM17:CSS17"/>
    <mergeCell ref="CST17:CSZ17"/>
    <mergeCell ref="CTA17:CTG17"/>
    <mergeCell ref="CTH17:CTN17"/>
    <mergeCell ref="CQI17:CQO17"/>
    <mergeCell ref="CQP17:CQV17"/>
    <mergeCell ref="CQW17:CRC17"/>
    <mergeCell ref="CRD17:CRJ17"/>
    <mergeCell ref="CRK17:CRQ17"/>
    <mergeCell ref="CRR17:CRX17"/>
    <mergeCell ref="COS17:COY17"/>
    <mergeCell ref="COZ17:CPF17"/>
    <mergeCell ref="CPG17:CPM17"/>
    <mergeCell ref="CPN17:CPT17"/>
    <mergeCell ref="CPU17:CQA17"/>
    <mergeCell ref="CQB17:CQH17"/>
    <mergeCell ref="CWU17:CXA17"/>
    <mergeCell ref="CXB17:CXH17"/>
    <mergeCell ref="CXI17:CXO17"/>
    <mergeCell ref="CXP17:CXV17"/>
    <mergeCell ref="CXW17:CYC17"/>
    <mergeCell ref="CYD17:CYJ17"/>
    <mergeCell ref="CVE17:CVK17"/>
    <mergeCell ref="CVL17:CVR17"/>
    <mergeCell ref="CVS17:CVY17"/>
    <mergeCell ref="CVZ17:CWF17"/>
    <mergeCell ref="CWG17:CWM17"/>
    <mergeCell ref="CWN17:CWT17"/>
    <mergeCell ref="CTO17:CTU17"/>
    <mergeCell ref="CTV17:CUB17"/>
    <mergeCell ref="CUC17:CUI17"/>
    <mergeCell ref="CUJ17:CUP17"/>
    <mergeCell ref="CUQ17:CUW17"/>
    <mergeCell ref="CUX17:CVD17"/>
    <mergeCell ref="DBQ17:DBW17"/>
    <mergeCell ref="DBX17:DCD17"/>
    <mergeCell ref="DCE17:DCK17"/>
    <mergeCell ref="DCL17:DCR17"/>
    <mergeCell ref="DCS17:DCY17"/>
    <mergeCell ref="DCZ17:DDF17"/>
    <mergeCell ref="DAA17:DAG17"/>
    <mergeCell ref="DAH17:DAN17"/>
    <mergeCell ref="DAO17:DAU17"/>
    <mergeCell ref="DAV17:DBB17"/>
    <mergeCell ref="DBC17:DBI17"/>
    <mergeCell ref="DBJ17:DBP17"/>
    <mergeCell ref="CYK17:CYQ17"/>
    <mergeCell ref="CYR17:CYX17"/>
    <mergeCell ref="CYY17:CZE17"/>
    <mergeCell ref="CZF17:CZL17"/>
    <mergeCell ref="CZM17:CZS17"/>
    <mergeCell ref="CZT17:CZZ17"/>
    <mergeCell ref="DGM17:DGS17"/>
    <mergeCell ref="DGT17:DGZ17"/>
    <mergeCell ref="DHA17:DHG17"/>
    <mergeCell ref="DHH17:DHN17"/>
    <mergeCell ref="DHO17:DHU17"/>
    <mergeCell ref="DHV17:DIB17"/>
    <mergeCell ref="DEW17:DFC17"/>
    <mergeCell ref="DFD17:DFJ17"/>
    <mergeCell ref="DFK17:DFQ17"/>
    <mergeCell ref="DFR17:DFX17"/>
    <mergeCell ref="DFY17:DGE17"/>
    <mergeCell ref="DGF17:DGL17"/>
    <mergeCell ref="DDG17:DDM17"/>
    <mergeCell ref="DDN17:DDT17"/>
    <mergeCell ref="DDU17:DEA17"/>
    <mergeCell ref="DEB17:DEH17"/>
    <mergeCell ref="DEI17:DEO17"/>
    <mergeCell ref="DEP17:DEV17"/>
    <mergeCell ref="DLI17:DLO17"/>
    <mergeCell ref="DLP17:DLV17"/>
    <mergeCell ref="DLW17:DMC17"/>
    <mergeCell ref="DMD17:DMJ17"/>
    <mergeCell ref="DMK17:DMQ17"/>
    <mergeCell ref="DMR17:DMX17"/>
    <mergeCell ref="DJS17:DJY17"/>
    <mergeCell ref="DJZ17:DKF17"/>
    <mergeCell ref="DKG17:DKM17"/>
    <mergeCell ref="DKN17:DKT17"/>
    <mergeCell ref="DKU17:DLA17"/>
    <mergeCell ref="DLB17:DLH17"/>
    <mergeCell ref="DIC17:DII17"/>
    <mergeCell ref="DIJ17:DIP17"/>
    <mergeCell ref="DIQ17:DIW17"/>
    <mergeCell ref="DIX17:DJD17"/>
    <mergeCell ref="DJE17:DJK17"/>
    <mergeCell ref="DJL17:DJR17"/>
    <mergeCell ref="DQE17:DQK17"/>
    <mergeCell ref="DQL17:DQR17"/>
    <mergeCell ref="DQS17:DQY17"/>
    <mergeCell ref="DQZ17:DRF17"/>
    <mergeCell ref="DRG17:DRM17"/>
    <mergeCell ref="DRN17:DRT17"/>
    <mergeCell ref="DOO17:DOU17"/>
    <mergeCell ref="DOV17:DPB17"/>
    <mergeCell ref="DPC17:DPI17"/>
    <mergeCell ref="DPJ17:DPP17"/>
    <mergeCell ref="DPQ17:DPW17"/>
    <mergeCell ref="DPX17:DQD17"/>
    <mergeCell ref="DMY17:DNE17"/>
    <mergeCell ref="DNF17:DNL17"/>
    <mergeCell ref="DNM17:DNS17"/>
    <mergeCell ref="DNT17:DNZ17"/>
    <mergeCell ref="DOA17:DOG17"/>
    <mergeCell ref="DOH17:DON17"/>
    <mergeCell ref="DVA17:DVG17"/>
    <mergeCell ref="DVH17:DVN17"/>
    <mergeCell ref="DVO17:DVU17"/>
    <mergeCell ref="DVV17:DWB17"/>
    <mergeCell ref="DWC17:DWI17"/>
    <mergeCell ref="DWJ17:DWP17"/>
    <mergeCell ref="DTK17:DTQ17"/>
    <mergeCell ref="DTR17:DTX17"/>
    <mergeCell ref="DTY17:DUE17"/>
    <mergeCell ref="DUF17:DUL17"/>
    <mergeCell ref="DUM17:DUS17"/>
    <mergeCell ref="DUT17:DUZ17"/>
    <mergeCell ref="DRU17:DSA17"/>
    <mergeCell ref="DSB17:DSH17"/>
    <mergeCell ref="DSI17:DSO17"/>
    <mergeCell ref="DSP17:DSV17"/>
    <mergeCell ref="DSW17:DTC17"/>
    <mergeCell ref="DTD17:DTJ17"/>
    <mergeCell ref="DZW17:EAC17"/>
    <mergeCell ref="EAD17:EAJ17"/>
    <mergeCell ref="EAK17:EAQ17"/>
    <mergeCell ref="EAR17:EAX17"/>
    <mergeCell ref="EAY17:EBE17"/>
    <mergeCell ref="EBF17:EBL17"/>
    <mergeCell ref="DYG17:DYM17"/>
    <mergeCell ref="DYN17:DYT17"/>
    <mergeCell ref="DYU17:DZA17"/>
    <mergeCell ref="DZB17:DZH17"/>
    <mergeCell ref="DZI17:DZO17"/>
    <mergeCell ref="DZP17:DZV17"/>
    <mergeCell ref="DWQ17:DWW17"/>
    <mergeCell ref="DWX17:DXD17"/>
    <mergeCell ref="DXE17:DXK17"/>
    <mergeCell ref="DXL17:DXR17"/>
    <mergeCell ref="DXS17:DXY17"/>
    <mergeCell ref="DXZ17:DYF17"/>
    <mergeCell ref="EES17:EEY17"/>
    <mergeCell ref="EEZ17:EFF17"/>
    <mergeCell ref="EFG17:EFM17"/>
    <mergeCell ref="EFN17:EFT17"/>
    <mergeCell ref="EFU17:EGA17"/>
    <mergeCell ref="EGB17:EGH17"/>
    <mergeCell ref="EDC17:EDI17"/>
    <mergeCell ref="EDJ17:EDP17"/>
    <mergeCell ref="EDQ17:EDW17"/>
    <mergeCell ref="EDX17:EED17"/>
    <mergeCell ref="EEE17:EEK17"/>
    <mergeCell ref="EEL17:EER17"/>
    <mergeCell ref="EBM17:EBS17"/>
    <mergeCell ref="EBT17:EBZ17"/>
    <mergeCell ref="ECA17:ECG17"/>
    <mergeCell ref="ECH17:ECN17"/>
    <mergeCell ref="ECO17:ECU17"/>
    <mergeCell ref="ECV17:EDB17"/>
    <mergeCell ref="EJO17:EJU17"/>
    <mergeCell ref="EJV17:EKB17"/>
    <mergeCell ref="EKC17:EKI17"/>
    <mergeCell ref="EKJ17:EKP17"/>
    <mergeCell ref="EKQ17:EKW17"/>
    <mergeCell ref="EKX17:ELD17"/>
    <mergeCell ref="EHY17:EIE17"/>
    <mergeCell ref="EIF17:EIL17"/>
    <mergeCell ref="EIM17:EIS17"/>
    <mergeCell ref="EIT17:EIZ17"/>
    <mergeCell ref="EJA17:EJG17"/>
    <mergeCell ref="EJH17:EJN17"/>
    <mergeCell ref="EGI17:EGO17"/>
    <mergeCell ref="EGP17:EGV17"/>
    <mergeCell ref="EGW17:EHC17"/>
    <mergeCell ref="EHD17:EHJ17"/>
    <mergeCell ref="EHK17:EHQ17"/>
    <mergeCell ref="EHR17:EHX17"/>
    <mergeCell ref="EOK17:EOQ17"/>
    <mergeCell ref="EOR17:EOX17"/>
    <mergeCell ref="EOY17:EPE17"/>
    <mergeCell ref="EPF17:EPL17"/>
    <mergeCell ref="EPM17:EPS17"/>
    <mergeCell ref="EPT17:EPZ17"/>
    <mergeCell ref="EMU17:ENA17"/>
    <mergeCell ref="ENB17:ENH17"/>
    <mergeCell ref="ENI17:ENO17"/>
    <mergeCell ref="ENP17:ENV17"/>
    <mergeCell ref="ENW17:EOC17"/>
    <mergeCell ref="EOD17:EOJ17"/>
    <mergeCell ref="ELE17:ELK17"/>
    <mergeCell ref="ELL17:ELR17"/>
    <mergeCell ref="ELS17:ELY17"/>
    <mergeCell ref="ELZ17:EMF17"/>
    <mergeCell ref="EMG17:EMM17"/>
    <mergeCell ref="EMN17:EMT17"/>
    <mergeCell ref="ETG17:ETM17"/>
    <mergeCell ref="ETN17:ETT17"/>
    <mergeCell ref="ETU17:EUA17"/>
    <mergeCell ref="EUB17:EUH17"/>
    <mergeCell ref="EUI17:EUO17"/>
    <mergeCell ref="EUP17:EUV17"/>
    <mergeCell ref="ERQ17:ERW17"/>
    <mergeCell ref="ERX17:ESD17"/>
    <mergeCell ref="ESE17:ESK17"/>
    <mergeCell ref="ESL17:ESR17"/>
    <mergeCell ref="ESS17:ESY17"/>
    <mergeCell ref="ESZ17:ETF17"/>
    <mergeCell ref="EQA17:EQG17"/>
    <mergeCell ref="EQH17:EQN17"/>
    <mergeCell ref="EQO17:EQU17"/>
    <mergeCell ref="EQV17:ERB17"/>
    <mergeCell ref="ERC17:ERI17"/>
    <mergeCell ref="ERJ17:ERP17"/>
    <mergeCell ref="EYC17:EYI17"/>
    <mergeCell ref="EYJ17:EYP17"/>
    <mergeCell ref="EYQ17:EYW17"/>
    <mergeCell ref="EYX17:EZD17"/>
    <mergeCell ref="EZE17:EZK17"/>
    <mergeCell ref="EZL17:EZR17"/>
    <mergeCell ref="EWM17:EWS17"/>
    <mergeCell ref="EWT17:EWZ17"/>
    <mergeCell ref="EXA17:EXG17"/>
    <mergeCell ref="EXH17:EXN17"/>
    <mergeCell ref="EXO17:EXU17"/>
    <mergeCell ref="EXV17:EYB17"/>
    <mergeCell ref="EUW17:EVC17"/>
    <mergeCell ref="EVD17:EVJ17"/>
    <mergeCell ref="EVK17:EVQ17"/>
    <mergeCell ref="EVR17:EVX17"/>
    <mergeCell ref="EVY17:EWE17"/>
    <mergeCell ref="EWF17:EWL17"/>
    <mergeCell ref="FCY17:FDE17"/>
    <mergeCell ref="FDF17:FDL17"/>
    <mergeCell ref="FDM17:FDS17"/>
    <mergeCell ref="FDT17:FDZ17"/>
    <mergeCell ref="FEA17:FEG17"/>
    <mergeCell ref="FEH17:FEN17"/>
    <mergeCell ref="FBI17:FBO17"/>
    <mergeCell ref="FBP17:FBV17"/>
    <mergeCell ref="FBW17:FCC17"/>
    <mergeCell ref="FCD17:FCJ17"/>
    <mergeCell ref="FCK17:FCQ17"/>
    <mergeCell ref="FCR17:FCX17"/>
    <mergeCell ref="EZS17:EZY17"/>
    <mergeCell ref="EZZ17:FAF17"/>
    <mergeCell ref="FAG17:FAM17"/>
    <mergeCell ref="FAN17:FAT17"/>
    <mergeCell ref="FAU17:FBA17"/>
    <mergeCell ref="FBB17:FBH17"/>
    <mergeCell ref="FHU17:FIA17"/>
    <mergeCell ref="FIB17:FIH17"/>
    <mergeCell ref="FII17:FIO17"/>
    <mergeCell ref="FIP17:FIV17"/>
    <mergeCell ref="FIW17:FJC17"/>
    <mergeCell ref="FJD17:FJJ17"/>
    <mergeCell ref="FGE17:FGK17"/>
    <mergeCell ref="FGL17:FGR17"/>
    <mergeCell ref="FGS17:FGY17"/>
    <mergeCell ref="FGZ17:FHF17"/>
    <mergeCell ref="FHG17:FHM17"/>
    <mergeCell ref="FHN17:FHT17"/>
    <mergeCell ref="FEO17:FEU17"/>
    <mergeCell ref="FEV17:FFB17"/>
    <mergeCell ref="FFC17:FFI17"/>
    <mergeCell ref="FFJ17:FFP17"/>
    <mergeCell ref="FFQ17:FFW17"/>
    <mergeCell ref="FFX17:FGD17"/>
    <mergeCell ref="FMQ17:FMW17"/>
    <mergeCell ref="FMX17:FND17"/>
    <mergeCell ref="FNE17:FNK17"/>
    <mergeCell ref="FNL17:FNR17"/>
    <mergeCell ref="FNS17:FNY17"/>
    <mergeCell ref="FNZ17:FOF17"/>
    <mergeCell ref="FLA17:FLG17"/>
    <mergeCell ref="FLH17:FLN17"/>
    <mergeCell ref="FLO17:FLU17"/>
    <mergeCell ref="FLV17:FMB17"/>
    <mergeCell ref="FMC17:FMI17"/>
    <mergeCell ref="FMJ17:FMP17"/>
    <mergeCell ref="FJK17:FJQ17"/>
    <mergeCell ref="FJR17:FJX17"/>
    <mergeCell ref="FJY17:FKE17"/>
    <mergeCell ref="FKF17:FKL17"/>
    <mergeCell ref="FKM17:FKS17"/>
    <mergeCell ref="FKT17:FKZ17"/>
    <mergeCell ref="FRM17:FRS17"/>
    <mergeCell ref="FRT17:FRZ17"/>
    <mergeCell ref="FSA17:FSG17"/>
    <mergeCell ref="FSH17:FSN17"/>
    <mergeCell ref="FSO17:FSU17"/>
    <mergeCell ref="FSV17:FTB17"/>
    <mergeCell ref="FPW17:FQC17"/>
    <mergeCell ref="FQD17:FQJ17"/>
    <mergeCell ref="FQK17:FQQ17"/>
    <mergeCell ref="FQR17:FQX17"/>
    <mergeCell ref="FQY17:FRE17"/>
    <mergeCell ref="FRF17:FRL17"/>
    <mergeCell ref="FOG17:FOM17"/>
    <mergeCell ref="FON17:FOT17"/>
    <mergeCell ref="FOU17:FPA17"/>
    <mergeCell ref="FPB17:FPH17"/>
    <mergeCell ref="FPI17:FPO17"/>
    <mergeCell ref="FPP17:FPV17"/>
    <mergeCell ref="FWI17:FWO17"/>
    <mergeCell ref="FWP17:FWV17"/>
    <mergeCell ref="FWW17:FXC17"/>
    <mergeCell ref="FXD17:FXJ17"/>
    <mergeCell ref="FXK17:FXQ17"/>
    <mergeCell ref="FXR17:FXX17"/>
    <mergeCell ref="FUS17:FUY17"/>
    <mergeCell ref="FUZ17:FVF17"/>
    <mergeCell ref="FVG17:FVM17"/>
    <mergeCell ref="FVN17:FVT17"/>
    <mergeCell ref="FVU17:FWA17"/>
    <mergeCell ref="FWB17:FWH17"/>
    <mergeCell ref="FTC17:FTI17"/>
    <mergeCell ref="FTJ17:FTP17"/>
    <mergeCell ref="FTQ17:FTW17"/>
    <mergeCell ref="FTX17:FUD17"/>
    <mergeCell ref="FUE17:FUK17"/>
    <mergeCell ref="FUL17:FUR17"/>
    <mergeCell ref="GBE17:GBK17"/>
    <mergeCell ref="GBL17:GBR17"/>
    <mergeCell ref="GBS17:GBY17"/>
    <mergeCell ref="GBZ17:GCF17"/>
    <mergeCell ref="GCG17:GCM17"/>
    <mergeCell ref="GCN17:GCT17"/>
    <mergeCell ref="FZO17:FZU17"/>
    <mergeCell ref="FZV17:GAB17"/>
    <mergeCell ref="GAC17:GAI17"/>
    <mergeCell ref="GAJ17:GAP17"/>
    <mergeCell ref="GAQ17:GAW17"/>
    <mergeCell ref="GAX17:GBD17"/>
    <mergeCell ref="FXY17:FYE17"/>
    <mergeCell ref="FYF17:FYL17"/>
    <mergeCell ref="FYM17:FYS17"/>
    <mergeCell ref="FYT17:FYZ17"/>
    <mergeCell ref="FZA17:FZG17"/>
    <mergeCell ref="FZH17:FZN17"/>
    <mergeCell ref="GGA17:GGG17"/>
    <mergeCell ref="GGH17:GGN17"/>
    <mergeCell ref="GGO17:GGU17"/>
    <mergeCell ref="GGV17:GHB17"/>
    <mergeCell ref="GHC17:GHI17"/>
    <mergeCell ref="GHJ17:GHP17"/>
    <mergeCell ref="GEK17:GEQ17"/>
    <mergeCell ref="GER17:GEX17"/>
    <mergeCell ref="GEY17:GFE17"/>
    <mergeCell ref="GFF17:GFL17"/>
    <mergeCell ref="GFM17:GFS17"/>
    <mergeCell ref="GFT17:GFZ17"/>
    <mergeCell ref="GCU17:GDA17"/>
    <mergeCell ref="GDB17:GDH17"/>
    <mergeCell ref="GDI17:GDO17"/>
    <mergeCell ref="GDP17:GDV17"/>
    <mergeCell ref="GDW17:GEC17"/>
    <mergeCell ref="GED17:GEJ17"/>
    <mergeCell ref="GKW17:GLC17"/>
    <mergeCell ref="GLD17:GLJ17"/>
    <mergeCell ref="GLK17:GLQ17"/>
    <mergeCell ref="GLR17:GLX17"/>
    <mergeCell ref="GLY17:GME17"/>
    <mergeCell ref="GMF17:GML17"/>
    <mergeCell ref="GJG17:GJM17"/>
    <mergeCell ref="GJN17:GJT17"/>
    <mergeCell ref="GJU17:GKA17"/>
    <mergeCell ref="GKB17:GKH17"/>
    <mergeCell ref="GKI17:GKO17"/>
    <mergeCell ref="GKP17:GKV17"/>
    <mergeCell ref="GHQ17:GHW17"/>
    <mergeCell ref="GHX17:GID17"/>
    <mergeCell ref="GIE17:GIK17"/>
    <mergeCell ref="GIL17:GIR17"/>
    <mergeCell ref="GIS17:GIY17"/>
    <mergeCell ref="GIZ17:GJF17"/>
    <mergeCell ref="GPS17:GPY17"/>
    <mergeCell ref="GPZ17:GQF17"/>
    <mergeCell ref="GQG17:GQM17"/>
    <mergeCell ref="GQN17:GQT17"/>
    <mergeCell ref="GQU17:GRA17"/>
    <mergeCell ref="GRB17:GRH17"/>
    <mergeCell ref="GOC17:GOI17"/>
    <mergeCell ref="GOJ17:GOP17"/>
    <mergeCell ref="GOQ17:GOW17"/>
    <mergeCell ref="GOX17:GPD17"/>
    <mergeCell ref="GPE17:GPK17"/>
    <mergeCell ref="GPL17:GPR17"/>
    <mergeCell ref="GMM17:GMS17"/>
    <mergeCell ref="GMT17:GMZ17"/>
    <mergeCell ref="GNA17:GNG17"/>
    <mergeCell ref="GNH17:GNN17"/>
    <mergeCell ref="GNO17:GNU17"/>
    <mergeCell ref="GNV17:GOB17"/>
    <mergeCell ref="GUO17:GUU17"/>
    <mergeCell ref="GUV17:GVB17"/>
    <mergeCell ref="GVC17:GVI17"/>
    <mergeCell ref="GVJ17:GVP17"/>
    <mergeCell ref="GVQ17:GVW17"/>
    <mergeCell ref="GVX17:GWD17"/>
    <mergeCell ref="GSY17:GTE17"/>
    <mergeCell ref="GTF17:GTL17"/>
    <mergeCell ref="GTM17:GTS17"/>
    <mergeCell ref="GTT17:GTZ17"/>
    <mergeCell ref="GUA17:GUG17"/>
    <mergeCell ref="GUH17:GUN17"/>
    <mergeCell ref="GRI17:GRO17"/>
    <mergeCell ref="GRP17:GRV17"/>
    <mergeCell ref="GRW17:GSC17"/>
    <mergeCell ref="GSD17:GSJ17"/>
    <mergeCell ref="GSK17:GSQ17"/>
    <mergeCell ref="GSR17:GSX17"/>
    <mergeCell ref="GZK17:GZQ17"/>
    <mergeCell ref="GZR17:GZX17"/>
    <mergeCell ref="GZY17:HAE17"/>
    <mergeCell ref="HAF17:HAL17"/>
    <mergeCell ref="HAM17:HAS17"/>
    <mergeCell ref="HAT17:HAZ17"/>
    <mergeCell ref="GXU17:GYA17"/>
    <mergeCell ref="GYB17:GYH17"/>
    <mergeCell ref="GYI17:GYO17"/>
    <mergeCell ref="GYP17:GYV17"/>
    <mergeCell ref="GYW17:GZC17"/>
    <mergeCell ref="GZD17:GZJ17"/>
    <mergeCell ref="GWE17:GWK17"/>
    <mergeCell ref="GWL17:GWR17"/>
    <mergeCell ref="GWS17:GWY17"/>
    <mergeCell ref="GWZ17:GXF17"/>
    <mergeCell ref="GXG17:GXM17"/>
    <mergeCell ref="GXN17:GXT17"/>
    <mergeCell ref="HEG17:HEM17"/>
    <mergeCell ref="HEN17:HET17"/>
    <mergeCell ref="HEU17:HFA17"/>
    <mergeCell ref="HFB17:HFH17"/>
    <mergeCell ref="HFI17:HFO17"/>
    <mergeCell ref="HFP17:HFV17"/>
    <mergeCell ref="HCQ17:HCW17"/>
    <mergeCell ref="HCX17:HDD17"/>
    <mergeCell ref="HDE17:HDK17"/>
    <mergeCell ref="HDL17:HDR17"/>
    <mergeCell ref="HDS17:HDY17"/>
    <mergeCell ref="HDZ17:HEF17"/>
    <mergeCell ref="HBA17:HBG17"/>
    <mergeCell ref="HBH17:HBN17"/>
    <mergeCell ref="HBO17:HBU17"/>
    <mergeCell ref="HBV17:HCB17"/>
    <mergeCell ref="HCC17:HCI17"/>
    <mergeCell ref="HCJ17:HCP17"/>
    <mergeCell ref="HJC17:HJI17"/>
    <mergeCell ref="HJJ17:HJP17"/>
    <mergeCell ref="HJQ17:HJW17"/>
    <mergeCell ref="HJX17:HKD17"/>
    <mergeCell ref="HKE17:HKK17"/>
    <mergeCell ref="HKL17:HKR17"/>
    <mergeCell ref="HHM17:HHS17"/>
    <mergeCell ref="HHT17:HHZ17"/>
    <mergeCell ref="HIA17:HIG17"/>
    <mergeCell ref="HIH17:HIN17"/>
    <mergeCell ref="HIO17:HIU17"/>
    <mergeCell ref="HIV17:HJB17"/>
    <mergeCell ref="HFW17:HGC17"/>
    <mergeCell ref="HGD17:HGJ17"/>
    <mergeCell ref="HGK17:HGQ17"/>
    <mergeCell ref="HGR17:HGX17"/>
    <mergeCell ref="HGY17:HHE17"/>
    <mergeCell ref="HHF17:HHL17"/>
    <mergeCell ref="HNY17:HOE17"/>
    <mergeCell ref="HOF17:HOL17"/>
    <mergeCell ref="HOM17:HOS17"/>
    <mergeCell ref="HOT17:HOZ17"/>
    <mergeCell ref="HPA17:HPG17"/>
    <mergeCell ref="HPH17:HPN17"/>
    <mergeCell ref="HMI17:HMO17"/>
    <mergeCell ref="HMP17:HMV17"/>
    <mergeCell ref="HMW17:HNC17"/>
    <mergeCell ref="HND17:HNJ17"/>
    <mergeCell ref="HNK17:HNQ17"/>
    <mergeCell ref="HNR17:HNX17"/>
    <mergeCell ref="HKS17:HKY17"/>
    <mergeCell ref="HKZ17:HLF17"/>
    <mergeCell ref="HLG17:HLM17"/>
    <mergeCell ref="HLN17:HLT17"/>
    <mergeCell ref="HLU17:HMA17"/>
    <mergeCell ref="HMB17:HMH17"/>
    <mergeCell ref="HSU17:HTA17"/>
    <mergeCell ref="HTB17:HTH17"/>
    <mergeCell ref="HTI17:HTO17"/>
    <mergeCell ref="HTP17:HTV17"/>
    <mergeCell ref="HTW17:HUC17"/>
    <mergeCell ref="HUD17:HUJ17"/>
    <mergeCell ref="HRE17:HRK17"/>
    <mergeCell ref="HRL17:HRR17"/>
    <mergeCell ref="HRS17:HRY17"/>
    <mergeCell ref="HRZ17:HSF17"/>
    <mergeCell ref="HSG17:HSM17"/>
    <mergeCell ref="HSN17:HST17"/>
    <mergeCell ref="HPO17:HPU17"/>
    <mergeCell ref="HPV17:HQB17"/>
    <mergeCell ref="HQC17:HQI17"/>
    <mergeCell ref="HQJ17:HQP17"/>
    <mergeCell ref="HQQ17:HQW17"/>
    <mergeCell ref="HQX17:HRD17"/>
    <mergeCell ref="HXQ17:HXW17"/>
    <mergeCell ref="HXX17:HYD17"/>
    <mergeCell ref="HYE17:HYK17"/>
    <mergeCell ref="HYL17:HYR17"/>
    <mergeCell ref="HYS17:HYY17"/>
    <mergeCell ref="HYZ17:HZF17"/>
    <mergeCell ref="HWA17:HWG17"/>
    <mergeCell ref="HWH17:HWN17"/>
    <mergeCell ref="HWO17:HWU17"/>
    <mergeCell ref="HWV17:HXB17"/>
    <mergeCell ref="HXC17:HXI17"/>
    <mergeCell ref="HXJ17:HXP17"/>
    <mergeCell ref="HUK17:HUQ17"/>
    <mergeCell ref="HUR17:HUX17"/>
    <mergeCell ref="HUY17:HVE17"/>
    <mergeCell ref="HVF17:HVL17"/>
    <mergeCell ref="HVM17:HVS17"/>
    <mergeCell ref="HVT17:HVZ17"/>
    <mergeCell ref="ICM17:ICS17"/>
    <mergeCell ref="ICT17:ICZ17"/>
    <mergeCell ref="IDA17:IDG17"/>
    <mergeCell ref="IDH17:IDN17"/>
    <mergeCell ref="IDO17:IDU17"/>
    <mergeCell ref="IDV17:IEB17"/>
    <mergeCell ref="IAW17:IBC17"/>
    <mergeCell ref="IBD17:IBJ17"/>
    <mergeCell ref="IBK17:IBQ17"/>
    <mergeCell ref="IBR17:IBX17"/>
    <mergeCell ref="IBY17:ICE17"/>
    <mergeCell ref="ICF17:ICL17"/>
    <mergeCell ref="HZG17:HZM17"/>
    <mergeCell ref="HZN17:HZT17"/>
    <mergeCell ref="HZU17:IAA17"/>
    <mergeCell ref="IAB17:IAH17"/>
    <mergeCell ref="IAI17:IAO17"/>
    <mergeCell ref="IAP17:IAV17"/>
    <mergeCell ref="IHI17:IHO17"/>
    <mergeCell ref="IHP17:IHV17"/>
    <mergeCell ref="IHW17:IIC17"/>
    <mergeCell ref="IID17:IIJ17"/>
    <mergeCell ref="IIK17:IIQ17"/>
    <mergeCell ref="IIR17:IIX17"/>
    <mergeCell ref="IFS17:IFY17"/>
    <mergeCell ref="IFZ17:IGF17"/>
    <mergeCell ref="IGG17:IGM17"/>
    <mergeCell ref="IGN17:IGT17"/>
    <mergeCell ref="IGU17:IHA17"/>
    <mergeCell ref="IHB17:IHH17"/>
    <mergeCell ref="IEC17:IEI17"/>
    <mergeCell ref="IEJ17:IEP17"/>
    <mergeCell ref="IEQ17:IEW17"/>
    <mergeCell ref="IEX17:IFD17"/>
    <mergeCell ref="IFE17:IFK17"/>
    <mergeCell ref="IFL17:IFR17"/>
    <mergeCell ref="IME17:IMK17"/>
    <mergeCell ref="IML17:IMR17"/>
    <mergeCell ref="IMS17:IMY17"/>
    <mergeCell ref="IMZ17:INF17"/>
    <mergeCell ref="ING17:INM17"/>
    <mergeCell ref="INN17:INT17"/>
    <mergeCell ref="IKO17:IKU17"/>
    <mergeCell ref="IKV17:ILB17"/>
    <mergeCell ref="ILC17:ILI17"/>
    <mergeCell ref="ILJ17:ILP17"/>
    <mergeCell ref="ILQ17:ILW17"/>
    <mergeCell ref="ILX17:IMD17"/>
    <mergeCell ref="IIY17:IJE17"/>
    <mergeCell ref="IJF17:IJL17"/>
    <mergeCell ref="IJM17:IJS17"/>
    <mergeCell ref="IJT17:IJZ17"/>
    <mergeCell ref="IKA17:IKG17"/>
    <mergeCell ref="IKH17:IKN17"/>
    <mergeCell ref="IRA17:IRG17"/>
    <mergeCell ref="IRH17:IRN17"/>
    <mergeCell ref="IRO17:IRU17"/>
    <mergeCell ref="IRV17:ISB17"/>
    <mergeCell ref="ISC17:ISI17"/>
    <mergeCell ref="ISJ17:ISP17"/>
    <mergeCell ref="IPK17:IPQ17"/>
    <mergeCell ref="IPR17:IPX17"/>
    <mergeCell ref="IPY17:IQE17"/>
    <mergeCell ref="IQF17:IQL17"/>
    <mergeCell ref="IQM17:IQS17"/>
    <mergeCell ref="IQT17:IQZ17"/>
    <mergeCell ref="INU17:IOA17"/>
    <mergeCell ref="IOB17:IOH17"/>
    <mergeCell ref="IOI17:IOO17"/>
    <mergeCell ref="IOP17:IOV17"/>
    <mergeCell ref="IOW17:IPC17"/>
    <mergeCell ref="IPD17:IPJ17"/>
    <mergeCell ref="IVW17:IWC17"/>
    <mergeCell ref="IWD17:IWJ17"/>
    <mergeCell ref="IWK17:IWQ17"/>
    <mergeCell ref="IWR17:IWX17"/>
    <mergeCell ref="IWY17:IXE17"/>
    <mergeCell ref="IXF17:IXL17"/>
    <mergeCell ref="IUG17:IUM17"/>
    <mergeCell ref="IUN17:IUT17"/>
    <mergeCell ref="IUU17:IVA17"/>
    <mergeCell ref="IVB17:IVH17"/>
    <mergeCell ref="IVI17:IVO17"/>
    <mergeCell ref="IVP17:IVV17"/>
    <mergeCell ref="ISQ17:ISW17"/>
    <mergeCell ref="ISX17:ITD17"/>
    <mergeCell ref="ITE17:ITK17"/>
    <mergeCell ref="ITL17:ITR17"/>
    <mergeCell ref="ITS17:ITY17"/>
    <mergeCell ref="ITZ17:IUF17"/>
    <mergeCell ref="JAS17:JAY17"/>
    <mergeCell ref="JAZ17:JBF17"/>
    <mergeCell ref="JBG17:JBM17"/>
    <mergeCell ref="JBN17:JBT17"/>
    <mergeCell ref="JBU17:JCA17"/>
    <mergeCell ref="JCB17:JCH17"/>
    <mergeCell ref="IZC17:IZI17"/>
    <mergeCell ref="IZJ17:IZP17"/>
    <mergeCell ref="IZQ17:IZW17"/>
    <mergeCell ref="IZX17:JAD17"/>
    <mergeCell ref="JAE17:JAK17"/>
    <mergeCell ref="JAL17:JAR17"/>
    <mergeCell ref="IXM17:IXS17"/>
    <mergeCell ref="IXT17:IXZ17"/>
    <mergeCell ref="IYA17:IYG17"/>
    <mergeCell ref="IYH17:IYN17"/>
    <mergeCell ref="IYO17:IYU17"/>
    <mergeCell ref="IYV17:IZB17"/>
    <mergeCell ref="JFO17:JFU17"/>
    <mergeCell ref="JFV17:JGB17"/>
    <mergeCell ref="JGC17:JGI17"/>
    <mergeCell ref="JGJ17:JGP17"/>
    <mergeCell ref="JGQ17:JGW17"/>
    <mergeCell ref="JGX17:JHD17"/>
    <mergeCell ref="JDY17:JEE17"/>
    <mergeCell ref="JEF17:JEL17"/>
    <mergeCell ref="JEM17:JES17"/>
    <mergeCell ref="JET17:JEZ17"/>
    <mergeCell ref="JFA17:JFG17"/>
    <mergeCell ref="JFH17:JFN17"/>
    <mergeCell ref="JCI17:JCO17"/>
    <mergeCell ref="JCP17:JCV17"/>
    <mergeCell ref="JCW17:JDC17"/>
    <mergeCell ref="JDD17:JDJ17"/>
    <mergeCell ref="JDK17:JDQ17"/>
    <mergeCell ref="JDR17:JDX17"/>
    <mergeCell ref="JKK17:JKQ17"/>
    <mergeCell ref="JKR17:JKX17"/>
    <mergeCell ref="JKY17:JLE17"/>
    <mergeCell ref="JLF17:JLL17"/>
    <mergeCell ref="JLM17:JLS17"/>
    <mergeCell ref="JLT17:JLZ17"/>
    <mergeCell ref="JIU17:JJA17"/>
    <mergeCell ref="JJB17:JJH17"/>
    <mergeCell ref="JJI17:JJO17"/>
    <mergeCell ref="JJP17:JJV17"/>
    <mergeCell ref="JJW17:JKC17"/>
    <mergeCell ref="JKD17:JKJ17"/>
    <mergeCell ref="JHE17:JHK17"/>
    <mergeCell ref="JHL17:JHR17"/>
    <mergeCell ref="JHS17:JHY17"/>
    <mergeCell ref="JHZ17:JIF17"/>
    <mergeCell ref="JIG17:JIM17"/>
    <mergeCell ref="JIN17:JIT17"/>
    <mergeCell ref="JPG17:JPM17"/>
    <mergeCell ref="JPN17:JPT17"/>
    <mergeCell ref="JPU17:JQA17"/>
    <mergeCell ref="JQB17:JQH17"/>
    <mergeCell ref="JQI17:JQO17"/>
    <mergeCell ref="JQP17:JQV17"/>
    <mergeCell ref="JNQ17:JNW17"/>
    <mergeCell ref="JNX17:JOD17"/>
    <mergeCell ref="JOE17:JOK17"/>
    <mergeCell ref="JOL17:JOR17"/>
    <mergeCell ref="JOS17:JOY17"/>
    <mergeCell ref="JOZ17:JPF17"/>
    <mergeCell ref="JMA17:JMG17"/>
    <mergeCell ref="JMH17:JMN17"/>
    <mergeCell ref="JMO17:JMU17"/>
    <mergeCell ref="JMV17:JNB17"/>
    <mergeCell ref="JNC17:JNI17"/>
    <mergeCell ref="JNJ17:JNP17"/>
    <mergeCell ref="JUC17:JUI17"/>
    <mergeCell ref="JUJ17:JUP17"/>
    <mergeCell ref="JUQ17:JUW17"/>
    <mergeCell ref="JUX17:JVD17"/>
    <mergeCell ref="JVE17:JVK17"/>
    <mergeCell ref="JVL17:JVR17"/>
    <mergeCell ref="JSM17:JSS17"/>
    <mergeCell ref="JST17:JSZ17"/>
    <mergeCell ref="JTA17:JTG17"/>
    <mergeCell ref="JTH17:JTN17"/>
    <mergeCell ref="JTO17:JTU17"/>
    <mergeCell ref="JTV17:JUB17"/>
    <mergeCell ref="JQW17:JRC17"/>
    <mergeCell ref="JRD17:JRJ17"/>
    <mergeCell ref="JRK17:JRQ17"/>
    <mergeCell ref="JRR17:JRX17"/>
    <mergeCell ref="JRY17:JSE17"/>
    <mergeCell ref="JSF17:JSL17"/>
    <mergeCell ref="JYY17:JZE17"/>
    <mergeCell ref="JZF17:JZL17"/>
    <mergeCell ref="JZM17:JZS17"/>
    <mergeCell ref="JZT17:JZZ17"/>
    <mergeCell ref="KAA17:KAG17"/>
    <mergeCell ref="KAH17:KAN17"/>
    <mergeCell ref="JXI17:JXO17"/>
    <mergeCell ref="JXP17:JXV17"/>
    <mergeCell ref="JXW17:JYC17"/>
    <mergeCell ref="JYD17:JYJ17"/>
    <mergeCell ref="JYK17:JYQ17"/>
    <mergeCell ref="JYR17:JYX17"/>
    <mergeCell ref="JVS17:JVY17"/>
    <mergeCell ref="JVZ17:JWF17"/>
    <mergeCell ref="JWG17:JWM17"/>
    <mergeCell ref="JWN17:JWT17"/>
    <mergeCell ref="JWU17:JXA17"/>
    <mergeCell ref="JXB17:JXH17"/>
    <mergeCell ref="KDU17:KEA17"/>
    <mergeCell ref="KEB17:KEH17"/>
    <mergeCell ref="KEI17:KEO17"/>
    <mergeCell ref="KEP17:KEV17"/>
    <mergeCell ref="KEW17:KFC17"/>
    <mergeCell ref="KFD17:KFJ17"/>
    <mergeCell ref="KCE17:KCK17"/>
    <mergeCell ref="KCL17:KCR17"/>
    <mergeCell ref="KCS17:KCY17"/>
    <mergeCell ref="KCZ17:KDF17"/>
    <mergeCell ref="KDG17:KDM17"/>
    <mergeCell ref="KDN17:KDT17"/>
    <mergeCell ref="KAO17:KAU17"/>
    <mergeCell ref="KAV17:KBB17"/>
    <mergeCell ref="KBC17:KBI17"/>
    <mergeCell ref="KBJ17:KBP17"/>
    <mergeCell ref="KBQ17:KBW17"/>
    <mergeCell ref="KBX17:KCD17"/>
    <mergeCell ref="KIQ17:KIW17"/>
    <mergeCell ref="KIX17:KJD17"/>
    <mergeCell ref="KJE17:KJK17"/>
    <mergeCell ref="KJL17:KJR17"/>
    <mergeCell ref="KJS17:KJY17"/>
    <mergeCell ref="KJZ17:KKF17"/>
    <mergeCell ref="KHA17:KHG17"/>
    <mergeCell ref="KHH17:KHN17"/>
    <mergeCell ref="KHO17:KHU17"/>
    <mergeCell ref="KHV17:KIB17"/>
    <mergeCell ref="KIC17:KII17"/>
    <mergeCell ref="KIJ17:KIP17"/>
    <mergeCell ref="KFK17:KFQ17"/>
    <mergeCell ref="KFR17:KFX17"/>
    <mergeCell ref="KFY17:KGE17"/>
    <mergeCell ref="KGF17:KGL17"/>
    <mergeCell ref="KGM17:KGS17"/>
    <mergeCell ref="KGT17:KGZ17"/>
    <mergeCell ref="KNM17:KNS17"/>
    <mergeCell ref="KNT17:KNZ17"/>
    <mergeCell ref="KOA17:KOG17"/>
    <mergeCell ref="KOH17:KON17"/>
    <mergeCell ref="KOO17:KOU17"/>
    <mergeCell ref="KOV17:KPB17"/>
    <mergeCell ref="KLW17:KMC17"/>
    <mergeCell ref="KMD17:KMJ17"/>
    <mergeCell ref="KMK17:KMQ17"/>
    <mergeCell ref="KMR17:KMX17"/>
    <mergeCell ref="KMY17:KNE17"/>
    <mergeCell ref="KNF17:KNL17"/>
    <mergeCell ref="KKG17:KKM17"/>
    <mergeCell ref="KKN17:KKT17"/>
    <mergeCell ref="KKU17:KLA17"/>
    <mergeCell ref="KLB17:KLH17"/>
    <mergeCell ref="KLI17:KLO17"/>
    <mergeCell ref="KLP17:KLV17"/>
    <mergeCell ref="KSI17:KSO17"/>
    <mergeCell ref="KSP17:KSV17"/>
    <mergeCell ref="KSW17:KTC17"/>
    <mergeCell ref="KTD17:KTJ17"/>
    <mergeCell ref="KTK17:KTQ17"/>
    <mergeCell ref="KTR17:KTX17"/>
    <mergeCell ref="KQS17:KQY17"/>
    <mergeCell ref="KQZ17:KRF17"/>
    <mergeCell ref="KRG17:KRM17"/>
    <mergeCell ref="KRN17:KRT17"/>
    <mergeCell ref="KRU17:KSA17"/>
    <mergeCell ref="KSB17:KSH17"/>
    <mergeCell ref="KPC17:KPI17"/>
    <mergeCell ref="KPJ17:KPP17"/>
    <mergeCell ref="KPQ17:KPW17"/>
    <mergeCell ref="KPX17:KQD17"/>
    <mergeCell ref="KQE17:KQK17"/>
    <mergeCell ref="KQL17:KQR17"/>
    <mergeCell ref="KXE17:KXK17"/>
    <mergeCell ref="KXL17:KXR17"/>
    <mergeCell ref="KXS17:KXY17"/>
    <mergeCell ref="KXZ17:KYF17"/>
    <mergeCell ref="KYG17:KYM17"/>
    <mergeCell ref="KYN17:KYT17"/>
    <mergeCell ref="KVO17:KVU17"/>
    <mergeCell ref="KVV17:KWB17"/>
    <mergeCell ref="KWC17:KWI17"/>
    <mergeCell ref="KWJ17:KWP17"/>
    <mergeCell ref="KWQ17:KWW17"/>
    <mergeCell ref="KWX17:KXD17"/>
    <mergeCell ref="KTY17:KUE17"/>
    <mergeCell ref="KUF17:KUL17"/>
    <mergeCell ref="KUM17:KUS17"/>
    <mergeCell ref="KUT17:KUZ17"/>
    <mergeCell ref="KVA17:KVG17"/>
    <mergeCell ref="KVH17:KVN17"/>
    <mergeCell ref="LCA17:LCG17"/>
    <mergeCell ref="LCH17:LCN17"/>
    <mergeCell ref="LCO17:LCU17"/>
    <mergeCell ref="LCV17:LDB17"/>
    <mergeCell ref="LDC17:LDI17"/>
    <mergeCell ref="LDJ17:LDP17"/>
    <mergeCell ref="LAK17:LAQ17"/>
    <mergeCell ref="LAR17:LAX17"/>
    <mergeCell ref="LAY17:LBE17"/>
    <mergeCell ref="LBF17:LBL17"/>
    <mergeCell ref="LBM17:LBS17"/>
    <mergeCell ref="LBT17:LBZ17"/>
    <mergeCell ref="KYU17:KZA17"/>
    <mergeCell ref="KZB17:KZH17"/>
    <mergeCell ref="KZI17:KZO17"/>
    <mergeCell ref="KZP17:KZV17"/>
    <mergeCell ref="KZW17:LAC17"/>
    <mergeCell ref="LAD17:LAJ17"/>
    <mergeCell ref="LGW17:LHC17"/>
    <mergeCell ref="LHD17:LHJ17"/>
    <mergeCell ref="LHK17:LHQ17"/>
    <mergeCell ref="LHR17:LHX17"/>
    <mergeCell ref="LHY17:LIE17"/>
    <mergeCell ref="LIF17:LIL17"/>
    <mergeCell ref="LFG17:LFM17"/>
    <mergeCell ref="LFN17:LFT17"/>
    <mergeCell ref="LFU17:LGA17"/>
    <mergeCell ref="LGB17:LGH17"/>
    <mergeCell ref="LGI17:LGO17"/>
    <mergeCell ref="LGP17:LGV17"/>
    <mergeCell ref="LDQ17:LDW17"/>
    <mergeCell ref="LDX17:LED17"/>
    <mergeCell ref="LEE17:LEK17"/>
    <mergeCell ref="LEL17:LER17"/>
    <mergeCell ref="LES17:LEY17"/>
    <mergeCell ref="LEZ17:LFF17"/>
    <mergeCell ref="LLS17:LLY17"/>
    <mergeCell ref="LLZ17:LMF17"/>
    <mergeCell ref="LMG17:LMM17"/>
    <mergeCell ref="LMN17:LMT17"/>
    <mergeCell ref="LMU17:LNA17"/>
    <mergeCell ref="LNB17:LNH17"/>
    <mergeCell ref="LKC17:LKI17"/>
    <mergeCell ref="LKJ17:LKP17"/>
    <mergeCell ref="LKQ17:LKW17"/>
    <mergeCell ref="LKX17:LLD17"/>
    <mergeCell ref="LLE17:LLK17"/>
    <mergeCell ref="LLL17:LLR17"/>
    <mergeCell ref="LIM17:LIS17"/>
    <mergeCell ref="LIT17:LIZ17"/>
    <mergeCell ref="LJA17:LJG17"/>
    <mergeCell ref="LJH17:LJN17"/>
    <mergeCell ref="LJO17:LJU17"/>
    <mergeCell ref="LJV17:LKB17"/>
    <mergeCell ref="LQO17:LQU17"/>
    <mergeCell ref="LQV17:LRB17"/>
    <mergeCell ref="LRC17:LRI17"/>
    <mergeCell ref="LRJ17:LRP17"/>
    <mergeCell ref="LRQ17:LRW17"/>
    <mergeCell ref="LRX17:LSD17"/>
    <mergeCell ref="LOY17:LPE17"/>
    <mergeCell ref="LPF17:LPL17"/>
    <mergeCell ref="LPM17:LPS17"/>
    <mergeCell ref="LPT17:LPZ17"/>
    <mergeCell ref="LQA17:LQG17"/>
    <mergeCell ref="LQH17:LQN17"/>
    <mergeCell ref="LNI17:LNO17"/>
    <mergeCell ref="LNP17:LNV17"/>
    <mergeCell ref="LNW17:LOC17"/>
    <mergeCell ref="LOD17:LOJ17"/>
    <mergeCell ref="LOK17:LOQ17"/>
    <mergeCell ref="LOR17:LOX17"/>
    <mergeCell ref="LVK17:LVQ17"/>
    <mergeCell ref="LVR17:LVX17"/>
    <mergeCell ref="LVY17:LWE17"/>
    <mergeCell ref="LWF17:LWL17"/>
    <mergeCell ref="LWM17:LWS17"/>
    <mergeCell ref="LWT17:LWZ17"/>
    <mergeCell ref="LTU17:LUA17"/>
    <mergeCell ref="LUB17:LUH17"/>
    <mergeCell ref="LUI17:LUO17"/>
    <mergeCell ref="LUP17:LUV17"/>
    <mergeCell ref="LUW17:LVC17"/>
    <mergeCell ref="LVD17:LVJ17"/>
    <mergeCell ref="LSE17:LSK17"/>
    <mergeCell ref="LSL17:LSR17"/>
    <mergeCell ref="LSS17:LSY17"/>
    <mergeCell ref="LSZ17:LTF17"/>
    <mergeCell ref="LTG17:LTM17"/>
    <mergeCell ref="LTN17:LTT17"/>
    <mergeCell ref="MAG17:MAM17"/>
    <mergeCell ref="MAN17:MAT17"/>
    <mergeCell ref="MAU17:MBA17"/>
    <mergeCell ref="MBB17:MBH17"/>
    <mergeCell ref="MBI17:MBO17"/>
    <mergeCell ref="MBP17:MBV17"/>
    <mergeCell ref="LYQ17:LYW17"/>
    <mergeCell ref="LYX17:LZD17"/>
    <mergeCell ref="LZE17:LZK17"/>
    <mergeCell ref="LZL17:LZR17"/>
    <mergeCell ref="LZS17:LZY17"/>
    <mergeCell ref="LZZ17:MAF17"/>
    <mergeCell ref="LXA17:LXG17"/>
    <mergeCell ref="LXH17:LXN17"/>
    <mergeCell ref="LXO17:LXU17"/>
    <mergeCell ref="LXV17:LYB17"/>
    <mergeCell ref="LYC17:LYI17"/>
    <mergeCell ref="LYJ17:LYP17"/>
    <mergeCell ref="MFC17:MFI17"/>
    <mergeCell ref="MFJ17:MFP17"/>
    <mergeCell ref="MFQ17:MFW17"/>
    <mergeCell ref="MFX17:MGD17"/>
    <mergeCell ref="MGE17:MGK17"/>
    <mergeCell ref="MGL17:MGR17"/>
    <mergeCell ref="MDM17:MDS17"/>
    <mergeCell ref="MDT17:MDZ17"/>
    <mergeCell ref="MEA17:MEG17"/>
    <mergeCell ref="MEH17:MEN17"/>
    <mergeCell ref="MEO17:MEU17"/>
    <mergeCell ref="MEV17:MFB17"/>
    <mergeCell ref="MBW17:MCC17"/>
    <mergeCell ref="MCD17:MCJ17"/>
    <mergeCell ref="MCK17:MCQ17"/>
    <mergeCell ref="MCR17:MCX17"/>
    <mergeCell ref="MCY17:MDE17"/>
    <mergeCell ref="MDF17:MDL17"/>
    <mergeCell ref="MJY17:MKE17"/>
    <mergeCell ref="MKF17:MKL17"/>
    <mergeCell ref="MKM17:MKS17"/>
    <mergeCell ref="MKT17:MKZ17"/>
    <mergeCell ref="MLA17:MLG17"/>
    <mergeCell ref="MLH17:MLN17"/>
    <mergeCell ref="MII17:MIO17"/>
    <mergeCell ref="MIP17:MIV17"/>
    <mergeCell ref="MIW17:MJC17"/>
    <mergeCell ref="MJD17:MJJ17"/>
    <mergeCell ref="MJK17:MJQ17"/>
    <mergeCell ref="MJR17:MJX17"/>
    <mergeCell ref="MGS17:MGY17"/>
    <mergeCell ref="MGZ17:MHF17"/>
    <mergeCell ref="MHG17:MHM17"/>
    <mergeCell ref="MHN17:MHT17"/>
    <mergeCell ref="MHU17:MIA17"/>
    <mergeCell ref="MIB17:MIH17"/>
    <mergeCell ref="MOU17:MPA17"/>
    <mergeCell ref="MPB17:MPH17"/>
    <mergeCell ref="MPI17:MPO17"/>
    <mergeCell ref="MPP17:MPV17"/>
    <mergeCell ref="MPW17:MQC17"/>
    <mergeCell ref="MQD17:MQJ17"/>
    <mergeCell ref="MNE17:MNK17"/>
    <mergeCell ref="MNL17:MNR17"/>
    <mergeCell ref="MNS17:MNY17"/>
    <mergeCell ref="MNZ17:MOF17"/>
    <mergeCell ref="MOG17:MOM17"/>
    <mergeCell ref="MON17:MOT17"/>
    <mergeCell ref="MLO17:MLU17"/>
    <mergeCell ref="MLV17:MMB17"/>
    <mergeCell ref="MMC17:MMI17"/>
    <mergeCell ref="MMJ17:MMP17"/>
    <mergeCell ref="MMQ17:MMW17"/>
    <mergeCell ref="MMX17:MND17"/>
    <mergeCell ref="MTQ17:MTW17"/>
    <mergeCell ref="MTX17:MUD17"/>
    <mergeCell ref="MUE17:MUK17"/>
    <mergeCell ref="MUL17:MUR17"/>
    <mergeCell ref="MUS17:MUY17"/>
    <mergeCell ref="MUZ17:MVF17"/>
    <mergeCell ref="MSA17:MSG17"/>
    <mergeCell ref="MSH17:MSN17"/>
    <mergeCell ref="MSO17:MSU17"/>
    <mergeCell ref="MSV17:MTB17"/>
    <mergeCell ref="MTC17:MTI17"/>
    <mergeCell ref="MTJ17:MTP17"/>
    <mergeCell ref="MQK17:MQQ17"/>
    <mergeCell ref="MQR17:MQX17"/>
    <mergeCell ref="MQY17:MRE17"/>
    <mergeCell ref="MRF17:MRL17"/>
    <mergeCell ref="MRM17:MRS17"/>
    <mergeCell ref="MRT17:MRZ17"/>
    <mergeCell ref="MYM17:MYS17"/>
    <mergeCell ref="MYT17:MYZ17"/>
    <mergeCell ref="MZA17:MZG17"/>
    <mergeCell ref="MZH17:MZN17"/>
    <mergeCell ref="MZO17:MZU17"/>
    <mergeCell ref="MZV17:NAB17"/>
    <mergeCell ref="MWW17:MXC17"/>
    <mergeCell ref="MXD17:MXJ17"/>
    <mergeCell ref="MXK17:MXQ17"/>
    <mergeCell ref="MXR17:MXX17"/>
    <mergeCell ref="MXY17:MYE17"/>
    <mergeCell ref="MYF17:MYL17"/>
    <mergeCell ref="MVG17:MVM17"/>
    <mergeCell ref="MVN17:MVT17"/>
    <mergeCell ref="MVU17:MWA17"/>
    <mergeCell ref="MWB17:MWH17"/>
    <mergeCell ref="MWI17:MWO17"/>
    <mergeCell ref="MWP17:MWV17"/>
    <mergeCell ref="NDI17:NDO17"/>
    <mergeCell ref="NDP17:NDV17"/>
    <mergeCell ref="NDW17:NEC17"/>
    <mergeCell ref="NED17:NEJ17"/>
    <mergeCell ref="NEK17:NEQ17"/>
    <mergeCell ref="NER17:NEX17"/>
    <mergeCell ref="NBS17:NBY17"/>
    <mergeCell ref="NBZ17:NCF17"/>
    <mergeCell ref="NCG17:NCM17"/>
    <mergeCell ref="NCN17:NCT17"/>
    <mergeCell ref="NCU17:NDA17"/>
    <mergeCell ref="NDB17:NDH17"/>
    <mergeCell ref="NAC17:NAI17"/>
    <mergeCell ref="NAJ17:NAP17"/>
    <mergeCell ref="NAQ17:NAW17"/>
    <mergeCell ref="NAX17:NBD17"/>
    <mergeCell ref="NBE17:NBK17"/>
    <mergeCell ref="NBL17:NBR17"/>
    <mergeCell ref="NIE17:NIK17"/>
    <mergeCell ref="NIL17:NIR17"/>
    <mergeCell ref="NIS17:NIY17"/>
    <mergeCell ref="NIZ17:NJF17"/>
    <mergeCell ref="NJG17:NJM17"/>
    <mergeCell ref="NJN17:NJT17"/>
    <mergeCell ref="NGO17:NGU17"/>
    <mergeCell ref="NGV17:NHB17"/>
    <mergeCell ref="NHC17:NHI17"/>
    <mergeCell ref="NHJ17:NHP17"/>
    <mergeCell ref="NHQ17:NHW17"/>
    <mergeCell ref="NHX17:NID17"/>
    <mergeCell ref="NEY17:NFE17"/>
    <mergeCell ref="NFF17:NFL17"/>
    <mergeCell ref="NFM17:NFS17"/>
    <mergeCell ref="NFT17:NFZ17"/>
    <mergeCell ref="NGA17:NGG17"/>
    <mergeCell ref="NGH17:NGN17"/>
    <mergeCell ref="NNA17:NNG17"/>
    <mergeCell ref="NNH17:NNN17"/>
    <mergeCell ref="NNO17:NNU17"/>
    <mergeCell ref="NNV17:NOB17"/>
    <mergeCell ref="NOC17:NOI17"/>
    <mergeCell ref="NOJ17:NOP17"/>
    <mergeCell ref="NLK17:NLQ17"/>
    <mergeCell ref="NLR17:NLX17"/>
    <mergeCell ref="NLY17:NME17"/>
    <mergeCell ref="NMF17:NML17"/>
    <mergeCell ref="NMM17:NMS17"/>
    <mergeCell ref="NMT17:NMZ17"/>
    <mergeCell ref="NJU17:NKA17"/>
    <mergeCell ref="NKB17:NKH17"/>
    <mergeCell ref="NKI17:NKO17"/>
    <mergeCell ref="NKP17:NKV17"/>
    <mergeCell ref="NKW17:NLC17"/>
    <mergeCell ref="NLD17:NLJ17"/>
    <mergeCell ref="NRW17:NSC17"/>
    <mergeCell ref="NSD17:NSJ17"/>
    <mergeCell ref="NSK17:NSQ17"/>
    <mergeCell ref="NSR17:NSX17"/>
    <mergeCell ref="NSY17:NTE17"/>
    <mergeCell ref="NTF17:NTL17"/>
    <mergeCell ref="NQG17:NQM17"/>
    <mergeCell ref="NQN17:NQT17"/>
    <mergeCell ref="NQU17:NRA17"/>
    <mergeCell ref="NRB17:NRH17"/>
    <mergeCell ref="NRI17:NRO17"/>
    <mergeCell ref="NRP17:NRV17"/>
    <mergeCell ref="NOQ17:NOW17"/>
    <mergeCell ref="NOX17:NPD17"/>
    <mergeCell ref="NPE17:NPK17"/>
    <mergeCell ref="NPL17:NPR17"/>
    <mergeCell ref="NPS17:NPY17"/>
    <mergeCell ref="NPZ17:NQF17"/>
    <mergeCell ref="NWS17:NWY17"/>
    <mergeCell ref="NWZ17:NXF17"/>
    <mergeCell ref="NXG17:NXM17"/>
    <mergeCell ref="NXN17:NXT17"/>
    <mergeCell ref="NXU17:NYA17"/>
    <mergeCell ref="NYB17:NYH17"/>
    <mergeCell ref="NVC17:NVI17"/>
    <mergeCell ref="NVJ17:NVP17"/>
    <mergeCell ref="NVQ17:NVW17"/>
    <mergeCell ref="NVX17:NWD17"/>
    <mergeCell ref="NWE17:NWK17"/>
    <mergeCell ref="NWL17:NWR17"/>
    <mergeCell ref="NTM17:NTS17"/>
    <mergeCell ref="NTT17:NTZ17"/>
    <mergeCell ref="NUA17:NUG17"/>
    <mergeCell ref="NUH17:NUN17"/>
    <mergeCell ref="NUO17:NUU17"/>
    <mergeCell ref="NUV17:NVB17"/>
    <mergeCell ref="OBO17:OBU17"/>
    <mergeCell ref="OBV17:OCB17"/>
    <mergeCell ref="OCC17:OCI17"/>
    <mergeCell ref="OCJ17:OCP17"/>
    <mergeCell ref="OCQ17:OCW17"/>
    <mergeCell ref="OCX17:ODD17"/>
    <mergeCell ref="NZY17:OAE17"/>
    <mergeCell ref="OAF17:OAL17"/>
    <mergeCell ref="OAM17:OAS17"/>
    <mergeCell ref="OAT17:OAZ17"/>
    <mergeCell ref="OBA17:OBG17"/>
    <mergeCell ref="OBH17:OBN17"/>
    <mergeCell ref="NYI17:NYO17"/>
    <mergeCell ref="NYP17:NYV17"/>
    <mergeCell ref="NYW17:NZC17"/>
    <mergeCell ref="NZD17:NZJ17"/>
    <mergeCell ref="NZK17:NZQ17"/>
    <mergeCell ref="NZR17:NZX17"/>
    <mergeCell ref="OGK17:OGQ17"/>
    <mergeCell ref="OGR17:OGX17"/>
    <mergeCell ref="OGY17:OHE17"/>
    <mergeCell ref="OHF17:OHL17"/>
    <mergeCell ref="OHM17:OHS17"/>
    <mergeCell ref="OHT17:OHZ17"/>
    <mergeCell ref="OEU17:OFA17"/>
    <mergeCell ref="OFB17:OFH17"/>
    <mergeCell ref="OFI17:OFO17"/>
    <mergeCell ref="OFP17:OFV17"/>
    <mergeCell ref="OFW17:OGC17"/>
    <mergeCell ref="OGD17:OGJ17"/>
    <mergeCell ref="ODE17:ODK17"/>
    <mergeCell ref="ODL17:ODR17"/>
    <mergeCell ref="ODS17:ODY17"/>
    <mergeCell ref="ODZ17:OEF17"/>
    <mergeCell ref="OEG17:OEM17"/>
    <mergeCell ref="OEN17:OET17"/>
    <mergeCell ref="OLG17:OLM17"/>
    <mergeCell ref="OLN17:OLT17"/>
    <mergeCell ref="OLU17:OMA17"/>
    <mergeCell ref="OMB17:OMH17"/>
    <mergeCell ref="OMI17:OMO17"/>
    <mergeCell ref="OMP17:OMV17"/>
    <mergeCell ref="OJQ17:OJW17"/>
    <mergeCell ref="OJX17:OKD17"/>
    <mergeCell ref="OKE17:OKK17"/>
    <mergeCell ref="OKL17:OKR17"/>
    <mergeCell ref="OKS17:OKY17"/>
    <mergeCell ref="OKZ17:OLF17"/>
    <mergeCell ref="OIA17:OIG17"/>
    <mergeCell ref="OIH17:OIN17"/>
    <mergeCell ref="OIO17:OIU17"/>
    <mergeCell ref="OIV17:OJB17"/>
    <mergeCell ref="OJC17:OJI17"/>
    <mergeCell ref="OJJ17:OJP17"/>
    <mergeCell ref="OQC17:OQI17"/>
    <mergeCell ref="OQJ17:OQP17"/>
    <mergeCell ref="OQQ17:OQW17"/>
    <mergeCell ref="OQX17:ORD17"/>
    <mergeCell ref="ORE17:ORK17"/>
    <mergeCell ref="ORL17:ORR17"/>
    <mergeCell ref="OOM17:OOS17"/>
    <mergeCell ref="OOT17:OOZ17"/>
    <mergeCell ref="OPA17:OPG17"/>
    <mergeCell ref="OPH17:OPN17"/>
    <mergeCell ref="OPO17:OPU17"/>
    <mergeCell ref="OPV17:OQB17"/>
    <mergeCell ref="OMW17:ONC17"/>
    <mergeCell ref="OND17:ONJ17"/>
    <mergeCell ref="ONK17:ONQ17"/>
    <mergeCell ref="ONR17:ONX17"/>
    <mergeCell ref="ONY17:OOE17"/>
    <mergeCell ref="OOF17:OOL17"/>
    <mergeCell ref="OUY17:OVE17"/>
    <mergeCell ref="OVF17:OVL17"/>
    <mergeCell ref="OVM17:OVS17"/>
    <mergeCell ref="OVT17:OVZ17"/>
    <mergeCell ref="OWA17:OWG17"/>
    <mergeCell ref="OWH17:OWN17"/>
    <mergeCell ref="OTI17:OTO17"/>
    <mergeCell ref="OTP17:OTV17"/>
    <mergeCell ref="OTW17:OUC17"/>
    <mergeCell ref="OUD17:OUJ17"/>
    <mergeCell ref="OUK17:OUQ17"/>
    <mergeCell ref="OUR17:OUX17"/>
    <mergeCell ref="ORS17:ORY17"/>
    <mergeCell ref="ORZ17:OSF17"/>
    <mergeCell ref="OSG17:OSM17"/>
    <mergeCell ref="OSN17:OST17"/>
    <mergeCell ref="OSU17:OTA17"/>
    <mergeCell ref="OTB17:OTH17"/>
    <mergeCell ref="OZU17:PAA17"/>
    <mergeCell ref="PAB17:PAH17"/>
    <mergeCell ref="PAI17:PAO17"/>
    <mergeCell ref="PAP17:PAV17"/>
    <mergeCell ref="PAW17:PBC17"/>
    <mergeCell ref="PBD17:PBJ17"/>
    <mergeCell ref="OYE17:OYK17"/>
    <mergeCell ref="OYL17:OYR17"/>
    <mergeCell ref="OYS17:OYY17"/>
    <mergeCell ref="OYZ17:OZF17"/>
    <mergeCell ref="OZG17:OZM17"/>
    <mergeCell ref="OZN17:OZT17"/>
    <mergeCell ref="OWO17:OWU17"/>
    <mergeCell ref="OWV17:OXB17"/>
    <mergeCell ref="OXC17:OXI17"/>
    <mergeCell ref="OXJ17:OXP17"/>
    <mergeCell ref="OXQ17:OXW17"/>
    <mergeCell ref="OXX17:OYD17"/>
    <mergeCell ref="PEQ17:PEW17"/>
    <mergeCell ref="PEX17:PFD17"/>
    <mergeCell ref="PFE17:PFK17"/>
    <mergeCell ref="PFL17:PFR17"/>
    <mergeCell ref="PFS17:PFY17"/>
    <mergeCell ref="PFZ17:PGF17"/>
    <mergeCell ref="PDA17:PDG17"/>
    <mergeCell ref="PDH17:PDN17"/>
    <mergeCell ref="PDO17:PDU17"/>
    <mergeCell ref="PDV17:PEB17"/>
    <mergeCell ref="PEC17:PEI17"/>
    <mergeCell ref="PEJ17:PEP17"/>
    <mergeCell ref="PBK17:PBQ17"/>
    <mergeCell ref="PBR17:PBX17"/>
    <mergeCell ref="PBY17:PCE17"/>
    <mergeCell ref="PCF17:PCL17"/>
    <mergeCell ref="PCM17:PCS17"/>
    <mergeCell ref="PCT17:PCZ17"/>
    <mergeCell ref="PJM17:PJS17"/>
    <mergeCell ref="PJT17:PJZ17"/>
    <mergeCell ref="PKA17:PKG17"/>
    <mergeCell ref="PKH17:PKN17"/>
    <mergeCell ref="PKO17:PKU17"/>
    <mergeCell ref="PKV17:PLB17"/>
    <mergeCell ref="PHW17:PIC17"/>
    <mergeCell ref="PID17:PIJ17"/>
    <mergeCell ref="PIK17:PIQ17"/>
    <mergeCell ref="PIR17:PIX17"/>
    <mergeCell ref="PIY17:PJE17"/>
    <mergeCell ref="PJF17:PJL17"/>
    <mergeCell ref="PGG17:PGM17"/>
    <mergeCell ref="PGN17:PGT17"/>
    <mergeCell ref="PGU17:PHA17"/>
    <mergeCell ref="PHB17:PHH17"/>
    <mergeCell ref="PHI17:PHO17"/>
    <mergeCell ref="PHP17:PHV17"/>
    <mergeCell ref="POI17:POO17"/>
    <mergeCell ref="POP17:POV17"/>
    <mergeCell ref="POW17:PPC17"/>
    <mergeCell ref="PPD17:PPJ17"/>
    <mergeCell ref="PPK17:PPQ17"/>
    <mergeCell ref="PPR17:PPX17"/>
    <mergeCell ref="PMS17:PMY17"/>
    <mergeCell ref="PMZ17:PNF17"/>
    <mergeCell ref="PNG17:PNM17"/>
    <mergeCell ref="PNN17:PNT17"/>
    <mergeCell ref="PNU17:POA17"/>
    <mergeCell ref="POB17:POH17"/>
    <mergeCell ref="PLC17:PLI17"/>
    <mergeCell ref="PLJ17:PLP17"/>
    <mergeCell ref="PLQ17:PLW17"/>
    <mergeCell ref="PLX17:PMD17"/>
    <mergeCell ref="PME17:PMK17"/>
    <mergeCell ref="PML17:PMR17"/>
    <mergeCell ref="PTE17:PTK17"/>
    <mergeCell ref="PTL17:PTR17"/>
    <mergeCell ref="PTS17:PTY17"/>
    <mergeCell ref="PTZ17:PUF17"/>
    <mergeCell ref="PUG17:PUM17"/>
    <mergeCell ref="PUN17:PUT17"/>
    <mergeCell ref="PRO17:PRU17"/>
    <mergeCell ref="PRV17:PSB17"/>
    <mergeCell ref="PSC17:PSI17"/>
    <mergeCell ref="PSJ17:PSP17"/>
    <mergeCell ref="PSQ17:PSW17"/>
    <mergeCell ref="PSX17:PTD17"/>
    <mergeCell ref="PPY17:PQE17"/>
    <mergeCell ref="PQF17:PQL17"/>
    <mergeCell ref="PQM17:PQS17"/>
    <mergeCell ref="PQT17:PQZ17"/>
    <mergeCell ref="PRA17:PRG17"/>
    <mergeCell ref="PRH17:PRN17"/>
    <mergeCell ref="PYA17:PYG17"/>
    <mergeCell ref="PYH17:PYN17"/>
    <mergeCell ref="PYO17:PYU17"/>
    <mergeCell ref="PYV17:PZB17"/>
    <mergeCell ref="PZC17:PZI17"/>
    <mergeCell ref="PZJ17:PZP17"/>
    <mergeCell ref="PWK17:PWQ17"/>
    <mergeCell ref="PWR17:PWX17"/>
    <mergeCell ref="PWY17:PXE17"/>
    <mergeCell ref="PXF17:PXL17"/>
    <mergeCell ref="PXM17:PXS17"/>
    <mergeCell ref="PXT17:PXZ17"/>
    <mergeCell ref="PUU17:PVA17"/>
    <mergeCell ref="PVB17:PVH17"/>
    <mergeCell ref="PVI17:PVO17"/>
    <mergeCell ref="PVP17:PVV17"/>
    <mergeCell ref="PVW17:PWC17"/>
    <mergeCell ref="PWD17:PWJ17"/>
    <mergeCell ref="QCW17:QDC17"/>
    <mergeCell ref="QDD17:QDJ17"/>
    <mergeCell ref="QDK17:QDQ17"/>
    <mergeCell ref="QDR17:QDX17"/>
    <mergeCell ref="QDY17:QEE17"/>
    <mergeCell ref="QEF17:QEL17"/>
    <mergeCell ref="QBG17:QBM17"/>
    <mergeCell ref="QBN17:QBT17"/>
    <mergeCell ref="QBU17:QCA17"/>
    <mergeCell ref="QCB17:QCH17"/>
    <mergeCell ref="QCI17:QCO17"/>
    <mergeCell ref="QCP17:QCV17"/>
    <mergeCell ref="PZQ17:PZW17"/>
    <mergeCell ref="PZX17:QAD17"/>
    <mergeCell ref="QAE17:QAK17"/>
    <mergeCell ref="QAL17:QAR17"/>
    <mergeCell ref="QAS17:QAY17"/>
    <mergeCell ref="QAZ17:QBF17"/>
    <mergeCell ref="QHS17:QHY17"/>
    <mergeCell ref="QHZ17:QIF17"/>
    <mergeCell ref="QIG17:QIM17"/>
    <mergeCell ref="QIN17:QIT17"/>
    <mergeCell ref="QIU17:QJA17"/>
    <mergeCell ref="QJB17:QJH17"/>
    <mergeCell ref="QGC17:QGI17"/>
    <mergeCell ref="QGJ17:QGP17"/>
    <mergeCell ref="QGQ17:QGW17"/>
    <mergeCell ref="QGX17:QHD17"/>
    <mergeCell ref="QHE17:QHK17"/>
    <mergeCell ref="QHL17:QHR17"/>
    <mergeCell ref="QEM17:QES17"/>
    <mergeCell ref="QET17:QEZ17"/>
    <mergeCell ref="QFA17:QFG17"/>
    <mergeCell ref="QFH17:QFN17"/>
    <mergeCell ref="QFO17:QFU17"/>
    <mergeCell ref="QFV17:QGB17"/>
    <mergeCell ref="QMO17:QMU17"/>
    <mergeCell ref="QMV17:QNB17"/>
    <mergeCell ref="QNC17:QNI17"/>
    <mergeCell ref="QNJ17:QNP17"/>
    <mergeCell ref="QNQ17:QNW17"/>
    <mergeCell ref="QNX17:QOD17"/>
    <mergeCell ref="QKY17:QLE17"/>
    <mergeCell ref="QLF17:QLL17"/>
    <mergeCell ref="QLM17:QLS17"/>
    <mergeCell ref="QLT17:QLZ17"/>
    <mergeCell ref="QMA17:QMG17"/>
    <mergeCell ref="QMH17:QMN17"/>
    <mergeCell ref="QJI17:QJO17"/>
    <mergeCell ref="QJP17:QJV17"/>
    <mergeCell ref="QJW17:QKC17"/>
    <mergeCell ref="QKD17:QKJ17"/>
    <mergeCell ref="QKK17:QKQ17"/>
    <mergeCell ref="QKR17:QKX17"/>
    <mergeCell ref="QRK17:QRQ17"/>
    <mergeCell ref="QRR17:QRX17"/>
    <mergeCell ref="QRY17:QSE17"/>
    <mergeCell ref="QSF17:QSL17"/>
    <mergeCell ref="QSM17:QSS17"/>
    <mergeCell ref="QST17:QSZ17"/>
    <mergeCell ref="QPU17:QQA17"/>
    <mergeCell ref="QQB17:QQH17"/>
    <mergeCell ref="QQI17:QQO17"/>
    <mergeCell ref="QQP17:QQV17"/>
    <mergeCell ref="QQW17:QRC17"/>
    <mergeCell ref="QRD17:QRJ17"/>
    <mergeCell ref="QOE17:QOK17"/>
    <mergeCell ref="QOL17:QOR17"/>
    <mergeCell ref="QOS17:QOY17"/>
    <mergeCell ref="QOZ17:QPF17"/>
    <mergeCell ref="QPG17:QPM17"/>
    <mergeCell ref="QPN17:QPT17"/>
    <mergeCell ref="QWG17:QWM17"/>
    <mergeCell ref="QWN17:QWT17"/>
    <mergeCell ref="QWU17:QXA17"/>
    <mergeCell ref="QXB17:QXH17"/>
    <mergeCell ref="QXI17:QXO17"/>
    <mergeCell ref="QXP17:QXV17"/>
    <mergeCell ref="QUQ17:QUW17"/>
    <mergeCell ref="QUX17:QVD17"/>
    <mergeCell ref="QVE17:QVK17"/>
    <mergeCell ref="QVL17:QVR17"/>
    <mergeCell ref="QVS17:QVY17"/>
    <mergeCell ref="QVZ17:QWF17"/>
    <mergeCell ref="QTA17:QTG17"/>
    <mergeCell ref="QTH17:QTN17"/>
    <mergeCell ref="QTO17:QTU17"/>
    <mergeCell ref="QTV17:QUB17"/>
    <mergeCell ref="QUC17:QUI17"/>
    <mergeCell ref="QUJ17:QUP17"/>
    <mergeCell ref="RBC17:RBI17"/>
    <mergeCell ref="RBJ17:RBP17"/>
    <mergeCell ref="RBQ17:RBW17"/>
    <mergeCell ref="RBX17:RCD17"/>
    <mergeCell ref="RCE17:RCK17"/>
    <mergeCell ref="RCL17:RCR17"/>
    <mergeCell ref="QZM17:QZS17"/>
    <mergeCell ref="QZT17:QZZ17"/>
    <mergeCell ref="RAA17:RAG17"/>
    <mergeCell ref="RAH17:RAN17"/>
    <mergeCell ref="RAO17:RAU17"/>
    <mergeCell ref="RAV17:RBB17"/>
    <mergeCell ref="QXW17:QYC17"/>
    <mergeCell ref="QYD17:QYJ17"/>
    <mergeCell ref="QYK17:QYQ17"/>
    <mergeCell ref="QYR17:QYX17"/>
    <mergeCell ref="QYY17:QZE17"/>
    <mergeCell ref="QZF17:QZL17"/>
    <mergeCell ref="RFY17:RGE17"/>
    <mergeCell ref="RGF17:RGL17"/>
    <mergeCell ref="RGM17:RGS17"/>
    <mergeCell ref="RGT17:RGZ17"/>
    <mergeCell ref="RHA17:RHG17"/>
    <mergeCell ref="RHH17:RHN17"/>
    <mergeCell ref="REI17:REO17"/>
    <mergeCell ref="REP17:REV17"/>
    <mergeCell ref="REW17:RFC17"/>
    <mergeCell ref="RFD17:RFJ17"/>
    <mergeCell ref="RFK17:RFQ17"/>
    <mergeCell ref="RFR17:RFX17"/>
    <mergeCell ref="RCS17:RCY17"/>
    <mergeCell ref="RCZ17:RDF17"/>
    <mergeCell ref="RDG17:RDM17"/>
    <mergeCell ref="RDN17:RDT17"/>
    <mergeCell ref="RDU17:REA17"/>
    <mergeCell ref="REB17:REH17"/>
    <mergeCell ref="RKU17:RLA17"/>
    <mergeCell ref="RLB17:RLH17"/>
    <mergeCell ref="RLI17:RLO17"/>
    <mergeCell ref="RLP17:RLV17"/>
    <mergeCell ref="RLW17:RMC17"/>
    <mergeCell ref="RMD17:RMJ17"/>
    <mergeCell ref="RJE17:RJK17"/>
    <mergeCell ref="RJL17:RJR17"/>
    <mergeCell ref="RJS17:RJY17"/>
    <mergeCell ref="RJZ17:RKF17"/>
    <mergeCell ref="RKG17:RKM17"/>
    <mergeCell ref="RKN17:RKT17"/>
    <mergeCell ref="RHO17:RHU17"/>
    <mergeCell ref="RHV17:RIB17"/>
    <mergeCell ref="RIC17:RII17"/>
    <mergeCell ref="RIJ17:RIP17"/>
    <mergeCell ref="RIQ17:RIW17"/>
    <mergeCell ref="RIX17:RJD17"/>
    <mergeCell ref="RPQ17:RPW17"/>
    <mergeCell ref="RPX17:RQD17"/>
    <mergeCell ref="RQE17:RQK17"/>
    <mergeCell ref="RQL17:RQR17"/>
    <mergeCell ref="RQS17:RQY17"/>
    <mergeCell ref="RQZ17:RRF17"/>
    <mergeCell ref="ROA17:ROG17"/>
    <mergeCell ref="ROH17:RON17"/>
    <mergeCell ref="ROO17:ROU17"/>
    <mergeCell ref="ROV17:RPB17"/>
    <mergeCell ref="RPC17:RPI17"/>
    <mergeCell ref="RPJ17:RPP17"/>
    <mergeCell ref="RMK17:RMQ17"/>
    <mergeCell ref="RMR17:RMX17"/>
    <mergeCell ref="RMY17:RNE17"/>
    <mergeCell ref="RNF17:RNL17"/>
    <mergeCell ref="RNM17:RNS17"/>
    <mergeCell ref="RNT17:RNZ17"/>
    <mergeCell ref="RUM17:RUS17"/>
    <mergeCell ref="RUT17:RUZ17"/>
    <mergeCell ref="RVA17:RVG17"/>
    <mergeCell ref="RVH17:RVN17"/>
    <mergeCell ref="RVO17:RVU17"/>
    <mergeCell ref="RVV17:RWB17"/>
    <mergeCell ref="RSW17:RTC17"/>
    <mergeCell ref="RTD17:RTJ17"/>
    <mergeCell ref="RTK17:RTQ17"/>
    <mergeCell ref="RTR17:RTX17"/>
    <mergeCell ref="RTY17:RUE17"/>
    <mergeCell ref="RUF17:RUL17"/>
    <mergeCell ref="RRG17:RRM17"/>
    <mergeCell ref="RRN17:RRT17"/>
    <mergeCell ref="RRU17:RSA17"/>
    <mergeCell ref="RSB17:RSH17"/>
    <mergeCell ref="RSI17:RSO17"/>
    <mergeCell ref="RSP17:RSV17"/>
    <mergeCell ref="RZI17:RZO17"/>
    <mergeCell ref="RZP17:RZV17"/>
    <mergeCell ref="RZW17:SAC17"/>
    <mergeCell ref="SAD17:SAJ17"/>
    <mergeCell ref="SAK17:SAQ17"/>
    <mergeCell ref="SAR17:SAX17"/>
    <mergeCell ref="RXS17:RXY17"/>
    <mergeCell ref="RXZ17:RYF17"/>
    <mergeCell ref="RYG17:RYM17"/>
    <mergeCell ref="RYN17:RYT17"/>
    <mergeCell ref="RYU17:RZA17"/>
    <mergeCell ref="RZB17:RZH17"/>
    <mergeCell ref="RWC17:RWI17"/>
    <mergeCell ref="RWJ17:RWP17"/>
    <mergeCell ref="RWQ17:RWW17"/>
    <mergeCell ref="RWX17:RXD17"/>
    <mergeCell ref="RXE17:RXK17"/>
    <mergeCell ref="RXL17:RXR17"/>
    <mergeCell ref="SEE17:SEK17"/>
    <mergeCell ref="SEL17:SER17"/>
    <mergeCell ref="SES17:SEY17"/>
    <mergeCell ref="SEZ17:SFF17"/>
    <mergeCell ref="SFG17:SFM17"/>
    <mergeCell ref="SFN17:SFT17"/>
    <mergeCell ref="SCO17:SCU17"/>
    <mergeCell ref="SCV17:SDB17"/>
    <mergeCell ref="SDC17:SDI17"/>
    <mergeCell ref="SDJ17:SDP17"/>
    <mergeCell ref="SDQ17:SDW17"/>
    <mergeCell ref="SDX17:SED17"/>
    <mergeCell ref="SAY17:SBE17"/>
    <mergeCell ref="SBF17:SBL17"/>
    <mergeCell ref="SBM17:SBS17"/>
    <mergeCell ref="SBT17:SBZ17"/>
    <mergeCell ref="SCA17:SCG17"/>
    <mergeCell ref="SCH17:SCN17"/>
    <mergeCell ref="SJA17:SJG17"/>
    <mergeCell ref="SJH17:SJN17"/>
    <mergeCell ref="SJO17:SJU17"/>
    <mergeCell ref="SJV17:SKB17"/>
    <mergeCell ref="SKC17:SKI17"/>
    <mergeCell ref="SKJ17:SKP17"/>
    <mergeCell ref="SHK17:SHQ17"/>
    <mergeCell ref="SHR17:SHX17"/>
    <mergeCell ref="SHY17:SIE17"/>
    <mergeCell ref="SIF17:SIL17"/>
    <mergeCell ref="SIM17:SIS17"/>
    <mergeCell ref="SIT17:SIZ17"/>
    <mergeCell ref="SFU17:SGA17"/>
    <mergeCell ref="SGB17:SGH17"/>
    <mergeCell ref="SGI17:SGO17"/>
    <mergeCell ref="SGP17:SGV17"/>
    <mergeCell ref="SGW17:SHC17"/>
    <mergeCell ref="SHD17:SHJ17"/>
    <mergeCell ref="SNW17:SOC17"/>
    <mergeCell ref="SOD17:SOJ17"/>
    <mergeCell ref="SOK17:SOQ17"/>
    <mergeCell ref="SOR17:SOX17"/>
    <mergeCell ref="SOY17:SPE17"/>
    <mergeCell ref="SPF17:SPL17"/>
    <mergeCell ref="SMG17:SMM17"/>
    <mergeCell ref="SMN17:SMT17"/>
    <mergeCell ref="SMU17:SNA17"/>
    <mergeCell ref="SNB17:SNH17"/>
    <mergeCell ref="SNI17:SNO17"/>
    <mergeCell ref="SNP17:SNV17"/>
    <mergeCell ref="SKQ17:SKW17"/>
    <mergeCell ref="SKX17:SLD17"/>
    <mergeCell ref="SLE17:SLK17"/>
    <mergeCell ref="SLL17:SLR17"/>
    <mergeCell ref="SLS17:SLY17"/>
    <mergeCell ref="SLZ17:SMF17"/>
    <mergeCell ref="SSS17:SSY17"/>
    <mergeCell ref="SSZ17:STF17"/>
    <mergeCell ref="STG17:STM17"/>
    <mergeCell ref="STN17:STT17"/>
    <mergeCell ref="STU17:SUA17"/>
    <mergeCell ref="SUB17:SUH17"/>
    <mergeCell ref="SRC17:SRI17"/>
    <mergeCell ref="SRJ17:SRP17"/>
    <mergeCell ref="SRQ17:SRW17"/>
    <mergeCell ref="SRX17:SSD17"/>
    <mergeCell ref="SSE17:SSK17"/>
    <mergeCell ref="SSL17:SSR17"/>
    <mergeCell ref="SPM17:SPS17"/>
    <mergeCell ref="SPT17:SPZ17"/>
    <mergeCell ref="SQA17:SQG17"/>
    <mergeCell ref="SQH17:SQN17"/>
    <mergeCell ref="SQO17:SQU17"/>
    <mergeCell ref="SQV17:SRB17"/>
    <mergeCell ref="SXO17:SXU17"/>
    <mergeCell ref="SXV17:SYB17"/>
    <mergeCell ref="SYC17:SYI17"/>
    <mergeCell ref="SYJ17:SYP17"/>
    <mergeCell ref="SYQ17:SYW17"/>
    <mergeCell ref="SYX17:SZD17"/>
    <mergeCell ref="SVY17:SWE17"/>
    <mergeCell ref="SWF17:SWL17"/>
    <mergeCell ref="SWM17:SWS17"/>
    <mergeCell ref="SWT17:SWZ17"/>
    <mergeCell ref="SXA17:SXG17"/>
    <mergeCell ref="SXH17:SXN17"/>
    <mergeCell ref="SUI17:SUO17"/>
    <mergeCell ref="SUP17:SUV17"/>
    <mergeCell ref="SUW17:SVC17"/>
    <mergeCell ref="SVD17:SVJ17"/>
    <mergeCell ref="SVK17:SVQ17"/>
    <mergeCell ref="SVR17:SVX17"/>
    <mergeCell ref="TCK17:TCQ17"/>
    <mergeCell ref="TCR17:TCX17"/>
    <mergeCell ref="TCY17:TDE17"/>
    <mergeCell ref="TDF17:TDL17"/>
    <mergeCell ref="TDM17:TDS17"/>
    <mergeCell ref="TDT17:TDZ17"/>
    <mergeCell ref="TAU17:TBA17"/>
    <mergeCell ref="TBB17:TBH17"/>
    <mergeCell ref="TBI17:TBO17"/>
    <mergeCell ref="TBP17:TBV17"/>
    <mergeCell ref="TBW17:TCC17"/>
    <mergeCell ref="TCD17:TCJ17"/>
    <mergeCell ref="SZE17:SZK17"/>
    <mergeCell ref="SZL17:SZR17"/>
    <mergeCell ref="SZS17:SZY17"/>
    <mergeCell ref="SZZ17:TAF17"/>
    <mergeCell ref="TAG17:TAM17"/>
    <mergeCell ref="TAN17:TAT17"/>
    <mergeCell ref="THG17:THM17"/>
    <mergeCell ref="THN17:THT17"/>
    <mergeCell ref="THU17:TIA17"/>
    <mergeCell ref="TIB17:TIH17"/>
    <mergeCell ref="TII17:TIO17"/>
    <mergeCell ref="TIP17:TIV17"/>
    <mergeCell ref="TFQ17:TFW17"/>
    <mergeCell ref="TFX17:TGD17"/>
    <mergeCell ref="TGE17:TGK17"/>
    <mergeCell ref="TGL17:TGR17"/>
    <mergeCell ref="TGS17:TGY17"/>
    <mergeCell ref="TGZ17:THF17"/>
    <mergeCell ref="TEA17:TEG17"/>
    <mergeCell ref="TEH17:TEN17"/>
    <mergeCell ref="TEO17:TEU17"/>
    <mergeCell ref="TEV17:TFB17"/>
    <mergeCell ref="TFC17:TFI17"/>
    <mergeCell ref="TFJ17:TFP17"/>
    <mergeCell ref="TMC17:TMI17"/>
    <mergeCell ref="TMJ17:TMP17"/>
    <mergeCell ref="TMQ17:TMW17"/>
    <mergeCell ref="TMX17:TND17"/>
    <mergeCell ref="TNE17:TNK17"/>
    <mergeCell ref="TNL17:TNR17"/>
    <mergeCell ref="TKM17:TKS17"/>
    <mergeCell ref="TKT17:TKZ17"/>
    <mergeCell ref="TLA17:TLG17"/>
    <mergeCell ref="TLH17:TLN17"/>
    <mergeCell ref="TLO17:TLU17"/>
    <mergeCell ref="TLV17:TMB17"/>
    <mergeCell ref="TIW17:TJC17"/>
    <mergeCell ref="TJD17:TJJ17"/>
    <mergeCell ref="TJK17:TJQ17"/>
    <mergeCell ref="TJR17:TJX17"/>
    <mergeCell ref="TJY17:TKE17"/>
    <mergeCell ref="TKF17:TKL17"/>
    <mergeCell ref="TQY17:TRE17"/>
    <mergeCell ref="TRF17:TRL17"/>
    <mergeCell ref="TRM17:TRS17"/>
    <mergeCell ref="TRT17:TRZ17"/>
    <mergeCell ref="TSA17:TSG17"/>
    <mergeCell ref="TSH17:TSN17"/>
    <mergeCell ref="TPI17:TPO17"/>
    <mergeCell ref="TPP17:TPV17"/>
    <mergeCell ref="TPW17:TQC17"/>
    <mergeCell ref="TQD17:TQJ17"/>
    <mergeCell ref="TQK17:TQQ17"/>
    <mergeCell ref="TQR17:TQX17"/>
    <mergeCell ref="TNS17:TNY17"/>
    <mergeCell ref="TNZ17:TOF17"/>
    <mergeCell ref="TOG17:TOM17"/>
    <mergeCell ref="TON17:TOT17"/>
    <mergeCell ref="TOU17:TPA17"/>
    <mergeCell ref="TPB17:TPH17"/>
    <mergeCell ref="TVU17:TWA17"/>
    <mergeCell ref="TWB17:TWH17"/>
    <mergeCell ref="TWI17:TWO17"/>
    <mergeCell ref="TWP17:TWV17"/>
    <mergeCell ref="TWW17:TXC17"/>
    <mergeCell ref="TXD17:TXJ17"/>
    <mergeCell ref="TUE17:TUK17"/>
    <mergeCell ref="TUL17:TUR17"/>
    <mergeCell ref="TUS17:TUY17"/>
    <mergeCell ref="TUZ17:TVF17"/>
    <mergeCell ref="TVG17:TVM17"/>
    <mergeCell ref="TVN17:TVT17"/>
    <mergeCell ref="TSO17:TSU17"/>
    <mergeCell ref="TSV17:TTB17"/>
    <mergeCell ref="TTC17:TTI17"/>
    <mergeCell ref="TTJ17:TTP17"/>
    <mergeCell ref="TTQ17:TTW17"/>
    <mergeCell ref="TTX17:TUD17"/>
    <mergeCell ref="UAQ17:UAW17"/>
    <mergeCell ref="UAX17:UBD17"/>
    <mergeCell ref="UBE17:UBK17"/>
    <mergeCell ref="UBL17:UBR17"/>
    <mergeCell ref="UBS17:UBY17"/>
    <mergeCell ref="UBZ17:UCF17"/>
    <mergeCell ref="TZA17:TZG17"/>
    <mergeCell ref="TZH17:TZN17"/>
    <mergeCell ref="TZO17:TZU17"/>
    <mergeCell ref="TZV17:UAB17"/>
    <mergeCell ref="UAC17:UAI17"/>
    <mergeCell ref="UAJ17:UAP17"/>
    <mergeCell ref="TXK17:TXQ17"/>
    <mergeCell ref="TXR17:TXX17"/>
    <mergeCell ref="TXY17:TYE17"/>
    <mergeCell ref="TYF17:TYL17"/>
    <mergeCell ref="TYM17:TYS17"/>
    <mergeCell ref="TYT17:TYZ17"/>
    <mergeCell ref="UFM17:UFS17"/>
    <mergeCell ref="UFT17:UFZ17"/>
    <mergeCell ref="UGA17:UGG17"/>
    <mergeCell ref="UGH17:UGN17"/>
    <mergeCell ref="UGO17:UGU17"/>
    <mergeCell ref="UGV17:UHB17"/>
    <mergeCell ref="UDW17:UEC17"/>
    <mergeCell ref="UED17:UEJ17"/>
    <mergeCell ref="UEK17:UEQ17"/>
    <mergeCell ref="UER17:UEX17"/>
    <mergeCell ref="UEY17:UFE17"/>
    <mergeCell ref="UFF17:UFL17"/>
    <mergeCell ref="UCG17:UCM17"/>
    <mergeCell ref="UCN17:UCT17"/>
    <mergeCell ref="UCU17:UDA17"/>
    <mergeCell ref="UDB17:UDH17"/>
    <mergeCell ref="UDI17:UDO17"/>
    <mergeCell ref="UDP17:UDV17"/>
    <mergeCell ref="UKI17:UKO17"/>
    <mergeCell ref="UKP17:UKV17"/>
    <mergeCell ref="UKW17:ULC17"/>
    <mergeCell ref="ULD17:ULJ17"/>
    <mergeCell ref="ULK17:ULQ17"/>
    <mergeCell ref="ULR17:ULX17"/>
    <mergeCell ref="UIS17:UIY17"/>
    <mergeCell ref="UIZ17:UJF17"/>
    <mergeCell ref="UJG17:UJM17"/>
    <mergeCell ref="UJN17:UJT17"/>
    <mergeCell ref="UJU17:UKA17"/>
    <mergeCell ref="UKB17:UKH17"/>
    <mergeCell ref="UHC17:UHI17"/>
    <mergeCell ref="UHJ17:UHP17"/>
    <mergeCell ref="UHQ17:UHW17"/>
    <mergeCell ref="UHX17:UID17"/>
    <mergeCell ref="UIE17:UIK17"/>
    <mergeCell ref="UIL17:UIR17"/>
    <mergeCell ref="UPE17:UPK17"/>
    <mergeCell ref="UPL17:UPR17"/>
    <mergeCell ref="UPS17:UPY17"/>
    <mergeCell ref="UPZ17:UQF17"/>
    <mergeCell ref="UQG17:UQM17"/>
    <mergeCell ref="UQN17:UQT17"/>
    <mergeCell ref="UNO17:UNU17"/>
    <mergeCell ref="UNV17:UOB17"/>
    <mergeCell ref="UOC17:UOI17"/>
    <mergeCell ref="UOJ17:UOP17"/>
    <mergeCell ref="UOQ17:UOW17"/>
    <mergeCell ref="UOX17:UPD17"/>
    <mergeCell ref="ULY17:UME17"/>
    <mergeCell ref="UMF17:UML17"/>
    <mergeCell ref="UMM17:UMS17"/>
    <mergeCell ref="UMT17:UMZ17"/>
    <mergeCell ref="UNA17:UNG17"/>
    <mergeCell ref="UNH17:UNN17"/>
    <mergeCell ref="UUA17:UUG17"/>
    <mergeCell ref="UUH17:UUN17"/>
    <mergeCell ref="UUO17:UUU17"/>
    <mergeCell ref="UUV17:UVB17"/>
    <mergeCell ref="UVC17:UVI17"/>
    <mergeCell ref="UVJ17:UVP17"/>
    <mergeCell ref="USK17:USQ17"/>
    <mergeCell ref="USR17:USX17"/>
    <mergeCell ref="USY17:UTE17"/>
    <mergeCell ref="UTF17:UTL17"/>
    <mergeCell ref="UTM17:UTS17"/>
    <mergeCell ref="UTT17:UTZ17"/>
    <mergeCell ref="UQU17:URA17"/>
    <mergeCell ref="URB17:URH17"/>
    <mergeCell ref="URI17:URO17"/>
    <mergeCell ref="URP17:URV17"/>
    <mergeCell ref="URW17:USC17"/>
    <mergeCell ref="USD17:USJ17"/>
    <mergeCell ref="UYW17:UZC17"/>
    <mergeCell ref="UZD17:UZJ17"/>
    <mergeCell ref="UZK17:UZQ17"/>
    <mergeCell ref="UZR17:UZX17"/>
    <mergeCell ref="UZY17:VAE17"/>
    <mergeCell ref="VAF17:VAL17"/>
    <mergeCell ref="UXG17:UXM17"/>
    <mergeCell ref="UXN17:UXT17"/>
    <mergeCell ref="UXU17:UYA17"/>
    <mergeCell ref="UYB17:UYH17"/>
    <mergeCell ref="UYI17:UYO17"/>
    <mergeCell ref="UYP17:UYV17"/>
    <mergeCell ref="UVQ17:UVW17"/>
    <mergeCell ref="UVX17:UWD17"/>
    <mergeCell ref="UWE17:UWK17"/>
    <mergeCell ref="UWL17:UWR17"/>
    <mergeCell ref="UWS17:UWY17"/>
    <mergeCell ref="UWZ17:UXF17"/>
    <mergeCell ref="VDS17:VDY17"/>
    <mergeCell ref="VDZ17:VEF17"/>
    <mergeCell ref="VEG17:VEM17"/>
    <mergeCell ref="VEN17:VET17"/>
    <mergeCell ref="VEU17:VFA17"/>
    <mergeCell ref="VFB17:VFH17"/>
    <mergeCell ref="VCC17:VCI17"/>
    <mergeCell ref="VCJ17:VCP17"/>
    <mergeCell ref="VCQ17:VCW17"/>
    <mergeCell ref="VCX17:VDD17"/>
    <mergeCell ref="VDE17:VDK17"/>
    <mergeCell ref="VDL17:VDR17"/>
    <mergeCell ref="VAM17:VAS17"/>
    <mergeCell ref="VAT17:VAZ17"/>
    <mergeCell ref="VBA17:VBG17"/>
    <mergeCell ref="VBH17:VBN17"/>
    <mergeCell ref="VBO17:VBU17"/>
    <mergeCell ref="VBV17:VCB17"/>
    <mergeCell ref="VIO17:VIU17"/>
    <mergeCell ref="VIV17:VJB17"/>
    <mergeCell ref="VJC17:VJI17"/>
    <mergeCell ref="VJJ17:VJP17"/>
    <mergeCell ref="VJQ17:VJW17"/>
    <mergeCell ref="VJX17:VKD17"/>
    <mergeCell ref="VGY17:VHE17"/>
    <mergeCell ref="VHF17:VHL17"/>
    <mergeCell ref="VHM17:VHS17"/>
    <mergeCell ref="VHT17:VHZ17"/>
    <mergeCell ref="VIA17:VIG17"/>
    <mergeCell ref="VIH17:VIN17"/>
    <mergeCell ref="VFI17:VFO17"/>
    <mergeCell ref="VFP17:VFV17"/>
    <mergeCell ref="VFW17:VGC17"/>
    <mergeCell ref="VGD17:VGJ17"/>
    <mergeCell ref="VGK17:VGQ17"/>
    <mergeCell ref="VGR17:VGX17"/>
    <mergeCell ref="VNK17:VNQ17"/>
    <mergeCell ref="VNR17:VNX17"/>
    <mergeCell ref="VNY17:VOE17"/>
    <mergeCell ref="VOF17:VOL17"/>
    <mergeCell ref="VOM17:VOS17"/>
    <mergeCell ref="VOT17:VOZ17"/>
    <mergeCell ref="VLU17:VMA17"/>
    <mergeCell ref="VMB17:VMH17"/>
    <mergeCell ref="VMI17:VMO17"/>
    <mergeCell ref="VMP17:VMV17"/>
    <mergeCell ref="VMW17:VNC17"/>
    <mergeCell ref="VND17:VNJ17"/>
    <mergeCell ref="VKE17:VKK17"/>
    <mergeCell ref="VKL17:VKR17"/>
    <mergeCell ref="VKS17:VKY17"/>
    <mergeCell ref="VKZ17:VLF17"/>
    <mergeCell ref="VLG17:VLM17"/>
    <mergeCell ref="VLN17:VLT17"/>
    <mergeCell ref="VSG17:VSM17"/>
    <mergeCell ref="VSN17:VST17"/>
    <mergeCell ref="VSU17:VTA17"/>
    <mergeCell ref="VTB17:VTH17"/>
    <mergeCell ref="VTI17:VTO17"/>
    <mergeCell ref="VTP17:VTV17"/>
    <mergeCell ref="VQQ17:VQW17"/>
    <mergeCell ref="VQX17:VRD17"/>
    <mergeCell ref="VRE17:VRK17"/>
    <mergeCell ref="VRL17:VRR17"/>
    <mergeCell ref="VRS17:VRY17"/>
    <mergeCell ref="VRZ17:VSF17"/>
    <mergeCell ref="VPA17:VPG17"/>
    <mergeCell ref="VPH17:VPN17"/>
    <mergeCell ref="VPO17:VPU17"/>
    <mergeCell ref="VPV17:VQB17"/>
    <mergeCell ref="VQC17:VQI17"/>
    <mergeCell ref="VQJ17:VQP17"/>
    <mergeCell ref="VXC17:VXI17"/>
    <mergeCell ref="VXJ17:VXP17"/>
    <mergeCell ref="VXQ17:VXW17"/>
    <mergeCell ref="VXX17:VYD17"/>
    <mergeCell ref="VYE17:VYK17"/>
    <mergeCell ref="VYL17:VYR17"/>
    <mergeCell ref="VVM17:VVS17"/>
    <mergeCell ref="VVT17:VVZ17"/>
    <mergeCell ref="VWA17:VWG17"/>
    <mergeCell ref="VWH17:VWN17"/>
    <mergeCell ref="VWO17:VWU17"/>
    <mergeCell ref="VWV17:VXB17"/>
    <mergeCell ref="VTW17:VUC17"/>
    <mergeCell ref="VUD17:VUJ17"/>
    <mergeCell ref="VUK17:VUQ17"/>
    <mergeCell ref="VUR17:VUX17"/>
    <mergeCell ref="VUY17:VVE17"/>
    <mergeCell ref="VVF17:VVL17"/>
    <mergeCell ref="WBY17:WCE17"/>
    <mergeCell ref="WCF17:WCL17"/>
    <mergeCell ref="WCM17:WCS17"/>
    <mergeCell ref="WCT17:WCZ17"/>
    <mergeCell ref="WDA17:WDG17"/>
    <mergeCell ref="WDH17:WDN17"/>
    <mergeCell ref="WAI17:WAO17"/>
    <mergeCell ref="WAP17:WAV17"/>
    <mergeCell ref="WAW17:WBC17"/>
    <mergeCell ref="WBD17:WBJ17"/>
    <mergeCell ref="WBK17:WBQ17"/>
    <mergeCell ref="WBR17:WBX17"/>
    <mergeCell ref="VYS17:VYY17"/>
    <mergeCell ref="VYZ17:VZF17"/>
    <mergeCell ref="VZG17:VZM17"/>
    <mergeCell ref="VZN17:VZT17"/>
    <mergeCell ref="VZU17:WAA17"/>
    <mergeCell ref="WAB17:WAH17"/>
    <mergeCell ref="WGU17:WHA17"/>
    <mergeCell ref="WHB17:WHH17"/>
    <mergeCell ref="WHI17:WHO17"/>
    <mergeCell ref="WHP17:WHV17"/>
    <mergeCell ref="WHW17:WIC17"/>
    <mergeCell ref="WID17:WIJ17"/>
    <mergeCell ref="WFE17:WFK17"/>
    <mergeCell ref="WFL17:WFR17"/>
    <mergeCell ref="WFS17:WFY17"/>
    <mergeCell ref="WFZ17:WGF17"/>
    <mergeCell ref="WGG17:WGM17"/>
    <mergeCell ref="WGN17:WGT17"/>
    <mergeCell ref="WDO17:WDU17"/>
    <mergeCell ref="WDV17:WEB17"/>
    <mergeCell ref="WEC17:WEI17"/>
    <mergeCell ref="WEJ17:WEP17"/>
    <mergeCell ref="WEQ17:WEW17"/>
    <mergeCell ref="WEX17:WFD17"/>
    <mergeCell ref="WLQ17:WLW17"/>
    <mergeCell ref="WLX17:WMD17"/>
    <mergeCell ref="WME17:WMK17"/>
    <mergeCell ref="WML17:WMR17"/>
    <mergeCell ref="WMS17:WMY17"/>
    <mergeCell ref="WMZ17:WNF17"/>
    <mergeCell ref="WKA17:WKG17"/>
    <mergeCell ref="WKH17:WKN17"/>
    <mergeCell ref="WKO17:WKU17"/>
    <mergeCell ref="WKV17:WLB17"/>
    <mergeCell ref="WLC17:WLI17"/>
    <mergeCell ref="WLJ17:WLP17"/>
    <mergeCell ref="WIK17:WIQ17"/>
    <mergeCell ref="WIR17:WIX17"/>
    <mergeCell ref="WIY17:WJE17"/>
    <mergeCell ref="WJF17:WJL17"/>
    <mergeCell ref="WJM17:WJS17"/>
    <mergeCell ref="WJT17:WJZ17"/>
    <mergeCell ref="WQM17:WQS17"/>
    <mergeCell ref="WQT17:WQZ17"/>
    <mergeCell ref="WRA17:WRG17"/>
    <mergeCell ref="WRH17:WRN17"/>
    <mergeCell ref="WRO17:WRU17"/>
    <mergeCell ref="WRV17:WSB17"/>
    <mergeCell ref="WOW17:WPC17"/>
    <mergeCell ref="WPD17:WPJ17"/>
    <mergeCell ref="WPK17:WPQ17"/>
    <mergeCell ref="WPR17:WPX17"/>
    <mergeCell ref="WPY17:WQE17"/>
    <mergeCell ref="WQF17:WQL17"/>
    <mergeCell ref="WNG17:WNM17"/>
    <mergeCell ref="WNN17:WNT17"/>
    <mergeCell ref="WNU17:WOA17"/>
    <mergeCell ref="WOB17:WOH17"/>
    <mergeCell ref="WOI17:WOO17"/>
    <mergeCell ref="WOP17:WOV17"/>
    <mergeCell ref="WXT17:WXZ17"/>
    <mergeCell ref="WYA17:WYG17"/>
    <mergeCell ref="WYH17:WYN17"/>
    <mergeCell ref="WVI17:WVO17"/>
    <mergeCell ref="WVP17:WVV17"/>
    <mergeCell ref="WVW17:WWC17"/>
    <mergeCell ref="WWD17:WWJ17"/>
    <mergeCell ref="WWK17:WWQ17"/>
    <mergeCell ref="WWR17:WWX17"/>
    <mergeCell ref="WTS17:WTY17"/>
    <mergeCell ref="WTZ17:WUF17"/>
    <mergeCell ref="WUG17:WUM17"/>
    <mergeCell ref="WUN17:WUT17"/>
    <mergeCell ref="WUU17:WVA17"/>
    <mergeCell ref="WVB17:WVH17"/>
    <mergeCell ref="WSC17:WSI17"/>
    <mergeCell ref="WSJ17:WSP17"/>
    <mergeCell ref="WSQ17:WSW17"/>
    <mergeCell ref="WSX17:WTD17"/>
    <mergeCell ref="WTE17:WTK17"/>
    <mergeCell ref="WTL17:WTR17"/>
    <mergeCell ref="XFA17:XFD17"/>
    <mergeCell ref="A18:G18"/>
    <mergeCell ref="A19:G19"/>
    <mergeCell ref="A20:G20"/>
    <mergeCell ref="A21:G21"/>
    <mergeCell ref="XDK17:XDQ17"/>
    <mergeCell ref="XDR17:XDX17"/>
    <mergeCell ref="XDY17:XEE17"/>
    <mergeCell ref="XEF17:XEL17"/>
    <mergeCell ref="XEM17:XES17"/>
    <mergeCell ref="XET17:XEZ17"/>
    <mergeCell ref="XBU17:XCA17"/>
    <mergeCell ref="XCB17:XCH17"/>
    <mergeCell ref="XCI17:XCO17"/>
    <mergeCell ref="XCP17:XCV17"/>
    <mergeCell ref="XCW17:XDC17"/>
    <mergeCell ref="XDD17:XDJ17"/>
    <mergeCell ref="XAE17:XAK17"/>
    <mergeCell ref="XAL17:XAR17"/>
    <mergeCell ref="XAS17:XAY17"/>
    <mergeCell ref="XAZ17:XBF17"/>
    <mergeCell ref="XBG17:XBM17"/>
    <mergeCell ref="XBN17:XBT17"/>
    <mergeCell ref="WYO17:WYU17"/>
    <mergeCell ref="WYV17:WZB17"/>
    <mergeCell ref="WZC17:WZI17"/>
    <mergeCell ref="WZJ17:WZP17"/>
    <mergeCell ref="WZQ17:WZW17"/>
    <mergeCell ref="WZX17:XAD17"/>
    <mergeCell ref="WWY17:WXE17"/>
    <mergeCell ref="WXF17:WXL17"/>
    <mergeCell ref="WXM17:WXS17"/>
  </mergeCells>
  <printOptions horizontalCentered="1" verticalCentered="1"/>
  <pageMargins left="0.25" right="0.25" top="0.5" bottom="0.5"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4"/>
  <sheetViews>
    <sheetView topLeftCell="A10" zoomScale="85" zoomScaleNormal="85" workbookViewId="0">
      <selection activeCell="U65" sqref="U65"/>
    </sheetView>
  </sheetViews>
  <sheetFormatPr defaultColWidth="9.42578125" defaultRowHeight="12.75"/>
  <cols>
    <col min="1" max="1" width="41.5703125"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2" customWidth="1"/>
    <col min="9" max="9" width="2.42578125" customWidth="1"/>
    <col min="10" max="10" width="6.5703125" customWidth="1"/>
    <col min="11" max="11" width="9.85546875" customWidth="1"/>
    <col min="12" max="12" width="10.5703125" customWidth="1"/>
    <col min="13" max="13" width="9.85546875" customWidth="1"/>
    <col min="14" max="14" width="9.5703125" customWidth="1"/>
    <col min="15" max="15" width="15.140625" bestFit="1" customWidth="1"/>
    <col min="16" max="16" width="12.85546875" customWidth="1"/>
    <col min="17" max="17" width="1.5703125" customWidth="1"/>
    <col min="18" max="18" width="6.5703125" customWidth="1"/>
    <col min="19" max="19" width="10.42578125" customWidth="1"/>
    <col min="20" max="20" width="10.42578125" bestFit="1" customWidth="1"/>
    <col min="21" max="21" width="9.85546875" customWidth="1"/>
    <col min="22" max="22" width="9.5703125" customWidth="1"/>
    <col min="23" max="23" width="13.85546875" bestFit="1" customWidth="1"/>
    <col min="24" max="24" width="13.42578125" customWidth="1"/>
    <col min="25" max="25" width="2.42578125" customWidth="1"/>
    <col min="26" max="26" width="6.5703125" customWidth="1"/>
    <col min="27" max="29" width="8.5703125" customWidth="1"/>
    <col min="30" max="31" width="9.5703125" customWidth="1"/>
    <col min="32" max="32" width="12.5703125" customWidth="1"/>
  </cols>
  <sheetData>
    <row r="1" spans="1:33" ht="15.75">
      <c r="A1" s="985" t="s">
        <v>61</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row>
    <row r="2" spans="1:33" ht="15.75" customHeight="1">
      <c r="A2" s="957" t="s">
        <v>1</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row>
    <row r="3" spans="1:33" ht="15.75" customHeight="1">
      <c r="A3" s="959" t="s">
        <v>2</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row>
    <row r="4" spans="1:33" ht="15.75" customHeight="1" thickBot="1">
      <c r="A4" s="110"/>
      <c r="B4" s="110"/>
      <c r="C4" s="111"/>
      <c r="D4" s="111"/>
      <c r="E4" s="111"/>
      <c r="F4" s="111"/>
      <c r="G4" s="111"/>
      <c r="H4" s="111"/>
      <c r="I4" s="111"/>
      <c r="J4" s="112"/>
      <c r="K4" s="112"/>
      <c r="L4" s="112"/>
      <c r="M4" s="112"/>
      <c r="N4" s="112"/>
      <c r="O4" s="112"/>
      <c r="P4" s="112"/>
      <c r="Q4" s="112"/>
      <c r="R4" s="112"/>
      <c r="S4" s="112"/>
      <c r="T4" s="112"/>
      <c r="U4" s="112"/>
      <c r="V4" s="112"/>
      <c r="W4" s="112"/>
      <c r="X4" s="112"/>
      <c r="Y4" s="112"/>
      <c r="Z4" s="112"/>
      <c r="AA4" s="112"/>
      <c r="AB4" s="112"/>
      <c r="AC4" s="112"/>
      <c r="AD4" s="112"/>
      <c r="AE4" s="112"/>
      <c r="AF4" s="112"/>
      <c r="AG4" s="112"/>
    </row>
    <row r="5" spans="1:33" ht="15.75" customHeight="1" thickBot="1">
      <c r="A5" s="113"/>
      <c r="B5" s="982" t="s">
        <v>62</v>
      </c>
      <c r="C5" s="983"/>
      <c r="D5" s="983"/>
      <c r="E5" s="983"/>
      <c r="F5" s="983"/>
      <c r="G5" s="983"/>
      <c r="H5" s="983"/>
      <c r="I5" s="530"/>
      <c r="J5" s="982" t="s">
        <v>63</v>
      </c>
      <c r="K5" s="983"/>
      <c r="L5" s="983"/>
      <c r="M5" s="983"/>
      <c r="N5" s="983"/>
      <c r="O5" s="983"/>
      <c r="P5" s="983"/>
      <c r="Q5" s="530"/>
      <c r="R5" s="982" t="s">
        <v>64</v>
      </c>
      <c r="S5" s="983"/>
      <c r="T5" s="983"/>
      <c r="U5" s="983"/>
      <c r="V5" s="983"/>
      <c r="W5" s="983"/>
      <c r="X5" s="983"/>
      <c r="Y5" s="530"/>
      <c r="Z5" s="982" t="s">
        <v>65</v>
      </c>
      <c r="AA5" s="983"/>
      <c r="AB5" s="983"/>
      <c r="AC5" s="983"/>
      <c r="AD5" s="983"/>
      <c r="AE5" s="983"/>
      <c r="AF5" s="984"/>
    </row>
    <row r="6" spans="1:33" ht="12.75" customHeight="1" thickBot="1">
      <c r="A6" s="531"/>
      <c r="B6" s="531"/>
      <c r="C6" s="989" t="s">
        <v>66</v>
      </c>
      <c r="D6" s="990"/>
      <c r="E6" s="990"/>
      <c r="F6" s="990"/>
      <c r="G6" s="990"/>
      <c r="H6" s="991"/>
      <c r="I6" s="132"/>
      <c r="J6" s="531"/>
      <c r="K6" s="979" t="s">
        <v>66</v>
      </c>
      <c r="L6" s="980"/>
      <c r="M6" s="980"/>
      <c r="N6" s="980"/>
      <c r="O6" s="980"/>
      <c r="P6" s="981"/>
      <c r="Q6" s="132"/>
      <c r="R6" s="531"/>
      <c r="S6" s="979" t="s">
        <v>66</v>
      </c>
      <c r="T6" s="980"/>
      <c r="U6" s="980"/>
      <c r="V6" s="980"/>
      <c r="W6" s="980"/>
      <c r="X6" s="981"/>
      <c r="Y6" s="132"/>
      <c r="Z6" s="114"/>
      <c r="AA6" s="973" t="s">
        <v>66</v>
      </c>
      <c r="AB6" s="974"/>
      <c r="AC6" s="974"/>
      <c r="AD6" s="974"/>
      <c r="AE6" s="974"/>
      <c r="AF6" s="975"/>
    </row>
    <row r="7" spans="1:33" ht="38.25">
      <c r="A7" s="115" t="s">
        <v>67</v>
      </c>
      <c r="B7" s="116" t="s">
        <v>68</v>
      </c>
      <c r="C7" s="549" t="s">
        <v>69</v>
      </c>
      <c r="D7" s="549" t="s">
        <v>70</v>
      </c>
      <c r="E7" s="549" t="s">
        <v>71</v>
      </c>
      <c r="F7" s="549" t="s">
        <v>72</v>
      </c>
      <c r="G7" s="550" t="s">
        <v>73</v>
      </c>
      <c r="H7" s="549" t="s">
        <v>74</v>
      </c>
      <c r="I7" s="132"/>
      <c r="J7" s="116" t="s">
        <v>68</v>
      </c>
      <c r="K7" s="549" t="s">
        <v>69</v>
      </c>
      <c r="L7" s="549" t="s">
        <v>75</v>
      </c>
      <c r="M7" s="549" t="s">
        <v>76</v>
      </c>
      <c r="N7" s="549" t="s">
        <v>77</v>
      </c>
      <c r="O7" s="550" t="s">
        <v>78</v>
      </c>
      <c r="P7" s="549" t="s">
        <v>74</v>
      </c>
      <c r="Q7" s="132"/>
      <c r="R7" s="116" t="s">
        <v>68</v>
      </c>
      <c r="S7" s="549" t="s">
        <v>69</v>
      </c>
      <c r="T7" s="549" t="s">
        <v>75</v>
      </c>
      <c r="U7" s="549" t="s">
        <v>76</v>
      </c>
      <c r="V7" s="549" t="s">
        <v>77</v>
      </c>
      <c r="W7" s="550" t="s">
        <v>78</v>
      </c>
      <c r="X7" s="549" t="s">
        <v>74</v>
      </c>
      <c r="Y7" s="132"/>
      <c r="Z7" s="116" t="s">
        <v>68</v>
      </c>
      <c r="AA7" s="549" t="s">
        <v>69</v>
      </c>
      <c r="AB7" s="549" t="s">
        <v>75</v>
      </c>
      <c r="AC7" s="549" t="s">
        <v>76</v>
      </c>
      <c r="AD7" s="549" t="s">
        <v>77</v>
      </c>
      <c r="AE7" s="550" t="s">
        <v>78</v>
      </c>
      <c r="AF7" s="549" t="s">
        <v>74</v>
      </c>
    </row>
    <row r="8" spans="1:33" ht="12.75" customHeight="1">
      <c r="A8" s="117" t="s">
        <v>3</v>
      </c>
      <c r="B8" s="121"/>
      <c r="C8" s="347" t="s">
        <v>79</v>
      </c>
      <c r="D8" s="347" t="s">
        <v>80</v>
      </c>
      <c r="E8" s="347" t="s">
        <v>81</v>
      </c>
      <c r="F8" s="347" t="s">
        <v>82</v>
      </c>
      <c r="G8" s="347" t="s">
        <v>83</v>
      </c>
      <c r="H8" s="347"/>
      <c r="I8" s="132"/>
      <c r="J8" s="121"/>
      <c r="K8" s="347"/>
      <c r="L8" s="347"/>
      <c r="M8" s="347"/>
      <c r="N8" s="347"/>
      <c r="O8" s="347"/>
      <c r="P8" s="347"/>
      <c r="Q8" s="356"/>
      <c r="R8" s="132"/>
      <c r="S8" s="347"/>
      <c r="T8" s="347"/>
      <c r="U8" s="347"/>
      <c r="V8" s="347"/>
      <c r="W8" s="347"/>
      <c r="X8" s="347"/>
      <c r="Y8" s="132"/>
      <c r="Z8" s="121"/>
      <c r="AA8" s="347"/>
      <c r="AB8" s="347"/>
      <c r="AC8" s="347"/>
      <c r="AD8" s="347"/>
      <c r="AE8" s="347"/>
      <c r="AF8" s="347"/>
    </row>
    <row r="9" spans="1:33">
      <c r="A9" s="131" t="s">
        <v>84</v>
      </c>
      <c r="B9" s="131" t="s">
        <v>85</v>
      </c>
      <c r="C9" s="348">
        <f t="shared" ref="C9:G11" si="0">K9+S9</f>
        <v>76</v>
      </c>
      <c r="D9" s="348">
        <f t="shared" si="0"/>
        <v>925</v>
      </c>
      <c r="E9" s="348">
        <f t="shared" si="0"/>
        <v>0.12025</v>
      </c>
      <c r="F9" s="348">
        <f t="shared" si="0"/>
        <v>1334</v>
      </c>
      <c r="G9" s="348">
        <f t="shared" si="0"/>
        <v>71497.08</v>
      </c>
      <c r="H9" s="374">
        <f>G9/$G$59</f>
        <v>1.2085062524979387E-2</v>
      </c>
      <c r="I9" s="132"/>
      <c r="J9" s="131" t="s">
        <v>85</v>
      </c>
      <c r="K9" s="348">
        <v>33</v>
      </c>
      <c r="L9" s="348">
        <v>370</v>
      </c>
      <c r="M9" s="348">
        <v>4.8099999999999997E-2</v>
      </c>
      <c r="N9" s="348">
        <v>585</v>
      </c>
      <c r="O9" s="361">
        <v>32190.84</v>
      </c>
      <c r="P9" s="374">
        <f t="shared" ref="P9:P11" si="1">O9/$O$59</f>
        <v>1.4142849127341537E-2</v>
      </c>
      <c r="Q9" s="356"/>
      <c r="R9" s="131" t="s">
        <v>85</v>
      </c>
      <c r="S9" s="348">
        <v>43</v>
      </c>
      <c r="T9" s="348">
        <v>555</v>
      </c>
      <c r="U9" s="348">
        <v>7.2150000000000006E-2</v>
      </c>
      <c r="V9" s="348">
        <v>749</v>
      </c>
      <c r="W9" s="358">
        <v>39306.239999999998</v>
      </c>
      <c r="X9" s="374">
        <f>W9/$W$59</f>
        <v>1.0798323245417799E-2</v>
      </c>
      <c r="Y9" s="132"/>
      <c r="Z9" s="131" t="s">
        <v>85</v>
      </c>
      <c r="AA9" s="348"/>
      <c r="AB9" s="348"/>
      <c r="AC9" s="348"/>
      <c r="AD9" s="348"/>
      <c r="AE9" s="353"/>
      <c r="AF9" s="374"/>
    </row>
    <row r="10" spans="1:33">
      <c r="A10" s="131" t="s">
        <v>86</v>
      </c>
      <c r="B10" s="131" t="s">
        <v>85</v>
      </c>
      <c r="C10" s="348">
        <f t="shared" si="0"/>
        <v>241</v>
      </c>
      <c r="D10" s="348">
        <f t="shared" si="0"/>
        <v>146371</v>
      </c>
      <c r="E10" s="348">
        <f t="shared" si="0"/>
        <v>17.564520000000002</v>
      </c>
      <c r="F10" s="348">
        <f t="shared" si="0"/>
        <v>0</v>
      </c>
      <c r="G10" s="348">
        <f t="shared" si="0"/>
        <v>223256.13</v>
      </c>
      <c r="H10" s="374">
        <f>G10/$G$59</f>
        <v>3.7736706032399175E-2</v>
      </c>
      <c r="I10" s="132"/>
      <c r="J10" s="131" t="s">
        <v>85</v>
      </c>
      <c r="K10" s="348">
        <v>130</v>
      </c>
      <c r="L10" s="348">
        <v>79381</v>
      </c>
      <c r="M10" s="348">
        <v>9.5257199999999997</v>
      </c>
      <c r="N10" s="348">
        <v>0</v>
      </c>
      <c r="O10" s="361">
        <v>119507.69</v>
      </c>
      <c r="P10" s="374">
        <f t="shared" si="1"/>
        <v>5.2504974372433365E-2</v>
      </c>
      <c r="Q10" s="356"/>
      <c r="R10" s="131" t="s">
        <v>85</v>
      </c>
      <c r="S10" s="348">
        <v>111</v>
      </c>
      <c r="T10" s="348">
        <v>66990</v>
      </c>
      <c r="U10" s="348">
        <v>8.0388000000000002</v>
      </c>
      <c r="V10" s="348">
        <v>0</v>
      </c>
      <c r="W10" s="359">
        <v>103748.44</v>
      </c>
      <c r="X10" s="374">
        <f t="shared" ref="X10:X57" si="2">W10/$W$59</f>
        <v>2.8502069679720927E-2</v>
      </c>
      <c r="Y10" s="132"/>
      <c r="Z10" s="131" t="s">
        <v>85</v>
      </c>
      <c r="AA10" s="348"/>
      <c r="AB10" s="348"/>
      <c r="AC10" s="348"/>
      <c r="AD10" s="348"/>
      <c r="AE10" s="353"/>
      <c r="AF10" s="374"/>
    </row>
    <row r="11" spans="1:33" ht="12.75" customHeight="1">
      <c r="A11" s="131" t="s">
        <v>87</v>
      </c>
      <c r="B11" s="131" t="s">
        <v>85</v>
      </c>
      <c r="C11" s="348">
        <f t="shared" si="0"/>
        <v>0</v>
      </c>
      <c r="D11" s="348">
        <f t="shared" si="0"/>
        <v>0</v>
      </c>
      <c r="E11" s="348">
        <f t="shared" si="0"/>
        <v>0</v>
      </c>
      <c r="F11" s="348">
        <f t="shared" si="0"/>
        <v>0</v>
      </c>
      <c r="G11" s="348">
        <f t="shared" si="0"/>
        <v>0</v>
      </c>
      <c r="H11" s="374">
        <f>G11/$G$59</f>
        <v>0</v>
      </c>
      <c r="I11" s="132"/>
      <c r="J11" s="131" t="s">
        <v>85</v>
      </c>
      <c r="K11" s="348">
        <v>0</v>
      </c>
      <c r="L11" s="348">
        <v>0</v>
      </c>
      <c r="M11" s="348">
        <v>0</v>
      </c>
      <c r="N11" s="348">
        <v>0</v>
      </c>
      <c r="O11" s="361">
        <v>0</v>
      </c>
      <c r="P11" s="374">
        <f t="shared" si="1"/>
        <v>0</v>
      </c>
      <c r="Q11" s="356"/>
      <c r="R11" s="131" t="s">
        <v>85</v>
      </c>
      <c r="S11" s="348">
        <v>0</v>
      </c>
      <c r="T11" s="348">
        <v>0</v>
      </c>
      <c r="U11" s="348">
        <v>0</v>
      </c>
      <c r="V11" s="348">
        <v>0</v>
      </c>
      <c r="W11" s="358">
        <v>0</v>
      </c>
      <c r="X11" s="374">
        <f t="shared" si="2"/>
        <v>0</v>
      </c>
      <c r="Y11" s="132"/>
      <c r="Z11" s="131" t="s">
        <v>85</v>
      </c>
      <c r="AA11" s="348"/>
      <c r="AB11" s="348"/>
      <c r="AC11" s="348"/>
      <c r="AD11" s="348"/>
      <c r="AE11" s="353"/>
      <c r="AF11" s="374"/>
    </row>
    <row r="12" spans="1:33">
      <c r="A12" s="118" t="s">
        <v>13</v>
      </c>
      <c r="B12" s="132"/>
      <c r="C12" s="132"/>
      <c r="D12" s="132"/>
      <c r="E12" s="132"/>
      <c r="F12" s="132"/>
      <c r="G12" s="132"/>
      <c r="H12" s="132"/>
      <c r="I12" s="132"/>
      <c r="J12" s="132"/>
      <c r="K12" s="132"/>
      <c r="L12" s="132"/>
      <c r="M12" s="132"/>
      <c r="N12" s="132"/>
      <c r="O12" s="132"/>
      <c r="P12" s="132"/>
      <c r="Q12" s="356"/>
      <c r="R12" s="132"/>
      <c r="S12" s="132"/>
      <c r="T12" s="132"/>
      <c r="U12" s="132"/>
      <c r="V12" s="132"/>
      <c r="W12" s="339"/>
      <c r="X12" s="132"/>
      <c r="Y12" s="132"/>
      <c r="Z12" s="132"/>
      <c r="AA12" s="375"/>
      <c r="AB12" s="375"/>
      <c r="AC12" s="375"/>
      <c r="AD12" s="375"/>
      <c r="AE12" s="375"/>
      <c r="AF12" s="132"/>
    </row>
    <row r="13" spans="1:33">
      <c r="A13" s="131" t="s">
        <v>88</v>
      </c>
      <c r="B13" s="131" t="s">
        <v>89</v>
      </c>
      <c r="C13" s="348">
        <f t="shared" ref="C13:G19" si="3">K13+S13</f>
        <v>1832</v>
      </c>
      <c r="D13" s="348">
        <f t="shared" si="3"/>
        <v>9700</v>
      </c>
      <c r="E13" s="348">
        <f t="shared" si="3"/>
        <v>1.3580000000000001</v>
      </c>
      <c r="F13" s="348">
        <f t="shared" si="3"/>
        <v>5599</v>
      </c>
      <c r="G13" s="348">
        <f t="shared" si="3"/>
        <v>140297.18</v>
      </c>
      <c r="H13" s="374">
        <f t="shared" ref="H13:H19" si="4">G13/$G$59</f>
        <v>2.3714257874283641E-2</v>
      </c>
      <c r="I13" s="132"/>
      <c r="J13" s="131" t="s">
        <v>89</v>
      </c>
      <c r="K13" s="348">
        <v>653</v>
      </c>
      <c r="L13" s="348">
        <v>4003</v>
      </c>
      <c r="M13" s="348">
        <v>0.56042000000000003</v>
      </c>
      <c r="N13" s="348">
        <v>1853</v>
      </c>
      <c r="O13" s="353">
        <v>57636.11</v>
      </c>
      <c r="P13" s="374">
        <f t="shared" ref="P13:P57" si="5">O13/$O$59</f>
        <v>2.532207323626413E-2</v>
      </c>
      <c r="Q13" s="356"/>
      <c r="R13" s="131" t="s">
        <v>89</v>
      </c>
      <c r="S13" s="348">
        <v>1179</v>
      </c>
      <c r="T13" s="348">
        <v>5697</v>
      </c>
      <c r="U13" s="348">
        <v>0.79757999999999996</v>
      </c>
      <c r="V13" s="348">
        <v>3746</v>
      </c>
      <c r="W13" s="359">
        <v>82661.070000000007</v>
      </c>
      <c r="X13" s="374">
        <f t="shared" ref="X13:X19" si="6">W13/$W$59</f>
        <v>2.2708886774011151E-2</v>
      </c>
      <c r="Y13" s="132"/>
      <c r="Z13" s="131" t="s">
        <v>89</v>
      </c>
      <c r="AA13" s="348"/>
      <c r="AB13" s="348"/>
      <c r="AC13" s="348"/>
      <c r="AD13" s="348"/>
      <c r="AE13" s="353"/>
      <c r="AF13" s="374"/>
    </row>
    <row r="14" spans="1:33">
      <c r="A14" s="131" t="s">
        <v>90</v>
      </c>
      <c r="B14" s="131" t="s">
        <v>89</v>
      </c>
      <c r="C14" s="348">
        <f t="shared" si="3"/>
        <v>235</v>
      </c>
      <c r="D14" s="348">
        <f t="shared" si="3"/>
        <v>0</v>
      </c>
      <c r="E14" s="348">
        <f t="shared" si="3"/>
        <v>0</v>
      </c>
      <c r="F14" s="348">
        <f t="shared" si="3"/>
        <v>92</v>
      </c>
      <c r="G14" s="348">
        <f t="shared" si="3"/>
        <v>16505.09</v>
      </c>
      <c r="H14" s="374">
        <f t="shared" si="4"/>
        <v>2.7898348384355282E-3</v>
      </c>
      <c r="I14" s="132"/>
      <c r="J14" s="131" t="s">
        <v>89</v>
      </c>
      <c r="K14" s="348">
        <v>126</v>
      </c>
      <c r="L14" s="348">
        <v>0</v>
      </c>
      <c r="M14" s="348">
        <v>0</v>
      </c>
      <c r="N14" s="348">
        <v>68</v>
      </c>
      <c r="O14" s="353">
        <v>9076.44</v>
      </c>
      <c r="P14" s="374">
        <f t="shared" si="5"/>
        <v>3.9876785300839565E-3</v>
      </c>
      <c r="Q14" s="356"/>
      <c r="R14" s="131" t="s">
        <v>89</v>
      </c>
      <c r="S14" s="348">
        <v>109</v>
      </c>
      <c r="T14" s="348">
        <v>0</v>
      </c>
      <c r="U14" s="348">
        <v>0</v>
      </c>
      <c r="V14" s="348">
        <v>24</v>
      </c>
      <c r="W14" s="359">
        <v>7428.65</v>
      </c>
      <c r="X14" s="374">
        <f t="shared" si="6"/>
        <v>2.0408200829454288E-3</v>
      </c>
      <c r="Y14" s="132"/>
      <c r="Z14" s="131" t="s">
        <v>89</v>
      </c>
      <c r="AA14" s="348"/>
      <c r="AB14" s="348"/>
      <c r="AC14" s="348"/>
      <c r="AD14" s="348"/>
      <c r="AE14" s="353"/>
      <c r="AF14" s="374"/>
    </row>
    <row r="15" spans="1:33">
      <c r="A15" s="131" t="s">
        <v>91</v>
      </c>
      <c r="B15" s="131" t="s">
        <v>89</v>
      </c>
      <c r="C15" s="348">
        <f t="shared" si="3"/>
        <v>799</v>
      </c>
      <c r="D15" s="348">
        <f t="shared" si="3"/>
        <v>0</v>
      </c>
      <c r="E15" s="348">
        <f t="shared" si="3"/>
        <v>0</v>
      </c>
      <c r="F15" s="348">
        <f t="shared" si="3"/>
        <v>19431</v>
      </c>
      <c r="G15" s="348">
        <f t="shared" si="3"/>
        <v>575533.55000000005</v>
      </c>
      <c r="H15" s="374">
        <f t="shared" si="4"/>
        <v>9.7281720274077638E-2</v>
      </c>
      <c r="I15" s="132"/>
      <c r="J15" s="131" t="s">
        <v>89</v>
      </c>
      <c r="K15" s="348">
        <v>349</v>
      </c>
      <c r="L15" s="348">
        <v>0</v>
      </c>
      <c r="M15" s="348">
        <v>0</v>
      </c>
      <c r="N15" s="348">
        <v>8827</v>
      </c>
      <c r="O15" s="353">
        <v>230944.82</v>
      </c>
      <c r="P15" s="374">
        <f t="shared" si="5"/>
        <v>0.10146419745496074</v>
      </c>
      <c r="Q15" s="356"/>
      <c r="R15" s="131" t="s">
        <v>89</v>
      </c>
      <c r="S15" s="348">
        <v>450</v>
      </c>
      <c r="T15" s="348">
        <v>0</v>
      </c>
      <c r="U15" s="348">
        <v>0</v>
      </c>
      <c r="V15" s="348">
        <v>10604</v>
      </c>
      <c r="W15" s="359">
        <v>344588.73</v>
      </c>
      <c r="X15" s="374">
        <f t="shared" si="6"/>
        <v>9.4666406485789487E-2</v>
      </c>
      <c r="Y15" s="132"/>
      <c r="Z15" s="131" t="s">
        <v>89</v>
      </c>
      <c r="AA15" s="348"/>
      <c r="AB15" s="348"/>
      <c r="AC15" s="348"/>
      <c r="AD15" s="348"/>
      <c r="AE15" s="353"/>
      <c r="AF15" s="374"/>
    </row>
    <row r="16" spans="1:33">
      <c r="A16" s="131" t="s">
        <v>92</v>
      </c>
      <c r="B16" s="131" t="s">
        <v>89</v>
      </c>
      <c r="C16" s="348">
        <f t="shared" si="3"/>
        <v>64</v>
      </c>
      <c r="D16" s="348">
        <f t="shared" si="3"/>
        <v>274.5</v>
      </c>
      <c r="E16" s="348">
        <f t="shared" si="3"/>
        <v>3.8429999999999999E-2</v>
      </c>
      <c r="F16" s="348">
        <f t="shared" si="3"/>
        <v>368.2</v>
      </c>
      <c r="G16" s="348">
        <f t="shared" si="3"/>
        <v>5801.25</v>
      </c>
      <c r="H16" s="374">
        <f t="shared" si="4"/>
        <v>9.8057807358058083E-4</v>
      </c>
      <c r="I16" s="132"/>
      <c r="J16" s="131" t="s">
        <v>89</v>
      </c>
      <c r="K16" s="348">
        <v>20</v>
      </c>
      <c r="L16" s="348">
        <v>0</v>
      </c>
      <c r="M16" s="348">
        <v>0</v>
      </c>
      <c r="N16" s="348">
        <v>120.52</v>
      </c>
      <c r="O16" s="353">
        <v>1706.25</v>
      </c>
      <c r="P16" s="374">
        <f t="shared" si="5"/>
        <v>7.4963052606041023E-4</v>
      </c>
      <c r="Q16" s="356"/>
      <c r="R16" s="131" t="s">
        <v>89</v>
      </c>
      <c r="S16" s="348">
        <v>44</v>
      </c>
      <c r="T16" s="348">
        <v>274.5</v>
      </c>
      <c r="U16" s="348">
        <v>3.8429999999999999E-2</v>
      </c>
      <c r="V16" s="348">
        <v>247.68</v>
      </c>
      <c r="W16" s="359">
        <v>4095</v>
      </c>
      <c r="X16" s="374">
        <f t="shared" si="6"/>
        <v>1.1249901717891584E-3</v>
      </c>
      <c r="Y16" s="132"/>
      <c r="Z16" s="131" t="s">
        <v>89</v>
      </c>
      <c r="AA16" s="348"/>
      <c r="AB16" s="348"/>
      <c r="AC16" s="348"/>
      <c r="AD16" s="348"/>
      <c r="AE16" s="353"/>
      <c r="AF16" s="374"/>
    </row>
    <row r="17" spans="1:32">
      <c r="A17" s="131" t="s">
        <v>93</v>
      </c>
      <c r="B17" s="131" t="s">
        <v>85</v>
      </c>
      <c r="C17" s="348">
        <f t="shared" si="3"/>
        <v>0</v>
      </c>
      <c r="D17" s="348">
        <f t="shared" si="3"/>
        <v>0</v>
      </c>
      <c r="E17" s="348">
        <f t="shared" si="3"/>
        <v>0</v>
      </c>
      <c r="F17" s="348">
        <f t="shared" si="3"/>
        <v>0</v>
      </c>
      <c r="G17" s="348">
        <f t="shared" si="3"/>
        <v>0</v>
      </c>
      <c r="H17" s="374">
        <f t="shared" si="4"/>
        <v>0</v>
      </c>
      <c r="I17" s="132"/>
      <c r="J17" s="131" t="s">
        <v>85</v>
      </c>
      <c r="K17" s="348">
        <v>0</v>
      </c>
      <c r="L17" s="348">
        <v>0</v>
      </c>
      <c r="M17" s="348">
        <v>0</v>
      </c>
      <c r="N17" s="348">
        <v>0</v>
      </c>
      <c r="O17" s="353">
        <v>0</v>
      </c>
      <c r="P17" s="374">
        <f t="shared" si="5"/>
        <v>0</v>
      </c>
      <c r="Q17" s="356"/>
      <c r="R17" s="131" t="s">
        <v>85</v>
      </c>
      <c r="S17" s="348">
        <v>0</v>
      </c>
      <c r="T17" s="348">
        <v>0</v>
      </c>
      <c r="U17" s="348">
        <v>0</v>
      </c>
      <c r="V17" s="348">
        <v>0</v>
      </c>
      <c r="W17" s="359">
        <v>0</v>
      </c>
      <c r="X17" s="374">
        <f t="shared" si="6"/>
        <v>0</v>
      </c>
      <c r="Y17" s="132"/>
      <c r="Z17" s="131" t="s">
        <v>85</v>
      </c>
      <c r="AA17" s="348"/>
      <c r="AB17" s="348"/>
      <c r="AC17" s="348"/>
      <c r="AD17" s="348"/>
      <c r="AE17" s="353"/>
      <c r="AF17" s="374"/>
    </row>
    <row r="18" spans="1:32">
      <c r="A18" s="131" t="s">
        <v>94</v>
      </c>
      <c r="B18" s="131" t="s">
        <v>85</v>
      </c>
      <c r="C18" s="348">
        <f t="shared" si="3"/>
        <v>5</v>
      </c>
      <c r="D18" s="348">
        <f t="shared" si="3"/>
        <v>0</v>
      </c>
      <c r="E18" s="348">
        <f t="shared" si="3"/>
        <v>0</v>
      </c>
      <c r="F18" s="348">
        <f t="shared" si="3"/>
        <v>10</v>
      </c>
      <c r="G18" s="348">
        <f t="shared" si="3"/>
        <v>563.75</v>
      </c>
      <c r="H18" s="374">
        <f t="shared" si="4"/>
        <v>9.5289961470554176E-5</v>
      </c>
      <c r="I18" s="132"/>
      <c r="J18" s="131" t="s">
        <v>85</v>
      </c>
      <c r="K18" s="348">
        <v>3</v>
      </c>
      <c r="L18" s="348">
        <v>0</v>
      </c>
      <c r="M18" s="348">
        <v>0</v>
      </c>
      <c r="N18" s="348">
        <v>6</v>
      </c>
      <c r="O18" s="353">
        <v>338.25</v>
      </c>
      <c r="P18" s="374">
        <f t="shared" si="5"/>
        <v>1.4860807351790991E-4</v>
      </c>
      <c r="Q18" s="356"/>
      <c r="R18" s="131" t="s">
        <v>85</v>
      </c>
      <c r="S18" s="348">
        <v>2</v>
      </c>
      <c r="T18" s="348">
        <v>0</v>
      </c>
      <c r="U18" s="348">
        <v>0</v>
      </c>
      <c r="V18" s="348">
        <v>4</v>
      </c>
      <c r="W18" s="359">
        <v>225.5</v>
      </c>
      <c r="X18" s="374">
        <f t="shared" si="6"/>
        <v>6.1950008238939006E-5</v>
      </c>
      <c r="Y18" s="132"/>
      <c r="Z18" s="131" t="s">
        <v>85</v>
      </c>
      <c r="AA18" s="348"/>
      <c r="AB18" s="348"/>
      <c r="AC18" s="348"/>
      <c r="AD18" s="348"/>
      <c r="AE18" s="353"/>
      <c r="AF18" s="374"/>
    </row>
    <row r="19" spans="1:32">
      <c r="A19" s="131" t="s">
        <v>95</v>
      </c>
      <c r="B19" s="131" t="s">
        <v>85</v>
      </c>
      <c r="C19" s="348">
        <f t="shared" si="3"/>
        <v>0</v>
      </c>
      <c r="D19" s="348">
        <f t="shared" si="3"/>
        <v>0</v>
      </c>
      <c r="E19" s="348">
        <f t="shared" si="3"/>
        <v>0</v>
      </c>
      <c r="F19" s="348">
        <f t="shared" si="3"/>
        <v>0</v>
      </c>
      <c r="G19" s="348">
        <f t="shared" si="3"/>
        <v>0</v>
      </c>
      <c r="H19" s="374">
        <f t="shared" si="4"/>
        <v>0</v>
      </c>
      <c r="I19" s="132"/>
      <c r="J19" s="131" t="s">
        <v>85</v>
      </c>
      <c r="K19" s="348">
        <v>0</v>
      </c>
      <c r="L19" s="348">
        <v>0</v>
      </c>
      <c r="M19" s="348">
        <v>0</v>
      </c>
      <c r="N19" s="348">
        <v>0</v>
      </c>
      <c r="O19" s="353">
        <v>0</v>
      </c>
      <c r="P19" s="374">
        <f t="shared" si="5"/>
        <v>0</v>
      </c>
      <c r="Q19" s="356"/>
      <c r="R19" s="131" t="s">
        <v>85</v>
      </c>
      <c r="S19" s="348">
        <v>0</v>
      </c>
      <c r="T19" s="348">
        <v>0</v>
      </c>
      <c r="U19" s="348">
        <v>0</v>
      </c>
      <c r="V19" s="348">
        <v>0</v>
      </c>
      <c r="W19" s="359">
        <v>0</v>
      </c>
      <c r="X19" s="374">
        <f t="shared" si="6"/>
        <v>0</v>
      </c>
      <c r="Y19" s="132"/>
      <c r="Z19" s="131" t="s">
        <v>85</v>
      </c>
      <c r="AA19" s="348"/>
      <c r="AB19" s="348"/>
      <c r="AC19" s="348"/>
      <c r="AD19" s="348"/>
      <c r="AE19" s="353"/>
      <c r="AF19" s="374"/>
    </row>
    <row r="20" spans="1:32">
      <c r="A20" s="118" t="s">
        <v>96</v>
      </c>
      <c r="B20" s="132"/>
      <c r="C20" s="132"/>
      <c r="D20" s="132"/>
      <c r="E20" s="132"/>
      <c r="F20" s="132"/>
      <c r="G20" s="132"/>
      <c r="H20" s="132"/>
      <c r="I20" s="132"/>
      <c r="J20" s="132"/>
      <c r="K20" s="132"/>
      <c r="L20" s="132"/>
      <c r="M20" s="132"/>
      <c r="N20" s="132"/>
      <c r="O20" s="132"/>
      <c r="P20" s="132"/>
      <c r="Q20" s="356"/>
      <c r="R20" s="132"/>
      <c r="S20" s="132"/>
      <c r="T20" s="132"/>
      <c r="U20" s="132"/>
      <c r="V20" s="132"/>
      <c r="W20" s="339"/>
      <c r="X20" s="132"/>
      <c r="Y20" s="132"/>
      <c r="Z20" s="132"/>
      <c r="AA20" s="375"/>
      <c r="AB20" s="375"/>
      <c r="AC20" s="375"/>
      <c r="AD20" s="375"/>
      <c r="AE20" s="375"/>
      <c r="AF20" s="132"/>
    </row>
    <row r="21" spans="1:32">
      <c r="A21" s="131" t="s">
        <v>97</v>
      </c>
      <c r="B21" s="131" t="s">
        <v>89</v>
      </c>
      <c r="C21" s="348">
        <f t="shared" ref="C21:G23" si="7">K21+S21</f>
        <v>1923</v>
      </c>
      <c r="D21" s="348">
        <f t="shared" si="7"/>
        <v>41600</v>
      </c>
      <c r="E21" s="348">
        <f t="shared" si="7"/>
        <v>8.7360000000000007</v>
      </c>
      <c r="F21" s="348">
        <f t="shared" si="7"/>
        <v>917</v>
      </c>
      <c r="G21" s="348">
        <f t="shared" si="7"/>
        <v>966765.63</v>
      </c>
      <c r="H21" s="374">
        <f>G21/$G$59</f>
        <v>0.16341119225499962</v>
      </c>
      <c r="I21" s="132"/>
      <c r="J21" s="131" t="s">
        <v>89</v>
      </c>
      <c r="K21" s="348">
        <v>830</v>
      </c>
      <c r="L21" s="348">
        <v>22360</v>
      </c>
      <c r="M21" s="348">
        <v>4.6955999999999998</v>
      </c>
      <c r="N21" s="348">
        <v>398</v>
      </c>
      <c r="O21" s="353">
        <v>420934.23</v>
      </c>
      <c r="P21" s="374">
        <f t="shared" si="5"/>
        <v>0.18493488543398312</v>
      </c>
      <c r="Q21" s="356"/>
      <c r="R21" s="131" t="s">
        <v>89</v>
      </c>
      <c r="S21" s="348">
        <v>1093</v>
      </c>
      <c r="T21" s="348">
        <v>19240</v>
      </c>
      <c r="U21" s="348">
        <v>4.0404</v>
      </c>
      <c r="V21" s="348">
        <v>519</v>
      </c>
      <c r="W21" s="359">
        <v>545831.4</v>
      </c>
      <c r="X21" s="374">
        <f t="shared" si="2"/>
        <v>0.1499523712952178</v>
      </c>
      <c r="Y21" s="132"/>
      <c r="Z21" s="131" t="s">
        <v>89</v>
      </c>
      <c r="AA21" s="348"/>
      <c r="AB21" s="348"/>
      <c r="AC21" s="348"/>
      <c r="AD21" s="348"/>
      <c r="AE21" s="353"/>
      <c r="AF21" s="374"/>
    </row>
    <row r="22" spans="1:32">
      <c r="A22" s="131" t="s">
        <v>98</v>
      </c>
      <c r="B22" s="131" t="s">
        <v>89</v>
      </c>
      <c r="C22" s="348">
        <f t="shared" si="7"/>
        <v>0</v>
      </c>
      <c r="D22" s="348">
        <f t="shared" si="7"/>
        <v>0</v>
      </c>
      <c r="E22" s="348">
        <f t="shared" si="7"/>
        <v>0</v>
      </c>
      <c r="F22" s="348">
        <f t="shared" si="7"/>
        <v>0</v>
      </c>
      <c r="G22" s="348">
        <f t="shared" si="7"/>
        <v>0</v>
      </c>
      <c r="H22" s="374">
        <f>G22/$G$59</f>
        <v>0</v>
      </c>
      <c r="I22" s="132"/>
      <c r="J22" s="131" t="s">
        <v>89</v>
      </c>
      <c r="K22" s="348">
        <v>0</v>
      </c>
      <c r="L22" s="348">
        <v>0</v>
      </c>
      <c r="M22" s="348">
        <v>0</v>
      </c>
      <c r="N22" s="348">
        <v>0</v>
      </c>
      <c r="O22" s="353">
        <v>0</v>
      </c>
      <c r="P22" s="374">
        <f t="shared" si="5"/>
        <v>0</v>
      </c>
      <c r="Q22" s="356"/>
      <c r="R22" s="131" t="s">
        <v>89</v>
      </c>
      <c r="S22" s="376">
        <v>0</v>
      </c>
      <c r="T22" s="376">
        <v>0</v>
      </c>
      <c r="U22" s="376">
        <v>0</v>
      </c>
      <c r="V22" s="376">
        <v>0</v>
      </c>
      <c r="W22" s="360">
        <v>0</v>
      </c>
      <c r="X22" s="374">
        <f t="shared" si="2"/>
        <v>0</v>
      </c>
      <c r="Y22" s="132"/>
      <c r="Z22" s="131" t="s">
        <v>89</v>
      </c>
      <c r="AA22" s="376"/>
      <c r="AB22" s="376"/>
      <c r="AC22" s="376"/>
      <c r="AD22" s="376"/>
      <c r="AE22" s="376"/>
      <c r="AF22" s="377"/>
    </row>
    <row r="23" spans="1:32" s="4" customFormat="1">
      <c r="A23" s="131" t="s">
        <v>99</v>
      </c>
      <c r="B23" s="122" t="s">
        <v>89</v>
      </c>
      <c r="C23" s="348">
        <f t="shared" si="7"/>
        <v>65</v>
      </c>
      <c r="D23" s="348">
        <f t="shared" si="7"/>
        <v>5220</v>
      </c>
      <c r="E23" s="348">
        <f t="shared" si="7"/>
        <v>0.99180000000000001</v>
      </c>
      <c r="F23" s="348">
        <f t="shared" si="7"/>
        <v>2047</v>
      </c>
      <c r="G23" s="348">
        <f t="shared" si="7"/>
        <v>80049.5</v>
      </c>
      <c r="H23" s="374">
        <f>G23/$G$59</f>
        <v>1.3530667442549226E-2</v>
      </c>
      <c r="I23" s="132"/>
      <c r="J23" s="122" t="s">
        <v>89</v>
      </c>
      <c r="K23" s="348">
        <v>36</v>
      </c>
      <c r="L23" s="348">
        <v>3655</v>
      </c>
      <c r="M23" s="348">
        <v>0.69445000000000001</v>
      </c>
      <c r="N23" s="348">
        <v>1155</v>
      </c>
      <c r="O23" s="353">
        <v>46669.3</v>
      </c>
      <c r="P23" s="374">
        <f t="shared" si="5"/>
        <v>2.0503872181609439E-2</v>
      </c>
      <c r="Q23" s="356"/>
      <c r="R23" s="122" t="s">
        <v>89</v>
      </c>
      <c r="S23" s="348">
        <v>29</v>
      </c>
      <c r="T23" s="348">
        <v>1565</v>
      </c>
      <c r="U23" s="348">
        <v>0.29735</v>
      </c>
      <c r="V23" s="348">
        <v>892</v>
      </c>
      <c r="W23" s="359">
        <v>33380.199999999997</v>
      </c>
      <c r="X23" s="374">
        <f t="shared" si="2"/>
        <v>9.1703045011859493E-3</v>
      </c>
      <c r="Y23" s="132"/>
      <c r="Z23" s="122" t="s">
        <v>89</v>
      </c>
      <c r="AA23" s="348"/>
      <c r="AB23" s="348"/>
      <c r="AC23" s="348"/>
      <c r="AD23" s="348"/>
      <c r="AE23" s="353"/>
      <c r="AF23" s="374"/>
    </row>
    <row r="24" spans="1:32">
      <c r="A24" s="118" t="s">
        <v>100</v>
      </c>
      <c r="B24" s="132"/>
      <c r="C24" s="132"/>
      <c r="D24" s="132"/>
      <c r="E24" s="132"/>
      <c r="F24" s="132"/>
      <c r="G24" s="132"/>
      <c r="H24" s="132"/>
      <c r="I24" s="132"/>
      <c r="J24" s="132"/>
      <c r="K24" s="132"/>
      <c r="L24" s="132"/>
      <c r="M24" s="132"/>
      <c r="N24" s="132"/>
      <c r="O24" s="132"/>
      <c r="P24" s="132"/>
      <c r="Q24" s="356"/>
      <c r="R24" s="132"/>
      <c r="S24" s="132"/>
      <c r="T24" s="132"/>
      <c r="U24" s="132"/>
      <c r="V24" s="132"/>
      <c r="W24" s="339"/>
      <c r="X24" s="132"/>
      <c r="Y24" s="132"/>
      <c r="Z24" s="132"/>
      <c r="AA24" s="375"/>
      <c r="AB24" s="375"/>
      <c r="AC24" s="375"/>
      <c r="AD24" s="375"/>
      <c r="AE24" s="375"/>
      <c r="AF24" s="132"/>
    </row>
    <row r="25" spans="1:32">
      <c r="A25" s="131" t="s">
        <v>101</v>
      </c>
      <c r="B25" s="131" t="s">
        <v>85</v>
      </c>
      <c r="C25" s="348">
        <f t="shared" ref="C25:C37" si="8">K25+S25</f>
        <v>3</v>
      </c>
      <c r="D25" s="348">
        <f t="shared" ref="D25:D37" si="9">L25+T25</f>
        <v>0</v>
      </c>
      <c r="E25" s="348">
        <f t="shared" ref="E25:E37" si="10">M25+U25</f>
        <v>0</v>
      </c>
      <c r="F25" s="348">
        <f t="shared" ref="F25:F37" si="11">N25+V25</f>
        <v>30.012</v>
      </c>
      <c r="G25" s="348">
        <f t="shared" ref="G25:G37" si="12">O25+W25</f>
        <v>1029.1500000000001</v>
      </c>
      <c r="H25" s="374">
        <f t="shared" ref="H25:H37" si="13">G25/$G$59</f>
        <v>1.7395594474043608E-4</v>
      </c>
      <c r="I25" s="132"/>
      <c r="J25" s="131" t="s">
        <v>85</v>
      </c>
      <c r="K25" s="348">
        <v>1</v>
      </c>
      <c r="L25" s="348">
        <v>0</v>
      </c>
      <c r="M25" s="348">
        <v>0</v>
      </c>
      <c r="N25" s="348">
        <v>10.004</v>
      </c>
      <c r="O25" s="353">
        <v>343.05</v>
      </c>
      <c r="P25" s="374">
        <f t="shared" si="5"/>
        <v>1.5071692422858536E-4</v>
      </c>
      <c r="Q25" s="356"/>
      <c r="R25" s="131" t="s">
        <v>85</v>
      </c>
      <c r="S25" s="348">
        <v>2</v>
      </c>
      <c r="T25" s="348">
        <v>0</v>
      </c>
      <c r="U25" s="348">
        <v>0</v>
      </c>
      <c r="V25" s="348">
        <v>20.007999999999999</v>
      </c>
      <c r="W25" s="361">
        <v>686.1</v>
      </c>
      <c r="X25" s="374">
        <f t="shared" si="2"/>
        <v>1.8848736431368538E-4</v>
      </c>
      <c r="Y25" s="132"/>
      <c r="Z25" s="131" t="s">
        <v>85</v>
      </c>
      <c r="AA25" s="348"/>
      <c r="AB25" s="348"/>
      <c r="AC25" s="348"/>
      <c r="AD25" s="348"/>
      <c r="AE25" s="353"/>
      <c r="AF25" s="374"/>
    </row>
    <row r="26" spans="1:32">
      <c r="A26" s="131" t="s">
        <v>102</v>
      </c>
      <c r="B26" s="131" t="s">
        <v>85</v>
      </c>
      <c r="C26" s="348">
        <f t="shared" si="8"/>
        <v>854</v>
      </c>
      <c r="D26" s="348">
        <f t="shared" si="9"/>
        <v>0</v>
      </c>
      <c r="E26" s="348">
        <f t="shared" si="10"/>
        <v>0</v>
      </c>
      <c r="F26" s="348">
        <f t="shared" si="11"/>
        <v>-16190</v>
      </c>
      <c r="G26" s="348">
        <f t="shared" si="12"/>
        <v>1037869.36</v>
      </c>
      <c r="H26" s="374">
        <f t="shared" si="13"/>
        <v>0.17542976731861412</v>
      </c>
      <c r="I26" s="132"/>
      <c r="J26" s="131" t="s">
        <v>85</v>
      </c>
      <c r="K26" s="348">
        <v>363</v>
      </c>
      <c r="L26" s="348">
        <v>0</v>
      </c>
      <c r="M26" s="348">
        <v>0</v>
      </c>
      <c r="N26" s="348">
        <v>-6775</v>
      </c>
      <c r="O26" s="353">
        <v>431908.02</v>
      </c>
      <c r="P26" s="374">
        <f t="shared" si="5"/>
        <v>0.18975615310904628</v>
      </c>
      <c r="Q26" s="356"/>
      <c r="R26" s="131" t="s">
        <v>85</v>
      </c>
      <c r="S26" s="348">
        <v>491</v>
      </c>
      <c r="T26" s="348">
        <v>0</v>
      </c>
      <c r="U26" s="348">
        <v>0</v>
      </c>
      <c r="V26" s="348">
        <v>-9415</v>
      </c>
      <c r="W26" s="361">
        <v>605961.34</v>
      </c>
      <c r="X26" s="374">
        <f t="shared" si="2"/>
        <v>0.16647144126598012</v>
      </c>
      <c r="Y26" s="132"/>
      <c r="Z26" s="131" t="s">
        <v>85</v>
      </c>
      <c r="AA26" s="348"/>
      <c r="AB26" s="348"/>
      <c r="AC26" s="348"/>
      <c r="AD26" s="348"/>
      <c r="AE26" s="353"/>
      <c r="AF26" s="374"/>
    </row>
    <row r="27" spans="1:32">
      <c r="A27" s="131" t="s">
        <v>103</v>
      </c>
      <c r="B27" s="131" t="s">
        <v>85</v>
      </c>
      <c r="C27" s="348">
        <f t="shared" si="8"/>
        <v>48</v>
      </c>
      <c r="D27" s="348">
        <f t="shared" si="9"/>
        <v>-2790</v>
      </c>
      <c r="E27" s="348">
        <f t="shared" si="10"/>
        <v>-0.53010000000000002</v>
      </c>
      <c r="F27" s="348">
        <f t="shared" si="11"/>
        <v>0</v>
      </c>
      <c r="G27" s="348">
        <f t="shared" si="12"/>
        <v>50573.930000000008</v>
      </c>
      <c r="H27" s="374">
        <f t="shared" si="13"/>
        <v>8.5484484986510061E-3</v>
      </c>
      <c r="I27" s="132"/>
      <c r="J27" s="131" t="s">
        <v>85</v>
      </c>
      <c r="K27" s="348">
        <v>8</v>
      </c>
      <c r="L27" s="348">
        <v>-744</v>
      </c>
      <c r="M27" s="348">
        <v>-0.14136000000000001</v>
      </c>
      <c r="N27" s="348">
        <v>0</v>
      </c>
      <c r="O27" s="353">
        <v>8592.7000000000007</v>
      </c>
      <c r="P27" s="374">
        <f t="shared" si="5"/>
        <v>3.7751503128376778E-3</v>
      </c>
      <c r="Q27" s="356"/>
      <c r="R27" s="131" t="s">
        <v>85</v>
      </c>
      <c r="S27" s="348">
        <v>40</v>
      </c>
      <c r="T27" s="348">
        <v>-2046</v>
      </c>
      <c r="U27" s="348">
        <v>-0.38873999999999997</v>
      </c>
      <c r="V27" s="348">
        <v>0</v>
      </c>
      <c r="W27" s="361">
        <v>41981.23</v>
      </c>
      <c r="X27" s="374">
        <f t="shared" si="2"/>
        <v>1.1533204187941435E-2</v>
      </c>
      <c r="Y27" s="132"/>
      <c r="Z27" s="131" t="s">
        <v>85</v>
      </c>
      <c r="AA27" s="348"/>
      <c r="AB27" s="348"/>
      <c r="AC27" s="348"/>
      <c r="AD27" s="348"/>
      <c r="AE27" s="353"/>
      <c r="AF27" s="374"/>
    </row>
    <row r="28" spans="1:32">
      <c r="A28" s="131" t="s">
        <v>104</v>
      </c>
      <c r="B28" s="131" t="s">
        <v>85</v>
      </c>
      <c r="C28" s="348">
        <f t="shared" si="8"/>
        <v>0</v>
      </c>
      <c r="D28" s="348">
        <f t="shared" si="9"/>
        <v>0</v>
      </c>
      <c r="E28" s="348">
        <f t="shared" si="10"/>
        <v>0</v>
      </c>
      <c r="F28" s="348">
        <f t="shared" si="11"/>
        <v>0</v>
      </c>
      <c r="G28" s="348">
        <f t="shared" si="12"/>
        <v>0</v>
      </c>
      <c r="H28" s="374">
        <f t="shared" si="13"/>
        <v>0</v>
      </c>
      <c r="I28" s="132"/>
      <c r="J28" s="131" t="s">
        <v>85</v>
      </c>
      <c r="K28" s="348">
        <v>0</v>
      </c>
      <c r="L28" s="348">
        <v>0</v>
      </c>
      <c r="M28" s="348">
        <v>0</v>
      </c>
      <c r="N28" s="348">
        <v>0</v>
      </c>
      <c r="O28" s="353">
        <v>0</v>
      </c>
      <c r="P28" s="374">
        <f t="shared" si="5"/>
        <v>0</v>
      </c>
      <c r="Q28" s="356"/>
      <c r="R28" s="131" t="s">
        <v>85</v>
      </c>
      <c r="S28" s="348">
        <v>0</v>
      </c>
      <c r="T28" s="348">
        <v>0</v>
      </c>
      <c r="U28" s="348">
        <v>0</v>
      </c>
      <c r="V28" s="348">
        <v>0</v>
      </c>
      <c r="W28" s="361">
        <v>0</v>
      </c>
      <c r="X28" s="374">
        <f t="shared" si="2"/>
        <v>0</v>
      </c>
      <c r="Y28" s="132"/>
      <c r="Z28" s="131" t="s">
        <v>85</v>
      </c>
      <c r="AA28" s="348"/>
      <c r="AB28" s="348"/>
      <c r="AC28" s="348"/>
      <c r="AD28" s="348"/>
      <c r="AE28" s="353"/>
      <c r="AF28" s="374"/>
    </row>
    <row r="29" spans="1:32">
      <c r="A29" s="131" t="s">
        <v>105</v>
      </c>
      <c r="B29" s="131" t="s">
        <v>85</v>
      </c>
      <c r="C29" s="348">
        <f t="shared" si="8"/>
        <v>0</v>
      </c>
      <c r="D29" s="348">
        <f t="shared" si="9"/>
        <v>0</v>
      </c>
      <c r="E29" s="348">
        <f t="shared" si="10"/>
        <v>0</v>
      </c>
      <c r="F29" s="348">
        <f t="shared" si="11"/>
        <v>0</v>
      </c>
      <c r="G29" s="348">
        <f t="shared" si="12"/>
        <v>0</v>
      </c>
      <c r="H29" s="374">
        <f t="shared" si="13"/>
        <v>0</v>
      </c>
      <c r="I29" s="132"/>
      <c r="J29" s="131" t="s">
        <v>85</v>
      </c>
      <c r="K29" s="348">
        <v>0</v>
      </c>
      <c r="L29" s="348">
        <v>0</v>
      </c>
      <c r="M29" s="348">
        <v>0</v>
      </c>
      <c r="N29" s="348">
        <v>0</v>
      </c>
      <c r="O29" s="353">
        <v>0</v>
      </c>
      <c r="P29" s="374">
        <f t="shared" si="5"/>
        <v>0</v>
      </c>
      <c r="Q29" s="356"/>
      <c r="R29" s="131" t="s">
        <v>85</v>
      </c>
      <c r="S29" s="348">
        <v>0</v>
      </c>
      <c r="T29" s="348">
        <v>0</v>
      </c>
      <c r="U29" s="348">
        <v>0</v>
      </c>
      <c r="V29" s="348">
        <v>0</v>
      </c>
      <c r="W29" s="361">
        <v>0</v>
      </c>
      <c r="X29" s="374">
        <f t="shared" si="2"/>
        <v>0</v>
      </c>
      <c r="Y29" s="132"/>
      <c r="Z29" s="131" t="s">
        <v>85</v>
      </c>
      <c r="AA29" s="348"/>
      <c r="AB29" s="348"/>
      <c r="AC29" s="348"/>
      <c r="AD29" s="348"/>
      <c r="AE29" s="353"/>
      <c r="AF29" s="374"/>
    </row>
    <row r="30" spans="1:32">
      <c r="A30" s="131" t="s">
        <v>106</v>
      </c>
      <c r="B30" s="131" t="s">
        <v>85</v>
      </c>
      <c r="C30" s="348">
        <f t="shared" si="8"/>
        <v>0</v>
      </c>
      <c r="D30" s="348">
        <f t="shared" si="9"/>
        <v>0</v>
      </c>
      <c r="E30" s="348">
        <f t="shared" si="10"/>
        <v>0</v>
      </c>
      <c r="F30" s="348">
        <f t="shared" si="11"/>
        <v>0</v>
      </c>
      <c r="G30" s="348">
        <f t="shared" si="12"/>
        <v>0</v>
      </c>
      <c r="H30" s="374">
        <f t="shared" si="13"/>
        <v>0</v>
      </c>
      <c r="I30" s="132"/>
      <c r="J30" s="131" t="s">
        <v>85</v>
      </c>
      <c r="K30" s="348">
        <v>0</v>
      </c>
      <c r="L30" s="348">
        <v>0</v>
      </c>
      <c r="M30" s="348">
        <v>0</v>
      </c>
      <c r="N30" s="348">
        <v>0</v>
      </c>
      <c r="O30" s="353">
        <v>0</v>
      </c>
      <c r="P30" s="374">
        <f t="shared" si="5"/>
        <v>0</v>
      </c>
      <c r="Q30" s="356"/>
      <c r="R30" s="131" t="s">
        <v>85</v>
      </c>
      <c r="S30" s="348">
        <v>0</v>
      </c>
      <c r="T30" s="348">
        <v>0</v>
      </c>
      <c r="U30" s="348">
        <v>0</v>
      </c>
      <c r="V30" s="348">
        <v>0</v>
      </c>
      <c r="W30" s="361">
        <v>0</v>
      </c>
      <c r="X30" s="374">
        <f t="shared" si="2"/>
        <v>0</v>
      </c>
      <c r="Y30" s="132"/>
      <c r="Z30" s="131" t="s">
        <v>85</v>
      </c>
      <c r="AA30" s="348"/>
      <c r="AB30" s="348"/>
      <c r="AC30" s="348"/>
      <c r="AD30" s="348"/>
      <c r="AE30" s="353"/>
      <c r="AF30" s="374"/>
    </row>
    <row r="31" spans="1:32">
      <c r="A31" s="131" t="s">
        <v>107</v>
      </c>
      <c r="B31" s="131" t="s">
        <v>85</v>
      </c>
      <c r="C31" s="348">
        <f t="shared" si="8"/>
        <v>0</v>
      </c>
      <c r="D31" s="348">
        <f t="shared" si="9"/>
        <v>0</v>
      </c>
      <c r="E31" s="348">
        <f t="shared" si="10"/>
        <v>0</v>
      </c>
      <c r="F31" s="348">
        <f t="shared" si="11"/>
        <v>0</v>
      </c>
      <c r="G31" s="348">
        <f t="shared" si="12"/>
        <v>0</v>
      </c>
      <c r="H31" s="374">
        <f t="shared" si="13"/>
        <v>0</v>
      </c>
      <c r="I31" s="132"/>
      <c r="J31" s="131" t="s">
        <v>85</v>
      </c>
      <c r="K31" s="348">
        <v>0</v>
      </c>
      <c r="L31" s="348">
        <v>0</v>
      </c>
      <c r="M31" s="348">
        <v>0</v>
      </c>
      <c r="N31" s="348">
        <v>0</v>
      </c>
      <c r="O31" s="353">
        <v>0</v>
      </c>
      <c r="P31" s="374">
        <f t="shared" si="5"/>
        <v>0</v>
      </c>
      <c r="Q31" s="356"/>
      <c r="R31" s="131" t="s">
        <v>85</v>
      </c>
      <c r="S31" s="348">
        <v>0</v>
      </c>
      <c r="T31" s="348">
        <v>0</v>
      </c>
      <c r="U31" s="348">
        <v>0</v>
      </c>
      <c r="V31" s="348">
        <v>0</v>
      </c>
      <c r="W31" s="361">
        <v>0</v>
      </c>
      <c r="X31" s="374">
        <f t="shared" si="2"/>
        <v>0</v>
      </c>
      <c r="Y31" s="132"/>
      <c r="Z31" s="131" t="s">
        <v>85</v>
      </c>
      <c r="AA31" s="348"/>
      <c r="AB31" s="348"/>
      <c r="AC31" s="348"/>
      <c r="AD31" s="348"/>
      <c r="AE31" s="353"/>
      <c r="AF31" s="374"/>
    </row>
    <row r="32" spans="1:32">
      <c r="A32" s="131" t="s">
        <v>108</v>
      </c>
      <c r="B32" s="131" t="s">
        <v>89</v>
      </c>
      <c r="C32" s="348">
        <f t="shared" si="8"/>
        <v>72</v>
      </c>
      <c r="D32" s="348">
        <f t="shared" si="9"/>
        <v>0</v>
      </c>
      <c r="E32" s="348">
        <f t="shared" si="10"/>
        <v>0</v>
      </c>
      <c r="F32" s="348">
        <f t="shared" si="11"/>
        <v>414</v>
      </c>
      <c r="G32" s="348">
        <f t="shared" si="12"/>
        <v>10364.43</v>
      </c>
      <c r="H32" s="374">
        <f t="shared" si="13"/>
        <v>1.7518867146150878E-3</v>
      </c>
      <c r="I32" s="132"/>
      <c r="J32" s="131" t="s">
        <v>89</v>
      </c>
      <c r="K32" s="348">
        <v>27</v>
      </c>
      <c r="L32" s="348">
        <v>0</v>
      </c>
      <c r="M32" s="348">
        <v>0</v>
      </c>
      <c r="N32" s="348">
        <v>156</v>
      </c>
      <c r="O32" s="353">
        <v>3924.36</v>
      </c>
      <c r="P32" s="374">
        <f t="shared" si="5"/>
        <v>1.7241436197804729E-3</v>
      </c>
      <c r="Q32" s="356"/>
      <c r="R32" s="131" t="s">
        <v>89</v>
      </c>
      <c r="S32" s="348">
        <v>45</v>
      </c>
      <c r="T32" s="348">
        <v>0</v>
      </c>
      <c r="U32" s="348">
        <v>0</v>
      </c>
      <c r="V32" s="348">
        <v>258</v>
      </c>
      <c r="W32" s="361">
        <v>6440.07</v>
      </c>
      <c r="X32" s="374">
        <f t="shared" si="2"/>
        <v>1.7692345435004165E-3</v>
      </c>
      <c r="Y32" s="132"/>
      <c r="Z32" s="131" t="s">
        <v>89</v>
      </c>
      <c r="AA32" s="348"/>
      <c r="AB32" s="348"/>
      <c r="AC32" s="348"/>
      <c r="AD32" s="348"/>
      <c r="AE32" s="353"/>
      <c r="AF32" s="374"/>
    </row>
    <row r="33" spans="1:32">
      <c r="A33" s="131" t="s">
        <v>109</v>
      </c>
      <c r="B33" s="131" t="s">
        <v>89</v>
      </c>
      <c r="C33" s="348">
        <f t="shared" si="8"/>
        <v>0</v>
      </c>
      <c r="D33" s="348">
        <f t="shared" si="9"/>
        <v>0</v>
      </c>
      <c r="E33" s="348">
        <f t="shared" si="10"/>
        <v>0</v>
      </c>
      <c r="F33" s="348">
        <f t="shared" si="11"/>
        <v>0</v>
      </c>
      <c r="G33" s="348">
        <f t="shared" si="12"/>
        <v>0</v>
      </c>
      <c r="H33" s="374">
        <f t="shared" si="13"/>
        <v>0</v>
      </c>
      <c r="I33" s="132"/>
      <c r="J33" s="131" t="s">
        <v>89</v>
      </c>
      <c r="K33" s="348">
        <v>0</v>
      </c>
      <c r="L33" s="348">
        <v>0</v>
      </c>
      <c r="M33" s="348">
        <v>0</v>
      </c>
      <c r="N33" s="348">
        <v>0</v>
      </c>
      <c r="O33" s="353">
        <v>0</v>
      </c>
      <c r="P33" s="374">
        <f t="shared" si="5"/>
        <v>0</v>
      </c>
      <c r="Q33" s="356"/>
      <c r="R33" s="131" t="s">
        <v>89</v>
      </c>
      <c r="S33" s="348">
        <v>0</v>
      </c>
      <c r="T33" s="348">
        <v>0</v>
      </c>
      <c r="U33" s="348">
        <v>0</v>
      </c>
      <c r="V33" s="348">
        <v>0</v>
      </c>
      <c r="W33" s="361">
        <v>0</v>
      </c>
      <c r="X33" s="374">
        <f t="shared" si="2"/>
        <v>0</v>
      </c>
      <c r="Y33" s="132"/>
      <c r="Z33" s="131" t="s">
        <v>89</v>
      </c>
      <c r="AA33" s="348"/>
      <c r="AB33" s="348"/>
      <c r="AC33" s="348"/>
      <c r="AD33" s="348"/>
      <c r="AE33" s="353"/>
      <c r="AF33" s="374"/>
    </row>
    <row r="34" spans="1:32">
      <c r="A34" s="131" t="s">
        <v>110</v>
      </c>
      <c r="B34" s="131" t="s">
        <v>89</v>
      </c>
      <c r="C34" s="348">
        <f t="shared" si="8"/>
        <v>0</v>
      </c>
      <c r="D34" s="348">
        <f t="shared" si="9"/>
        <v>0</v>
      </c>
      <c r="E34" s="348">
        <f t="shared" si="10"/>
        <v>0</v>
      </c>
      <c r="F34" s="348">
        <f t="shared" si="11"/>
        <v>0</v>
      </c>
      <c r="G34" s="348">
        <f t="shared" si="12"/>
        <v>0</v>
      </c>
      <c r="H34" s="374">
        <f t="shared" si="13"/>
        <v>0</v>
      </c>
      <c r="I34" s="132"/>
      <c r="J34" s="131" t="s">
        <v>89</v>
      </c>
      <c r="K34" s="348">
        <v>0</v>
      </c>
      <c r="L34" s="348">
        <v>0</v>
      </c>
      <c r="M34" s="348">
        <v>0</v>
      </c>
      <c r="N34" s="348">
        <v>0</v>
      </c>
      <c r="O34" s="353">
        <v>0</v>
      </c>
      <c r="P34" s="374">
        <f t="shared" si="5"/>
        <v>0</v>
      </c>
      <c r="Q34" s="356"/>
      <c r="R34" s="131" t="s">
        <v>89</v>
      </c>
      <c r="S34" s="348">
        <v>0</v>
      </c>
      <c r="T34" s="348">
        <v>0</v>
      </c>
      <c r="U34" s="348">
        <v>0</v>
      </c>
      <c r="V34" s="348">
        <v>0</v>
      </c>
      <c r="W34" s="361">
        <v>0</v>
      </c>
      <c r="X34" s="374">
        <f t="shared" si="2"/>
        <v>0</v>
      </c>
      <c r="Y34" s="132"/>
      <c r="Z34" s="131" t="s">
        <v>89</v>
      </c>
      <c r="AA34" s="348"/>
      <c r="AB34" s="348"/>
      <c r="AC34" s="348"/>
      <c r="AD34" s="348"/>
      <c r="AE34" s="353"/>
      <c r="AF34" s="374"/>
    </row>
    <row r="35" spans="1:32">
      <c r="A35" s="131" t="s">
        <v>111</v>
      </c>
      <c r="B35" s="131" t="s">
        <v>89</v>
      </c>
      <c r="C35" s="348">
        <f t="shared" si="8"/>
        <v>0</v>
      </c>
      <c r="D35" s="348">
        <f t="shared" si="9"/>
        <v>0</v>
      </c>
      <c r="E35" s="348">
        <f t="shared" si="10"/>
        <v>0</v>
      </c>
      <c r="F35" s="348">
        <f t="shared" si="11"/>
        <v>0</v>
      </c>
      <c r="G35" s="348">
        <f t="shared" si="12"/>
        <v>0</v>
      </c>
      <c r="H35" s="374">
        <f t="shared" si="13"/>
        <v>0</v>
      </c>
      <c r="I35" s="132"/>
      <c r="J35" s="131" t="s">
        <v>89</v>
      </c>
      <c r="K35" s="348">
        <v>0</v>
      </c>
      <c r="L35" s="348">
        <v>0</v>
      </c>
      <c r="M35" s="348">
        <v>0</v>
      </c>
      <c r="N35" s="348">
        <v>0</v>
      </c>
      <c r="O35" s="353">
        <v>0</v>
      </c>
      <c r="P35" s="374">
        <f t="shared" si="5"/>
        <v>0</v>
      </c>
      <c r="Q35" s="356"/>
      <c r="R35" s="131" t="s">
        <v>89</v>
      </c>
      <c r="S35" s="348">
        <v>0</v>
      </c>
      <c r="T35" s="348">
        <v>0</v>
      </c>
      <c r="U35" s="348">
        <v>0</v>
      </c>
      <c r="V35" s="348">
        <v>0</v>
      </c>
      <c r="W35" s="361">
        <v>0</v>
      </c>
      <c r="X35" s="374">
        <f t="shared" si="2"/>
        <v>0</v>
      </c>
      <c r="Y35" s="132"/>
      <c r="Z35" s="131" t="s">
        <v>89</v>
      </c>
      <c r="AA35" s="348"/>
      <c r="AB35" s="348"/>
      <c r="AC35" s="348"/>
      <c r="AD35" s="348"/>
      <c r="AE35" s="353"/>
      <c r="AF35" s="374"/>
    </row>
    <row r="36" spans="1:32">
      <c r="A36" s="131" t="s">
        <v>112</v>
      </c>
      <c r="B36" s="131" t="s">
        <v>89</v>
      </c>
      <c r="C36" s="348">
        <f t="shared" si="8"/>
        <v>0</v>
      </c>
      <c r="D36" s="348">
        <f t="shared" si="9"/>
        <v>0</v>
      </c>
      <c r="E36" s="348">
        <f t="shared" si="10"/>
        <v>0</v>
      </c>
      <c r="F36" s="348">
        <f t="shared" si="11"/>
        <v>0</v>
      </c>
      <c r="G36" s="348">
        <f t="shared" si="12"/>
        <v>0</v>
      </c>
      <c r="H36" s="374">
        <f t="shared" si="13"/>
        <v>0</v>
      </c>
      <c r="I36" s="132"/>
      <c r="J36" s="131" t="s">
        <v>89</v>
      </c>
      <c r="K36" s="348">
        <v>0</v>
      </c>
      <c r="L36" s="348">
        <v>0</v>
      </c>
      <c r="M36" s="348">
        <v>0</v>
      </c>
      <c r="N36" s="348">
        <v>0</v>
      </c>
      <c r="O36" s="353">
        <v>0</v>
      </c>
      <c r="P36" s="374">
        <f t="shared" si="5"/>
        <v>0</v>
      </c>
      <c r="Q36" s="356"/>
      <c r="R36" s="131" t="s">
        <v>89</v>
      </c>
      <c r="S36" s="348">
        <v>0</v>
      </c>
      <c r="T36" s="348">
        <v>0</v>
      </c>
      <c r="U36" s="348">
        <v>0</v>
      </c>
      <c r="V36" s="348">
        <v>0</v>
      </c>
      <c r="W36" s="361">
        <v>0</v>
      </c>
      <c r="X36" s="374">
        <f t="shared" si="2"/>
        <v>0</v>
      </c>
      <c r="Y36" s="132"/>
      <c r="Z36" s="131" t="s">
        <v>89</v>
      </c>
      <c r="AA36" s="348"/>
      <c r="AB36" s="348"/>
      <c r="AC36" s="348"/>
      <c r="AD36" s="348"/>
      <c r="AE36" s="353"/>
      <c r="AF36" s="374"/>
    </row>
    <row r="37" spans="1:32">
      <c r="A37" s="131" t="s">
        <v>113</v>
      </c>
      <c r="B37" s="131" t="s">
        <v>89</v>
      </c>
      <c r="C37" s="348">
        <f t="shared" si="8"/>
        <v>147</v>
      </c>
      <c r="D37" s="348">
        <f t="shared" si="9"/>
        <v>15999.318000000001</v>
      </c>
      <c r="E37" s="348">
        <f t="shared" si="10"/>
        <v>0</v>
      </c>
      <c r="F37" s="348">
        <f t="shared" si="11"/>
        <v>819.25</v>
      </c>
      <c r="G37" s="348">
        <f t="shared" si="12"/>
        <v>68826</v>
      </c>
      <c r="H37" s="374">
        <f t="shared" si="13"/>
        <v>1.1633573194097316E-2</v>
      </c>
      <c r="I37" s="132"/>
      <c r="J37" s="131" t="s">
        <v>89</v>
      </c>
      <c r="K37" s="348">
        <v>92</v>
      </c>
      <c r="L37" s="348">
        <v>12146.288</v>
      </c>
      <c r="M37" s="348">
        <v>0</v>
      </c>
      <c r="N37" s="348">
        <v>474.26</v>
      </c>
      <c r="O37" s="353">
        <v>44250</v>
      </c>
      <c r="P37" s="374">
        <f t="shared" si="5"/>
        <v>1.9440967489039212E-2</v>
      </c>
      <c r="Q37" s="356"/>
      <c r="R37" s="131" t="s">
        <v>89</v>
      </c>
      <c r="S37" s="348">
        <v>55</v>
      </c>
      <c r="T37" s="348">
        <v>3853.03</v>
      </c>
      <c r="U37" s="348">
        <v>0</v>
      </c>
      <c r="V37" s="348">
        <v>344.99</v>
      </c>
      <c r="W37" s="361">
        <v>24576</v>
      </c>
      <c r="X37" s="374">
        <f t="shared" si="2"/>
        <v>6.7515893679829936E-3</v>
      </c>
      <c r="Y37" s="132"/>
      <c r="Z37" s="131" t="s">
        <v>89</v>
      </c>
      <c r="AA37" s="348"/>
      <c r="AB37" s="348"/>
      <c r="AC37" s="348"/>
      <c r="AD37" s="348"/>
      <c r="AE37" s="353"/>
      <c r="AF37" s="374"/>
    </row>
    <row r="38" spans="1:32">
      <c r="A38" s="118" t="s">
        <v>114</v>
      </c>
      <c r="B38" s="132"/>
      <c r="C38" s="132"/>
      <c r="D38" s="132"/>
      <c r="E38" s="132"/>
      <c r="F38" s="132"/>
      <c r="G38" s="132"/>
      <c r="H38" s="132"/>
      <c r="I38" s="132"/>
      <c r="J38" s="132"/>
      <c r="K38" s="132"/>
      <c r="L38" s="132"/>
      <c r="M38" s="132"/>
      <c r="N38" s="132"/>
      <c r="O38" s="132"/>
      <c r="P38" s="132"/>
      <c r="Q38" s="356"/>
      <c r="R38" s="132"/>
      <c r="S38" s="132"/>
      <c r="T38" s="132"/>
      <c r="U38" s="132"/>
      <c r="V38" s="132"/>
      <c r="W38" s="339"/>
      <c r="X38" s="132"/>
      <c r="Y38" s="132"/>
      <c r="Z38" s="132"/>
      <c r="AA38" s="375"/>
      <c r="AB38" s="375"/>
      <c r="AC38" s="375"/>
      <c r="AD38" s="375"/>
      <c r="AE38" s="378"/>
      <c r="AF38" s="132"/>
    </row>
    <row r="39" spans="1:32">
      <c r="A39" s="131" t="s">
        <v>115</v>
      </c>
      <c r="B39" s="131" t="s">
        <v>89</v>
      </c>
      <c r="C39" s="348">
        <f t="shared" ref="C39:G40" si="14">K39+S39</f>
        <v>741</v>
      </c>
      <c r="D39" s="348">
        <f t="shared" si="14"/>
        <v>0</v>
      </c>
      <c r="E39" s="348">
        <f t="shared" si="14"/>
        <v>0</v>
      </c>
      <c r="F39" s="348">
        <f t="shared" si="14"/>
        <v>-1620</v>
      </c>
      <c r="G39" s="348">
        <f t="shared" si="14"/>
        <v>60598.02</v>
      </c>
      <c r="H39" s="374">
        <f>G39/$G$59</f>
        <v>1.0242807966282698E-2</v>
      </c>
      <c r="I39" s="132"/>
      <c r="J39" s="131" t="s">
        <v>89</v>
      </c>
      <c r="K39" s="348">
        <v>324</v>
      </c>
      <c r="L39" s="348">
        <v>0</v>
      </c>
      <c r="M39" s="348">
        <v>0</v>
      </c>
      <c r="N39" s="348">
        <v>-729</v>
      </c>
      <c r="O39" s="353">
        <v>26689.57</v>
      </c>
      <c r="P39" s="374">
        <f t="shared" si="5"/>
        <v>1.1725899721275395E-2</v>
      </c>
      <c r="Q39" s="356"/>
      <c r="R39" s="131" t="s">
        <v>89</v>
      </c>
      <c r="S39" s="348">
        <v>417</v>
      </c>
      <c r="T39" s="348">
        <v>0</v>
      </c>
      <c r="U39" s="348">
        <v>0</v>
      </c>
      <c r="V39" s="348">
        <v>-891</v>
      </c>
      <c r="W39" s="361">
        <v>33908.449999999997</v>
      </c>
      <c r="X39" s="374">
        <f t="shared" si="2"/>
        <v>9.3154268597323772E-3</v>
      </c>
      <c r="Y39" s="132"/>
      <c r="Z39" s="131" t="s">
        <v>89</v>
      </c>
      <c r="AA39" s="348"/>
      <c r="AB39" s="348"/>
      <c r="AC39" s="348"/>
      <c r="AD39" s="348"/>
      <c r="AE39" s="353"/>
      <c r="AF39" s="374"/>
    </row>
    <row r="40" spans="1:32">
      <c r="A40" s="131" t="s">
        <v>116</v>
      </c>
      <c r="B40" s="131" t="s">
        <v>89</v>
      </c>
      <c r="C40" s="348">
        <f t="shared" si="14"/>
        <v>0</v>
      </c>
      <c r="D40" s="348">
        <f t="shared" si="14"/>
        <v>0</v>
      </c>
      <c r="E40" s="348">
        <f t="shared" si="14"/>
        <v>0</v>
      </c>
      <c r="F40" s="348">
        <f t="shared" si="14"/>
        <v>0</v>
      </c>
      <c r="G40" s="348">
        <f t="shared" si="14"/>
        <v>0</v>
      </c>
      <c r="H40" s="374">
        <f>G40/$G$59</f>
        <v>0</v>
      </c>
      <c r="I40" s="132"/>
      <c r="J40" s="131" t="s">
        <v>89</v>
      </c>
      <c r="K40" s="348">
        <v>0</v>
      </c>
      <c r="L40" s="348">
        <v>0</v>
      </c>
      <c r="M40" s="348">
        <v>0</v>
      </c>
      <c r="N40" s="348">
        <v>0</v>
      </c>
      <c r="O40" s="353">
        <v>0</v>
      </c>
      <c r="P40" s="374">
        <f t="shared" si="5"/>
        <v>0</v>
      </c>
      <c r="Q40" s="356"/>
      <c r="R40" s="131" t="s">
        <v>89</v>
      </c>
      <c r="S40" s="348">
        <v>0</v>
      </c>
      <c r="T40" s="348">
        <v>0</v>
      </c>
      <c r="U40" s="348">
        <v>0</v>
      </c>
      <c r="V40" s="348">
        <v>0</v>
      </c>
      <c r="W40" s="361">
        <v>0</v>
      </c>
      <c r="X40" s="374">
        <f t="shared" si="2"/>
        <v>0</v>
      </c>
      <c r="Y40" s="132"/>
      <c r="Z40" s="131" t="s">
        <v>89</v>
      </c>
      <c r="AA40" s="348"/>
      <c r="AB40" s="348"/>
      <c r="AC40" s="348"/>
      <c r="AD40" s="348"/>
      <c r="AE40" s="353"/>
      <c r="AF40" s="374"/>
    </row>
    <row r="41" spans="1:32">
      <c r="A41" s="118" t="s">
        <v>117</v>
      </c>
      <c r="B41" s="132"/>
      <c r="C41" s="132"/>
      <c r="D41" s="132"/>
      <c r="E41" s="132"/>
      <c r="F41" s="132"/>
      <c r="G41" s="132"/>
      <c r="H41" s="132"/>
      <c r="I41" s="132"/>
      <c r="J41" s="132"/>
      <c r="K41" s="132"/>
      <c r="L41" s="132"/>
      <c r="M41" s="132"/>
      <c r="N41" s="132"/>
      <c r="O41" s="132"/>
      <c r="P41" s="132"/>
      <c r="Q41" s="356"/>
      <c r="R41" s="132"/>
      <c r="S41" s="132"/>
      <c r="T41" s="132"/>
      <c r="U41" s="132"/>
      <c r="V41" s="132"/>
      <c r="W41" s="339"/>
      <c r="X41" s="132"/>
      <c r="Y41" s="132"/>
      <c r="Z41" s="132"/>
      <c r="AA41" s="375"/>
      <c r="AB41" s="375"/>
      <c r="AC41" s="375"/>
      <c r="AD41" s="375"/>
      <c r="AE41" s="375"/>
      <c r="AF41" s="132"/>
    </row>
    <row r="42" spans="1:32">
      <c r="A42" s="131" t="s">
        <v>118</v>
      </c>
      <c r="B42" s="131" t="s">
        <v>85</v>
      </c>
      <c r="C42" s="348">
        <f t="shared" ref="C42:G48" si="15">K42+S42</f>
        <v>1999</v>
      </c>
      <c r="D42" s="348">
        <f t="shared" si="15"/>
        <v>8455.77</v>
      </c>
      <c r="E42" s="348">
        <f t="shared" si="15"/>
        <v>1.0146923999999999</v>
      </c>
      <c r="F42" s="348">
        <f t="shared" si="15"/>
        <v>-155.19999999999999</v>
      </c>
      <c r="G42" s="348">
        <f t="shared" si="15"/>
        <v>172797.16</v>
      </c>
      <c r="H42" s="374">
        <f t="shared" ref="H42:H48" si="16">G42/$G$59</f>
        <v>2.9207689079594121E-2</v>
      </c>
      <c r="I42" s="132"/>
      <c r="J42" s="131" t="s">
        <v>85</v>
      </c>
      <c r="K42" s="348">
        <v>729</v>
      </c>
      <c r="L42" s="348">
        <v>3083.67</v>
      </c>
      <c r="M42" s="348">
        <v>0.37004039999999999</v>
      </c>
      <c r="N42" s="348">
        <v>-57.2</v>
      </c>
      <c r="O42" s="353">
        <v>62952.12</v>
      </c>
      <c r="P42" s="374">
        <f t="shared" si="5"/>
        <v>2.7657629791776162E-2</v>
      </c>
      <c r="Q42" s="356"/>
      <c r="R42" s="131" t="s">
        <v>85</v>
      </c>
      <c r="S42" s="348">
        <v>1270</v>
      </c>
      <c r="T42" s="348">
        <v>5372.1</v>
      </c>
      <c r="U42" s="348">
        <v>0.644652</v>
      </c>
      <c r="V42" s="348">
        <v>-98</v>
      </c>
      <c r="W42" s="361">
        <v>109845.04</v>
      </c>
      <c r="X42" s="374">
        <f t="shared" si="2"/>
        <v>3.0176945157457138E-2</v>
      </c>
      <c r="Y42" s="132"/>
      <c r="Z42" s="131" t="s">
        <v>85</v>
      </c>
      <c r="AA42" s="348"/>
      <c r="AB42" s="348"/>
      <c r="AC42" s="348"/>
      <c r="AD42" s="348"/>
      <c r="AE42" s="353"/>
      <c r="AF42" s="374"/>
    </row>
    <row r="43" spans="1:32">
      <c r="A43" s="131" t="s">
        <v>119</v>
      </c>
      <c r="B43" s="131" t="s">
        <v>85</v>
      </c>
      <c r="C43" s="348">
        <f t="shared" si="15"/>
        <v>867</v>
      </c>
      <c r="D43" s="348">
        <f t="shared" si="15"/>
        <v>4456.38</v>
      </c>
      <c r="E43" s="348">
        <f t="shared" si="15"/>
        <v>0.53476560000000006</v>
      </c>
      <c r="F43" s="348">
        <f t="shared" si="15"/>
        <v>0</v>
      </c>
      <c r="G43" s="348">
        <f t="shared" si="15"/>
        <v>64787.95</v>
      </c>
      <c r="H43" s="374">
        <f t="shared" si="16"/>
        <v>1.0951026623957765E-2</v>
      </c>
      <c r="I43" s="132"/>
      <c r="J43" s="131" t="s">
        <v>85</v>
      </c>
      <c r="K43" s="348">
        <v>353</v>
      </c>
      <c r="L43" s="348">
        <v>1814.42</v>
      </c>
      <c r="M43" s="348">
        <v>0.21773039999999999</v>
      </c>
      <c r="N43" s="348">
        <v>0</v>
      </c>
      <c r="O43" s="353">
        <v>26391.35</v>
      </c>
      <c r="P43" s="374">
        <f t="shared" si="5"/>
        <v>1.1594878583996722E-2</v>
      </c>
      <c r="Q43" s="356"/>
      <c r="R43" s="131" t="s">
        <v>85</v>
      </c>
      <c r="S43" s="348">
        <v>514</v>
      </c>
      <c r="T43" s="348">
        <v>2641.96</v>
      </c>
      <c r="U43" s="348">
        <v>0.31703520000000002</v>
      </c>
      <c r="V43" s="348">
        <v>0</v>
      </c>
      <c r="W43" s="361">
        <v>38396.6</v>
      </c>
      <c r="X43" s="374">
        <f t="shared" si="2"/>
        <v>1.0548424329699536E-2</v>
      </c>
      <c r="Y43" s="132"/>
      <c r="Z43" s="131" t="s">
        <v>85</v>
      </c>
      <c r="AA43" s="348"/>
      <c r="AB43" s="348"/>
      <c r="AC43" s="348"/>
      <c r="AD43" s="348"/>
      <c r="AE43" s="353"/>
      <c r="AF43" s="374"/>
    </row>
    <row r="44" spans="1:32">
      <c r="A44" s="131" t="s">
        <v>120</v>
      </c>
      <c r="B44" s="131" t="s">
        <v>85</v>
      </c>
      <c r="C44" s="348">
        <f t="shared" si="15"/>
        <v>3281</v>
      </c>
      <c r="D44" s="348">
        <f t="shared" si="15"/>
        <v>13878.630000000001</v>
      </c>
      <c r="E44" s="348">
        <f t="shared" si="15"/>
        <v>1.6654356000000001</v>
      </c>
      <c r="F44" s="348">
        <f t="shared" si="15"/>
        <v>-251.76</v>
      </c>
      <c r="G44" s="348">
        <f t="shared" si="15"/>
        <v>313140.98</v>
      </c>
      <c r="H44" s="374">
        <f t="shared" si="16"/>
        <v>5.2929830455080394E-2</v>
      </c>
      <c r="I44" s="132"/>
      <c r="J44" s="131" t="s">
        <v>85</v>
      </c>
      <c r="K44" s="348">
        <v>977</v>
      </c>
      <c r="L44" s="348">
        <v>4132.71</v>
      </c>
      <c r="M44" s="348">
        <v>0.49592520000000001</v>
      </c>
      <c r="N44" s="348">
        <v>-75.12</v>
      </c>
      <c r="O44" s="353">
        <v>93469.52</v>
      </c>
      <c r="P44" s="374">
        <f t="shared" si="5"/>
        <v>4.1065263266352549E-2</v>
      </c>
      <c r="Q44" s="356"/>
      <c r="R44" s="131" t="s">
        <v>85</v>
      </c>
      <c r="S44" s="348">
        <v>2304</v>
      </c>
      <c r="T44" s="348">
        <v>9745.92</v>
      </c>
      <c r="U44" s="348">
        <v>1.1695104000000001</v>
      </c>
      <c r="V44" s="348">
        <v>-176.64</v>
      </c>
      <c r="W44" s="361">
        <v>219671.46</v>
      </c>
      <c r="X44" s="374">
        <f t="shared" si="2"/>
        <v>6.0348774974987848E-2</v>
      </c>
      <c r="Y44" s="132"/>
      <c r="Z44" s="131" t="s">
        <v>85</v>
      </c>
      <c r="AA44" s="348"/>
      <c r="AB44" s="348"/>
      <c r="AC44" s="348"/>
      <c r="AD44" s="348"/>
      <c r="AE44" s="353"/>
      <c r="AF44" s="374"/>
    </row>
    <row r="45" spans="1:32">
      <c r="A45" s="131" t="s">
        <v>121</v>
      </c>
      <c r="B45" s="131" t="s">
        <v>85</v>
      </c>
      <c r="C45" s="348">
        <f t="shared" si="15"/>
        <v>0</v>
      </c>
      <c r="D45" s="348">
        <f t="shared" si="15"/>
        <v>0</v>
      </c>
      <c r="E45" s="348">
        <f t="shared" si="15"/>
        <v>0</v>
      </c>
      <c r="F45" s="348">
        <f t="shared" si="15"/>
        <v>0</v>
      </c>
      <c r="G45" s="348">
        <f t="shared" si="15"/>
        <v>0</v>
      </c>
      <c r="H45" s="374">
        <f t="shared" si="16"/>
        <v>0</v>
      </c>
      <c r="I45" s="132"/>
      <c r="J45" s="131" t="s">
        <v>85</v>
      </c>
      <c r="K45" s="348">
        <v>0</v>
      </c>
      <c r="L45" s="348">
        <v>0</v>
      </c>
      <c r="M45" s="348">
        <v>0</v>
      </c>
      <c r="N45" s="348">
        <v>0</v>
      </c>
      <c r="O45" s="353">
        <v>0</v>
      </c>
      <c r="P45" s="374">
        <f t="shared" si="5"/>
        <v>0</v>
      </c>
      <c r="Q45" s="356"/>
      <c r="R45" s="131" t="s">
        <v>85</v>
      </c>
      <c r="S45" s="348">
        <v>0</v>
      </c>
      <c r="T45" s="348">
        <v>0</v>
      </c>
      <c r="U45" s="348">
        <v>0</v>
      </c>
      <c r="V45" s="348">
        <v>0</v>
      </c>
      <c r="W45" s="361">
        <v>0</v>
      </c>
      <c r="X45" s="374">
        <f t="shared" si="2"/>
        <v>0</v>
      </c>
      <c r="Y45" s="132"/>
      <c r="Z45" s="131" t="s">
        <v>85</v>
      </c>
      <c r="AA45" s="348"/>
      <c r="AB45" s="348"/>
      <c r="AC45" s="348"/>
      <c r="AD45" s="348"/>
      <c r="AE45" s="353"/>
      <c r="AF45" s="374"/>
    </row>
    <row r="46" spans="1:32">
      <c r="A46" s="131" t="s">
        <v>122</v>
      </c>
      <c r="B46" s="131" t="s">
        <v>85</v>
      </c>
      <c r="C46" s="348">
        <f t="shared" si="15"/>
        <v>0</v>
      </c>
      <c r="D46" s="348">
        <f t="shared" si="15"/>
        <v>0</v>
      </c>
      <c r="E46" s="348">
        <f t="shared" si="15"/>
        <v>0</v>
      </c>
      <c r="F46" s="348">
        <f t="shared" si="15"/>
        <v>0</v>
      </c>
      <c r="G46" s="348">
        <f t="shared" si="15"/>
        <v>0</v>
      </c>
      <c r="H46" s="374">
        <f t="shared" si="16"/>
        <v>0</v>
      </c>
      <c r="I46" s="132"/>
      <c r="J46" s="131" t="s">
        <v>85</v>
      </c>
      <c r="K46" s="348">
        <v>0</v>
      </c>
      <c r="L46" s="348">
        <v>0</v>
      </c>
      <c r="M46" s="348">
        <v>0</v>
      </c>
      <c r="N46" s="348">
        <v>0</v>
      </c>
      <c r="O46" s="353">
        <v>0</v>
      </c>
      <c r="P46" s="374">
        <f t="shared" si="5"/>
        <v>0</v>
      </c>
      <c r="Q46" s="356"/>
      <c r="R46" s="131" t="s">
        <v>85</v>
      </c>
      <c r="S46" s="348">
        <v>0</v>
      </c>
      <c r="T46" s="348">
        <v>0</v>
      </c>
      <c r="U46" s="348">
        <v>0</v>
      </c>
      <c r="V46" s="348">
        <v>0</v>
      </c>
      <c r="W46" s="361">
        <v>0</v>
      </c>
      <c r="X46" s="374">
        <f t="shared" si="2"/>
        <v>0</v>
      </c>
      <c r="Y46" s="132"/>
      <c r="Z46" s="131" t="s">
        <v>85</v>
      </c>
      <c r="AA46" s="348"/>
      <c r="AB46" s="348"/>
      <c r="AC46" s="348"/>
      <c r="AD46" s="348"/>
      <c r="AE46" s="353"/>
      <c r="AF46" s="374"/>
    </row>
    <row r="47" spans="1:32">
      <c r="A47" s="131" t="s">
        <v>123</v>
      </c>
      <c r="B47" s="131" t="s">
        <v>85</v>
      </c>
      <c r="C47" s="348">
        <f t="shared" si="15"/>
        <v>2467</v>
      </c>
      <c r="D47" s="348">
        <f t="shared" si="15"/>
        <v>7450.34</v>
      </c>
      <c r="E47" s="348">
        <f t="shared" si="15"/>
        <v>0.89404079999999997</v>
      </c>
      <c r="F47" s="348">
        <f t="shared" si="15"/>
        <v>-130.53</v>
      </c>
      <c r="G47" s="348">
        <f t="shared" si="15"/>
        <v>40014.480000000003</v>
      </c>
      <c r="H47" s="374">
        <f t="shared" si="16"/>
        <v>6.7635977959454741E-3</v>
      </c>
      <c r="I47" s="132"/>
      <c r="J47" s="131" t="s">
        <v>85</v>
      </c>
      <c r="K47" s="348">
        <v>1329</v>
      </c>
      <c r="L47" s="348">
        <v>4013.58</v>
      </c>
      <c r="M47" s="348">
        <v>0.48162959999999999</v>
      </c>
      <c r="N47" s="348">
        <v>-68.912999999999997</v>
      </c>
      <c r="O47" s="353">
        <v>21552.74</v>
      </c>
      <c r="P47" s="374">
        <f t="shared" si="5"/>
        <v>9.4690648054172877E-3</v>
      </c>
      <c r="Q47" s="356"/>
      <c r="R47" s="131" t="s">
        <v>85</v>
      </c>
      <c r="S47" s="348">
        <v>1138</v>
      </c>
      <c r="T47" s="348">
        <v>3436.76</v>
      </c>
      <c r="U47" s="348">
        <v>0.41241119999999998</v>
      </c>
      <c r="V47" s="348">
        <v>-61.616999999999997</v>
      </c>
      <c r="W47" s="361">
        <v>18461.740000000002</v>
      </c>
      <c r="X47" s="374">
        <f t="shared" si="2"/>
        <v>5.0718622842800438E-3</v>
      </c>
      <c r="Y47" s="132"/>
      <c r="Z47" s="131" t="s">
        <v>85</v>
      </c>
      <c r="AA47" s="348"/>
      <c r="AB47" s="348"/>
      <c r="AC47" s="348"/>
      <c r="AD47" s="348"/>
      <c r="AE47" s="353"/>
      <c r="AF47" s="374"/>
    </row>
    <row r="48" spans="1:32">
      <c r="A48" s="131" t="s">
        <v>124</v>
      </c>
      <c r="B48" s="131" t="s">
        <v>85</v>
      </c>
      <c r="C48" s="348">
        <f t="shared" si="15"/>
        <v>36114</v>
      </c>
      <c r="D48" s="348">
        <f t="shared" si="15"/>
        <v>76561.679999999993</v>
      </c>
      <c r="E48" s="348">
        <f t="shared" si="15"/>
        <v>9.1874016000000012</v>
      </c>
      <c r="F48" s="348">
        <f t="shared" si="15"/>
        <v>-1319.6</v>
      </c>
      <c r="G48" s="348">
        <f t="shared" si="15"/>
        <v>533634.80000000005</v>
      </c>
      <c r="H48" s="374">
        <f t="shared" si="16"/>
        <v>9.0199626663143032E-2</v>
      </c>
      <c r="I48" s="132"/>
      <c r="J48" s="131" t="s">
        <v>85</v>
      </c>
      <c r="K48" s="348">
        <v>12743</v>
      </c>
      <c r="L48" s="348">
        <v>27015.16</v>
      </c>
      <c r="M48" s="348">
        <v>3.2418192000000001</v>
      </c>
      <c r="N48" s="348">
        <v>-437.08</v>
      </c>
      <c r="O48" s="353">
        <v>188145.6</v>
      </c>
      <c r="P48" s="374">
        <f t="shared" si="5"/>
        <v>8.2660621306345217E-2</v>
      </c>
      <c r="Q48" s="356"/>
      <c r="R48" s="131" t="s">
        <v>85</v>
      </c>
      <c r="S48" s="348">
        <v>23371</v>
      </c>
      <c r="T48" s="348">
        <v>49546.52</v>
      </c>
      <c r="U48" s="348">
        <v>5.9455824000000002</v>
      </c>
      <c r="V48" s="348">
        <v>-882.52</v>
      </c>
      <c r="W48" s="361">
        <v>345489.2</v>
      </c>
      <c r="X48" s="374">
        <f t="shared" si="2"/>
        <v>9.4913786192746999E-2</v>
      </c>
      <c r="Y48" s="132"/>
      <c r="Z48" s="131" t="s">
        <v>85</v>
      </c>
      <c r="AA48" s="348"/>
      <c r="AB48" s="348"/>
      <c r="AC48" s="348"/>
      <c r="AD48" s="348"/>
      <c r="AE48" s="353"/>
      <c r="AF48" s="374"/>
    </row>
    <row r="49" spans="1:32">
      <c r="A49" s="118" t="s">
        <v>18</v>
      </c>
      <c r="B49" s="132"/>
      <c r="C49" s="132"/>
      <c r="D49" s="132"/>
      <c r="E49" s="132"/>
      <c r="F49" s="132"/>
      <c r="G49" s="132"/>
      <c r="H49" s="132"/>
      <c r="I49" s="132"/>
      <c r="J49" s="132"/>
      <c r="K49" s="132"/>
      <c r="L49" s="132"/>
      <c r="M49" s="132"/>
      <c r="N49" s="132"/>
      <c r="O49" s="132"/>
      <c r="P49" s="132"/>
      <c r="Q49" s="356"/>
      <c r="R49" s="132"/>
      <c r="S49" s="132"/>
      <c r="T49" s="132"/>
      <c r="U49" s="132"/>
      <c r="V49" s="132"/>
      <c r="W49" s="339"/>
      <c r="X49" s="132"/>
      <c r="Y49" s="132"/>
      <c r="Z49" s="132"/>
      <c r="AA49" s="375"/>
      <c r="AB49" s="375"/>
      <c r="AC49" s="375"/>
      <c r="AD49" s="375"/>
      <c r="AE49" s="375"/>
      <c r="AF49" s="132"/>
    </row>
    <row r="50" spans="1:32">
      <c r="A50" s="131" t="s">
        <v>125</v>
      </c>
      <c r="B50" s="131" t="s">
        <v>85</v>
      </c>
      <c r="C50" s="348">
        <f t="shared" ref="C50:G52" si="17">K50+S50</f>
        <v>1</v>
      </c>
      <c r="D50" s="348">
        <f t="shared" si="17"/>
        <v>0</v>
      </c>
      <c r="E50" s="348">
        <f t="shared" si="17"/>
        <v>0</v>
      </c>
      <c r="F50" s="348">
        <f t="shared" si="17"/>
        <v>0</v>
      </c>
      <c r="G50" s="348">
        <f t="shared" si="17"/>
        <v>2150</v>
      </c>
      <c r="H50" s="374">
        <f>G50/$G$59</f>
        <v>3.6341182645089395E-4</v>
      </c>
      <c r="I50" s="132"/>
      <c r="J50" s="131" t="s">
        <v>85</v>
      </c>
      <c r="K50" s="348">
        <v>1</v>
      </c>
      <c r="L50" s="348">
        <v>0</v>
      </c>
      <c r="M50" s="348">
        <v>0</v>
      </c>
      <c r="N50" s="348">
        <v>0</v>
      </c>
      <c r="O50" s="353">
        <v>2150</v>
      </c>
      <c r="P50" s="374">
        <f t="shared" si="5"/>
        <v>9.4458938082337416E-4</v>
      </c>
      <c r="Q50" s="356"/>
      <c r="R50" s="131" t="s">
        <v>85</v>
      </c>
      <c r="S50" s="348">
        <v>0</v>
      </c>
      <c r="T50" s="348">
        <v>0</v>
      </c>
      <c r="U50" s="348">
        <v>0</v>
      </c>
      <c r="V50" s="348">
        <v>0</v>
      </c>
      <c r="W50" s="361">
        <v>0</v>
      </c>
      <c r="X50" s="374">
        <f t="shared" si="2"/>
        <v>0</v>
      </c>
      <c r="Y50" s="132"/>
      <c r="Z50" s="131" t="s">
        <v>85</v>
      </c>
      <c r="AA50" s="348"/>
      <c r="AB50" s="348"/>
      <c r="AC50" s="348"/>
      <c r="AD50" s="348"/>
      <c r="AE50" s="353"/>
      <c r="AF50" s="374"/>
    </row>
    <row r="51" spans="1:32">
      <c r="A51" s="131" t="s">
        <v>126</v>
      </c>
      <c r="B51" s="131" t="s">
        <v>85</v>
      </c>
      <c r="C51" s="348">
        <f t="shared" si="17"/>
        <v>642</v>
      </c>
      <c r="D51" s="348">
        <f t="shared" si="17"/>
        <v>89880</v>
      </c>
      <c r="E51" s="348">
        <f t="shared" si="17"/>
        <v>12.5832</v>
      </c>
      <c r="F51" s="348">
        <f t="shared" si="17"/>
        <v>0</v>
      </c>
      <c r="G51" s="348">
        <f t="shared" si="17"/>
        <v>32824.270000000004</v>
      </c>
      <c r="H51" s="374">
        <f>G51/$G$59</f>
        <v>5.5482455407522262E-3</v>
      </c>
      <c r="I51" s="132"/>
      <c r="J51" s="131" t="s">
        <v>85</v>
      </c>
      <c r="K51" s="348">
        <v>274</v>
      </c>
      <c r="L51" s="348">
        <v>38360</v>
      </c>
      <c r="M51" s="348">
        <v>5.3704000000000001</v>
      </c>
      <c r="N51" s="348">
        <v>0</v>
      </c>
      <c r="O51" s="353">
        <v>15818.52</v>
      </c>
      <c r="P51" s="374">
        <f t="shared" si="5"/>
        <v>6.9497702382986795E-3</v>
      </c>
      <c r="Q51" s="356"/>
      <c r="R51" s="131" t="s">
        <v>85</v>
      </c>
      <c r="S51" s="348">
        <v>368</v>
      </c>
      <c r="T51" s="348">
        <v>51520</v>
      </c>
      <c r="U51" s="348">
        <v>7.2127999999999997</v>
      </c>
      <c r="V51" s="348">
        <v>0</v>
      </c>
      <c r="W51" s="361">
        <v>17005.75</v>
      </c>
      <c r="X51" s="374">
        <f t="shared" si="2"/>
        <v>4.6718685259837566E-3</v>
      </c>
      <c r="Y51" s="132"/>
      <c r="Z51" s="131" t="s">
        <v>85</v>
      </c>
      <c r="AA51" s="348"/>
      <c r="AB51" s="348"/>
      <c r="AC51" s="348"/>
      <c r="AD51" s="348"/>
      <c r="AE51" s="353"/>
      <c r="AF51" s="374"/>
    </row>
    <row r="52" spans="1:32">
      <c r="A52" s="131" t="s">
        <v>127</v>
      </c>
      <c r="B52" s="131" t="s">
        <v>85</v>
      </c>
      <c r="C52" s="348">
        <f t="shared" si="17"/>
        <v>1457</v>
      </c>
      <c r="D52" s="348">
        <f t="shared" si="17"/>
        <v>203980</v>
      </c>
      <c r="E52" s="348">
        <f t="shared" si="17"/>
        <v>28.557200000000002</v>
      </c>
      <c r="F52" s="348">
        <f t="shared" si="17"/>
        <v>0</v>
      </c>
      <c r="G52" s="348">
        <f t="shared" si="17"/>
        <v>130358.39</v>
      </c>
      <c r="H52" s="374">
        <f>G52/$G$59</f>
        <v>2.2034316559580443E-2</v>
      </c>
      <c r="I52" s="132"/>
      <c r="J52" s="131" t="s">
        <v>85</v>
      </c>
      <c r="K52" s="348">
        <v>488</v>
      </c>
      <c r="L52" s="348">
        <v>68320</v>
      </c>
      <c r="M52" s="348">
        <v>9.5648</v>
      </c>
      <c r="N52" s="348">
        <v>0</v>
      </c>
      <c r="O52" s="353">
        <v>47429.22</v>
      </c>
      <c r="P52" s="374">
        <f t="shared" si="5"/>
        <v>2.0837738396621206E-2</v>
      </c>
      <c r="Q52" s="356">
        <v>490</v>
      </c>
      <c r="R52" s="131" t="s">
        <v>85</v>
      </c>
      <c r="S52" s="348">
        <v>969</v>
      </c>
      <c r="T52" s="348">
        <v>135660</v>
      </c>
      <c r="U52" s="348">
        <v>18.9924</v>
      </c>
      <c r="V52" s="348">
        <v>0</v>
      </c>
      <c r="W52" s="361">
        <v>82929.17</v>
      </c>
      <c r="X52" s="374">
        <f t="shared" si="2"/>
        <v>2.2782539976711189E-2</v>
      </c>
      <c r="Y52" s="132"/>
      <c r="Z52" s="131" t="s">
        <v>85</v>
      </c>
      <c r="AA52" s="348"/>
      <c r="AB52" s="348"/>
      <c r="AC52" s="348"/>
      <c r="AD52" s="348"/>
      <c r="AE52" s="353"/>
      <c r="AF52" s="374"/>
    </row>
    <row r="53" spans="1:32">
      <c r="A53" s="118" t="s">
        <v>128</v>
      </c>
      <c r="B53" s="132"/>
      <c r="C53" s="132"/>
      <c r="D53" s="132"/>
      <c r="E53" s="132"/>
      <c r="F53" s="132"/>
      <c r="G53" s="132"/>
      <c r="H53" s="132"/>
      <c r="I53" s="132"/>
      <c r="J53" s="132"/>
      <c r="K53" s="132"/>
      <c r="L53" s="132"/>
      <c r="M53" s="132"/>
      <c r="N53" s="132"/>
      <c r="O53" s="132"/>
      <c r="P53" s="132"/>
      <c r="Q53" s="356"/>
      <c r="R53" s="132"/>
      <c r="S53" s="132"/>
      <c r="T53" s="132"/>
      <c r="U53" s="132"/>
      <c r="V53" s="132"/>
      <c r="W53" s="339"/>
      <c r="X53" s="132"/>
      <c r="Y53" s="132"/>
      <c r="Z53" s="132"/>
      <c r="AA53" s="375"/>
      <c r="AB53" s="375"/>
      <c r="AC53" s="375"/>
      <c r="AD53" s="375"/>
      <c r="AE53" s="375"/>
      <c r="AF53" s="132"/>
    </row>
    <row r="54" spans="1:32">
      <c r="A54" s="131"/>
      <c r="B54" s="131"/>
      <c r="C54" s="348"/>
      <c r="D54" s="376"/>
      <c r="E54" s="376"/>
      <c r="F54" s="376"/>
      <c r="G54" s="376"/>
      <c r="H54" s="374"/>
      <c r="I54" s="132"/>
      <c r="J54" s="131"/>
      <c r="K54" s="376"/>
      <c r="L54" s="376"/>
      <c r="M54" s="376"/>
      <c r="N54" s="376"/>
      <c r="O54" s="376"/>
      <c r="P54" s="374">
        <f t="shared" si="5"/>
        <v>0</v>
      </c>
      <c r="Q54" s="356"/>
      <c r="R54" s="131"/>
      <c r="S54" s="376"/>
      <c r="T54" s="376"/>
      <c r="U54" s="376"/>
      <c r="V54" s="376"/>
      <c r="W54" s="361"/>
      <c r="X54" s="374">
        <f t="shared" si="2"/>
        <v>0</v>
      </c>
      <c r="Y54" s="132"/>
      <c r="Z54" s="131"/>
      <c r="AA54" s="376"/>
      <c r="AB54" s="376"/>
      <c r="AC54" s="376"/>
      <c r="AD54" s="376"/>
      <c r="AE54" s="376"/>
      <c r="AF54" s="131"/>
    </row>
    <row r="55" spans="1:32">
      <c r="A55" s="118" t="s">
        <v>19</v>
      </c>
      <c r="B55" s="132"/>
      <c r="C55" s="132"/>
      <c r="D55" s="132"/>
      <c r="E55" s="132"/>
      <c r="F55" s="132"/>
      <c r="G55" s="132"/>
      <c r="H55" s="132"/>
      <c r="I55" s="132"/>
      <c r="J55" s="132"/>
      <c r="K55" s="132"/>
      <c r="L55" s="132"/>
      <c r="M55" s="132"/>
      <c r="N55" s="132"/>
      <c r="O55" s="132"/>
      <c r="P55" s="132"/>
      <c r="Q55" s="356"/>
      <c r="R55" s="132"/>
      <c r="S55" s="132"/>
      <c r="T55" s="132"/>
      <c r="U55" s="132"/>
      <c r="V55" s="132"/>
      <c r="W55" s="339"/>
      <c r="X55" s="132"/>
      <c r="Y55" s="132"/>
      <c r="Z55" s="132"/>
      <c r="AA55" s="375"/>
      <c r="AB55" s="375"/>
      <c r="AC55" s="375"/>
      <c r="AD55" s="375"/>
      <c r="AE55" s="375"/>
      <c r="AF55" s="132"/>
    </row>
    <row r="56" spans="1:32">
      <c r="A56" s="131" t="s">
        <v>129</v>
      </c>
      <c r="B56" s="131" t="s">
        <v>89</v>
      </c>
      <c r="C56" s="348">
        <f>K56+S56</f>
        <v>6432</v>
      </c>
      <c r="D56" s="375"/>
      <c r="E56" s="375"/>
      <c r="F56" s="375"/>
      <c r="G56" s="353">
        <f>O56+W56</f>
        <v>1120836.1200000001</v>
      </c>
      <c r="H56" s="374">
        <f>G56/$G$59</f>
        <v>0.18945353559131786</v>
      </c>
      <c r="I56" s="132"/>
      <c r="J56" s="131" t="s">
        <v>89</v>
      </c>
      <c r="K56" s="348">
        <v>1940</v>
      </c>
      <c r="L56" s="375">
        <v>0</v>
      </c>
      <c r="M56" s="375">
        <v>0</v>
      </c>
      <c r="N56" s="375">
        <v>0</v>
      </c>
      <c r="O56" s="353">
        <v>324899.52</v>
      </c>
      <c r="P56" s="374">
        <f t="shared" si="5"/>
        <v>0.14274262159377277</v>
      </c>
      <c r="Q56" s="356"/>
      <c r="R56" s="131" t="s">
        <v>89</v>
      </c>
      <c r="S56" s="348">
        <v>4492</v>
      </c>
      <c r="T56" s="375">
        <v>0</v>
      </c>
      <c r="U56" s="375">
        <v>0</v>
      </c>
      <c r="V56" s="375">
        <v>0</v>
      </c>
      <c r="W56" s="361">
        <v>795936.6</v>
      </c>
      <c r="X56" s="374">
        <f t="shared" si="2"/>
        <v>0.21866199081008025</v>
      </c>
      <c r="Y56" s="132"/>
      <c r="Z56" s="131" t="s">
        <v>89</v>
      </c>
      <c r="AA56" s="348"/>
      <c r="AB56" s="375"/>
      <c r="AC56" s="375"/>
      <c r="AD56" s="375"/>
      <c r="AE56" s="353"/>
      <c r="AF56" s="374"/>
    </row>
    <row r="57" spans="1:32">
      <c r="A57" s="131" t="s">
        <v>130</v>
      </c>
      <c r="B57" s="131" t="s">
        <v>89</v>
      </c>
      <c r="C57" s="348">
        <f>K57+S57</f>
        <v>6434</v>
      </c>
      <c r="D57" s="375"/>
      <c r="E57" s="375"/>
      <c r="F57" s="375"/>
      <c r="G57" s="353">
        <f>O57+W57</f>
        <v>196078.89</v>
      </c>
      <c r="H57" s="374">
        <f>G57/$G$59</f>
        <v>3.3142970950401827E-2</v>
      </c>
      <c r="I57" s="132"/>
      <c r="J57" s="131" t="s">
        <v>89</v>
      </c>
      <c r="K57" s="348">
        <v>1940</v>
      </c>
      <c r="L57" s="375">
        <v>0</v>
      </c>
      <c r="M57" s="375">
        <v>0</v>
      </c>
      <c r="N57" s="375">
        <v>0</v>
      </c>
      <c r="O57" s="353">
        <v>58601.07</v>
      </c>
      <c r="P57" s="374">
        <f t="shared" si="5"/>
        <v>2.5746022524133584E-2</v>
      </c>
      <c r="Q57" s="356"/>
      <c r="R57" s="131" t="s">
        <v>89</v>
      </c>
      <c r="S57" s="348">
        <v>4494</v>
      </c>
      <c r="T57" s="375">
        <v>0</v>
      </c>
      <c r="U57" s="375">
        <v>0</v>
      </c>
      <c r="V57" s="375">
        <v>0</v>
      </c>
      <c r="W57" s="361">
        <v>137477.82</v>
      </c>
      <c r="X57" s="374">
        <f t="shared" si="2"/>
        <v>3.7768301914285471E-2</v>
      </c>
      <c r="Y57" s="132"/>
      <c r="Z57" s="131" t="s">
        <v>89</v>
      </c>
      <c r="AA57" s="348"/>
      <c r="AB57" s="375"/>
      <c r="AC57" s="375"/>
      <c r="AD57" s="375"/>
      <c r="AE57" s="353"/>
      <c r="AF57" s="374"/>
    </row>
    <row r="58" spans="1:32">
      <c r="A58" s="132"/>
      <c r="B58" s="132"/>
      <c r="C58" s="132"/>
      <c r="D58" s="132"/>
      <c r="E58" s="375"/>
      <c r="F58" s="132"/>
      <c r="G58" s="132"/>
      <c r="H58" s="132"/>
      <c r="I58" s="132"/>
      <c r="J58" s="132"/>
      <c r="K58" s="132"/>
      <c r="L58" s="132"/>
      <c r="M58" s="375"/>
      <c r="N58" s="132"/>
      <c r="O58" s="132"/>
      <c r="P58" s="132"/>
      <c r="Q58" s="356"/>
      <c r="R58" s="132"/>
      <c r="S58" s="132"/>
      <c r="T58" s="132"/>
      <c r="U58" s="375"/>
      <c r="V58" s="132"/>
      <c r="W58" s="339"/>
      <c r="X58" s="132"/>
      <c r="Y58" s="132"/>
      <c r="Z58" s="132"/>
      <c r="AA58" s="132"/>
      <c r="AB58" s="132"/>
      <c r="AC58" s="375"/>
      <c r="AD58" s="132"/>
      <c r="AE58" s="132"/>
      <c r="AF58" s="132"/>
    </row>
    <row r="59" spans="1:32">
      <c r="A59" s="119" t="s">
        <v>131</v>
      </c>
      <c r="B59" s="131"/>
      <c r="C59" s="131"/>
      <c r="D59" s="376">
        <f>SUM(D9:D58)</f>
        <v>621962.61800000002</v>
      </c>
      <c r="E59" s="376">
        <f>SUM(E9:E58)</f>
        <v>82.715636000000003</v>
      </c>
      <c r="F59" s="376">
        <f>SUM(F9:F58)</f>
        <v>11394.371999999998</v>
      </c>
      <c r="G59" s="353">
        <f>SUM(G9:G58)</f>
        <v>5916153.0899999999</v>
      </c>
      <c r="H59" s="132"/>
      <c r="I59" s="132"/>
      <c r="J59" s="131"/>
      <c r="K59" s="131"/>
      <c r="L59" s="376">
        <f>SUM(L9:L54)</f>
        <v>267910.82799999998</v>
      </c>
      <c r="M59" s="376">
        <f t="shared" ref="M59:V59" si="18">SUM(M9:M54)</f>
        <v>35.125274800000007</v>
      </c>
      <c r="N59" s="376">
        <f t="shared" si="18"/>
        <v>5510.4710000000023</v>
      </c>
      <c r="O59" s="361">
        <f>SUM(O9:O58)</f>
        <v>2276121.2900000005</v>
      </c>
      <c r="P59" s="355"/>
      <c r="Q59" s="357">
        <f t="shared" si="18"/>
        <v>490</v>
      </c>
      <c r="R59" s="355"/>
      <c r="S59" s="376"/>
      <c r="T59" s="376">
        <f t="shared" si="18"/>
        <v>354051.79000000004</v>
      </c>
      <c r="U59" s="376">
        <f t="shared" si="18"/>
        <v>47.590361200000004</v>
      </c>
      <c r="V59" s="376">
        <f t="shared" si="18"/>
        <v>5883.9010000000017</v>
      </c>
      <c r="W59" s="361">
        <f>SUM(W9:W58)</f>
        <v>3640031.8000000003</v>
      </c>
      <c r="X59" s="132"/>
      <c r="Y59" s="132"/>
      <c r="Z59" s="131"/>
      <c r="AA59" s="131"/>
      <c r="AB59" s="376">
        <v>0</v>
      </c>
      <c r="AC59" s="376">
        <v>0</v>
      </c>
      <c r="AD59" s="376">
        <v>0</v>
      </c>
      <c r="AE59" s="379">
        <v>0</v>
      </c>
      <c r="AF59" s="132"/>
    </row>
    <row r="60" spans="1:32">
      <c r="A60" s="121"/>
      <c r="B60" s="121"/>
      <c r="C60" s="121"/>
      <c r="D60" s="376"/>
      <c r="E60" s="376"/>
      <c r="F60" s="376"/>
      <c r="G60" s="354"/>
      <c r="H60" s="551"/>
      <c r="I60" s="351"/>
      <c r="J60" s="132"/>
      <c r="K60" s="132"/>
      <c r="L60" s="151"/>
      <c r="M60" s="151"/>
      <c r="N60" s="151"/>
      <c r="O60" s="152"/>
      <c r="P60" s="134"/>
      <c r="Q60" s="132"/>
      <c r="R60" s="132"/>
      <c r="S60" s="132"/>
      <c r="T60" s="151"/>
      <c r="U60" s="151"/>
      <c r="V60" s="151"/>
      <c r="W60" s="152"/>
      <c r="X60" s="134"/>
      <c r="Y60" s="132"/>
      <c r="Z60" s="121"/>
      <c r="AA60" s="133"/>
      <c r="AB60" s="150"/>
      <c r="AC60" s="151"/>
      <c r="AD60" s="151"/>
      <c r="AE60" s="152"/>
      <c r="AF60" s="134"/>
    </row>
    <row r="61" spans="1:32" ht="13.5" thickBot="1">
      <c r="A61" s="369" t="s">
        <v>132</v>
      </c>
      <c r="B61" s="166"/>
      <c r="C61" s="348">
        <f>SUM(K61,S61)</f>
        <v>1941</v>
      </c>
      <c r="D61" s="349"/>
      <c r="E61" s="349"/>
      <c r="F61" s="349"/>
      <c r="G61" s="349"/>
      <c r="H61" s="552"/>
      <c r="I61" s="365"/>
      <c r="J61" s="166"/>
      <c r="K61" s="363">
        <v>842</v>
      </c>
      <c r="L61" s="140"/>
      <c r="M61" s="140"/>
      <c r="N61" s="140"/>
      <c r="O61" s="140"/>
      <c r="P61" s="135"/>
      <c r="Q61" s="167"/>
      <c r="R61" s="166"/>
      <c r="S61" s="363">
        <v>1099</v>
      </c>
      <c r="T61" s="140"/>
      <c r="U61" s="140"/>
      <c r="V61" s="140"/>
      <c r="W61" s="140"/>
      <c r="X61" s="135"/>
      <c r="Y61" s="167"/>
      <c r="Z61" s="166"/>
      <c r="AA61" s="168">
        <v>0</v>
      </c>
      <c r="AB61" s="153"/>
      <c r="AC61" s="140"/>
      <c r="AD61" s="140"/>
      <c r="AE61" s="140"/>
      <c r="AF61" s="135"/>
    </row>
    <row r="62" spans="1:32">
      <c r="A62" s="532"/>
      <c r="B62" s="530"/>
      <c r="C62" s="530"/>
      <c r="D62" s="986"/>
      <c r="E62" s="986"/>
      <c r="F62" s="987"/>
      <c r="G62" s="988"/>
      <c r="H62" s="986"/>
      <c r="I62" s="977"/>
      <c r="J62" s="530"/>
      <c r="K62" s="530"/>
      <c r="L62" s="977"/>
      <c r="M62" s="977"/>
      <c r="N62" s="978"/>
      <c r="O62" s="976"/>
      <c r="P62" s="977"/>
      <c r="Q62" s="978"/>
      <c r="R62" s="530"/>
      <c r="S62" s="530"/>
      <c r="T62" s="977"/>
      <c r="U62" s="977"/>
      <c r="V62" s="978"/>
      <c r="W62" s="976"/>
      <c r="X62" s="977"/>
      <c r="Y62" s="978"/>
      <c r="Z62" s="533"/>
      <c r="AA62" s="534"/>
      <c r="AB62" s="976"/>
      <c r="AC62" s="977"/>
      <c r="AD62" s="978"/>
      <c r="AE62" s="976"/>
      <c r="AF62" s="978"/>
    </row>
    <row r="63" spans="1:32" ht="13.5" thickBot="1">
      <c r="A63" s="370" t="s">
        <v>133</v>
      </c>
      <c r="B63" s="132" t="s">
        <v>134</v>
      </c>
      <c r="C63" s="132"/>
      <c r="D63" s="346"/>
      <c r="E63" s="158"/>
      <c r="F63" s="158"/>
      <c r="G63" s="158"/>
      <c r="H63" s="158"/>
      <c r="I63" s="352"/>
      <c r="J63" s="132" t="s">
        <v>135</v>
      </c>
      <c r="K63" s="132"/>
      <c r="L63" s="346"/>
      <c r="M63" s="102"/>
      <c r="N63" s="103"/>
      <c r="O63" s="104"/>
      <c r="P63" s="102"/>
      <c r="Q63" s="170"/>
      <c r="R63" s="364" t="s">
        <v>136</v>
      </c>
      <c r="S63" s="364"/>
      <c r="T63" s="362"/>
      <c r="U63" s="171"/>
      <c r="V63" s="170"/>
      <c r="W63" s="169"/>
      <c r="X63" s="171"/>
      <c r="Y63" s="170"/>
      <c r="Z63" s="102" t="s">
        <v>137</v>
      </c>
      <c r="AA63" s="102"/>
      <c r="AB63" s="169"/>
      <c r="AC63" s="171"/>
      <c r="AD63" s="170"/>
      <c r="AE63" s="169"/>
      <c r="AF63" s="170"/>
    </row>
    <row r="64" spans="1:32">
      <c r="A64" s="371" t="s">
        <v>138</v>
      </c>
      <c r="B64" s="131" t="s">
        <v>89</v>
      </c>
      <c r="C64" s="348">
        <f>K64+S64</f>
        <v>2508</v>
      </c>
      <c r="D64" s="124"/>
      <c r="E64" s="124"/>
      <c r="F64" s="124"/>
      <c r="G64" s="124"/>
      <c r="H64" s="137"/>
      <c r="I64" s="366"/>
      <c r="J64" s="131" t="s">
        <v>89</v>
      </c>
      <c r="K64" s="866">
        <v>918</v>
      </c>
      <c r="L64" s="125"/>
      <c r="M64" s="105"/>
      <c r="N64" s="125"/>
      <c r="O64" s="125"/>
      <c r="P64" s="521"/>
      <c r="Q64" s="138"/>
      <c r="R64" s="131" t="s">
        <v>89</v>
      </c>
      <c r="S64" s="348">
        <v>1590</v>
      </c>
      <c r="T64" s="125"/>
      <c r="U64" s="105"/>
      <c r="V64" s="125"/>
      <c r="W64" s="125"/>
      <c r="X64" s="521"/>
      <c r="Y64" s="163"/>
      <c r="Z64" s="164" t="s">
        <v>89</v>
      </c>
      <c r="AA64" s="123"/>
      <c r="AB64" s="535"/>
      <c r="AC64" s="105"/>
      <c r="AD64" s="125"/>
      <c r="AE64" s="125"/>
      <c r="AF64" s="521"/>
    </row>
    <row r="65" spans="1:33">
      <c r="A65" s="371" t="s">
        <v>139</v>
      </c>
      <c r="B65" s="131" t="s">
        <v>89</v>
      </c>
      <c r="C65" s="348">
        <f>K65+S65</f>
        <v>3194</v>
      </c>
      <c r="D65" s="124"/>
      <c r="E65" s="124"/>
      <c r="F65" s="124"/>
      <c r="G65" s="553"/>
      <c r="H65" s="137"/>
      <c r="I65" s="366"/>
      <c r="J65" s="131" t="s">
        <v>89</v>
      </c>
      <c r="K65" s="866">
        <v>696</v>
      </c>
      <c r="L65" s="124"/>
      <c r="M65" s="106"/>
      <c r="N65" s="124"/>
      <c r="O65" s="124"/>
      <c r="P65" s="107"/>
      <c r="Q65" s="138"/>
      <c r="R65" s="131" t="s">
        <v>89</v>
      </c>
      <c r="S65" s="348">
        <v>2498</v>
      </c>
      <c r="T65" s="124"/>
      <c r="U65" s="106"/>
      <c r="V65" s="124"/>
      <c r="W65" s="124"/>
      <c r="X65" s="107"/>
      <c r="Y65" s="163"/>
      <c r="Z65" s="164" t="s">
        <v>89</v>
      </c>
      <c r="AA65" s="123"/>
      <c r="AB65" s="136"/>
      <c r="AC65" s="106"/>
      <c r="AD65" s="124"/>
      <c r="AE65" s="124"/>
      <c r="AF65" s="107"/>
    </row>
    <row r="66" spans="1:33">
      <c r="A66" s="371" t="s">
        <v>140</v>
      </c>
      <c r="B66" s="131" t="s">
        <v>89</v>
      </c>
      <c r="C66" s="348">
        <f t="shared" ref="C66" si="19">K66+S66</f>
        <v>544</v>
      </c>
      <c r="D66" s="124"/>
      <c r="E66" s="124"/>
      <c r="F66" s="124"/>
      <c r="G66" s="124"/>
      <c r="H66" s="137"/>
      <c r="I66" s="366"/>
      <c r="J66" s="131" t="s">
        <v>89</v>
      </c>
      <c r="K66" s="866">
        <v>277</v>
      </c>
      <c r="L66" s="124"/>
      <c r="M66" s="106"/>
      <c r="N66" s="124"/>
      <c r="O66" s="124"/>
      <c r="P66" s="107"/>
      <c r="Q66" s="138"/>
      <c r="R66" s="131" t="s">
        <v>89</v>
      </c>
      <c r="S66" s="348">
        <v>267</v>
      </c>
      <c r="T66" s="124"/>
      <c r="U66" s="106"/>
      <c r="V66" s="124"/>
      <c r="W66" s="124"/>
      <c r="X66" s="107"/>
      <c r="Y66" s="163"/>
      <c r="Z66" s="164" t="s">
        <v>89</v>
      </c>
      <c r="AA66" s="123"/>
      <c r="AB66" s="136"/>
      <c r="AC66" s="106"/>
      <c r="AD66" s="124"/>
      <c r="AE66" s="124"/>
      <c r="AF66" s="107"/>
    </row>
    <row r="67" spans="1:33">
      <c r="A67" s="372" t="s">
        <v>141</v>
      </c>
      <c r="B67" s="131" t="s">
        <v>89</v>
      </c>
      <c r="C67" s="348">
        <f>K67+S67</f>
        <v>6246</v>
      </c>
      <c r="D67" s="124"/>
      <c r="E67" s="124"/>
      <c r="F67" s="124"/>
      <c r="G67" s="124"/>
      <c r="H67" s="137"/>
      <c r="I67" s="367"/>
      <c r="J67" s="131" t="s">
        <v>89</v>
      </c>
      <c r="K67" s="865">
        <f>SUM(K64:K66)</f>
        <v>1891</v>
      </c>
      <c r="L67" s="6"/>
      <c r="M67" s="106"/>
      <c r="N67" s="6"/>
      <c r="O67" s="6"/>
      <c r="P67" s="107"/>
      <c r="Q67" s="126"/>
      <c r="R67" s="131" t="s">
        <v>89</v>
      </c>
      <c r="S67" s="348">
        <f>SUM(S64:S66)</f>
        <v>4355</v>
      </c>
      <c r="T67" s="6"/>
      <c r="U67" s="106"/>
      <c r="V67" s="6"/>
      <c r="W67" s="6"/>
      <c r="X67" s="107"/>
      <c r="Y67" s="172"/>
      <c r="Z67" s="164" t="s">
        <v>89</v>
      </c>
      <c r="AA67" s="123"/>
      <c r="AB67" s="127"/>
      <c r="AC67" s="106"/>
      <c r="AD67" s="6"/>
      <c r="AE67" s="6"/>
      <c r="AF67" s="107"/>
    </row>
    <row r="68" spans="1:33">
      <c r="A68" s="372" t="s">
        <v>142</v>
      </c>
      <c r="B68" s="131" t="s">
        <v>89</v>
      </c>
      <c r="C68" s="348">
        <v>5973</v>
      </c>
      <c r="D68" s="124"/>
      <c r="E68" s="106"/>
      <c r="F68" s="124"/>
      <c r="G68" s="124"/>
      <c r="H68" s="107"/>
      <c r="I68" s="366"/>
      <c r="J68" s="131" t="s">
        <v>89</v>
      </c>
      <c r="K68" s="555" t="s">
        <v>143</v>
      </c>
      <c r="L68" s="124"/>
      <c r="M68" s="106"/>
      <c r="N68" s="124"/>
      <c r="O68" s="124"/>
      <c r="P68" s="107"/>
      <c r="Q68" s="138"/>
      <c r="R68" s="131" t="s">
        <v>89</v>
      </c>
      <c r="S68" s="555" t="s">
        <v>143</v>
      </c>
      <c r="T68" s="124"/>
      <c r="U68" s="106"/>
      <c r="V68" s="124"/>
      <c r="W68" s="124"/>
      <c r="X68" s="107"/>
      <c r="Y68" s="163"/>
      <c r="Z68" s="164" t="s">
        <v>89</v>
      </c>
      <c r="AA68" s="123"/>
      <c r="AB68" s="136"/>
      <c r="AC68" s="106"/>
      <c r="AD68" s="124"/>
      <c r="AE68" s="124"/>
      <c r="AF68" s="107"/>
    </row>
    <row r="69" spans="1:33">
      <c r="A69" s="372" t="s">
        <v>144</v>
      </c>
      <c r="B69" s="131" t="s">
        <v>145</v>
      </c>
      <c r="C69" s="373">
        <f>C67/C68</f>
        <v>1.0457056755399297</v>
      </c>
      <c r="D69" s="124"/>
      <c r="E69" s="106"/>
      <c r="F69" s="124"/>
      <c r="G69" s="124"/>
      <c r="H69" s="107"/>
      <c r="I69" s="366"/>
      <c r="J69" s="131" t="s">
        <v>145</v>
      </c>
      <c r="K69" s="555" t="str">
        <f>IF(K68="N/A","N/A",K67/K68)</f>
        <v>N/A</v>
      </c>
      <c r="L69" s="124"/>
      <c r="M69" s="106"/>
      <c r="N69" s="124"/>
      <c r="O69" s="124"/>
      <c r="P69" s="107"/>
      <c r="Q69" s="138"/>
      <c r="R69" s="131" t="s">
        <v>145</v>
      </c>
      <c r="S69" s="555" t="str">
        <f>IF(S68="N/A","N/A",S67/S68)</f>
        <v>N/A</v>
      </c>
      <c r="T69" s="124"/>
      <c r="U69" s="106"/>
      <c r="V69" s="124"/>
      <c r="W69" s="124"/>
      <c r="X69" s="107"/>
      <c r="Y69" s="163"/>
      <c r="Z69" s="164" t="s">
        <v>145</v>
      </c>
      <c r="AA69" s="128"/>
      <c r="AB69" s="136"/>
      <c r="AC69" s="106"/>
      <c r="AD69" s="124"/>
      <c r="AE69" s="124"/>
      <c r="AF69" s="107"/>
    </row>
    <row r="70" spans="1:33" ht="13.5" thickBot="1">
      <c r="A70" s="369" t="s">
        <v>146</v>
      </c>
      <c r="B70" s="166" t="s">
        <v>89</v>
      </c>
      <c r="C70" s="363">
        <f>K70+S70</f>
        <v>354</v>
      </c>
      <c r="D70" s="140"/>
      <c r="E70" s="108"/>
      <c r="F70" s="140"/>
      <c r="G70" s="140"/>
      <c r="H70" s="109"/>
      <c r="I70" s="368"/>
      <c r="J70" s="166" t="s">
        <v>89</v>
      </c>
      <c r="K70" s="556">
        <v>108</v>
      </c>
      <c r="L70" s="140"/>
      <c r="M70" s="108"/>
      <c r="N70" s="140"/>
      <c r="O70" s="140"/>
      <c r="P70" s="109"/>
      <c r="Q70" s="141"/>
      <c r="R70" s="166" t="s">
        <v>89</v>
      </c>
      <c r="S70" s="554">
        <v>246</v>
      </c>
      <c r="T70" s="140"/>
      <c r="U70" s="108"/>
      <c r="V70" s="140"/>
      <c r="W70" s="140"/>
      <c r="X70" s="109"/>
      <c r="Y70" s="130"/>
      <c r="Z70" s="173" t="s">
        <v>89</v>
      </c>
      <c r="AA70" s="129"/>
      <c r="AB70" s="139"/>
      <c r="AC70" s="108"/>
      <c r="AD70" s="140"/>
      <c r="AE70" s="140"/>
      <c r="AF70" s="109"/>
    </row>
    <row r="71" spans="1:33" ht="51" customHeight="1">
      <c r="A71" s="992" t="s">
        <v>147</v>
      </c>
      <c r="B71" s="992"/>
      <c r="C71" s="992"/>
      <c r="D71" s="992"/>
      <c r="E71" s="992"/>
      <c r="F71" s="992"/>
      <c r="G71" s="992"/>
      <c r="H71" s="992"/>
      <c r="I71" s="124"/>
      <c r="J71" s="124"/>
      <c r="K71" s="124" t="s">
        <v>32</v>
      </c>
      <c r="L71" s="124"/>
      <c r="M71" s="124"/>
      <c r="N71" s="124"/>
      <c r="O71" s="124"/>
      <c r="P71" s="124"/>
      <c r="Q71" s="124"/>
      <c r="R71" s="124"/>
      <c r="S71" s="124"/>
      <c r="T71" s="124"/>
      <c r="U71" s="124"/>
      <c r="V71" s="124"/>
      <c r="W71" s="124"/>
      <c r="X71" s="124"/>
      <c r="Y71" s="124"/>
      <c r="Z71" s="124"/>
      <c r="AA71" s="124"/>
      <c r="AB71" s="124"/>
      <c r="AC71" s="124"/>
      <c r="AD71" s="124"/>
      <c r="AE71" s="124"/>
      <c r="AF71" s="124"/>
      <c r="AG71" s="112"/>
    </row>
    <row r="72" spans="1:33">
      <c r="A72" s="994" t="s">
        <v>148</v>
      </c>
      <c r="B72" s="994"/>
      <c r="C72" s="994"/>
      <c r="D72" s="994"/>
      <c r="E72" s="994"/>
      <c r="F72" s="994"/>
      <c r="G72" s="994"/>
      <c r="H72" s="994"/>
    </row>
    <row r="73" spans="1:33">
      <c r="A73" t="s">
        <v>149</v>
      </c>
      <c r="K73" s="6"/>
      <c r="S73" s="6"/>
    </row>
    <row r="74" spans="1:33">
      <c r="A74" s="994" t="s">
        <v>150</v>
      </c>
      <c r="B74" s="994"/>
      <c r="C74" s="994"/>
      <c r="D74" s="994"/>
      <c r="E74" s="994"/>
    </row>
    <row r="75" spans="1:33">
      <c r="A75" s="994" t="s">
        <v>151</v>
      </c>
      <c r="B75" s="994"/>
      <c r="C75" s="994"/>
      <c r="D75" s="994"/>
      <c r="E75" s="994"/>
      <c r="F75" s="994"/>
      <c r="G75" s="994"/>
      <c r="H75" s="994"/>
      <c r="I75" s="994"/>
      <c r="J75" s="994"/>
      <c r="K75" s="994"/>
      <c r="L75" s="994"/>
      <c r="M75" s="994"/>
    </row>
    <row r="76" spans="1:33" ht="12.75" customHeight="1">
      <c r="A76" s="992" t="s">
        <v>152</v>
      </c>
      <c r="B76" s="992"/>
      <c r="C76" s="992"/>
      <c r="D76" s="992"/>
      <c r="E76" s="992"/>
      <c r="F76" s="992"/>
      <c r="G76" s="992"/>
    </row>
    <row r="77" spans="1:33" ht="12.75" customHeight="1">
      <c r="A77" s="992" t="s">
        <v>153</v>
      </c>
      <c r="B77" s="992"/>
      <c r="C77" s="992"/>
      <c r="D77" s="992"/>
      <c r="E77" s="992"/>
      <c r="F77" s="992"/>
      <c r="G77" s="992"/>
    </row>
    <row r="78" spans="1:33" ht="12.75" customHeight="1">
      <c r="A78" s="992" t="s">
        <v>154</v>
      </c>
      <c r="B78" s="992"/>
      <c r="C78" s="992"/>
      <c r="D78" s="992"/>
      <c r="E78" s="992"/>
      <c r="F78" s="992"/>
      <c r="G78" s="992"/>
      <c r="H78" s="992"/>
    </row>
    <row r="81" spans="1:8" ht="27" customHeight="1">
      <c r="A81" s="993" t="s">
        <v>155</v>
      </c>
      <c r="B81" s="993"/>
      <c r="C81" s="993"/>
      <c r="D81" s="993"/>
      <c r="E81" s="993"/>
      <c r="F81" s="993"/>
      <c r="G81" s="993"/>
      <c r="H81" s="993"/>
    </row>
    <row r="84" spans="1:8" ht="12.75" customHeight="1"/>
  </sheetData>
  <mergeCells count="27">
    <mergeCell ref="A76:G76"/>
    <mergeCell ref="A77:G77"/>
    <mergeCell ref="A78:H78"/>
    <mergeCell ref="A81:H81"/>
    <mergeCell ref="A71:H71"/>
    <mergeCell ref="A72:H72"/>
    <mergeCell ref="A74:E74"/>
    <mergeCell ref="A75:M75"/>
    <mergeCell ref="D62:F62"/>
    <mergeCell ref="G62:I62"/>
    <mergeCell ref="L62:N62"/>
    <mergeCell ref="O62:Q62"/>
    <mergeCell ref="C6:H6"/>
    <mergeCell ref="K6:P6"/>
    <mergeCell ref="Z5:AF5"/>
    <mergeCell ref="A1:AF1"/>
    <mergeCell ref="A2:AF2"/>
    <mergeCell ref="A3:AF3"/>
    <mergeCell ref="B5:H5"/>
    <mergeCell ref="J5:P5"/>
    <mergeCell ref="R5:X5"/>
    <mergeCell ref="AA6:AF6"/>
    <mergeCell ref="W62:Y62"/>
    <mergeCell ref="AB62:AD62"/>
    <mergeCell ref="AE62:AF62"/>
    <mergeCell ref="T62:V62"/>
    <mergeCell ref="S6:X6"/>
  </mergeCells>
  <printOptions horizontalCentered="1" verticalCentered="1"/>
  <pageMargins left="0.25" right="0.25" top="0.5" bottom="0.5" header="0.5" footer="0.5"/>
  <pageSetup paperSize="3"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8"/>
  <sheetViews>
    <sheetView topLeftCell="A16" workbookViewId="0">
      <selection activeCell="B45" sqref="B45"/>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s>
  <sheetData>
    <row r="1" spans="1:14" ht="15.75" customHeight="1">
      <c r="A1" s="985" t="s">
        <v>156</v>
      </c>
      <c r="B1" s="985"/>
      <c r="C1" s="985"/>
      <c r="D1" s="985"/>
      <c r="E1" s="985"/>
      <c r="F1" s="985"/>
      <c r="G1" s="985"/>
      <c r="H1" s="985"/>
      <c r="I1" s="944"/>
      <c r="J1" s="944"/>
      <c r="K1" s="944"/>
      <c r="L1" s="944"/>
      <c r="M1" s="944"/>
    </row>
    <row r="2" spans="1:14" ht="15.75" customHeight="1">
      <c r="A2" s="957" t="s">
        <v>1</v>
      </c>
      <c r="B2" s="957"/>
      <c r="C2" s="957"/>
      <c r="D2" s="957"/>
      <c r="E2" s="957"/>
      <c r="F2" s="957"/>
      <c r="G2" s="957"/>
      <c r="H2" s="957"/>
      <c r="I2" s="944"/>
      <c r="J2" s="944"/>
      <c r="K2" s="944"/>
      <c r="L2" s="944"/>
      <c r="M2" s="944"/>
    </row>
    <row r="3" spans="1:14" ht="15.75" customHeight="1">
      <c r="A3" s="959" t="s">
        <v>2</v>
      </c>
      <c r="B3" s="959"/>
      <c r="C3" s="959"/>
      <c r="D3" s="959"/>
      <c r="E3" s="959"/>
      <c r="F3" s="959"/>
      <c r="G3" s="959"/>
      <c r="H3" s="959"/>
      <c r="I3" s="145"/>
      <c r="J3" s="145"/>
      <c r="K3" s="145"/>
      <c r="L3" s="145"/>
      <c r="M3" s="145"/>
    </row>
    <row r="4" spans="1:14" ht="28.5" customHeight="1" thickBot="1">
      <c r="A4" s="345"/>
      <c r="B4" s="345"/>
      <c r="C4" s="345"/>
      <c r="D4" s="345"/>
      <c r="E4" s="345"/>
      <c r="F4" s="345"/>
      <c r="G4" s="345"/>
      <c r="H4" s="345"/>
      <c r="I4" s="345"/>
      <c r="J4" s="345"/>
      <c r="K4" s="345"/>
      <c r="L4" s="345"/>
      <c r="M4" s="345"/>
      <c r="N4" s="345"/>
    </row>
    <row r="5" spans="1:14" ht="16.5" thickBot="1">
      <c r="A5" s="924"/>
      <c r="B5" s="923"/>
      <c r="C5" s="997" t="s">
        <v>157</v>
      </c>
      <c r="D5" s="998"/>
      <c r="E5" s="998"/>
      <c r="F5" s="998"/>
      <c r="G5" s="998"/>
      <c r="H5" s="999"/>
    </row>
    <row r="6" spans="1:14">
      <c r="A6" s="536"/>
      <c r="B6" s="536"/>
      <c r="C6" s="1000" t="s">
        <v>66</v>
      </c>
      <c r="D6" s="1001"/>
      <c r="E6" s="1001"/>
      <c r="F6" s="1001"/>
      <c r="G6" s="1001"/>
      <c r="H6" s="1002"/>
    </row>
    <row r="7" spans="1:14" ht="38.25">
      <c r="A7" s="24" t="s">
        <v>67</v>
      </c>
      <c r="B7" s="27" t="s">
        <v>68</v>
      </c>
      <c r="C7" s="887" t="s">
        <v>69</v>
      </c>
      <c r="D7" s="174" t="s">
        <v>158</v>
      </c>
      <c r="E7" s="174" t="s">
        <v>159</v>
      </c>
      <c r="F7" s="174" t="s">
        <v>160</v>
      </c>
      <c r="G7" s="174" t="s">
        <v>161</v>
      </c>
      <c r="H7" s="175" t="s">
        <v>74</v>
      </c>
    </row>
    <row r="8" spans="1:14">
      <c r="A8" s="23" t="s">
        <v>3</v>
      </c>
      <c r="B8" s="36"/>
      <c r="C8" s="176"/>
      <c r="D8" s="177"/>
      <c r="E8" s="177"/>
      <c r="F8" s="177"/>
      <c r="G8" s="177"/>
      <c r="H8" s="178"/>
    </row>
    <row r="9" spans="1:14">
      <c r="A9" s="26" t="s">
        <v>84</v>
      </c>
      <c r="B9" s="26" t="s">
        <v>85</v>
      </c>
      <c r="C9" s="179">
        <v>0</v>
      </c>
      <c r="D9" s="180">
        <v>0</v>
      </c>
      <c r="E9" s="180">
        <v>0</v>
      </c>
      <c r="F9" s="180">
        <v>0</v>
      </c>
      <c r="G9" s="181">
        <v>0</v>
      </c>
      <c r="H9" s="159">
        <f>IF($G$63&lt;&gt;0,G9/$G$63,0)</f>
        <v>0</v>
      </c>
    </row>
    <row r="10" spans="1:14">
      <c r="A10" s="26" t="s">
        <v>162</v>
      </c>
      <c r="B10" s="26" t="s">
        <v>85</v>
      </c>
      <c r="C10" s="179">
        <v>0</v>
      </c>
      <c r="D10" s="180">
        <v>0</v>
      </c>
      <c r="E10" s="180">
        <v>0</v>
      </c>
      <c r="F10" s="180">
        <v>0</v>
      </c>
      <c r="G10" s="181">
        <v>0</v>
      </c>
      <c r="H10" s="159">
        <f t="shared" ref="H10:H11" si="0">IF($G$63&lt;&gt;0,G10/$G$63,0)</f>
        <v>0</v>
      </c>
    </row>
    <row r="11" spans="1:14">
      <c r="A11" s="26" t="s">
        <v>163</v>
      </c>
      <c r="B11" s="26" t="s">
        <v>85</v>
      </c>
      <c r="C11" s="179">
        <v>0</v>
      </c>
      <c r="D11" s="180">
        <v>0</v>
      </c>
      <c r="E11" s="180">
        <v>0</v>
      </c>
      <c r="F11" s="180">
        <v>0</v>
      </c>
      <c r="G11" s="181">
        <v>0</v>
      </c>
      <c r="H11" s="159">
        <f t="shared" si="0"/>
        <v>0</v>
      </c>
    </row>
    <row r="12" spans="1:14">
      <c r="A12" s="22" t="s">
        <v>13</v>
      </c>
      <c r="B12" s="35"/>
      <c r="C12" s="350"/>
      <c r="D12" s="160"/>
      <c r="E12" s="160"/>
      <c r="F12" s="160"/>
      <c r="G12" s="160"/>
      <c r="H12" s="178"/>
    </row>
    <row r="13" spans="1:14">
      <c r="A13" s="26" t="s">
        <v>164</v>
      </c>
      <c r="B13" s="26" t="s">
        <v>89</v>
      </c>
      <c r="C13" s="179">
        <v>0</v>
      </c>
      <c r="D13" s="180">
        <v>0</v>
      </c>
      <c r="E13" s="180">
        <v>0</v>
      </c>
      <c r="F13" s="180">
        <v>0</v>
      </c>
      <c r="G13" s="181">
        <v>0</v>
      </c>
      <c r="H13" s="159">
        <f t="shared" ref="H13:H22" si="1">IF($G$63&lt;&gt;0,G13/$G$63,0)</f>
        <v>0</v>
      </c>
    </row>
    <row r="14" spans="1:14">
      <c r="A14" s="26" t="s">
        <v>165</v>
      </c>
      <c r="B14" s="26" t="s">
        <v>89</v>
      </c>
      <c r="C14" s="179">
        <v>0</v>
      </c>
      <c r="D14" s="180">
        <v>0</v>
      </c>
      <c r="E14" s="180">
        <v>0</v>
      </c>
      <c r="F14" s="180">
        <v>0</v>
      </c>
      <c r="G14" s="181">
        <v>0</v>
      </c>
      <c r="H14" s="159">
        <f t="shared" si="1"/>
        <v>0</v>
      </c>
    </row>
    <row r="15" spans="1:14">
      <c r="A15" s="26" t="s">
        <v>166</v>
      </c>
      <c r="B15" s="26" t="s">
        <v>89</v>
      </c>
      <c r="C15" s="179">
        <v>0</v>
      </c>
      <c r="D15" s="180">
        <v>0</v>
      </c>
      <c r="E15" s="180">
        <v>0</v>
      </c>
      <c r="F15" s="180">
        <v>0</v>
      </c>
      <c r="G15" s="181">
        <v>0</v>
      </c>
      <c r="H15" s="159">
        <f t="shared" si="1"/>
        <v>0</v>
      </c>
    </row>
    <row r="16" spans="1:14">
      <c r="A16" s="26" t="s">
        <v>167</v>
      </c>
      <c r="B16" s="26" t="s">
        <v>89</v>
      </c>
      <c r="C16" s="179">
        <v>0</v>
      </c>
      <c r="D16" s="180">
        <v>0</v>
      </c>
      <c r="E16" s="180">
        <v>0</v>
      </c>
      <c r="F16" s="180">
        <v>0</v>
      </c>
      <c r="G16" s="181">
        <v>0</v>
      </c>
      <c r="H16" s="159">
        <f t="shared" si="1"/>
        <v>0</v>
      </c>
    </row>
    <row r="17" spans="1:8">
      <c r="A17" s="26" t="s">
        <v>91</v>
      </c>
      <c r="B17" s="26" t="s">
        <v>85</v>
      </c>
      <c r="C17" s="179">
        <v>0</v>
      </c>
      <c r="D17" s="180">
        <v>0</v>
      </c>
      <c r="E17" s="180">
        <v>0</v>
      </c>
      <c r="F17" s="180">
        <v>0</v>
      </c>
      <c r="G17" s="181">
        <v>0</v>
      </c>
      <c r="H17" s="159">
        <f t="shared" si="1"/>
        <v>0</v>
      </c>
    </row>
    <row r="18" spans="1:8">
      <c r="A18" s="26" t="s">
        <v>168</v>
      </c>
      <c r="B18" s="26" t="s">
        <v>85</v>
      </c>
      <c r="C18" s="179">
        <v>0</v>
      </c>
      <c r="D18" s="180">
        <v>0</v>
      </c>
      <c r="E18" s="180">
        <v>0</v>
      </c>
      <c r="F18" s="180">
        <v>0</v>
      </c>
      <c r="G18" s="181">
        <v>0</v>
      </c>
      <c r="H18" s="159">
        <f t="shared" si="1"/>
        <v>0</v>
      </c>
    </row>
    <row r="19" spans="1:8">
      <c r="A19" s="26" t="s">
        <v>92</v>
      </c>
      <c r="B19" s="26" t="s">
        <v>85</v>
      </c>
      <c r="C19" s="179">
        <v>0</v>
      </c>
      <c r="D19" s="180">
        <v>0</v>
      </c>
      <c r="E19" s="180">
        <v>0</v>
      </c>
      <c r="F19" s="180">
        <v>0</v>
      </c>
      <c r="G19" s="181">
        <v>0</v>
      </c>
      <c r="H19" s="159">
        <f t="shared" si="1"/>
        <v>0</v>
      </c>
    </row>
    <row r="20" spans="1:8">
      <c r="A20" s="26" t="s">
        <v>169</v>
      </c>
      <c r="B20" s="26" t="s">
        <v>85</v>
      </c>
      <c r="C20" s="179">
        <v>0</v>
      </c>
      <c r="D20" s="180">
        <v>0</v>
      </c>
      <c r="E20" s="180">
        <v>0</v>
      </c>
      <c r="F20" s="180">
        <v>0</v>
      </c>
      <c r="G20" s="181">
        <v>0</v>
      </c>
      <c r="H20" s="159">
        <f t="shared" si="1"/>
        <v>0</v>
      </c>
    </row>
    <row r="21" spans="1:8">
      <c r="A21" s="26" t="s">
        <v>170</v>
      </c>
      <c r="B21" s="26" t="s">
        <v>85</v>
      </c>
      <c r="C21" s="179">
        <v>0</v>
      </c>
      <c r="D21" s="180">
        <v>0</v>
      </c>
      <c r="E21" s="180">
        <v>0</v>
      </c>
      <c r="F21" s="180">
        <v>0</v>
      </c>
      <c r="G21" s="181">
        <v>0</v>
      </c>
      <c r="H21" s="159">
        <f t="shared" si="1"/>
        <v>0</v>
      </c>
    </row>
    <row r="22" spans="1:8">
      <c r="A22" s="26" t="s">
        <v>171</v>
      </c>
      <c r="B22" s="26" t="s">
        <v>85</v>
      </c>
      <c r="C22" s="179">
        <v>0</v>
      </c>
      <c r="D22" s="180">
        <v>0</v>
      </c>
      <c r="E22" s="180">
        <v>0</v>
      </c>
      <c r="F22" s="180">
        <v>0</v>
      </c>
      <c r="G22" s="181">
        <v>0</v>
      </c>
      <c r="H22" s="159">
        <f t="shared" si="1"/>
        <v>0</v>
      </c>
    </row>
    <row r="23" spans="1:8">
      <c r="A23" s="22" t="s">
        <v>14</v>
      </c>
      <c r="B23" s="35"/>
      <c r="C23" s="350"/>
      <c r="D23" s="160"/>
      <c r="E23" s="160"/>
      <c r="F23" s="160"/>
      <c r="G23" s="160"/>
      <c r="H23" s="178"/>
    </row>
    <row r="24" spans="1:8">
      <c r="A24" s="26" t="s">
        <v>172</v>
      </c>
      <c r="B24" s="26" t="s">
        <v>89</v>
      </c>
      <c r="C24" s="179">
        <v>0</v>
      </c>
      <c r="D24" s="180">
        <v>0</v>
      </c>
      <c r="E24" s="180">
        <v>0</v>
      </c>
      <c r="F24" s="180">
        <v>0</v>
      </c>
      <c r="G24" s="181">
        <v>0</v>
      </c>
      <c r="H24" s="159">
        <f t="shared" ref="H24:H26" si="2">IF($G$63&lt;&gt;0,G24/$G$63,0)</f>
        <v>0</v>
      </c>
    </row>
    <row r="25" spans="1:8">
      <c r="A25" s="26" t="s">
        <v>98</v>
      </c>
      <c r="B25" s="26" t="s">
        <v>89</v>
      </c>
      <c r="C25" s="182">
        <v>0</v>
      </c>
      <c r="D25" s="183">
        <v>0</v>
      </c>
      <c r="E25" s="183">
        <v>0</v>
      </c>
      <c r="F25" s="183">
        <v>0</v>
      </c>
      <c r="G25" s="602">
        <v>0</v>
      </c>
      <c r="H25" s="159">
        <f t="shared" si="2"/>
        <v>0</v>
      </c>
    </row>
    <row r="26" spans="1:8">
      <c r="A26" s="25" t="s">
        <v>173</v>
      </c>
      <c r="B26" s="25" t="s">
        <v>89</v>
      </c>
      <c r="C26" s="179">
        <v>0</v>
      </c>
      <c r="D26" s="180">
        <v>0</v>
      </c>
      <c r="E26" s="180">
        <v>0</v>
      </c>
      <c r="F26" s="180">
        <v>0</v>
      </c>
      <c r="G26" s="181">
        <v>0</v>
      </c>
      <c r="H26" s="159">
        <f t="shared" si="2"/>
        <v>0</v>
      </c>
    </row>
    <row r="27" spans="1:8">
      <c r="A27" s="22" t="s">
        <v>100</v>
      </c>
      <c r="B27" s="35"/>
      <c r="C27" s="350"/>
      <c r="D27" s="160"/>
      <c r="E27" s="160"/>
      <c r="F27" s="160"/>
      <c r="G27" s="160"/>
      <c r="H27" s="178"/>
    </row>
    <row r="28" spans="1:8">
      <c r="A28" s="26" t="s">
        <v>101</v>
      </c>
      <c r="B28" s="26" t="s">
        <v>85</v>
      </c>
      <c r="C28" s="179">
        <v>0</v>
      </c>
      <c r="D28" s="180">
        <v>0</v>
      </c>
      <c r="E28" s="180">
        <v>0</v>
      </c>
      <c r="F28" s="180">
        <v>0</v>
      </c>
      <c r="G28" s="181">
        <v>0</v>
      </c>
      <c r="H28" s="159">
        <f t="shared" ref="H28:H39" si="3">IF($G$63&lt;&gt;0,G28/$G$63,0)</f>
        <v>0</v>
      </c>
    </row>
    <row r="29" spans="1:8">
      <c r="A29" s="26" t="s">
        <v>102</v>
      </c>
      <c r="B29" s="26" t="s">
        <v>85</v>
      </c>
      <c r="C29" s="179">
        <v>0</v>
      </c>
      <c r="D29" s="180">
        <v>0</v>
      </c>
      <c r="E29" s="180">
        <v>0</v>
      </c>
      <c r="F29" s="180">
        <v>0</v>
      </c>
      <c r="G29" s="181">
        <v>0</v>
      </c>
      <c r="H29" s="159">
        <f t="shared" si="3"/>
        <v>0</v>
      </c>
    </row>
    <row r="30" spans="1:8">
      <c r="A30" s="26" t="s">
        <v>103</v>
      </c>
      <c r="B30" s="26" t="s">
        <v>85</v>
      </c>
      <c r="C30" s="179">
        <v>0</v>
      </c>
      <c r="D30" s="180">
        <v>0</v>
      </c>
      <c r="E30" s="180">
        <v>0</v>
      </c>
      <c r="F30" s="180">
        <v>0</v>
      </c>
      <c r="G30" s="181">
        <v>0</v>
      </c>
      <c r="H30" s="159">
        <f t="shared" si="3"/>
        <v>0</v>
      </c>
    </row>
    <row r="31" spans="1:8">
      <c r="A31" s="26" t="s">
        <v>104</v>
      </c>
      <c r="B31" s="26" t="s">
        <v>85</v>
      </c>
      <c r="C31" s="179">
        <v>0</v>
      </c>
      <c r="D31" s="180">
        <v>0</v>
      </c>
      <c r="E31" s="180">
        <v>0</v>
      </c>
      <c r="F31" s="180">
        <v>0</v>
      </c>
      <c r="G31" s="181">
        <v>0</v>
      </c>
      <c r="H31" s="159">
        <f t="shared" si="3"/>
        <v>0</v>
      </c>
    </row>
    <row r="32" spans="1:8">
      <c r="A32" s="26" t="s">
        <v>105</v>
      </c>
      <c r="B32" s="26" t="s">
        <v>85</v>
      </c>
      <c r="C32" s="179">
        <v>0</v>
      </c>
      <c r="D32" s="180">
        <v>0</v>
      </c>
      <c r="E32" s="180">
        <v>0</v>
      </c>
      <c r="F32" s="180">
        <v>0</v>
      </c>
      <c r="G32" s="181">
        <v>0</v>
      </c>
      <c r="H32" s="159">
        <f t="shared" si="3"/>
        <v>0</v>
      </c>
    </row>
    <row r="33" spans="1:8">
      <c r="A33" s="26" t="s">
        <v>106</v>
      </c>
      <c r="B33" s="26" t="s">
        <v>85</v>
      </c>
      <c r="C33" s="179">
        <v>0</v>
      </c>
      <c r="D33" s="180">
        <v>0</v>
      </c>
      <c r="E33" s="180">
        <v>0</v>
      </c>
      <c r="F33" s="180">
        <v>0</v>
      </c>
      <c r="G33" s="181">
        <v>0</v>
      </c>
      <c r="H33" s="159">
        <f t="shared" si="3"/>
        <v>0</v>
      </c>
    </row>
    <row r="34" spans="1:8">
      <c r="A34" s="26" t="s">
        <v>107</v>
      </c>
      <c r="B34" s="26" t="s">
        <v>85</v>
      </c>
      <c r="C34" s="179">
        <v>0</v>
      </c>
      <c r="D34" s="180">
        <v>0</v>
      </c>
      <c r="E34" s="180">
        <v>0</v>
      </c>
      <c r="F34" s="180">
        <v>0</v>
      </c>
      <c r="G34" s="181">
        <v>0</v>
      </c>
      <c r="H34" s="159">
        <f t="shared" si="3"/>
        <v>0</v>
      </c>
    </row>
    <row r="35" spans="1:8">
      <c r="A35" s="26" t="s">
        <v>174</v>
      </c>
      <c r="B35" s="26" t="s">
        <v>89</v>
      </c>
      <c r="C35" s="179">
        <v>0</v>
      </c>
      <c r="D35" s="180">
        <v>0</v>
      </c>
      <c r="E35" s="180">
        <v>0</v>
      </c>
      <c r="F35" s="180">
        <v>0</v>
      </c>
      <c r="G35" s="181">
        <v>0</v>
      </c>
      <c r="H35" s="159">
        <f t="shared" si="3"/>
        <v>0</v>
      </c>
    </row>
    <row r="36" spans="1:8">
      <c r="A36" s="26" t="s">
        <v>175</v>
      </c>
      <c r="B36" s="26" t="s">
        <v>89</v>
      </c>
      <c r="C36" s="179">
        <v>0</v>
      </c>
      <c r="D36" s="180">
        <v>0</v>
      </c>
      <c r="E36" s="180">
        <v>0</v>
      </c>
      <c r="F36" s="180">
        <v>0</v>
      </c>
      <c r="G36" s="181">
        <v>0</v>
      </c>
      <c r="H36" s="159">
        <f t="shared" si="3"/>
        <v>0</v>
      </c>
    </row>
    <row r="37" spans="1:8">
      <c r="A37" s="26" t="s">
        <v>176</v>
      </c>
      <c r="B37" s="26" t="s">
        <v>89</v>
      </c>
      <c r="C37" s="179">
        <v>0</v>
      </c>
      <c r="D37" s="180">
        <v>0</v>
      </c>
      <c r="E37" s="180">
        <v>0</v>
      </c>
      <c r="F37" s="180">
        <v>0</v>
      </c>
      <c r="G37" s="181">
        <v>0</v>
      </c>
      <c r="H37" s="159">
        <f t="shared" si="3"/>
        <v>0</v>
      </c>
    </row>
    <row r="38" spans="1:8">
      <c r="A38" s="26" t="s">
        <v>177</v>
      </c>
      <c r="B38" s="26" t="s">
        <v>89</v>
      </c>
      <c r="C38" s="179">
        <v>0</v>
      </c>
      <c r="D38" s="180">
        <v>0</v>
      </c>
      <c r="E38" s="180">
        <v>0</v>
      </c>
      <c r="F38" s="180">
        <v>0</v>
      </c>
      <c r="G38" s="181">
        <v>0</v>
      </c>
      <c r="H38" s="159">
        <f t="shared" si="3"/>
        <v>0</v>
      </c>
    </row>
    <row r="39" spans="1:8">
      <c r="A39" s="26" t="s">
        <v>178</v>
      </c>
      <c r="B39" s="26" t="s">
        <v>89</v>
      </c>
      <c r="C39" s="179">
        <v>0</v>
      </c>
      <c r="D39" s="180">
        <v>0</v>
      </c>
      <c r="E39" s="180">
        <v>0</v>
      </c>
      <c r="F39" s="180">
        <v>0</v>
      </c>
      <c r="G39" s="181">
        <v>0</v>
      </c>
      <c r="H39" s="159">
        <f t="shared" si="3"/>
        <v>0</v>
      </c>
    </row>
    <row r="40" spans="1:8">
      <c r="A40" s="22" t="s">
        <v>114</v>
      </c>
      <c r="B40" s="35"/>
      <c r="C40" s="350"/>
      <c r="D40" s="160"/>
      <c r="E40" s="160"/>
      <c r="F40" s="160"/>
      <c r="G40" s="162"/>
      <c r="H40" s="178"/>
    </row>
    <row r="41" spans="1:8">
      <c r="A41" s="26" t="s">
        <v>115</v>
      </c>
      <c r="B41" s="26" t="s">
        <v>89</v>
      </c>
      <c r="C41" s="179">
        <v>0</v>
      </c>
      <c r="D41" s="180">
        <v>0</v>
      </c>
      <c r="E41" s="180">
        <v>0</v>
      </c>
      <c r="F41" s="180">
        <v>0</v>
      </c>
      <c r="G41" s="181">
        <v>0</v>
      </c>
      <c r="H41" s="159">
        <f t="shared" ref="H41:H42" si="4">IF($G$63&lt;&gt;0,G41/$G$63,0)</f>
        <v>0</v>
      </c>
    </row>
    <row r="42" spans="1:8">
      <c r="A42" s="26" t="s">
        <v>116</v>
      </c>
      <c r="B42" s="26" t="s">
        <v>89</v>
      </c>
      <c r="C42" s="179">
        <v>0</v>
      </c>
      <c r="D42" s="180">
        <v>0</v>
      </c>
      <c r="E42" s="180">
        <v>0</v>
      </c>
      <c r="F42" s="180">
        <v>0</v>
      </c>
      <c r="G42" s="181">
        <v>0</v>
      </c>
      <c r="H42" s="159">
        <f t="shared" si="4"/>
        <v>0</v>
      </c>
    </row>
    <row r="43" spans="1:8">
      <c r="A43" s="22" t="s">
        <v>117</v>
      </c>
      <c r="B43" s="35"/>
      <c r="C43" s="350"/>
      <c r="D43" s="160"/>
      <c r="E43" s="160"/>
      <c r="F43" s="160"/>
      <c r="G43" s="160"/>
      <c r="H43" s="178"/>
    </row>
    <row r="44" spans="1:8">
      <c r="A44" s="26" t="s">
        <v>118</v>
      </c>
      <c r="B44" s="26" t="s">
        <v>85</v>
      </c>
      <c r="C44" s="179"/>
      <c r="D44" s="180"/>
      <c r="E44" s="180"/>
      <c r="F44" s="180"/>
      <c r="G44" s="181">
        <v>0</v>
      </c>
      <c r="H44" s="159">
        <f t="shared" ref="H44:H45" si="5">IF($G$63&lt;&gt;0,G44/$G$63,0)</f>
        <v>0</v>
      </c>
    </row>
    <row r="45" spans="1:8">
      <c r="A45" s="26" t="s">
        <v>119</v>
      </c>
      <c r="B45" s="26" t="s">
        <v>85</v>
      </c>
      <c r="C45" s="179"/>
      <c r="D45" s="180"/>
      <c r="E45" s="180"/>
      <c r="F45" s="180"/>
      <c r="G45" s="181">
        <v>0</v>
      </c>
      <c r="H45" s="159">
        <f t="shared" si="5"/>
        <v>0</v>
      </c>
    </row>
    <row r="46" spans="1:8">
      <c r="A46" s="26" t="s">
        <v>179</v>
      </c>
      <c r="B46" s="26" t="s">
        <v>85</v>
      </c>
      <c r="C46" s="179">
        <v>0</v>
      </c>
      <c r="D46" s="180">
        <v>0</v>
      </c>
      <c r="E46" s="180">
        <v>0</v>
      </c>
      <c r="F46" s="180">
        <v>0</v>
      </c>
      <c r="G46" s="181">
        <v>0</v>
      </c>
      <c r="H46" s="159">
        <f t="shared" ref="H46:H52" si="6">IF($G$63&lt;&gt;0,G46/$G$63,0)</f>
        <v>0</v>
      </c>
    </row>
    <row r="47" spans="1:8">
      <c r="A47" s="26" t="s">
        <v>121</v>
      </c>
      <c r="B47" s="26" t="s">
        <v>85</v>
      </c>
      <c r="C47" s="179">
        <v>0</v>
      </c>
      <c r="D47" s="180">
        <v>0</v>
      </c>
      <c r="E47" s="180">
        <v>0</v>
      </c>
      <c r="F47" s="180">
        <v>0</v>
      </c>
      <c r="G47" s="181">
        <v>0</v>
      </c>
      <c r="H47" s="159">
        <f t="shared" si="6"/>
        <v>0</v>
      </c>
    </row>
    <row r="48" spans="1:8">
      <c r="A48" s="26" t="s">
        <v>180</v>
      </c>
      <c r="B48" s="26" t="s">
        <v>85</v>
      </c>
      <c r="C48" s="179">
        <v>0</v>
      </c>
      <c r="D48" s="180">
        <v>0</v>
      </c>
      <c r="E48" s="180">
        <v>0</v>
      </c>
      <c r="F48" s="180">
        <v>0</v>
      </c>
      <c r="G48" s="181">
        <v>0</v>
      </c>
      <c r="H48" s="159">
        <f t="shared" si="6"/>
        <v>0</v>
      </c>
    </row>
    <row r="49" spans="1:8">
      <c r="A49" s="26" t="s">
        <v>181</v>
      </c>
      <c r="B49" s="26" t="s">
        <v>85</v>
      </c>
      <c r="C49" s="179">
        <v>0</v>
      </c>
      <c r="D49" s="180">
        <v>0</v>
      </c>
      <c r="E49" s="180">
        <v>0</v>
      </c>
      <c r="F49" s="180">
        <v>0</v>
      </c>
      <c r="G49" s="181">
        <v>0</v>
      </c>
      <c r="H49" s="159">
        <f t="shared" si="6"/>
        <v>0</v>
      </c>
    </row>
    <row r="50" spans="1:8">
      <c r="A50" s="26" t="s">
        <v>182</v>
      </c>
      <c r="B50" s="26" t="s">
        <v>85</v>
      </c>
      <c r="C50" s="179">
        <v>0</v>
      </c>
      <c r="D50" s="180">
        <v>0</v>
      </c>
      <c r="E50" s="180">
        <v>0</v>
      </c>
      <c r="F50" s="180">
        <v>0</v>
      </c>
      <c r="G50" s="181">
        <v>0</v>
      </c>
      <c r="H50" s="159">
        <f t="shared" si="6"/>
        <v>0</v>
      </c>
    </row>
    <row r="51" spans="1:8">
      <c r="A51" s="26" t="s">
        <v>183</v>
      </c>
      <c r="B51" s="26" t="s">
        <v>85</v>
      </c>
      <c r="C51" s="179">
        <v>0</v>
      </c>
      <c r="D51" s="180">
        <v>0</v>
      </c>
      <c r="E51" s="180">
        <v>0</v>
      </c>
      <c r="F51" s="180">
        <v>0</v>
      </c>
      <c r="G51" s="181">
        <v>0</v>
      </c>
      <c r="H51" s="159">
        <f t="shared" si="6"/>
        <v>0</v>
      </c>
    </row>
    <row r="52" spans="1:8">
      <c r="A52" s="26" t="s">
        <v>184</v>
      </c>
      <c r="B52" s="26" t="s">
        <v>85</v>
      </c>
      <c r="C52" s="179">
        <v>0</v>
      </c>
      <c r="D52" s="180">
        <v>0</v>
      </c>
      <c r="E52" s="180">
        <v>0</v>
      </c>
      <c r="F52" s="180">
        <v>0</v>
      </c>
      <c r="G52" s="181">
        <v>0</v>
      </c>
      <c r="H52" s="159">
        <f t="shared" si="6"/>
        <v>0</v>
      </c>
    </row>
    <row r="53" spans="1:8">
      <c r="A53" s="22" t="s">
        <v>18</v>
      </c>
      <c r="B53" s="35"/>
      <c r="C53" s="350"/>
      <c r="D53" s="160"/>
      <c r="E53" s="160"/>
      <c r="F53" s="160"/>
      <c r="G53" s="160"/>
      <c r="H53" s="178"/>
    </row>
    <row r="54" spans="1:8">
      <c r="A54" s="26" t="s">
        <v>125</v>
      </c>
      <c r="B54" s="26" t="s">
        <v>85</v>
      </c>
      <c r="C54" s="179">
        <v>0</v>
      </c>
      <c r="D54" s="180">
        <v>0</v>
      </c>
      <c r="E54" s="180">
        <v>0</v>
      </c>
      <c r="F54" s="180">
        <v>0</v>
      </c>
      <c r="G54" s="181">
        <v>0</v>
      </c>
      <c r="H54" s="159">
        <f t="shared" ref="H54:H56" si="7">IF($G$63&lt;&gt;0,G54/$G$63,0)</f>
        <v>0</v>
      </c>
    </row>
    <row r="55" spans="1:8">
      <c r="A55" s="26" t="s">
        <v>185</v>
      </c>
      <c r="B55" s="26" t="s">
        <v>85</v>
      </c>
      <c r="C55" s="179">
        <v>0</v>
      </c>
      <c r="D55" s="180">
        <v>0</v>
      </c>
      <c r="E55" s="180">
        <v>0</v>
      </c>
      <c r="F55" s="180">
        <v>0</v>
      </c>
      <c r="G55" s="181">
        <v>0</v>
      </c>
      <c r="H55" s="159">
        <f t="shared" si="7"/>
        <v>0</v>
      </c>
    </row>
    <row r="56" spans="1:8">
      <c r="A56" s="26" t="s">
        <v>186</v>
      </c>
      <c r="B56" s="26" t="s">
        <v>85</v>
      </c>
      <c r="C56" s="179">
        <v>0</v>
      </c>
      <c r="D56" s="180">
        <v>0</v>
      </c>
      <c r="E56" s="180">
        <v>0</v>
      </c>
      <c r="F56" s="180">
        <v>0</v>
      </c>
      <c r="G56" s="181">
        <v>0</v>
      </c>
      <c r="H56" s="159">
        <f t="shared" si="7"/>
        <v>0</v>
      </c>
    </row>
    <row r="57" spans="1:8">
      <c r="A57" s="22" t="s">
        <v>128</v>
      </c>
      <c r="B57" s="35"/>
      <c r="C57" s="350"/>
      <c r="D57" s="160"/>
      <c r="E57" s="160"/>
      <c r="F57" s="160"/>
      <c r="G57" s="160"/>
      <c r="H57" s="178"/>
    </row>
    <row r="58" spans="1:8">
      <c r="A58" s="26"/>
      <c r="B58" s="26"/>
      <c r="C58" s="283"/>
      <c r="D58" s="161"/>
      <c r="E58" s="161"/>
      <c r="F58" s="161"/>
      <c r="G58" s="161"/>
      <c r="H58" s="184"/>
    </row>
    <row r="59" spans="1:8">
      <c r="A59" s="22" t="s">
        <v>19</v>
      </c>
      <c r="B59" s="35"/>
      <c r="C59" s="350"/>
      <c r="D59" s="160"/>
      <c r="E59" s="160"/>
      <c r="F59" s="160"/>
      <c r="G59" s="160"/>
      <c r="H59" s="178"/>
    </row>
    <row r="60" spans="1:8">
      <c r="A60" s="26" t="s">
        <v>187</v>
      </c>
      <c r="B60" s="26" t="s">
        <v>89</v>
      </c>
      <c r="C60" s="179">
        <v>0</v>
      </c>
      <c r="D60" s="160"/>
      <c r="E60" s="160"/>
      <c r="F60" s="160"/>
      <c r="G60" s="181">
        <v>0</v>
      </c>
      <c r="H60" s="159">
        <f t="shared" ref="H60:H61" si="8">IF($G$63&lt;&gt;0,G60/$G$63,0)</f>
        <v>0</v>
      </c>
    </row>
    <row r="61" spans="1:8">
      <c r="A61" s="26" t="s">
        <v>51</v>
      </c>
      <c r="B61" s="26" t="s">
        <v>89</v>
      </c>
      <c r="C61" s="179">
        <v>0</v>
      </c>
      <c r="D61" s="160"/>
      <c r="E61" s="160"/>
      <c r="F61" s="160"/>
      <c r="G61" s="181">
        <v>0</v>
      </c>
      <c r="H61" s="159">
        <f t="shared" si="8"/>
        <v>0</v>
      </c>
    </row>
    <row r="62" spans="1:8">
      <c r="A62" s="35"/>
      <c r="B62" s="35"/>
      <c r="C62" s="177"/>
      <c r="D62" s="177"/>
      <c r="E62" s="160"/>
      <c r="F62" s="177"/>
      <c r="G62" s="177"/>
      <c r="H62" s="178"/>
    </row>
    <row r="63" spans="1:8">
      <c r="A63" s="21" t="s">
        <v>131</v>
      </c>
      <c r="B63" s="26"/>
      <c r="C63" s="185"/>
      <c r="D63" s="161">
        <f>SUM(D9:D62)</f>
        <v>0</v>
      </c>
      <c r="E63" s="161">
        <f t="shared" ref="E63:G63" si="9">SUM(E9:E62)</f>
        <v>0</v>
      </c>
      <c r="F63" s="161">
        <f t="shared" si="9"/>
        <v>0</v>
      </c>
      <c r="G63" s="165">
        <f t="shared" si="9"/>
        <v>0</v>
      </c>
      <c r="H63" s="159">
        <f>IF($G$63&lt;&gt;0,G63/$G$63,0)</f>
        <v>0</v>
      </c>
    </row>
    <row r="64" spans="1:8">
      <c r="A64" s="36"/>
      <c r="B64" s="35"/>
      <c r="C64" s="177" t="s">
        <v>32</v>
      </c>
      <c r="D64" s="177"/>
      <c r="E64" s="177"/>
      <c r="F64" s="177"/>
      <c r="G64" s="177"/>
      <c r="H64" s="186"/>
    </row>
    <row r="65" spans="1:13" ht="13.5" thickBot="1">
      <c r="A65" s="187" t="s">
        <v>132</v>
      </c>
      <c r="B65" s="26"/>
      <c r="C65" s="180"/>
      <c r="D65" s="185"/>
      <c r="E65" s="185"/>
      <c r="F65" s="185"/>
      <c r="G65" s="185"/>
      <c r="H65" s="184"/>
    </row>
    <row r="66" spans="1:13" ht="13.5" thickBot="1">
      <c r="A66" s="481"/>
      <c r="B66" s="188"/>
      <c r="C66" s="64"/>
      <c r="D66" s="64"/>
      <c r="E66" s="65"/>
      <c r="F66" s="65"/>
      <c r="G66" s="64"/>
      <c r="H66" s="66"/>
    </row>
    <row r="67" spans="1:13">
      <c r="A67" s="537" t="s">
        <v>188</v>
      </c>
      <c r="B67" s="538"/>
      <c r="C67" s="538"/>
      <c r="D67" s="539" t="s">
        <v>11</v>
      </c>
      <c r="E67" s="11"/>
      <c r="F67" s="11"/>
      <c r="G67" s="34"/>
      <c r="H67" s="34"/>
    </row>
    <row r="68" spans="1:13">
      <c r="A68" s="189"/>
      <c r="B68" s="185"/>
      <c r="C68" s="180"/>
      <c r="D68" s="172"/>
      <c r="E68" s="6"/>
      <c r="F68" s="34"/>
      <c r="G68" s="34"/>
      <c r="H68" s="34"/>
    </row>
    <row r="69" spans="1:13" ht="13.5" thickBot="1">
      <c r="A69" s="190"/>
      <c r="B69" s="67"/>
      <c r="C69" s="67"/>
      <c r="D69" s="280">
        <v>0</v>
      </c>
      <c r="E69" s="38"/>
      <c r="F69" s="34"/>
      <c r="G69" s="34"/>
      <c r="H69" s="34"/>
    </row>
    <row r="70" spans="1:13">
      <c r="A70" s="996" t="s">
        <v>155</v>
      </c>
      <c r="B70" s="996"/>
      <c r="C70" s="996"/>
      <c r="D70" s="996"/>
      <c r="E70" s="996"/>
      <c r="F70" s="996"/>
      <c r="G70" s="996"/>
      <c r="H70" s="996"/>
    </row>
    <row r="71" spans="1:13" ht="39" customHeight="1">
      <c r="A71" s="1003" t="s">
        <v>147</v>
      </c>
      <c r="B71" s="1003"/>
      <c r="C71" s="1003"/>
      <c r="D71" s="1003"/>
      <c r="E71" s="1003"/>
      <c r="F71" s="1003"/>
      <c r="G71" s="1003"/>
      <c r="H71" s="1003"/>
    </row>
    <row r="72" spans="1:13" ht="25.5" customHeight="1">
      <c r="A72" s="1004" t="s">
        <v>148</v>
      </c>
      <c r="B72" s="1004"/>
      <c r="C72" s="1004"/>
      <c r="D72" s="1004"/>
      <c r="E72" s="1004"/>
      <c r="F72" s="1004"/>
      <c r="G72" s="1004"/>
      <c r="H72" s="1004"/>
    </row>
    <row r="73" spans="1:13">
      <c r="A73" s="1005" t="s">
        <v>189</v>
      </c>
      <c r="B73" s="1005"/>
      <c r="C73" s="1005"/>
      <c r="D73" s="1005"/>
      <c r="E73" s="1005"/>
      <c r="F73" s="1005"/>
      <c r="G73" s="1005"/>
      <c r="H73" s="1005"/>
    </row>
    <row r="74" spans="1:13">
      <c r="A74" s="994" t="s">
        <v>151</v>
      </c>
      <c r="B74" s="994"/>
      <c r="C74" s="994"/>
      <c r="D74" s="994"/>
      <c r="E74" s="994"/>
      <c r="F74" s="994"/>
      <c r="G74" s="994"/>
      <c r="H74" s="994"/>
      <c r="I74" s="994"/>
      <c r="J74" s="994"/>
      <c r="K74" s="994"/>
      <c r="L74" s="994"/>
      <c r="M74" s="994"/>
    </row>
    <row r="75" spans="1:13">
      <c r="A75" s="992" t="s">
        <v>190</v>
      </c>
      <c r="B75" s="992"/>
      <c r="C75" s="992"/>
      <c r="D75" s="992"/>
      <c r="E75" s="992"/>
      <c r="F75" s="992"/>
      <c r="G75" s="992"/>
      <c r="H75" s="992"/>
    </row>
    <row r="76" spans="1:13" ht="12.75" customHeight="1"/>
    <row r="77" spans="1:13" ht="35.25" customHeight="1"/>
    <row r="78" spans="1:13">
      <c r="A78" s="996"/>
      <c r="B78" s="996"/>
      <c r="C78" s="996"/>
      <c r="D78" s="996"/>
      <c r="E78" s="996"/>
      <c r="F78" s="996"/>
      <c r="G78" s="996"/>
      <c r="J78" s="56"/>
    </row>
    <row r="80" spans="1:13">
      <c r="A80" s="996"/>
      <c r="B80" s="996"/>
      <c r="C80" s="996"/>
      <c r="D80" s="996"/>
      <c r="E80" s="996"/>
      <c r="F80" s="996"/>
      <c r="G80" s="996"/>
      <c r="H80" s="996"/>
      <c r="I80" s="996"/>
      <c r="J80" s="996"/>
      <c r="K80" s="996"/>
      <c r="L80" s="996"/>
    </row>
    <row r="81" spans="1:12">
      <c r="A81" s="995"/>
      <c r="B81" s="995"/>
      <c r="C81" s="995"/>
      <c r="D81" s="995"/>
      <c r="E81" s="995"/>
      <c r="F81" s="995"/>
      <c r="G81" s="995"/>
      <c r="H81" s="995"/>
      <c r="I81" s="995"/>
      <c r="J81" s="995"/>
      <c r="K81" s="995"/>
      <c r="L81" s="995"/>
    </row>
    <row r="82" spans="1:12">
      <c r="A82" s="995"/>
      <c r="B82" s="995"/>
      <c r="C82" s="995"/>
      <c r="D82" s="995"/>
      <c r="E82" s="995"/>
      <c r="F82" s="995"/>
      <c r="G82" s="995"/>
      <c r="H82" s="995"/>
      <c r="I82" s="995"/>
      <c r="J82" s="995"/>
      <c r="K82" s="995"/>
      <c r="L82" s="995"/>
    </row>
    <row r="83" spans="1:12">
      <c r="A83" s="967"/>
      <c r="B83" s="994"/>
      <c r="C83" s="994"/>
      <c r="D83" s="994"/>
      <c r="E83" s="994"/>
      <c r="F83" s="994"/>
      <c r="G83" s="994"/>
      <c r="H83" s="994"/>
      <c r="I83" s="994"/>
      <c r="J83" s="916"/>
      <c r="K83" s="916"/>
      <c r="L83" s="916"/>
    </row>
    <row r="84" spans="1:12">
      <c r="A84" s="992"/>
      <c r="B84" s="992"/>
      <c r="C84" s="992"/>
      <c r="D84" s="992"/>
      <c r="E84" s="947"/>
      <c r="F84" s="947"/>
      <c r="G84" s="947"/>
      <c r="H84" s="947"/>
      <c r="I84" s="947"/>
      <c r="J84" s="947"/>
      <c r="K84" s="947"/>
      <c r="L84" s="947"/>
    </row>
    <row r="89" spans="1:12">
      <c r="D89" s="55"/>
    </row>
    <row r="98" spans="1:4">
      <c r="A98" s="917"/>
      <c r="B98" s="917"/>
      <c r="D98" s="56"/>
    </row>
  </sheetData>
  <mergeCells count="16">
    <mergeCell ref="A84:D84"/>
    <mergeCell ref="A83:I83"/>
    <mergeCell ref="A81:L82"/>
    <mergeCell ref="A1:H1"/>
    <mergeCell ref="A2:H2"/>
    <mergeCell ref="A78:G78"/>
    <mergeCell ref="A80:L80"/>
    <mergeCell ref="C5:H5"/>
    <mergeCell ref="C6:H6"/>
    <mergeCell ref="A71:H71"/>
    <mergeCell ref="A72:H72"/>
    <mergeCell ref="A73:H73"/>
    <mergeCell ref="A70:H70"/>
    <mergeCell ref="A3:H3"/>
    <mergeCell ref="A75:H75"/>
    <mergeCell ref="A74:M74"/>
  </mergeCells>
  <printOptions horizontalCentered="1" verticalCentered="1"/>
  <pageMargins left="0.25" right="0.25" top="0.5" bottom="0.5" header="0.5" footer="0.5"/>
  <pageSetup paperSize="5"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79"/>
  <sheetViews>
    <sheetView tabSelected="1" topLeftCell="A42" zoomScaleNormal="100" workbookViewId="0">
      <selection activeCell="A53" sqref="A53:H53"/>
    </sheetView>
  </sheetViews>
  <sheetFormatPr defaultColWidth="8.5703125" defaultRowHeight="12.75"/>
  <cols>
    <col min="1" max="1" width="42.5703125" customWidth="1"/>
    <col min="2" max="2" width="15.42578125" customWidth="1"/>
    <col min="3" max="8" width="16" customWidth="1"/>
    <col min="9" max="9" width="23.42578125" customWidth="1"/>
    <col min="10" max="10" width="17.5703125" customWidth="1"/>
    <col min="11" max="11" width="12.5703125" customWidth="1"/>
  </cols>
  <sheetData>
    <row r="1" spans="1:13">
      <c r="A1" s="1006" t="s">
        <v>191</v>
      </c>
      <c r="B1" s="1006"/>
      <c r="C1" s="1006"/>
      <c r="D1" s="1006"/>
      <c r="E1" s="1006"/>
      <c r="F1" s="1006"/>
      <c r="G1" s="1006"/>
      <c r="H1" s="1006"/>
      <c r="I1" s="142"/>
      <c r="J1" s="142"/>
      <c r="K1" s="142"/>
      <c r="L1" s="142"/>
      <c r="M1" s="142"/>
    </row>
    <row r="2" spans="1:13" ht="15.75" customHeight="1">
      <c r="A2" s="969" t="s">
        <v>1</v>
      </c>
      <c r="B2" s="969"/>
      <c r="C2" s="969"/>
      <c r="D2" s="969"/>
      <c r="E2" s="969"/>
      <c r="F2" s="969"/>
      <c r="G2" s="969"/>
      <c r="H2" s="969"/>
      <c r="I2" s="142"/>
      <c r="J2" s="142"/>
      <c r="K2" s="142"/>
      <c r="L2" s="142"/>
      <c r="M2" s="142"/>
    </row>
    <row r="3" spans="1:13" ht="15.75" customHeight="1">
      <c r="A3" s="971" t="s">
        <v>2</v>
      </c>
      <c r="B3" s="971"/>
      <c r="C3" s="971"/>
      <c r="D3" s="971"/>
      <c r="E3" s="971"/>
      <c r="F3" s="971"/>
      <c r="G3" s="971"/>
      <c r="H3" s="971"/>
      <c r="I3" s="146"/>
      <c r="J3" s="146"/>
      <c r="K3" s="146"/>
      <c r="L3" s="146"/>
      <c r="M3" s="146"/>
    </row>
    <row r="4" spans="1:13" ht="14.25" customHeight="1" thickBot="1">
      <c r="A4" s="1011"/>
      <c r="B4" s="1011"/>
      <c r="C4" s="1011"/>
      <c r="D4" s="1011"/>
      <c r="E4" s="1011"/>
      <c r="F4" s="1011"/>
      <c r="G4" s="1011"/>
      <c r="H4" s="1011"/>
      <c r="I4" s="98"/>
      <c r="J4" s="98"/>
      <c r="K4" s="98"/>
    </row>
    <row r="5" spans="1:13" ht="20.25" customHeight="1">
      <c r="A5" s="540"/>
      <c r="B5" s="1007" t="s">
        <v>192</v>
      </c>
      <c r="C5" s="1007"/>
      <c r="D5" s="1007"/>
      <c r="E5" s="1007"/>
      <c r="F5" s="1007"/>
      <c r="G5" s="1007"/>
      <c r="H5" s="1008"/>
    </row>
    <row r="6" spans="1:13" ht="20.25" customHeight="1" thickBot="1">
      <c r="A6" s="191"/>
      <c r="B6" s="192"/>
      <c r="C6" s="1009" t="s">
        <v>66</v>
      </c>
      <c r="D6" s="1009"/>
      <c r="E6" s="1009"/>
      <c r="F6" s="1009"/>
      <c r="G6" s="1009"/>
      <c r="H6" s="1010"/>
    </row>
    <row r="7" spans="1:13" ht="51.75" customHeight="1">
      <c r="A7" s="191" t="s">
        <v>193</v>
      </c>
      <c r="B7" s="174" t="s">
        <v>194</v>
      </c>
      <c r="C7" s="174" t="s">
        <v>69</v>
      </c>
      <c r="D7" s="174" t="s">
        <v>195</v>
      </c>
      <c r="E7" s="174" t="s">
        <v>196</v>
      </c>
      <c r="F7" s="174" t="s">
        <v>197</v>
      </c>
      <c r="G7" s="174" t="s">
        <v>198</v>
      </c>
      <c r="H7" s="174" t="s">
        <v>161</v>
      </c>
      <c r="I7" s="541" t="s">
        <v>74</v>
      </c>
    </row>
    <row r="8" spans="1:13">
      <c r="A8" s="193" t="s">
        <v>3</v>
      </c>
      <c r="B8" s="194"/>
      <c r="C8" s="194"/>
      <c r="D8" s="194"/>
      <c r="E8" s="194"/>
      <c r="F8" s="194"/>
      <c r="G8" s="194"/>
      <c r="H8" s="194"/>
      <c r="I8" s="195"/>
    </row>
    <row r="9" spans="1:13">
      <c r="A9" s="380"/>
      <c r="B9" s="185"/>
      <c r="C9" s="587"/>
      <c r="D9" s="587"/>
      <c r="E9" s="587"/>
      <c r="F9" s="587"/>
      <c r="G9" s="587"/>
      <c r="H9" s="586"/>
      <c r="I9" s="196"/>
    </row>
    <row r="10" spans="1:13">
      <c r="A10" s="380"/>
      <c r="B10" s="185"/>
      <c r="C10" s="587"/>
      <c r="D10" s="587"/>
      <c r="E10" s="587"/>
      <c r="F10" s="587"/>
      <c r="G10" s="587"/>
      <c r="H10" s="586"/>
      <c r="I10" s="196"/>
    </row>
    <row r="11" spans="1:13" ht="12.75" customHeight="1">
      <c r="A11" s="193" t="s">
        <v>13</v>
      </c>
      <c r="B11" s="194"/>
      <c r="C11" s="197"/>
      <c r="D11" s="197"/>
      <c r="E11" s="197"/>
      <c r="F11" s="197"/>
      <c r="G11" s="197"/>
      <c r="H11" s="197"/>
      <c r="I11" s="195"/>
    </row>
    <row r="12" spans="1:13" s="4" customFormat="1" ht="12.75" customHeight="1">
      <c r="A12" s="381" t="s">
        <v>199</v>
      </c>
      <c r="B12" s="336" t="s">
        <v>200</v>
      </c>
      <c r="C12" s="903">
        <v>5317</v>
      </c>
      <c r="D12" s="903">
        <v>0</v>
      </c>
      <c r="E12" s="903">
        <v>0</v>
      </c>
      <c r="F12" s="903">
        <v>0</v>
      </c>
      <c r="G12" s="903">
        <v>16541.04</v>
      </c>
      <c r="H12" s="904">
        <v>262619.32</v>
      </c>
      <c r="I12" s="289"/>
      <c r="J12" s="6"/>
    </row>
    <row r="13" spans="1:13" ht="15">
      <c r="A13" s="198" t="s">
        <v>167</v>
      </c>
      <c r="B13" s="905" t="s">
        <v>85</v>
      </c>
      <c r="C13" s="903">
        <v>5</v>
      </c>
      <c r="D13" s="903">
        <v>0</v>
      </c>
      <c r="E13" s="903">
        <v>114.4188</v>
      </c>
      <c r="F13" s="903">
        <v>1.15E-2</v>
      </c>
      <c r="G13" s="903">
        <v>3.7642000000000002</v>
      </c>
      <c r="H13" s="904">
        <v>39.15</v>
      </c>
      <c r="I13" s="196"/>
    </row>
    <row r="14" spans="1:13" ht="12.75" customHeight="1">
      <c r="A14" s="285" t="s">
        <v>201</v>
      </c>
      <c r="B14" s="905" t="s">
        <v>89</v>
      </c>
      <c r="C14" s="903">
        <v>0</v>
      </c>
      <c r="D14" s="903">
        <v>0</v>
      </c>
      <c r="E14" s="903">
        <v>0</v>
      </c>
      <c r="F14" s="903">
        <v>0</v>
      </c>
      <c r="G14" s="903">
        <v>0</v>
      </c>
      <c r="H14" s="904">
        <v>0</v>
      </c>
      <c r="I14" s="196"/>
    </row>
    <row r="15" spans="1:13" ht="12.75" customHeight="1">
      <c r="A15" s="193" t="s">
        <v>202</v>
      </c>
      <c r="B15" s="177"/>
      <c r="C15" s="160"/>
      <c r="D15" s="160"/>
      <c r="E15" s="160"/>
      <c r="F15" s="160"/>
      <c r="G15" s="160"/>
      <c r="H15" s="160"/>
      <c r="I15" s="178"/>
    </row>
    <row r="16" spans="1:13" ht="12.75" customHeight="1">
      <c r="A16" s="286"/>
      <c r="B16" s="905"/>
      <c r="C16" s="903"/>
      <c r="D16" s="903"/>
      <c r="E16" s="903"/>
      <c r="F16" s="903"/>
      <c r="G16" s="903"/>
      <c r="H16" s="904"/>
      <c r="I16" s="196"/>
    </row>
    <row r="17" spans="1:11" ht="15">
      <c r="A17" s="286"/>
      <c r="B17" s="905"/>
      <c r="C17" s="903"/>
      <c r="D17" s="903"/>
      <c r="E17" s="903"/>
      <c r="F17" s="903"/>
      <c r="G17" s="903"/>
      <c r="H17" s="904"/>
      <c r="I17" s="196"/>
    </row>
    <row r="18" spans="1:11" ht="12.75" customHeight="1">
      <c r="A18" s="193" t="s">
        <v>100</v>
      </c>
      <c r="B18" s="177"/>
      <c r="C18" s="160"/>
      <c r="D18" s="160"/>
      <c r="E18" s="160"/>
      <c r="F18" s="160"/>
      <c r="G18" s="160"/>
      <c r="H18" s="160"/>
      <c r="I18" s="178"/>
    </row>
    <row r="19" spans="1:11" ht="15">
      <c r="A19" s="219" t="s">
        <v>203</v>
      </c>
      <c r="B19" s="905" t="s">
        <v>204</v>
      </c>
      <c r="C19" s="903">
        <v>0</v>
      </c>
      <c r="D19" s="903">
        <v>0</v>
      </c>
      <c r="E19" s="903">
        <v>0</v>
      </c>
      <c r="F19" s="903">
        <v>0</v>
      </c>
      <c r="G19" s="903">
        <v>0</v>
      </c>
      <c r="H19" s="904">
        <v>0</v>
      </c>
      <c r="I19" s="196"/>
    </row>
    <row r="20" spans="1:11" ht="12.75" customHeight="1">
      <c r="A20" s="219" t="s">
        <v>205</v>
      </c>
      <c r="B20" s="905" t="s">
        <v>200</v>
      </c>
      <c r="C20" s="903">
        <v>9</v>
      </c>
      <c r="D20" s="903">
        <v>0</v>
      </c>
      <c r="E20" s="903">
        <v>0</v>
      </c>
      <c r="F20" s="903">
        <v>0</v>
      </c>
      <c r="G20" s="903">
        <v>0</v>
      </c>
      <c r="H20" s="904">
        <v>463.14</v>
      </c>
      <c r="I20" s="196"/>
    </row>
    <row r="21" spans="1:11" ht="15">
      <c r="A21" s="189" t="s">
        <v>206</v>
      </c>
      <c r="B21" s="905" t="s">
        <v>204</v>
      </c>
      <c r="C21" s="903">
        <v>0</v>
      </c>
      <c r="D21" s="903">
        <v>0</v>
      </c>
      <c r="E21" s="903">
        <v>0</v>
      </c>
      <c r="F21" s="903">
        <v>0</v>
      </c>
      <c r="G21" s="903">
        <v>0</v>
      </c>
      <c r="H21" s="904">
        <v>0</v>
      </c>
      <c r="I21" s="196"/>
      <c r="K21" s="337"/>
    </row>
    <row r="22" spans="1:11" ht="15">
      <c r="A22" s="219" t="s">
        <v>207</v>
      </c>
      <c r="B22" s="905" t="s">
        <v>85</v>
      </c>
      <c r="C22" s="903">
        <v>15.5</v>
      </c>
      <c r="D22" s="903">
        <v>0</v>
      </c>
      <c r="E22" s="903">
        <v>452.2</v>
      </c>
      <c r="F22" s="903">
        <v>0.32341999999999999</v>
      </c>
      <c r="G22" s="903">
        <v>-5.7320000000000003E-2</v>
      </c>
      <c r="H22" s="904">
        <v>48198.84</v>
      </c>
      <c r="I22" s="196"/>
    </row>
    <row r="23" spans="1:11" ht="15">
      <c r="A23" s="219" t="s">
        <v>208</v>
      </c>
      <c r="B23" s="905" t="s">
        <v>85</v>
      </c>
      <c r="C23" s="903">
        <v>3</v>
      </c>
      <c r="D23" s="903">
        <v>0</v>
      </c>
      <c r="E23" s="903">
        <v>423.84899999999999</v>
      </c>
      <c r="F23" s="903">
        <v>0</v>
      </c>
      <c r="G23" s="903">
        <v>31.359300000000001</v>
      </c>
      <c r="H23" s="904">
        <v>908.28</v>
      </c>
      <c r="I23" s="196"/>
    </row>
    <row r="24" spans="1:11">
      <c r="A24" s="193" t="s">
        <v>117</v>
      </c>
      <c r="B24" s="177"/>
      <c r="C24" s="160"/>
      <c r="D24" s="160"/>
      <c r="E24" s="160"/>
      <c r="F24" s="160"/>
      <c r="G24" s="160"/>
      <c r="H24" s="160"/>
      <c r="I24" s="178"/>
    </row>
    <row r="25" spans="1:11" ht="15">
      <c r="A25" s="219" t="s">
        <v>209</v>
      </c>
      <c r="B25" s="905" t="s">
        <v>210</v>
      </c>
      <c r="C25" s="903">
        <v>72</v>
      </c>
      <c r="D25" s="903">
        <v>0</v>
      </c>
      <c r="E25" s="903">
        <v>5500.6</v>
      </c>
      <c r="F25" s="903">
        <v>0</v>
      </c>
      <c r="G25" s="903">
        <v>0</v>
      </c>
      <c r="H25" s="904">
        <v>17481.5</v>
      </c>
      <c r="I25" s="196"/>
    </row>
    <row r="26" spans="1:11" ht="15">
      <c r="A26" s="219" t="s">
        <v>211</v>
      </c>
      <c r="B26" s="905" t="s">
        <v>212</v>
      </c>
      <c r="C26" s="903">
        <v>0</v>
      </c>
      <c r="D26" s="903">
        <v>0</v>
      </c>
      <c r="E26" s="903">
        <v>0</v>
      </c>
      <c r="F26" s="903">
        <v>0</v>
      </c>
      <c r="G26" s="903">
        <v>0</v>
      </c>
      <c r="H26" s="904">
        <v>0</v>
      </c>
      <c r="I26" s="196"/>
    </row>
    <row r="27" spans="1:11" ht="15">
      <c r="A27" s="219" t="s">
        <v>213</v>
      </c>
      <c r="B27" s="905" t="s">
        <v>210</v>
      </c>
      <c r="C27" s="903">
        <v>0</v>
      </c>
      <c r="D27" s="903">
        <v>0</v>
      </c>
      <c r="E27" s="903">
        <v>0</v>
      </c>
      <c r="F27" s="903">
        <v>0</v>
      </c>
      <c r="G27" s="903">
        <v>0</v>
      </c>
      <c r="H27" s="904">
        <v>0</v>
      </c>
      <c r="I27" s="196"/>
    </row>
    <row r="28" spans="1:11" ht="15">
      <c r="A28" s="219" t="s">
        <v>214</v>
      </c>
      <c r="B28" s="905" t="s">
        <v>210</v>
      </c>
      <c r="C28" s="903">
        <v>337</v>
      </c>
      <c r="D28" s="903">
        <v>0</v>
      </c>
      <c r="E28" s="903">
        <v>61931.3</v>
      </c>
      <c r="F28" s="903">
        <v>14.439299999999999</v>
      </c>
      <c r="G28" s="903">
        <v>-55.72</v>
      </c>
      <c r="H28" s="904">
        <v>39731.1</v>
      </c>
      <c r="I28" s="196"/>
    </row>
    <row r="29" spans="1:11" ht="15">
      <c r="A29" s="219" t="s">
        <v>215</v>
      </c>
      <c r="B29" s="905" t="s">
        <v>216</v>
      </c>
      <c r="C29" s="903">
        <v>17</v>
      </c>
      <c r="D29" s="903">
        <v>0</v>
      </c>
      <c r="E29" s="903">
        <v>396.185</v>
      </c>
      <c r="F29" s="903">
        <v>9.35E-2</v>
      </c>
      <c r="G29" s="903">
        <v>-3.8913000000000002</v>
      </c>
      <c r="H29" s="904">
        <v>1704.42</v>
      </c>
      <c r="I29" s="196"/>
    </row>
    <row r="30" spans="1:11" ht="15">
      <c r="A30" s="219" t="s">
        <v>217</v>
      </c>
      <c r="B30" s="905" t="s">
        <v>212</v>
      </c>
      <c r="C30" s="903">
        <v>22</v>
      </c>
      <c r="D30" s="903">
        <v>0</v>
      </c>
      <c r="E30" s="903">
        <v>1304.8</v>
      </c>
      <c r="F30" s="903">
        <v>0.33800000000000002</v>
      </c>
      <c r="G30" s="903">
        <v>-4.5119999999999996</v>
      </c>
      <c r="H30" s="904">
        <v>309.58</v>
      </c>
      <c r="I30" s="196"/>
    </row>
    <row r="31" spans="1:11" ht="15">
      <c r="A31" s="219" t="s">
        <v>218</v>
      </c>
      <c r="B31" s="905" t="s">
        <v>212</v>
      </c>
      <c r="C31" s="903">
        <v>330</v>
      </c>
      <c r="D31" s="903">
        <v>0</v>
      </c>
      <c r="E31" s="903">
        <v>12406.02</v>
      </c>
      <c r="F31" s="903">
        <v>3.0030000000000001</v>
      </c>
      <c r="G31" s="903">
        <v>-45.756</v>
      </c>
      <c r="H31" s="904">
        <v>4290</v>
      </c>
      <c r="I31" s="196"/>
    </row>
    <row r="32" spans="1:11" ht="15">
      <c r="A32" s="219" t="s">
        <v>219</v>
      </c>
      <c r="B32" s="905" t="s">
        <v>212</v>
      </c>
      <c r="C32" s="903">
        <v>184</v>
      </c>
      <c r="D32" s="903">
        <v>0</v>
      </c>
      <c r="E32" s="903">
        <v>6917.2960000000003</v>
      </c>
      <c r="F32" s="903">
        <v>1.6744000000000001</v>
      </c>
      <c r="G32" s="903">
        <v>-40.590000000000003</v>
      </c>
      <c r="H32" s="904">
        <v>5124.3999999999996</v>
      </c>
      <c r="I32" s="159"/>
    </row>
    <row r="33" spans="1:9">
      <c r="A33" s="193" t="s">
        <v>18</v>
      </c>
      <c r="B33" s="177"/>
      <c r="C33" s="160"/>
      <c r="D33" s="160"/>
      <c r="E33" s="160"/>
      <c r="F33" s="160"/>
      <c r="G33" s="160"/>
      <c r="H33" s="160"/>
      <c r="I33" s="178"/>
    </row>
    <row r="34" spans="1:9" ht="15">
      <c r="A34" s="219" t="s">
        <v>220</v>
      </c>
      <c r="B34" s="905" t="s">
        <v>85</v>
      </c>
      <c r="C34" s="903">
        <v>0</v>
      </c>
      <c r="D34" s="903">
        <v>0</v>
      </c>
      <c r="E34" s="903">
        <v>0</v>
      </c>
      <c r="F34" s="903">
        <v>0</v>
      </c>
      <c r="G34" s="903">
        <v>0</v>
      </c>
      <c r="H34" s="904">
        <v>0</v>
      </c>
      <c r="I34" s="196"/>
    </row>
    <row r="35" spans="1:9" ht="15">
      <c r="A35" s="219" t="s">
        <v>221</v>
      </c>
      <c r="B35" s="905" t="s">
        <v>85</v>
      </c>
      <c r="C35" s="903">
        <v>0</v>
      </c>
      <c r="D35" s="903">
        <v>0</v>
      </c>
      <c r="E35" s="903">
        <v>0</v>
      </c>
      <c r="F35" s="903">
        <v>0</v>
      </c>
      <c r="G35" s="903">
        <v>0</v>
      </c>
      <c r="H35" s="904">
        <v>0</v>
      </c>
      <c r="I35" s="196"/>
    </row>
    <row r="36" spans="1:9">
      <c r="A36" s="193" t="s">
        <v>222</v>
      </c>
      <c r="B36" s="177"/>
      <c r="C36" s="160"/>
      <c r="D36" s="160"/>
      <c r="E36" s="160"/>
      <c r="F36" s="160"/>
      <c r="G36" s="160"/>
      <c r="H36" s="160"/>
      <c r="I36" s="199"/>
    </row>
    <row r="37" spans="1:9" ht="15">
      <c r="A37" s="189" t="s">
        <v>223</v>
      </c>
      <c r="B37" s="905"/>
      <c r="C37" s="903">
        <v>19</v>
      </c>
      <c r="D37" s="903">
        <v>0</v>
      </c>
      <c r="E37" s="903">
        <v>0</v>
      </c>
      <c r="F37" s="903">
        <v>0</v>
      </c>
      <c r="G37" s="903">
        <v>0</v>
      </c>
      <c r="H37" s="906">
        <v>24936.185000000001</v>
      </c>
      <c r="I37" s="196"/>
    </row>
    <row r="38" spans="1:9" ht="13.5" thickBot="1">
      <c r="A38" s="37"/>
      <c r="B38" s="84"/>
      <c r="C38" s="84"/>
      <c r="D38" s="84"/>
      <c r="E38" s="85"/>
      <c r="F38" s="86"/>
      <c r="G38" s="85"/>
      <c r="H38" s="87"/>
      <c r="I38" s="88"/>
    </row>
    <row r="39" spans="1:9" ht="15.75" thickBot="1">
      <c r="A39" s="482" t="s">
        <v>11</v>
      </c>
      <c r="B39" s="483" t="s">
        <v>224</v>
      </c>
      <c r="C39" s="907">
        <f t="shared" ref="C39:D39" si="0">SUM(C12:C35)</f>
        <v>6311.5</v>
      </c>
      <c r="D39" s="907">
        <f t="shared" si="0"/>
        <v>0</v>
      </c>
      <c r="E39" s="907">
        <f>SUM(E12:E35)</f>
        <v>89446.668800000014</v>
      </c>
      <c r="F39" s="907">
        <f t="shared" ref="F39:G39" si="1">SUM(F12:F35)</f>
        <v>19.883119999999998</v>
      </c>
      <c r="G39" s="907">
        <f t="shared" si="1"/>
        <v>16425.636880000002</v>
      </c>
      <c r="H39" s="908">
        <f>SUM(H12:H35)</f>
        <v>380869.7300000001</v>
      </c>
      <c r="I39" s="484"/>
    </row>
    <row r="40" spans="1:9" ht="13.5" thickBot="1">
      <c r="A40" s="77"/>
      <c r="B40" s="4"/>
      <c r="C40" s="78"/>
      <c r="D40" s="78"/>
      <c r="E40" s="78"/>
      <c r="F40" s="78"/>
      <c r="G40" s="78"/>
      <c r="H40" s="4"/>
    </row>
    <row r="41" spans="1:9" ht="13.5" thickBot="1">
      <c r="A41" s="485" t="s">
        <v>225</v>
      </c>
      <c r="B41" s="486" t="s">
        <v>226</v>
      </c>
      <c r="H41" s="79"/>
    </row>
    <row r="42" spans="1:9" ht="27.75">
      <c r="A42" s="80" t="s">
        <v>227</v>
      </c>
      <c r="B42" s="909">
        <v>6</v>
      </c>
      <c r="G42" s="338"/>
      <c r="H42" s="672"/>
    </row>
    <row r="43" spans="1:9" ht="26.25">
      <c r="A43" s="83" t="s">
        <v>228</v>
      </c>
      <c r="B43" s="909">
        <v>3</v>
      </c>
      <c r="H43" s="672"/>
    </row>
    <row r="44" spans="1:9" ht="26.25">
      <c r="A44" s="200" t="s">
        <v>229</v>
      </c>
      <c r="B44" s="910">
        <v>336</v>
      </c>
      <c r="H44" s="672"/>
    </row>
    <row r="45" spans="1:9" ht="26.25">
      <c r="A45" s="200" t="s">
        <v>230</v>
      </c>
      <c r="B45" s="910">
        <v>27</v>
      </c>
    </row>
    <row r="47" spans="1:9" ht="28.5" customHeight="1">
      <c r="A47" s="992" t="s">
        <v>147</v>
      </c>
      <c r="B47" s="992"/>
      <c r="C47" s="992"/>
      <c r="D47" s="992"/>
      <c r="E47" s="992"/>
      <c r="F47" s="992"/>
      <c r="G47" s="992"/>
      <c r="H47" s="992"/>
    </row>
    <row r="48" spans="1:9">
      <c r="A48" s="992" t="s">
        <v>148</v>
      </c>
      <c r="B48" s="992"/>
      <c r="C48" s="992"/>
      <c r="D48" s="992"/>
      <c r="E48" s="992"/>
      <c r="F48" s="992"/>
      <c r="G48" s="992"/>
      <c r="H48" s="992"/>
    </row>
    <row r="49" spans="1:13">
      <c r="A49" t="s">
        <v>189</v>
      </c>
    </row>
    <row r="50" spans="1:13" ht="12.6" customHeight="1">
      <c r="A50" s="994" t="s">
        <v>151</v>
      </c>
      <c r="B50" s="994"/>
      <c r="C50" s="994"/>
      <c r="D50" s="994"/>
      <c r="E50" s="994"/>
      <c r="F50" s="994"/>
      <c r="G50" s="994"/>
      <c r="H50" s="994"/>
      <c r="I50" s="994"/>
      <c r="J50" s="994"/>
      <c r="K50" s="994"/>
      <c r="L50" s="994"/>
      <c r="M50" s="994"/>
    </row>
    <row r="51" spans="1:13">
      <c r="A51" s="992" t="s">
        <v>231</v>
      </c>
      <c r="B51" s="992"/>
      <c r="C51" s="992"/>
      <c r="D51" s="992"/>
      <c r="E51" s="992"/>
      <c r="F51" s="992"/>
      <c r="G51" s="992"/>
      <c r="H51" s="992"/>
    </row>
    <row r="52" spans="1:13">
      <c r="A52" s="992" t="s">
        <v>232</v>
      </c>
      <c r="B52" s="992"/>
      <c r="C52" s="992"/>
      <c r="D52" s="992"/>
      <c r="E52" s="992"/>
      <c r="F52" s="992"/>
      <c r="G52" s="992"/>
    </row>
    <row r="53" spans="1:13" ht="22.5" customHeight="1">
      <c r="A53" s="992" t="s">
        <v>233</v>
      </c>
      <c r="B53" s="992"/>
      <c r="C53" s="992"/>
      <c r="D53" s="992"/>
      <c r="E53" s="992"/>
      <c r="F53" s="992"/>
      <c r="G53" s="992"/>
      <c r="H53" s="992"/>
    </row>
    <row r="54" spans="1:13">
      <c r="A54" s="992" t="s">
        <v>155</v>
      </c>
      <c r="B54" s="992"/>
      <c r="C54" s="992"/>
      <c r="D54" s="992"/>
      <c r="E54" s="992"/>
      <c r="F54" s="992"/>
      <c r="G54" s="992"/>
      <c r="H54" s="992"/>
    </row>
    <row r="55" spans="1:13">
      <c r="A55" s="992" t="s">
        <v>234</v>
      </c>
      <c r="B55" s="992"/>
      <c r="C55" s="992"/>
      <c r="D55" s="992"/>
      <c r="E55" s="992"/>
      <c r="F55" s="992"/>
      <c r="G55" s="992"/>
      <c r="H55" s="992"/>
    </row>
    <row r="56" spans="1:13">
      <c r="A56" t="s">
        <v>235</v>
      </c>
    </row>
    <row r="71" ht="12.75" customHeight="1"/>
    <row r="72" ht="18.75" customHeight="1"/>
    <row r="73" ht="28.5" customHeight="1"/>
    <row r="74" ht="18.75" customHeight="1"/>
    <row r="75" ht="18.75" customHeight="1"/>
    <row r="76" ht="18.75" customHeight="1"/>
    <row r="77" ht="27.75" customHeight="1"/>
    <row r="78" ht="18.75" customHeight="1"/>
    <row r="79" ht="18" customHeight="1"/>
  </sheetData>
  <mergeCells count="14">
    <mergeCell ref="A53:H53"/>
    <mergeCell ref="A54:H54"/>
    <mergeCell ref="A55:H55"/>
    <mergeCell ref="A47:H47"/>
    <mergeCell ref="A48:H48"/>
    <mergeCell ref="A51:H51"/>
    <mergeCell ref="A52:G52"/>
    <mergeCell ref="A50:M50"/>
    <mergeCell ref="A1:H1"/>
    <mergeCell ref="A2:H2"/>
    <mergeCell ref="B5:H5"/>
    <mergeCell ref="C6:H6"/>
    <mergeCell ref="A4:H4"/>
    <mergeCell ref="A3:H3"/>
  </mergeCells>
  <printOptions horizontalCentered="1" verticalCentered="1"/>
  <pageMargins left="0.25" right="0.25" top="0.5" bottom="0.5" header="0.5" footer="0.5"/>
  <pageSetup paperSize="5"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3"/>
  <sheetViews>
    <sheetView topLeftCell="A19" workbookViewId="0">
      <selection activeCell="A4" sqref="A4"/>
    </sheetView>
  </sheetViews>
  <sheetFormatPr defaultColWidth="8.5703125" defaultRowHeight="12.75"/>
  <cols>
    <col min="1" max="1" width="40" customWidth="1"/>
    <col min="2" max="3" width="13" customWidth="1"/>
    <col min="4" max="4" width="26.42578125" customWidth="1"/>
  </cols>
  <sheetData>
    <row r="1" spans="1:4" ht="31.5" customHeight="1">
      <c r="A1" s="1012" t="s">
        <v>236</v>
      </c>
      <c r="B1" s="1012"/>
      <c r="C1" s="1012"/>
      <c r="D1" s="1012"/>
    </row>
    <row r="2" spans="1:4" ht="15.75">
      <c r="A2" s="957" t="s">
        <v>1</v>
      </c>
      <c r="B2" s="957"/>
      <c r="C2" s="957"/>
      <c r="D2" s="957"/>
    </row>
    <row r="3" spans="1:4" ht="15.75">
      <c r="A3" s="959" t="s">
        <v>2</v>
      </c>
      <c r="B3" s="959"/>
      <c r="C3" s="959"/>
      <c r="D3" s="959"/>
    </row>
    <row r="4" spans="1:4" ht="13.5" thickBot="1"/>
    <row r="5" spans="1:4" s="82" customFormat="1" ht="34.5" customHeight="1" thickBot="1">
      <c r="A5" s="487" t="s">
        <v>237</v>
      </c>
      <c r="B5" s="487" t="s">
        <v>238</v>
      </c>
      <c r="C5" s="487" t="s">
        <v>239</v>
      </c>
      <c r="D5" s="487" t="s">
        <v>240</v>
      </c>
    </row>
    <row r="6" spans="1:4" s="81" customFormat="1">
      <c r="A6" s="435" t="s">
        <v>3</v>
      </c>
      <c r="B6" s="99"/>
      <c r="C6" s="99"/>
      <c r="D6" s="436"/>
    </row>
    <row r="7" spans="1:4" s="81" customFormat="1">
      <c r="A7" s="380"/>
      <c r="B7" s="185"/>
      <c r="C7" s="185"/>
      <c r="D7" s="184"/>
    </row>
    <row r="8" spans="1:4" s="81" customFormat="1">
      <c r="A8" s="380"/>
      <c r="B8" s="185"/>
      <c r="C8" s="185"/>
      <c r="D8" s="184"/>
    </row>
    <row r="9" spans="1:4" s="81" customFormat="1">
      <c r="A9" s="380"/>
      <c r="B9" s="185"/>
      <c r="C9" s="185"/>
      <c r="D9" s="184"/>
    </row>
    <row r="10" spans="1:4" s="81" customFormat="1">
      <c r="A10" s="380"/>
      <c r="B10" s="185"/>
      <c r="C10" s="185"/>
      <c r="D10" s="184"/>
    </row>
    <row r="11" spans="1:4" s="81" customFormat="1">
      <c r="A11" s="380"/>
      <c r="B11" s="185"/>
      <c r="C11" s="185"/>
      <c r="D11" s="184"/>
    </row>
    <row r="12" spans="1:4" s="81" customFormat="1">
      <c r="A12" s="437" t="s">
        <v>13</v>
      </c>
      <c r="B12" s="201"/>
      <c r="C12" s="201"/>
      <c r="D12" s="438"/>
    </row>
    <row r="13" spans="1:4" s="81" customFormat="1">
      <c r="A13" s="198" t="s">
        <v>201</v>
      </c>
      <c r="B13" s="202">
        <v>43969</v>
      </c>
      <c r="C13" s="185"/>
      <c r="D13" s="439" t="s">
        <v>241</v>
      </c>
    </row>
    <row r="14" spans="1:4" s="81" customFormat="1">
      <c r="A14" s="198" t="s">
        <v>167</v>
      </c>
      <c r="B14" s="202">
        <v>43969</v>
      </c>
      <c r="C14" s="185"/>
      <c r="D14" s="439" t="s">
        <v>241</v>
      </c>
    </row>
    <row r="15" spans="1:4" s="81" customFormat="1">
      <c r="A15" s="380" t="s">
        <v>242</v>
      </c>
      <c r="B15" s="202">
        <v>43969</v>
      </c>
      <c r="C15" s="185"/>
      <c r="D15" s="439" t="s">
        <v>243</v>
      </c>
    </row>
    <row r="16" spans="1:4" s="81" customFormat="1">
      <c r="A16" s="380"/>
      <c r="B16" s="185"/>
      <c r="C16" s="185"/>
      <c r="D16" s="184"/>
    </row>
    <row r="17" spans="1:4" s="81" customFormat="1">
      <c r="A17" s="380"/>
      <c r="B17" s="185"/>
      <c r="C17" s="185"/>
      <c r="D17" s="184"/>
    </row>
    <row r="18" spans="1:4" s="81" customFormat="1">
      <c r="A18" s="380"/>
      <c r="B18" s="185"/>
      <c r="C18" s="185"/>
      <c r="D18" s="184"/>
    </row>
    <row r="19" spans="1:4" s="81" customFormat="1">
      <c r="A19" s="380"/>
      <c r="B19" s="185"/>
      <c r="C19" s="185"/>
      <c r="D19" s="184"/>
    </row>
    <row r="20" spans="1:4" s="81" customFormat="1">
      <c r="A20" s="380"/>
      <c r="B20" s="185"/>
      <c r="C20" s="185"/>
      <c r="D20" s="184"/>
    </row>
    <row r="21" spans="1:4" s="81" customFormat="1">
      <c r="A21" s="437" t="s">
        <v>202</v>
      </c>
      <c r="B21" s="201"/>
      <c r="C21" s="201"/>
      <c r="D21" s="438"/>
    </row>
    <row r="22" spans="1:4" s="81" customFormat="1">
      <c r="A22" s="380"/>
      <c r="B22" s="185"/>
      <c r="C22" s="185"/>
      <c r="D22" s="184"/>
    </row>
    <row r="23" spans="1:4" s="81" customFormat="1">
      <c r="A23" s="380"/>
      <c r="B23" s="185"/>
      <c r="C23" s="185"/>
      <c r="D23" s="184"/>
    </row>
    <row r="24" spans="1:4" s="81" customFormat="1">
      <c r="A24" s="380"/>
      <c r="B24" s="185"/>
      <c r="C24" s="185"/>
      <c r="D24" s="184"/>
    </row>
    <row r="25" spans="1:4" s="81" customFormat="1">
      <c r="A25" s="437" t="s">
        <v>100</v>
      </c>
      <c r="B25" s="201"/>
      <c r="C25" s="201"/>
      <c r="D25" s="438"/>
    </row>
    <row r="26" spans="1:4" s="81" customFormat="1">
      <c r="A26" s="380" t="s">
        <v>244</v>
      </c>
      <c r="B26" s="202">
        <v>43969</v>
      </c>
      <c r="C26" s="185"/>
      <c r="D26" s="439" t="s">
        <v>241</v>
      </c>
    </row>
    <row r="27" spans="1:4" s="81" customFormat="1">
      <c r="A27" s="380" t="s">
        <v>245</v>
      </c>
      <c r="B27" s="202">
        <v>43969</v>
      </c>
      <c r="C27" s="185"/>
      <c r="D27" s="439" t="s">
        <v>241</v>
      </c>
    </row>
    <row r="28" spans="1:4" s="81" customFormat="1">
      <c r="A28" s="189" t="s">
        <v>207</v>
      </c>
      <c r="B28" s="202">
        <v>43969</v>
      </c>
      <c r="C28" s="185"/>
      <c r="D28" s="439" t="s">
        <v>241</v>
      </c>
    </row>
    <row r="29" spans="1:4" s="81" customFormat="1">
      <c r="A29" s="380" t="s">
        <v>207</v>
      </c>
      <c r="B29" s="202">
        <v>43969</v>
      </c>
      <c r="C29" s="185"/>
      <c r="D29" s="439" t="s">
        <v>241</v>
      </c>
    </row>
    <row r="30" spans="1:4" s="81" customFormat="1">
      <c r="A30" s="380" t="s">
        <v>208</v>
      </c>
      <c r="B30" s="202">
        <v>43969</v>
      </c>
      <c r="C30" s="185"/>
      <c r="D30" s="439" t="s">
        <v>241</v>
      </c>
    </row>
    <row r="31" spans="1:4" s="81" customFormat="1">
      <c r="A31" s="380"/>
      <c r="B31" s="185"/>
      <c r="C31" s="185"/>
      <c r="D31" s="184"/>
    </row>
    <row r="32" spans="1:4" s="81" customFormat="1">
      <c r="A32" s="380"/>
      <c r="B32" s="185"/>
      <c r="C32" s="185"/>
      <c r="D32" s="184"/>
    </row>
    <row r="33" spans="1:4" s="81" customFormat="1">
      <c r="A33" s="380"/>
      <c r="B33" s="185"/>
      <c r="C33" s="185"/>
      <c r="D33" s="184"/>
    </row>
    <row r="34" spans="1:4" s="81" customFormat="1">
      <c r="A34" s="437" t="s">
        <v>17</v>
      </c>
      <c r="B34" s="201"/>
      <c r="C34" s="201"/>
      <c r="D34" s="438"/>
    </row>
    <row r="35" spans="1:4" s="81" customFormat="1">
      <c r="A35" s="380" t="s">
        <v>209</v>
      </c>
      <c r="B35" s="202">
        <v>43969</v>
      </c>
      <c r="C35" s="185"/>
      <c r="D35" s="439" t="s">
        <v>241</v>
      </c>
    </row>
    <row r="36" spans="1:4" s="81" customFormat="1">
      <c r="A36" s="380" t="s">
        <v>215</v>
      </c>
      <c r="B36" s="202">
        <v>43969</v>
      </c>
      <c r="C36" s="185"/>
      <c r="D36" s="439" t="s">
        <v>241</v>
      </c>
    </row>
    <row r="37" spans="1:4" s="81" customFormat="1">
      <c r="A37" s="380" t="s">
        <v>218</v>
      </c>
      <c r="B37" s="202">
        <v>43969</v>
      </c>
      <c r="C37" s="185"/>
      <c r="D37" s="439" t="s">
        <v>241</v>
      </c>
    </row>
    <row r="38" spans="1:4" s="81" customFormat="1">
      <c r="A38" s="380" t="s">
        <v>219</v>
      </c>
      <c r="B38" s="202">
        <v>43969</v>
      </c>
      <c r="C38" s="185"/>
      <c r="D38" s="439" t="s">
        <v>241</v>
      </c>
    </row>
    <row r="39" spans="1:4" s="81" customFormat="1">
      <c r="A39" s="380" t="s">
        <v>213</v>
      </c>
      <c r="B39" s="202">
        <v>43969</v>
      </c>
      <c r="C39" s="185"/>
      <c r="D39" s="439" t="s">
        <v>241</v>
      </c>
    </row>
    <row r="40" spans="1:4" s="81" customFormat="1">
      <c r="A40" s="380" t="s">
        <v>214</v>
      </c>
      <c r="B40" s="202">
        <v>43969</v>
      </c>
      <c r="C40" s="185"/>
      <c r="D40" s="439" t="s">
        <v>241</v>
      </c>
    </row>
    <row r="41" spans="1:4" s="81" customFormat="1">
      <c r="A41" s="380" t="s">
        <v>217</v>
      </c>
      <c r="B41" s="202">
        <v>43969</v>
      </c>
      <c r="C41" s="185"/>
      <c r="D41" s="439" t="s">
        <v>241</v>
      </c>
    </row>
    <row r="42" spans="1:4" s="81" customFormat="1">
      <c r="A42" s="380" t="s">
        <v>211</v>
      </c>
      <c r="B42" s="202">
        <v>43969</v>
      </c>
      <c r="C42" s="185"/>
      <c r="D42" s="439" t="s">
        <v>241</v>
      </c>
    </row>
    <row r="43" spans="1:4" s="81" customFormat="1">
      <c r="A43" s="380"/>
      <c r="B43" s="202"/>
      <c r="C43" s="185"/>
      <c r="D43" s="439"/>
    </row>
    <row r="44" spans="1:4" s="81" customFormat="1">
      <c r="A44" s="380"/>
      <c r="B44" s="185"/>
      <c r="C44" s="185"/>
      <c r="D44" s="184"/>
    </row>
    <row r="45" spans="1:4" s="81" customFormat="1">
      <c r="A45" s="437" t="s">
        <v>18</v>
      </c>
      <c r="B45" s="201"/>
      <c r="C45" s="201"/>
      <c r="D45" s="438"/>
    </row>
    <row r="46" spans="1:4" s="81" customFormat="1">
      <c r="A46" s="380" t="s">
        <v>220</v>
      </c>
      <c r="B46" s="202">
        <v>43969</v>
      </c>
      <c r="C46" s="185"/>
      <c r="D46" s="439" t="s">
        <v>241</v>
      </c>
    </row>
    <row r="47" spans="1:4" s="81" customFormat="1">
      <c r="A47" s="380" t="s">
        <v>221</v>
      </c>
      <c r="B47" s="202">
        <v>43969</v>
      </c>
      <c r="C47" s="185"/>
      <c r="D47" s="439" t="s">
        <v>241</v>
      </c>
    </row>
    <row r="48" spans="1:4" s="81" customFormat="1" ht="13.5" thickBot="1">
      <c r="A48" s="440"/>
      <c r="B48" s="17"/>
      <c r="C48" s="17"/>
      <c r="D48" s="441"/>
    </row>
    <row r="49" spans="1:4" s="81" customFormat="1">
      <c r="A49"/>
      <c r="B49"/>
      <c r="C49"/>
      <c r="D49"/>
    </row>
    <row r="50" spans="1:4" s="81" customFormat="1" ht="14.25" customHeight="1">
      <c r="A50" t="s">
        <v>246</v>
      </c>
      <c r="B50"/>
      <c r="C50"/>
      <c r="D50"/>
    </row>
    <row r="51" spans="1:4" s="81" customFormat="1" ht="54" customHeight="1">
      <c r="A51" s="1013" t="s">
        <v>247</v>
      </c>
      <c r="B51" s="1013"/>
      <c r="C51" s="1013"/>
      <c r="D51" s="1013"/>
    </row>
    <row r="52" spans="1:4" s="81" customFormat="1" ht="12.75" customHeight="1">
      <c r="A52" s="994" t="s">
        <v>248</v>
      </c>
      <c r="B52" s="994"/>
      <c r="C52" s="994"/>
      <c r="D52" s="994"/>
    </row>
    <row r="53" spans="1:4" ht="26.25" customHeight="1">
      <c r="A53" s="992" t="s">
        <v>249</v>
      </c>
      <c r="B53" s="992"/>
      <c r="C53" s="992"/>
      <c r="D53" s="992"/>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zoomScaleNormal="100" workbookViewId="0">
      <selection activeCell="G43" sqref="G43"/>
    </sheetView>
  </sheetViews>
  <sheetFormatPr defaultColWidth="8.5703125" defaultRowHeight="12.75"/>
  <cols>
    <col min="1" max="1" width="61.42578125" customWidth="1"/>
    <col min="2" max="2" width="21" customWidth="1"/>
    <col min="3" max="3" width="10.42578125" bestFit="1" customWidth="1"/>
  </cols>
  <sheetData>
    <row r="1" spans="1:13" ht="33.75" customHeight="1">
      <c r="A1" s="1012" t="s">
        <v>250</v>
      </c>
      <c r="B1" s="1012"/>
    </row>
    <row r="2" spans="1:13" ht="15.75">
      <c r="A2" s="985" t="s">
        <v>1</v>
      </c>
      <c r="B2" s="1017"/>
      <c r="C2" s="925"/>
      <c r="D2" s="925"/>
      <c r="E2" s="925"/>
      <c r="F2" s="925"/>
      <c r="G2" s="925"/>
      <c r="H2" s="925"/>
      <c r="I2" s="925"/>
      <c r="J2" s="925"/>
      <c r="K2" s="925"/>
      <c r="L2" s="925"/>
      <c r="M2" s="925"/>
    </row>
    <row r="3" spans="1:13" ht="15.75">
      <c r="A3" s="1016" t="s">
        <v>2</v>
      </c>
      <c r="B3" s="1017"/>
      <c r="C3" s="933"/>
      <c r="D3" s="933"/>
      <c r="E3" s="933"/>
      <c r="F3" s="933"/>
      <c r="G3" s="933"/>
      <c r="H3" s="933"/>
      <c r="I3" s="933"/>
      <c r="J3" s="933"/>
      <c r="K3" s="933"/>
      <c r="L3" s="933"/>
      <c r="M3" s="933"/>
    </row>
    <row r="4" spans="1:13" ht="16.5" thickBot="1">
      <c r="A4" s="924"/>
      <c r="B4" s="925"/>
      <c r="C4" s="933"/>
      <c r="D4" s="933"/>
      <c r="E4" s="933"/>
      <c r="F4" s="933"/>
      <c r="G4" s="933"/>
      <c r="H4" s="933"/>
      <c r="I4" s="933"/>
      <c r="J4" s="933"/>
      <c r="K4" s="933"/>
      <c r="L4" s="933"/>
      <c r="M4" s="933"/>
    </row>
    <row r="5" spans="1:13" ht="16.5" thickBot="1">
      <c r="A5" s="1014" t="s">
        <v>251</v>
      </c>
      <c r="B5" s="1015"/>
      <c r="C5" s="933"/>
      <c r="D5" s="933"/>
      <c r="E5" s="933"/>
      <c r="F5" s="933"/>
      <c r="G5" s="933"/>
      <c r="H5" s="933"/>
      <c r="I5" s="933"/>
      <c r="J5" s="933"/>
      <c r="K5" s="933"/>
      <c r="L5" s="933"/>
      <c r="M5" s="933"/>
    </row>
    <row r="6" spans="1:13">
      <c r="A6" s="382" t="s">
        <v>252</v>
      </c>
      <c r="B6" s="387">
        <v>621962.61800000002</v>
      </c>
    </row>
    <row r="7" spans="1:13">
      <c r="A7" s="189" t="s">
        <v>253</v>
      </c>
      <c r="B7" s="387">
        <v>11394.371999999999</v>
      </c>
    </row>
    <row r="8" spans="1:13">
      <c r="A8" s="189" t="s">
        <v>254</v>
      </c>
      <c r="B8" s="387">
        <v>5749342.6619999995</v>
      </c>
    </row>
    <row r="9" spans="1:13">
      <c r="A9" s="189" t="s">
        <v>255</v>
      </c>
      <c r="B9" s="387">
        <v>-16451.95</v>
      </c>
    </row>
    <row r="10" spans="1:13">
      <c r="A10" s="203" t="s">
        <v>256</v>
      </c>
      <c r="B10" s="664">
        <v>0.18622189880000001</v>
      </c>
    </row>
    <row r="11" spans="1:13">
      <c r="A11" s="203" t="s">
        <v>257</v>
      </c>
      <c r="B11" s="664">
        <v>1.1161018096999999</v>
      </c>
    </row>
    <row r="12" spans="1:13">
      <c r="A12" s="189" t="s">
        <v>258</v>
      </c>
      <c r="B12" s="664">
        <v>19.975188642762099</v>
      </c>
    </row>
    <row r="13" spans="1:13" ht="13.5" thickBot="1">
      <c r="A13" s="385" t="s">
        <v>259</v>
      </c>
      <c r="B13" s="665">
        <v>163.52625581995201</v>
      </c>
    </row>
    <row r="15" spans="1:13" ht="13.5" thickBot="1"/>
    <row r="16" spans="1:13" ht="15" customHeight="1" thickBot="1">
      <c r="A16" s="1014" t="s">
        <v>260</v>
      </c>
      <c r="B16" s="1015"/>
    </row>
    <row r="17" spans="1:3">
      <c r="A17" s="382" t="s">
        <v>252</v>
      </c>
      <c r="B17" s="387">
        <v>0</v>
      </c>
    </row>
    <row r="18" spans="1:3">
      <c r="A18" s="189" t="s">
        <v>253</v>
      </c>
      <c r="B18" s="387">
        <v>0</v>
      </c>
    </row>
    <row r="19" spans="1:3">
      <c r="A19" s="189" t="s">
        <v>254</v>
      </c>
      <c r="B19" s="387">
        <v>0</v>
      </c>
    </row>
    <row r="20" spans="1:3">
      <c r="A20" s="189" t="s">
        <v>255</v>
      </c>
      <c r="B20" s="387">
        <v>0</v>
      </c>
    </row>
    <row r="21" spans="1:3">
      <c r="A21" s="203" t="s">
        <v>256</v>
      </c>
      <c r="B21" s="388">
        <v>0</v>
      </c>
    </row>
    <row r="22" spans="1:3">
      <c r="A22" s="203" t="s">
        <v>257</v>
      </c>
      <c r="B22" s="388">
        <v>0</v>
      </c>
    </row>
    <row r="23" spans="1:3">
      <c r="A23" s="189" t="s">
        <v>261</v>
      </c>
      <c r="B23" s="388">
        <v>0</v>
      </c>
    </row>
    <row r="24" spans="1:3" ht="13.5" thickBot="1">
      <c r="A24" s="385" t="s">
        <v>259</v>
      </c>
      <c r="B24" s="389">
        <v>0</v>
      </c>
    </row>
    <row r="25" spans="1:3" ht="13.5" customHeight="1"/>
    <row r="26" spans="1:3" ht="13.5" thickBot="1">
      <c r="B26" s="39"/>
    </row>
    <row r="27" spans="1:3" ht="16.5" thickBot="1">
      <c r="A27" s="1014" t="s">
        <v>262</v>
      </c>
      <c r="B27" s="1015"/>
    </row>
    <row r="28" spans="1:3">
      <c r="A28" s="382" t="s">
        <v>252</v>
      </c>
      <c r="B28" s="387">
        <f>B17+B6</f>
        <v>621962.61800000002</v>
      </c>
    </row>
    <row r="29" spans="1:3">
      <c r="A29" s="189" t="s">
        <v>253</v>
      </c>
      <c r="B29" s="387">
        <f>B18+B7</f>
        <v>11394.371999999999</v>
      </c>
    </row>
    <row r="30" spans="1:3" ht="15" customHeight="1">
      <c r="A30" s="189" t="s">
        <v>254</v>
      </c>
      <c r="B30" s="387">
        <f>B19+B8</f>
        <v>5749342.6619999995</v>
      </c>
      <c r="C30" s="6"/>
    </row>
    <row r="31" spans="1:3">
      <c r="A31" s="189" t="s">
        <v>255</v>
      </c>
      <c r="B31" s="387">
        <f>B20+B9</f>
        <v>-16451.95</v>
      </c>
    </row>
    <row r="32" spans="1:3">
      <c r="A32" s="203" t="s">
        <v>256</v>
      </c>
      <c r="B32" s="383">
        <f>B10</f>
        <v>0.18622189880000001</v>
      </c>
    </row>
    <row r="33" spans="1:7">
      <c r="A33" s="203" t="s">
        <v>257</v>
      </c>
      <c r="B33" s="383">
        <f>B11</f>
        <v>1.1161018096999999</v>
      </c>
    </row>
    <row r="34" spans="1:7">
      <c r="A34" s="189" t="s">
        <v>263</v>
      </c>
      <c r="B34" s="384">
        <f>B23+B12</f>
        <v>19.975188642762099</v>
      </c>
    </row>
    <row r="35" spans="1:7" ht="13.5" thickBot="1">
      <c r="A35" s="385" t="s">
        <v>264</v>
      </c>
      <c r="B35" s="386">
        <f>B24+B13</f>
        <v>163.52625581995201</v>
      </c>
    </row>
    <row r="37" spans="1:7" ht="12.75" customHeight="1">
      <c r="A37" s="1005" t="s">
        <v>265</v>
      </c>
      <c r="B37" s="1005"/>
      <c r="C37" s="919"/>
      <c r="D37" s="919"/>
      <c r="E37" s="919"/>
      <c r="F37" s="919"/>
      <c r="G37" s="919"/>
    </row>
    <row r="38" spans="1:7" ht="13.5" thickBot="1">
      <c r="A38" s="915"/>
    </row>
    <row r="39" spans="1:7" ht="16.5" thickBot="1">
      <c r="A39" s="1014" t="s">
        <v>266</v>
      </c>
      <c r="B39" s="1015"/>
    </row>
    <row r="40" spans="1:7">
      <c r="A40" s="382" t="s">
        <v>252</v>
      </c>
      <c r="B40" s="387">
        <v>89446.668799999999</v>
      </c>
    </row>
    <row r="41" spans="1:7">
      <c r="A41" s="189" t="s">
        <v>253</v>
      </c>
      <c r="B41" s="387">
        <v>16425.636879999998</v>
      </c>
    </row>
    <row r="42" spans="1:7">
      <c r="A42" s="189" t="s">
        <v>254</v>
      </c>
      <c r="B42" s="387">
        <v>812762.98699999996</v>
      </c>
      <c r="C42" s="6"/>
    </row>
    <row r="43" spans="1:7">
      <c r="A43" s="189" t="s">
        <v>255</v>
      </c>
      <c r="B43" s="387">
        <v>329441.52929999999</v>
      </c>
    </row>
    <row r="44" spans="1:7">
      <c r="A44" s="203" t="s">
        <v>256</v>
      </c>
      <c r="B44" s="666">
        <v>0.18622189880000001</v>
      </c>
      <c r="C44" s="6"/>
    </row>
    <row r="45" spans="1:7">
      <c r="A45" s="203" t="s">
        <v>257</v>
      </c>
      <c r="B45" s="666">
        <v>1.1161018096999999</v>
      </c>
    </row>
    <row r="46" spans="1:7">
      <c r="A46" s="189" t="s">
        <v>267</v>
      </c>
      <c r="B46" s="667">
        <v>6997.9223105027504</v>
      </c>
    </row>
    <row r="47" spans="1:7" ht="13.5" thickBot="1">
      <c r="A47" s="385" t="s">
        <v>268</v>
      </c>
      <c r="B47" s="668">
        <v>103808.910751113</v>
      </c>
    </row>
  </sheetData>
  <mergeCells count="8">
    <mergeCell ref="A39:B39"/>
    <mergeCell ref="A5:B5"/>
    <mergeCell ref="A37:B37"/>
    <mergeCell ref="A27:B27"/>
    <mergeCell ref="A1:B1"/>
    <mergeCell ref="A3:B3"/>
    <mergeCell ref="A2:B2"/>
    <mergeCell ref="A16:B16"/>
  </mergeCells>
  <printOptions horizontalCentered="1" vertic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30"/>
  <sheetViews>
    <sheetView zoomScale="110" zoomScaleNormal="110" workbookViewId="0">
      <selection activeCell="P29" sqref="P29"/>
    </sheetView>
  </sheetViews>
  <sheetFormatPr defaultColWidth="8.5703125"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1">
      <c r="A1" s="1018" t="s">
        <v>269</v>
      </c>
      <c r="B1" s="1019"/>
      <c r="C1" s="1019"/>
      <c r="D1" s="1019"/>
      <c r="E1" s="1019"/>
      <c r="F1" s="1019"/>
      <c r="G1" s="1020"/>
    </row>
    <row r="2" spans="1:11">
      <c r="A2" s="1021" t="s">
        <v>1</v>
      </c>
      <c r="B2" s="1022"/>
      <c r="C2" s="1022"/>
      <c r="D2" s="1022"/>
      <c r="E2" s="1022"/>
      <c r="F2" s="1022"/>
      <c r="G2" s="1023"/>
    </row>
    <row r="3" spans="1:11">
      <c r="A3" s="1024" t="s">
        <v>2</v>
      </c>
      <c r="B3" s="1022"/>
      <c r="C3" s="1022"/>
      <c r="D3" s="1022"/>
      <c r="E3" s="1022"/>
      <c r="F3" s="1022"/>
      <c r="G3" s="1023"/>
    </row>
    <row r="4" spans="1:11" ht="13.5" thickBot="1">
      <c r="A4" s="934"/>
      <c r="B4" s="925"/>
      <c r="C4" s="925"/>
      <c r="D4" s="925"/>
      <c r="E4" s="925"/>
      <c r="F4" s="925"/>
      <c r="G4" s="925"/>
    </row>
    <row r="5" spans="1:11">
      <c r="A5" s="1027" t="s">
        <v>270</v>
      </c>
      <c r="B5" s="1028"/>
      <c r="C5" s="1028"/>
      <c r="D5" s="1028"/>
      <c r="E5" s="1028"/>
      <c r="F5" s="1028"/>
      <c r="G5" s="1029"/>
    </row>
    <row r="6" spans="1:11" ht="13.5" thickBot="1">
      <c r="A6" s="96"/>
      <c r="B6" s="1025" t="s">
        <v>271</v>
      </c>
      <c r="C6" s="1025"/>
      <c r="D6" s="1025"/>
      <c r="E6" s="1025" t="s">
        <v>272</v>
      </c>
      <c r="F6" s="1025"/>
      <c r="G6" s="1026"/>
    </row>
    <row r="7" spans="1:11">
      <c r="A7" s="392" t="s">
        <v>273</v>
      </c>
      <c r="B7" s="930" t="s">
        <v>274</v>
      </c>
      <c r="C7" s="930" t="s">
        <v>275</v>
      </c>
      <c r="D7" s="918" t="s">
        <v>11</v>
      </c>
      <c r="E7" s="930" t="s">
        <v>276</v>
      </c>
      <c r="F7" s="930" t="s">
        <v>275</v>
      </c>
      <c r="G7" s="393" t="s">
        <v>11</v>
      </c>
      <c r="K7" s="144"/>
    </row>
    <row r="8" spans="1:11">
      <c r="A8" s="203" t="s">
        <v>277</v>
      </c>
      <c r="B8" s="154">
        <v>0</v>
      </c>
      <c r="C8" s="155">
        <v>19</v>
      </c>
      <c r="D8" s="568">
        <f t="shared" ref="D8:D9" si="0">SUM(B8:C8)</f>
        <v>19</v>
      </c>
      <c r="E8" s="675">
        <v>0</v>
      </c>
      <c r="F8" s="589">
        <v>52</v>
      </c>
      <c r="G8" s="394">
        <f>SUM(E8:F8)</f>
        <v>52</v>
      </c>
      <c r="K8" s="144"/>
    </row>
    <row r="9" spans="1:11">
      <c r="A9" s="395" t="s">
        <v>278</v>
      </c>
      <c r="B9" s="604">
        <v>226</v>
      </c>
      <c r="C9" s="603">
        <v>4221</v>
      </c>
      <c r="D9" s="569">
        <f t="shared" si="0"/>
        <v>4447</v>
      </c>
      <c r="E9" s="674">
        <v>159</v>
      </c>
      <c r="F9" s="674">
        <v>6035</v>
      </c>
      <c r="G9" s="396">
        <f>SUM(E9:F9)</f>
        <v>6194</v>
      </c>
    </row>
    <row r="10" spans="1:11" ht="13.5" thickBot="1">
      <c r="A10" s="488" t="s">
        <v>11</v>
      </c>
      <c r="B10" s="489">
        <f>SUM(B8:B9)</f>
        <v>226</v>
      </c>
      <c r="C10" s="489">
        <f>SUM(C8:C9)</f>
        <v>4240</v>
      </c>
      <c r="D10" s="489">
        <f>SUM(B10:C10)</f>
        <v>4466</v>
      </c>
      <c r="E10" s="490">
        <f>SUM(E8:E9)</f>
        <v>159</v>
      </c>
      <c r="F10" s="490">
        <f>SUM(F8:F9)</f>
        <v>6087</v>
      </c>
      <c r="G10" s="491">
        <f t="shared" ref="G10" si="1">SUM(E10:F10)</f>
        <v>6246</v>
      </c>
      <c r="H10" s="32" t="s">
        <v>32</v>
      </c>
    </row>
    <row r="11" spans="1:11">
      <c r="D11" s="76"/>
    </row>
    <row r="12" spans="1:11" ht="17.25" customHeight="1" thickBot="1">
      <c r="A12" s="996"/>
      <c r="B12" s="996"/>
      <c r="C12" s="996"/>
      <c r="D12" s="996"/>
      <c r="E12" s="996"/>
      <c r="F12" s="996"/>
      <c r="G12" s="996"/>
    </row>
    <row r="13" spans="1:11">
      <c r="A13" s="1027" t="s">
        <v>279</v>
      </c>
      <c r="B13" s="1028"/>
      <c r="C13" s="1028"/>
      <c r="D13" s="1028"/>
      <c r="E13" s="1028"/>
      <c r="F13" s="1028"/>
      <c r="G13" s="1029"/>
    </row>
    <row r="14" spans="1:11" ht="13.5" thickBot="1">
      <c r="A14" s="97"/>
      <c r="B14" s="1025"/>
      <c r="C14" s="1025"/>
      <c r="D14" s="1025"/>
      <c r="E14" s="1025" t="s">
        <v>272</v>
      </c>
      <c r="F14" s="1025"/>
      <c r="G14" s="1026"/>
    </row>
    <row r="15" spans="1:11">
      <c r="A15" s="392" t="s">
        <v>273</v>
      </c>
      <c r="B15" s="930"/>
      <c r="C15" s="930"/>
      <c r="D15" s="930"/>
      <c r="E15" s="930" t="s">
        <v>276</v>
      </c>
      <c r="F15" s="930" t="s">
        <v>275</v>
      </c>
      <c r="G15" s="393" t="s">
        <v>11</v>
      </c>
    </row>
    <row r="16" spans="1:11">
      <c r="A16" s="203" t="s">
        <v>277</v>
      </c>
      <c r="B16" s="205"/>
      <c r="C16" s="205"/>
      <c r="D16" s="206"/>
      <c r="E16" s="204">
        <v>0</v>
      </c>
      <c r="F16" s="204">
        <v>0</v>
      </c>
      <c r="G16" s="397">
        <f>SUM(E16:F16)</f>
        <v>0</v>
      </c>
    </row>
    <row r="17" spans="1:7" ht="13.5" thickBot="1">
      <c r="A17" s="398" t="s">
        <v>278</v>
      </c>
      <c r="B17" s="94"/>
      <c r="C17" s="94"/>
      <c r="D17" s="95"/>
      <c r="E17" s="15">
        <v>0</v>
      </c>
      <c r="F17" s="15">
        <v>0</v>
      </c>
      <c r="G17" s="399">
        <f t="shared" ref="G17:G18" si="2">SUM(E17:F17)</f>
        <v>0</v>
      </c>
    </row>
    <row r="18" spans="1:7" ht="13.5" thickBot="1">
      <c r="A18" s="400" t="s">
        <v>11</v>
      </c>
      <c r="B18" s="401"/>
      <c r="C18" s="401"/>
      <c r="D18" s="401"/>
      <c r="E18" s="390">
        <f>SUM(E16:E17)</f>
        <v>0</v>
      </c>
      <c r="F18" s="390">
        <f>SUM(F16:F17)</f>
        <v>0</v>
      </c>
      <c r="G18" s="402">
        <f t="shared" si="2"/>
        <v>0</v>
      </c>
    </row>
    <row r="20" spans="1:7" ht="13.5" thickBot="1"/>
    <row r="21" spans="1:7">
      <c r="A21" s="1027" t="s">
        <v>280</v>
      </c>
      <c r="B21" s="1028"/>
      <c r="C21" s="1028"/>
      <c r="D21" s="1028"/>
      <c r="E21" s="1028"/>
      <c r="F21" s="1028"/>
      <c r="G21" s="1029"/>
    </row>
    <row r="22" spans="1:7" ht="13.5" thickBot="1">
      <c r="A22" s="96"/>
      <c r="B22" s="1025" t="s">
        <v>281</v>
      </c>
      <c r="C22" s="1025"/>
      <c r="D22" s="1025"/>
      <c r="E22" s="1025" t="s">
        <v>282</v>
      </c>
      <c r="F22" s="1025"/>
      <c r="G22" s="1026"/>
    </row>
    <row r="23" spans="1:7">
      <c r="A23" s="392" t="s">
        <v>224</v>
      </c>
      <c r="B23" s="930"/>
      <c r="C23" s="930"/>
      <c r="D23" s="930"/>
      <c r="E23" s="930" t="s">
        <v>224</v>
      </c>
      <c r="F23" s="459" t="s">
        <v>224</v>
      </c>
      <c r="G23" s="460" t="s">
        <v>11</v>
      </c>
    </row>
    <row r="24" spans="1:7">
      <c r="A24" s="461" t="s">
        <v>277</v>
      </c>
      <c r="B24" s="288" t="s">
        <v>224</v>
      </c>
      <c r="C24" s="288" t="s">
        <v>224</v>
      </c>
      <c r="D24" s="288" t="s">
        <v>224</v>
      </c>
      <c r="E24" s="288" t="s">
        <v>224</v>
      </c>
      <c r="F24" s="462" t="s">
        <v>224</v>
      </c>
      <c r="G24" s="463" t="s">
        <v>224</v>
      </c>
    </row>
    <row r="25" spans="1:7" ht="13.5" thickBot="1">
      <c r="A25" s="464" t="s">
        <v>278</v>
      </c>
      <c r="B25" s="391" t="s">
        <v>224</v>
      </c>
      <c r="C25" s="391" t="s">
        <v>224</v>
      </c>
      <c r="D25" s="391" t="s">
        <v>224</v>
      </c>
      <c r="E25" s="391" t="s">
        <v>224</v>
      </c>
      <c r="F25" s="465">
        <f>'ESA Table 2B'!B42</f>
        <v>6</v>
      </c>
      <c r="G25" s="466">
        <f>SUM(E25:F25)</f>
        <v>6</v>
      </c>
    </row>
    <row r="26" spans="1:7" ht="13.5" thickBot="1">
      <c r="A26" s="492" t="s">
        <v>11</v>
      </c>
      <c r="B26" s="493"/>
      <c r="C26" s="493"/>
      <c r="D26" s="493"/>
      <c r="E26" s="490"/>
      <c r="F26" s="494">
        <f>SUM(F24:F25)</f>
        <v>6</v>
      </c>
      <c r="G26" s="495">
        <f t="shared" ref="G26" si="3">SUM(E26:F26)</f>
        <v>6</v>
      </c>
    </row>
    <row r="28" spans="1:7" ht="36.75" customHeight="1">
      <c r="A28" s="1030" t="s">
        <v>283</v>
      </c>
      <c r="B28" s="1030"/>
      <c r="C28" s="1030"/>
      <c r="D28" s="1030"/>
      <c r="E28" s="1030"/>
      <c r="F28" s="1030"/>
      <c r="G28" s="1030"/>
    </row>
    <row r="29" spans="1:7" ht="30" customHeight="1">
      <c r="A29" s="1030" t="s">
        <v>284</v>
      </c>
      <c r="B29" s="1030"/>
      <c r="C29" s="1030"/>
      <c r="D29" s="1030"/>
      <c r="E29" s="1030"/>
      <c r="F29" s="1030"/>
      <c r="G29" s="1030"/>
    </row>
    <row r="30" spans="1:7">
      <c r="A30" t="s">
        <v>285</v>
      </c>
    </row>
  </sheetData>
  <mergeCells count="15">
    <mergeCell ref="A13:G13"/>
    <mergeCell ref="A28:G28"/>
    <mergeCell ref="A29:G29"/>
    <mergeCell ref="B14:D14"/>
    <mergeCell ref="E14:G14"/>
    <mergeCell ref="B22:D22"/>
    <mergeCell ref="E22:G22"/>
    <mergeCell ref="A21:G21"/>
    <mergeCell ref="A12:G12"/>
    <mergeCell ref="A1:G1"/>
    <mergeCell ref="A2:G2"/>
    <mergeCell ref="A3:G3"/>
    <mergeCell ref="B6:D6"/>
    <mergeCell ref="E6:G6"/>
    <mergeCell ref="A5:G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2"/>
  <sheetViews>
    <sheetView zoomScale="130" zoomScaleNormal="130" workbookViewId="0">
      <selection activeCell="K15" sqref="K15"/>
    </sheetView>
  </sheetViews>
  <sheetFormatPr defaultColWidth="8.5703125" defaultRowHeight="12.75"/>
  <cols>
    <col min="1" max="1" width="12.42578125" customWidth="1"/>
    <col min="2" max="2" width="19" customWidth="1"/>
    <col min="3" max="3" width="12.42578125" customWidth="1"/>
    <col min="4" max="4" width="16.5703125" customWidth="1"/>
    <col min="5" max="5" width="13.5703125" customWidth="1"/>
    <col min="6" max="6" width="13.42578125" customWidth="1"/>
    <col min="7" max="7" width="16.5703125" customWidth="1"/>
    <col min="8" max="8" width="14.5703125" customWidth="1"/>
  </cols>
  <sheetData>
    <row r="1" spans="1:8">
      <c r="A1" s="1033" t="s">
        <v>286</v>
      </c>
      <c r="B1" s="1033"/>
      <c r="C1" s="1033"/>
      <c r="D1" s="1033"/>
      <c r="E1" s="1033"/>
      <c r="F1" s="1033"/>
      <c r="G1" s="1033"/>
      <c r="H1" s="1033"/>
    </row>
    <row r="2" spans="1:8" ht="15.75" customHeight="1">
      <c r="A2" s="1033" t="s">
        <v>1</v>
      </c>
      <c r="B2" s="1034"/>
      <c r="C2" s="1034"/>
      <c r="D2" s="1034"/>
      <c r="E2" s="1034"/>
      <c r="F2" s="1034"/>
      <c r="G2" s="1034"/>
      <c r="H2" s="1034"/>
    </row>
    <row r="3" spans="1:8">
      <c r="A3" s="1035" t="s">
        <v>2</v>
      </c>
      <c r="B3" s="1036"/>
      <c r="C3" s="1036"/>
      <c r="D3" s="1036"/>
      <c r="E3" s="1036"/>
      <c r="F3" s="1036"/>
      <c r="G3" s="1036"/>
      <c r="H3" s="1036"/>
    </row>
    <row r="4" spans="1:8" ht="13.5" thickBot="1">
      <c r="A4" s="928"/>
      <c r="B4" s="929"/>
      <c r="C4" s="929"/>
      <c r="D4" s="33" t="s">
        <v>287</v>
      </c>
      <c r="E4" s="929"/>
      <c r="F4" s="929"/>
      <c r="G4" s="929"/>
      <c r="H4" s="929"/>
    </row>
    <row r="5" spans="1:8" ht="13.5" thickBot="1">
      <c r="A5" s="1037" t="s">
        <v>288</v>
      </c>
      <c r="B5" s="1038"/>
      <c r="C5" s="929"/>
      <c r="D5" s="40" t="s">
        <v>32</v>
      </c>
      <c r="E5" s="40"/>
      <c r="F5" s="929"/>
      <c r="G5" s="929"/>
      <c r="H5" s="929"/>
    </row>
    <row r="6" spans="1:8" ht="13.5" thickBot="1">
      <c r="A6" s="496"/>
      <c r="B6" s="1031" t="s">
        <v>289</v>
      </c>
      <c r="C6" s="1031"/>
      <c r="D6" s="1031"/>
      <c r="E6" s="1031"/>
      <c r="F6" s="1031"/>
      <c r="G6" s="1031"/>
      <c r="H6" s="1032"/>
    </row>
    <row r="7" spans="1:8" ht="51">
      <c r="A7" s="392" t="s">
        <v>273</v>
      </c>
      <c r="B7" s="68" t="s">
        <v>290</v>
      </c>
      <c r="C7" s="68" t="s">
        <v>291</v>
      </c>
      <c r="D7" s="68" t="s">
        <v>292</v>
      </c>
      <c r="E7" s="68" t="s">
        <v>293</v>
      </c>
      <c r="F7" s="68" t="s">
        <v>294</v>
      </c>
      <c r="G7" s="68" t="s">
        <v>295</v>
      </c>
      <c r="H7" s="69" t="s">
        <v>296</v>
      </c>
    </row>
    <row r="8" spans="1:8">
      <c r="A8" s="203" t="s">
        <v>277</v>
      </c>
      <c r="B8" s="588">
        <v>97</v>
      </c>
      <c r="C8" s="588">
        <v>23</v>
      </c>
      <c r="D8" s="588">
        <v>0</v>
      </c>
      <c r="E8" s="588">
        <v>0</v>
      </c>
      <c r="F8" s="588">
        <v>4</v>
      </c>
      <c r="G8" s="588">
        <v>0</v>
      </c>
      <c r="H8" s="590">
        <v>46</v>
      </c>
    </row>
    <row r="9" spans="1:8">
      <c r="A9" s="203" t="s">
        <v>278</v>
      </c>
      <c r="B9" s="588">
        <v>3140</v>
      </c>
      <c r="C9" s="588">
        <v>4895</v>
      </c>
      <c r="D9" s="588">
        <v>2</v>
      </c>
      <c r="E9" s="588">
        <v>0</v>
      </c>
      <c r="F9" s="589">
        <v>565</v>
      </c>
      <c r="G9" s="588">
        <v>196</v>
      </c>
      <c r="H9" s="590">
        <v>901</v>
      </c>
    </row>
    <row r="10" spans="1:8" ht="13.5" thickBot="1">
      <c r="A10" s="207" t="s">
        <v>11</v>
      </c>
      <c r="B10" s="14">
        <f>SUM(B8:B9)</f>
        <v>3237</v>
      </c>
      <c r="C10" s="14">
        <f t="shared" ref="C10:H10" si="0">SUM(C8:C9)</f>
        <v>4918</v>
      </c>
      <c r="D10" s="14">
        <f t="shared" si="0"/>
        <v>2</v>
      </c>
      <c r="E10" s="14">
        <f t="shared" si="0"/>
        <v>0</v>
      </c>
      <c r="F10" s="14">
        <f t="shared" si="0"/>
        <v>569</v>
      </c>
      <c r="G10" s="14">
        <f t="shared" si="0"/>
        <v>196</v>
      </c>
      <c r="H10" s="281">
        <f t="shared" si="0"/>
        <v>947</v>
      </c>
    </row>
    <row r="12" spans="1:8">
      <c r="A12" s="1030" t="s">
        <v>284</v>
      </c>
      <c r="B12" s="1030"/>
      <c r="C12" s="1030"/>
      <c r="D12" s="1030"/>
      <c r="E12" s="1030"/>
      <c r="F12" s="1030"/>
      <c r="G12" s="1030"/>
      <c r="H12" s="1030"/>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11" ma:contentTypeDescription="Create a new document." ma:contentTypeScope="" ma:versionID="6d8949ec30b636a6678200e7840b371d">
  <xsd:schema xmlns:xsd="http://www.w3.org/2001/XMLSchema" xmlns:xs="http://www.w3.org/2001/XMLSchema" xmlns:p="http://schemas.microsoft.com/office/2006/metadata/properties" xmlns:ns2="e5e22d63-cd76-4ad0-9cc0-8f2b2146ce9f" xmlns:ns3="1f515989-4afe-4bfb-8869-4f44a11afb39" targetNamespace="http://schemas.microsoft.com/office/2006/metadata/properties" ma:root="true" ma:fieldsID="d04fdbc01dc413add7a086263a2165f0" ns2:_="" ns3:_="">
    <xsd:import namespace="e5e22d63-cd76-4ad0-9cc0-8f2b2146ce9f"/>
    <xsd:import namespace="1f515989-4afe-4bfb-8869-4f44a11afb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file>

<file path=customXml/itemProps2.xml><?xml version="1.0" encoding="utf-8"?>
<ds:datastoreItem xmlns:ds="http://schemas.openxmlformats.org/officeDocument/2006/customXml" ds:itemID="{08E28B10-6506-44D1-B58D-02FADA033381}"/>
</file>

<file path=customXml/itemProps3.xml><?xml version="1.0" encoding="utf-8"?>
<ds:datastoreItem xmlns:ds="http://schemas.openxmlformats.org/officeDocument/2006/customXml" ds:itemID="{5777EAAE-BFB8-4910-8C1C-D335FCAE99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Levine, Jessica "Jessie"</cp:lastModifiedBy>
  <cp:revision/>
  <dcterms:created xsi:type="dcterms:W3CDTF">2021-01-04T18:24:22Z</dcterms:created>
  <dcterms:modified xsi:type="dcterms:W3CDTF">2022-01-28T16:48:23Z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y fmtid="{D5CDD505-2E9C-101B-9397-08002B2CF9AE}" pid="3" name="_dlc_DocIdItemGuid">
    <vt:lpwstr>7e7777eb-d17b-4558-9c1e-3952f50297e9</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ies>
</file>