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1"/>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August 2021/"/>
    </mc:Choice>
  </mc:AlternateContent>
  <xr:revisionPtr revIDLastSave="0" documentId="8_{8F278D7B-E9FF-41FC-9278-DC85D1E0F2C3}" xr6:coauthVersionLast="47" xr6:coauthVersionMax="47" xr10:uidLastSave="{00000000-0000-0000-0000-000000000000}"/>
  <bookViews>
    <workbookView xWindow="28680" yWindow="-120" windowWidth="29040" windowHeight="16440" tabRatio="884"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1'!$A$1:$M$33</definedName>
    <definedName name="_xlnm.Print_Area" localSheetId="1">'ESA Table 1A'!$A$1:$N$16</definedName>
    <definedName name="_xlnm.Print_Area" localSheetId="2">'ESA Table 2'!$A$1:$AF$72</definedName>
    <definedName name="_xlnm.Print_Area" localSheetId="3">'ESA Table 2A'!$A$1:$I$59</definedName>
    <definedName name="_xlnm.Print_Area" localSheetId="4">'ESA Table 2B'!$A$1:$H$78</definedName>
    <definedName name="_xlnm.Print_Area" localSheetId="5">'ESA Table 2B-1'!$A$1:$D$42</definedName>
    <definedName name="_xlnm.Print_Area" localSheetId="6">'ESA Table 3A_3B'!$A$1:$C$51</definedName>
    <definedName name="_xlnm.Print_Area" localSheetId="7">'ESA Table 4A-1_4B_4C'!$A$1:$H$59</definedName>
    <definedName name="_xlnm.Print_Area" localSheetId="8">'ESA Table 4A-2'!$A$1:$I$28</definedName>
    <definedName name="_xlnm.Print_Area" localSheetId="9">'ESA Table 5A_5B_5C'!$A$1:$S$71</definedName>
    <definedName name="_xlnm.Print_Area" localSheetId="10">'ESA Table 6'!$A$1:$N$28</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71" l="1"/>
  <c r="G15" i="71"/>
  <c r="G16" i="71"/>
  <c r="G12" i="71"/>
  <c r="G13" i="71"/>
  <c r="H8" i="71"/>
  <c r="E8" i="71"/>
  <c r="J13" i="81" l="1"/>
  <c r="T14" i="59" l="1"/>
  <c r="G36" i="60"/>
  <c r="I17" i="65"/>
  <c r="H12" i="65"/>
  <c r="G12" i="65"/>
  <c r="F12" i="65"/>
  <c r="E12" i="65"/>
  <c r="D12" i="65"/>
  <c r="E17" i="65"/>
  <c r="B36" i="60"/>
  <c r="B12" i="60"/>
  <c r="F17" i="65"/>
  <c r="G17" i="65"/>
  <c r="H17" i="65"/>
  <c r="W14" i="59"/>
  <c r="I32" i="83"/>
  <c r="H32" i="83"/>
  <c r="C32" i="83"/>
  <c r="B32" i="83"/>
  <c r="J32" i="83" s="1"/>
  <c r="F27" i="83"/>
  <c r="G27" i="83" s="1"/>
  <c r="F26" i="83"/>
  <c r="F32" i="83" s="1"/>
  <c r="G25" i="83"/>
  <c r="F25" i="83"/>
  <c r="F24" i="83"/>
  <c r="G24" i="83" s="1"/>
  <c r="G23" i="83"/>
  <c r="G22" i="83"/>
  <c r="G21" i="83"/>
  <c r="G20" i="83"/>
  <c r="G19" i="83"/>
  <c r="J10" i="83"/>
  <c r="J11" i="83" s="1"/>
  <c r="J12" i="83" s="1"/>
  <c r="J13" i="83" s="1"/>
  <c r="J14" i="83" s="1"/>
  <c r="J15" i="83" s="1"/>
  <c r="J16" i="83" s="1"/>
  <c r="J17" i="83" s="1"/>
  <c r="J18" i="83" s="1"/>
  <c r="J19" i="83" s="1"/>
  <c r="J20" i="83" s="1"/>
  <c r="J21" i="83" s="1"/>
  <c r="J22" i="83" s="1"/>
  <c r="J23" i="83" s="1"/>
  <c r="J24" i="83" s="1"/>
  <c r="J25" i="83" s="1"/>
  <c r="J26" i="83" s="1"/>
  <c r="J27" i="83" s="1"/>
  <c r="D32" i="83" l="1"/>
  <c r="D19" i="83"/>
  <c r="G26" i="83"/>
  <c r="G32" i="83" s="1"/>
  <c r="B12" i="63" l="1"/>
  <c r="A17" i="82"/>
  <c r="Q58" i="80"/>
  <c r="P58" i="80"/>
  <c r="N58" i="80"/>
  <c r="S15" i="80"/>
  <c r="R15" i="80"/>
  <c r="N15" i="80"/>
  <c r="N14" i="80"/>
  <c r="R14" i="80"/>
  <c r="S14" i="80"/>
  <c r="H12" i="63" l="1"/>
  <c r="D12" i="63"/>
  <c r="J20" i="81"/>
  <c r="I20" i="81"/>
  <c r="H20" i="81"/>
  <c r="M20" i="81" s="1"/>
  <c r="F20" i="81"/>
  <c r="E20" i="81"/>
  <c r="D20" i="81"/>
  <c r="C20" i="81"/>
  <c r="B20" i="81"/>
  <c r="M13" i="81"/>
  <c r="K13" i="81"/>
  <c r="G13" i="81"/>
  <c r="G20" i="81" s="1"/>
  <c r="M8" i="81"/>
  <c r="K8" i="81"/>
  <c r="J8" i="81"/>
  <c r="I8" i="81"/>
  <c r="H8" i="81"/>
  <c r="G8" i="81"/>
  <c r="F8" i="81"/>
  <c r="E8" i="81"/>
  <c r="D8" i="81"/>
  <c r="C8" i="81"/>
  <c r="B8" i="81"/>
  <c r="K20" i="81" l="1"/>
  <c r="B11" i="60" l="1"/>
  <c r="B35" i="60"/>
  <c r="D15" i="58" l="1"/>
  <c r="D12" i="58"/>
  <c r="H7" i="71" l="1"/>
  <c r="E7" i="71"/>
  <c r="B20" i="71" l="1"/>
  <c r="J25" i="71"/>
  <c r="G25" i="71"/>
  <c r="D25" i="71"/>
  <c r="G6" i="58" l="1"/>
  <c r="J6" i="58"/>
  <c r="K6" i="58"/>
  <c r="G7" i="58"/>
  <c r="J7" i="58"/>
  <c r="K7" i="58"/>
  <c r="G8" i="58"/>
  <c r="J8" i="58"/>
  <c r="K8" i="58"/>
  <c r="G9" i="58"/>
  <c r="J9" i="58"/>
  <c r="K9" i="58"/>
  <c r="G10" i="58"/>
  <c r="J10" i="58"/>
  <c r="G11" i="58"/>
  <c r="J11" i="58"/>
  <c r="K11" i="58"/>
  <c r="J12" i="58"/>
  <c r="G13" i="58"/>
  <c r="J13" i="58"/>
  <c r="K13" i="58"/>
  <c r="G14" i="58"/>
  <c r="J14" i="58"/>
  <c r="K14" i="58"/>
  <c r="G15" i="58"/>
  <c r="J15" i="58"/>
  <c r="K15" i="58"/>
  <c r="B11" i="63"/>
  <c r="D11" i="63"/>
  <c r="G11" i="63"/>
  <c r="H11" i="63"/>
  <c r="G5" i="63"/>
  <c r="G6" i="63"/>
  <c r="G7" i="63"/>
  <c r="G8" i="63"/>
  <c r="G9" i="63"/>
  <c r="G10" i="63"/>
  <c r="D10" i="63"/>
  <c r="D9" i="63"/>
  <c r="D8" i="63"/>
  <c r="D7" i="63"/>
  <c r="E16" i="58" l="1"/>
  <c r="J7" i="71"/>
  <c r="J8" i="71"/>
  <c r="J9" i="71"/>
  <c r="J10" i="71"/>
  <c r="J11" i="71"/>
  <c r="J12" i="71"/>
  <c r="J13" i="71"/>
  <c r="J14" i="71"/>
  <c r="J15" i="71"/>
  <c r="J16" i="71"/>
  <c r="J17" i="71"/>
  <c r="J18" i="71"/>
  <c r="J19" i="71"/>
  <c r="J22" i="71"/>
  <c r="H20" i="71"/>
  <c r="E20" i="71"/>
  <c r="G22" i="71"/>
  <c r="G19" i="71"/>
  <c r="G18" i="71"/>
  <c r="G10" i="71"/>
  <c r="G11" i="71"/>
  <c r="G14" i="71"/>
  <c r="G8" i="71"/>
  <c r="G9" i="71"/>
  <c r="G7" i="71"/>
  <c r="P57" i="80"/>
  <c r="Q57" i="80"/>
  <c r="N57" i="80"/>
  <c r="G53" i="78"/>
  <c r="G52" i="78"/>
  <c r="G51" i="78"/>
  <c r="G50" i="78"/>
  <c r="G49" i="78"/>
  <c r="G48" i="78"/>
  <c r="G47" i="78"/>
  <c r="G46" i="78"/>
  <c r="G45" i="78"/>
  <c r="G44" i="78"/>
  <c r="G43" i="78"/>
  <c r="G42" i="78"/>
  <c r="G41" i="78"/>
  <c r="G40" i="78"/>
  <c r="G39" i="78"/>
  <c r="G38" i="78"/>
  <c r="G8" i="78"/>
  <c r="G9" i="78"/>
  <c r="G10" i="78"/>
  <c r="G11" i="78"/>
  <c r="G12" i="78"/>
  <c r="G13" i="78"/>
  <c r="G14" i="78"/>
  <c r="G15" i="78"/>
  <c r="G16" i="78"/>
  <c r="G17" i="78"/>
  <c r="G18" i="78"/>
  <c r="G19" i="78"/>
  <c r="G20" i="78"/>
  <c r="G21" i="78"/>
  <c r="G22" i="78"/>
  <c r="G23" i="78"/>
  <c r="J20" i="71" l="1"/>
  <c r="H21" i="71"/>
  <c r="E21" i="71"/>
  <c r="K22" i="71"/>
  <c r="K21" i="71"/>
  <c r="K20" i="71"/>
  <c r="K19" i="71"/>
  <c r="K18" i="71"/>
  <c r="K17" i="71"/>
  <c r="K16" i="71"/>
  <c r="K15" i="71"/>
  <c r="K14" i="71"/>
  <c r="K13" i="71"/>
  <c r="K12" i="71"/>
  <c r="K11" i="71"/>
  <c r="K10" i="71"/>
  <c r="K7" i="71"/>
  <c r="M22" i="71"/>
  <c r="M17" i="71"/>
  <c r="M14" i="71"/>
  <c r="M10" i="71"/>
  <c r="D23" i="71"/>
  <c r="D22" i="71"/>
  <c r="D21" i="71"/>
  <c r="D20" i="71"/>
  <c r="D19" i="71"/>
  <c r="M19" i="71" s="1"/>
  <c r="D18" i="71"/>
  <c r="M18" i="71" s="1"/>
  <c r="D17" i="71"/>
  <c r="D16" i="71"/>
  <c r="M16" i="71" s="1"/>
  <c r="D15" i="71"/>
  <c r="M15" i="71" s="1"/>
  <c r="D14" i="71"/>
  <c r="D13" i="71"/>
  <c r="M13" i="71" s="1"/>
  <c r="D12" i="71"/>
  <c r="M12" i="71" s="1"/>
  <c r="D11" i="71"/>
  <c r="M11" i="71" s="1"/>
  <c r="D10" i="71"/>
  <c r="D7" i="71"/>
  <c r="M7" i="71" s="1"/>
  <c r="H23" i="71" l="1"/>
  <c r="J21" i="71"/>
  <c r="M21" i="71" s="1"/>
  <c r="E23" i="71"/>
  <c r="G23" i="71" s="1"/>
  <c r="G21" i="71"/>
  <c r="M20" i="71"/>
  <c r="K23" i="71" l="1"/>
  <c r="J23" i="71"/>
  <c r="M23" i="71" s="1"/>
  <c r="G20" i="62"/>
  <c r="G19" i="62"/>
  <c r="G18" i="62"/>
  <c r="G17" i="62"/>
  <c r="G16" i="62"/>
  <c r="G15" i="62"/>
  <c r="G14" i="62"/>
  <c r="G13" i="62"/>
  <c r="G12" i="62"/>
  <c r="G11" i="62"/>
  <c r="G10" i="62"/>
  <c r="G9" i="62"/>
  <c r="G8" i="62"/>
  <c r="G7" i="62"/>
  <c r="G6" i="62"/>
  <c r="H9" i="65" l="1"/>
  <c r="G9" i="65"/>
  <c r="J18" i="58" l="1"/>
  <c r="G18" i="58" l="1"/>
  <c r="H8" i="65"/>
  <c r="G8" i="65"/>
  <c r="S10" i="59"/>
  <c r="H7" i="65"/>
  <c r="G7" i="65"/>
  <c r="H7" i="63"/>
  <c r="G6" i="65"/>
  <c r="H6" i="65"/>
  <c r="F52" i="75"/>
  <c r="E52" i="75"/>
  <c r="D52" i="75"/>
  <c r="C52" i="75"/>
  <c r="G52" i="75"/>
  <c r="H35" i="75" s="1"/>
  <c r="D6" i="63"/>
  <c r="H6" i="63"/>
  <c r="S8" i="59"/>
  <c r="J8" i="59"/>
  <c r="D21" i="62"/>
  <c r="B21" i="62"/>
  <c r="C21" i="62"/>
  <c r="G5" i="65"/>
  <c r="B16" i="58"/>
  <c r="D16" i="58" s="1"/>
  <c r="D20" i="58" s="1"/>
  <c r="E54" i="78"/>
  <c r="F54" i="78"/>
  <c r="F21" i="62"/>
  <c r="I21" i="62" s="1"/>
  <c r="E21" i="62"/>
  <c r="H21" i="62" s="1"/>
  <c r="S9" i="59"/>
  <c r="M63" i="80"/>
  <c r="Q63" i="80" s="1"/>
  <c r="L63" i="80"/>
  <c r="P63" i="80" s="1"/>
  <c r="J63" i="80"/>
  <c r="N63" i="80" s="1"/>
  <c r="P20" i="80"/>
  <c r="O20" i="80"/>
  <c r="M20" i="80"/>
  <c r="S20" i="80" s="1"/>
  <c r="L20" i="80"/>
  <c r="R20" i="80" s="1"/>
  <c r="J20" i="80"/>
  <c r="F24" i="78"/>
  <c r="B36" i="77"/>
  <c r="B35" i="77"/>
  <c r="B34" i="77"/>
  <c r="B33" i="77"/>
  <c r="B31" i="77"/>
  <c r="B29" i="77"/>
  <c r="AE53" i="73"/>
  <c r="AF38" i="73" s="1"/>
  <c r="AC53" i="73"/>
  <c r="AB53" i="73"/>
  <c r="W53" i="73"/>
  <c r="X44" i="73" s="1"/>
  <c r="U53" i="73"/>
  <c r="T53" i="73"/>
  <c r="H12" i="62"/>
  <c r="H20" i="58"/>
  <c r="J20" i="58" s="1"/>
  <c r="M14" i="58"/>
  <c r="A3" i="83"/>
  <c r="A3" i="82"/>
  <c r="A2" i="82"/>
  <c r="A3" i="81"/>
  <c r="I63" i="80"/>
  <c r="H63" i="80"/>
  <c r="G63" i="80"/>
  <c r="F63" i="80"/>
  <c r="E63" i="80"/>
  <c r="D63" i="80"/>
  <c r="C63" i="80"/>
  <c r="B63" i="80"/>
  <c r="Q42" i="80"/>
  <c r="P42" i="80"/>
  <c r="N42" i="80"/>
  <c r="M42" i="80"/>
  <c r="L42" i="80"/>
  <c r="J42" i="80"/>
  <c r="I42" i="80"/>
  <c r="H42" i="80"/>
  <c r="G42" i="80"/>
  <c r="F42" i="80"/>
  <c r="E42" i="80"/>
  <c r="D42" i="80"/>
  <c r="C42" i="80"/>
  <c r="B42" i="80"/>
  <c r="I20" i="80"/>
  <c r="H20" i="80"/>
  <c r="G20" i="80"/>
  <c r="F20" i="80"/>
  <c r="E20" i="80"/>
  <c r="D20" i="80"/>
  <c r="C20" i="80"/>
  <c r="B20" i="80"/>
  <c r="N20" i="80"/>
  <c r="A3" i="80"/>
  <c r="H24" i="79"/>
  <c r="G24" i="79"/>
  <c r="F24" i="79"/>
  <c r="E24" i="79"/>
  <c r="D24" i="79"/>
  <c r="C24" i="79"/>
  <c r="B24" i="79"/>
  <c r="A3" i="79"/>
  <c r="F32" i="78"/>
  <c r="E32" i="78"/>
  <c r="G32" i="78"/>
  <c r="G31" i="78"/>
  <c r="G30" i="78"/>
  <c r="E24" i="78"/>
  <c r="C24" i="78"/>
  <c r="B24" i="78"/>
  <c r="D23" i="78"/>
  <c r="D22" i="78"/>
  <c r="D21" i="78"/>
  <c r="D20" i="78"/>
  <c r="D19" i="78"/>
  <c r="D18" i="78"/>
  <c r="D17" i="78"/>
  <c r="D16" i="78"/>
  <c r="D15" i="78"/>
  <c r="D14" i="78"/>
  <c r="D13" i="78"/>
  <c r="D12" i="78"/>
  <c r="D11" i="78"/>
  <c r="D10" i="78"/>
  <c r="D9" i="78"/>
  <c r="D8" i="78"/>
  <c r="D24" i="78"/>
  <c r="A3" i="78"/>
  <c r="A3" i="77"/>
  <c r="A3" i="76"/>
  <c r="C67" i="75"/>
  <c r="A3" i="75"/>
  <c r="G48" i="74"/>
  <c r="F48" i="74"/>
  <c r="E48" i="74"/>
  <c r="D48" i="74"/>
  <c r="A3" i="74"/>
  <c r="S63" i="73"/>
  <c r="K63" i="73"/>
  <c r="C63" i="73"/>
  <c r="O53" i="73"/>
  <c r="M53" i="73"/>
  <c r="L53" i="73"/>
  <c r="G53" i="73"/>
  <c r="H31" i="73" s="1"/>
  <c r="E53" i="73"/>
  <c r="D53" i="73"/>
  <c r="A3" i="73"/>
  <c r="E8" i="72"/>
  <c r="B8" i="72"/>
  <c r="K7" i="72"/>
  <c r="J7" i="72"/>
  <c r="G7" i="72"/>
  <c r="D7" i="72"/>
  <c r="D8" i="72" s="1"/>
  <c r="A3" i="72"/>
  <c r="Y18" i="59"/>
  <c r="S17" i="59"/>
  <c r="S18" i="59"/>
  <c r="I40" i="60"/>
  <c r="H40" i="60"/>
  <c r="G40" i="60"/>
  <c r="D40" i="60"/>
  <c r="I16" i="60"/>
  <c r="H16" i="60"/>
  <c r="D16" i="60"/>
  <c r="G16" i="60"/>
  <c r="O18" i="59"/>
  <c r="J18" i="59"/>
  <c r="E18" i="59"/>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I39" i="60"/>
  <c r="H39" i="60"/>
  <c r="G39" i="60"/>
  <c r="D39" i="60"/>
  <c r="I15" i="60"/>
  <c r="H15" i="60"/>
  <c r="G15" i="60"/>
  <c r="D15" i="60"/>
  <c r="Y17" i="59"/>
  <c r="O17" i="59"/>
  <c r="J17" i="59"/>
  <c r="E17" i="59"/>
  <c r="K17" i="59"/>
  <c r="V17" i="59"/>
  <c r="K18" i="59"/>
  <c r="U17" i="59"/>
  <c r="V18" i="59"/>
  <c r="U18" i="59"/>
  <c r="H38" i="60"/>
  <c r="G38" i="60"/>
  <c r="G14" i="60"/>
  <c r="I14" i="60"/>
  <c r="D14" i="60"/>
  <c r="J16" i="59"/>
  <c r="E16" i="59"/>
  <c r="K16" i="59"/>
  <c r="V16" i="59"/>
  <c r="H14" i="60"/>
  <c r="S16" i="59"/>
  <c r="O16" i="59"/>
  <c r="U16" i="59"/>
  <c r="Y16" i="59"/>
  <c r="W19" i="59"/>
  <c r="D17" i="65" s="1"/>
  <c r="G37" i="60"/>
  <c r="H37" i="60"/>
  <c r="I37" i="60"/>
  <c r="G13" i="60"/>
  <c r="H13" i="60"/>
  <c r="I13" i="60"/>
  <c r="D13" i="60"/>
  <c r="Y15" i="59"/>
  <c r="S15" i="59"/>
  <c r="O15" i="59"/>
  <c r="J15" i="59"/>
  <c r="E15" i="59"/>
  <c r="H36" i="60"/>
  <c r="G12" i="60"/>
  <c r="H12" i="60"/>
  <c r="I12" i="60"/>
  <c r="Y14" i="59"/>
  <c r="O14" i="59"/>
  <c r="J14" i="59"/>
  <c r="E14" i="59"/>
  <c r="K14" i="59"/>
  <c r="V14" i="59"/>
  <c r="U14" i="59"/>
  <c r="H35" i="60"/>
  <c r="G35" i="60"/>
  <c r="G11" i="60"/>
  <c r="D11" i="60"/>
  <c r="Y13" i="59"/>
  <c r="I11" i="60"/>
  <c r="H11" i="60"/>
  <c r="O13" i="59"/>
  <c r="J13" i="59"/>
  <c r="E13" i="59"/>
  <c r="K13" i="59"/>
  <c r="U13" i="59"/>
  <c r="G34" i="60"/>
  <c r="H34" i="60"/>
  <c r="G10" i="60"/>
  <c r="H10" i="60"/>
  <c r="I10" i="60"/>
  <c r="Y12" i="59"/>
  <c r="S11" i="59"/>
  <c r="S12" i="59"/>
  <c r="D34" i="60"/>
  <c r="D10" i="60"/>
  <c r="O12" i="59"/>
  <c r="J12" i="59"/>
  <c r="E12" i="59"/>
  <c r="G33" i="60"/>
  <c r="H33" i="60"/>
  <c r="G9" i="60"/>
  <c r="D9" i="60"/>
  <c r="I33" i="60"/>
  <c r="H9" i="60"/>
  <c r="Y11" i="59"/>
  <c r="O11" i="59"/>
  <c r="J11" i="59"/>
  <c r="E11" i="59"/>
  <c r="K11" i="59"/>
  <c r="V11" i="59"/>
  <c r="U11" i="59"/>
  <c r="H32" i="60"/>
  <c r="G32" i="60"/>
  <c r="G8" i="60"/>
  <c r="H8" i="60"/>
  <c r="D8" i="60"/>
  <c r="Y10" i="59"/>
  <c r="I8" i="60"/>
  <c r="O10" i="59"/>
  <c r="J10" i="59"/>
  <c r="E10" i="59"/>
  <c r="K10" i="59"/>
  <c r="U10" i="59"/>
  <c r="N65" i="67"/>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F17" i="63"/>
  <c r="E17" i="63"/>
  <c r="C17" i="63"/>
  <c r="J20" i="62"/>
  <c r="J19" i="62"/>
  <c r="J18" i="62"/>
  <c r="J16" i="62"/>
  <c r="J15" i="62"/>
  <c r="J14" i="62"/>
  <c r="J13" i="62"/>
  <c r="J11" i="62"/>
  <c r="J10" i="62"/>
  <c r="J9" i="62"/>
  <c r="J8" i="62"/>
  <c r="J7" i="62"/>
  <c r="I6" i="62"/>
  <c r="H6" i="62"/>
  <c r="F41" i="60"/>
  <c r="E41" i="60"/>
  <c r="C41" i="60"/>
  <c r="G31" i="60"/>
  <c r="H31" i="60"/>
  <c r="G30" i="60"/>
  <c r="H30" i="60"/>
  <c r="G29" i="60"/>
  <c r="F17" i="60"/>
  <c r="E17" i="60"/>
  <c r="C17" i="60"/>
  <c r="G7" i="60"/>
  <c r="H7" i="60"/>
  <c r="G6" i="60"/>
  <c r="H6" i="60"/>
  <c r="G5" i="60"/>
  <c r="X19" i="59"/>
  <c r="R19" i="59"/>
  <c r="Q19" i="59"/>
  <c r="P19" i="59"/>
  <c r="N19" i="59"/>
  <c r="M19" i="59"/>
  <c r="L19" i="59"/>
  <c r="I19" i="59"/>
  <c r="H19" i="59"/>
  <c r="G19" i="59"/>
  <c r="F19" i="59"/>
  <c r="D19" i="59"/>
  <c r="C19" i="59"/>
  <c r="B19" i="59"/>
  <c r="Y9" i="59"/>
  <c r="O9" i="59"/>
  <c r="J9" i="59"/>
  <c r="E9" i="59"/>
  <c r="Y8" i="59"/>
  <c r="O8" i="59"/>
  <c r="E8" i="59"/>
  <c r="Y7" i="59"/>
  <c r="O7" i="59"/>
  <c r="J7" i="59"/>
  <c r="E7" i="59"/>
  <c r="J30" i="58"/>
  <c r="G30" i="58"/>
  <c r="H28" i="58"/>
  <c r="E28" i="58"/>
  <c r="J27" i="58"/>
  <c r="G27" i="58"/>
  <c r="J26" i="58"/>
  <c r="G26" i="58"/>
  <c r="J25" i="58"/>
  <c r="G25" i="58"/>
  <c r="J24" i="58"/>
  <c r="G24" i="58"/>
  <c r="J23" i="58"/>
  <c r="G23" i="58"/>
  <c r="K18" i="58"/>
  <c r="D18" i="58"/>
  <c r="M18" i="58" s="1"/>
  <c r="E20" i="58"/>
  <c r="M15" i="58"/>
  <c r="D14" i="58"/>
  <c r="D13" i="58"/>
  <c r="M13" i="58"/>
  <c r="D11" i="58"/>
  <c r="M11" i="58" s="1"/>
  <c r="D10" i="58"/>
  <c r="D9" i="58"/>
  <c r="M9" i="58" s="1"/>
  <c r="D8" i="58"/>
  <c r="M8" i="58"/>
  <c r="D7" i="58"/>
  <c r="M7" i="58"/>
  <c r="D6" i="58"/>
  <c r="M6" i="58"/>
  <c r="G17" i="60"/>
  <c r="H17" i="60"/>
  <c r="I29" i="60"/>
  <c r="D29" i="60"/>
  <c r="D5" i="60"/>
  <c r="D5" i="63"/>
  <c r="H5" i="63"/>
  <c r="J6" i="62"/>
  <c r="G41" i="60"/>
  <c r="I5" i="60"/>
  <c r="K9" i="59"/>
  <c r="H5" i="60"/>
  <c r="H29" i="60"/>
  <c r="I6" i="60"/>
  <c r="J19" i="59"/>
  <c r="U9" i="59"/>
  <c r="V9" i="59"/>
  <c r="A26" i="60"/>
  <c r="A26" i="67"/>
  <c r="A26" i="68"/>
  <c r="A27" i="67"/>
  <c r="A3" i="66"/>
  <c r="A27" i="68"/>
  <c r="A3" i="64"/>
  <c r="A3" i="62"/>
  <c r="A3" i="59"/>
  <c r="A3" i="65"/>
  <c r="A3" i="63"/>
  <c r="A3" i="61"/>
  <c r="A3" i="60"/>
  <c r="A27" i="60" s="1"/>
  <c r="K8" i="59"/>
  <c r="G16" i="58"/>
  <c r="K15" i="59"/>
  <c r="I34" i="60"/>
  <c r="V15" i="59"/>
  <c r="U15" i="59"/>
  <c r="D31" i="60"/>
  <c r="I31" i="60"/>
  <c r="I38" i="60"/>
  <c r="D38" i="60"/>
  <c r="D35" i="60"/>
  <c r="I35" i="60"/>
  <c r="D30" i="60"/>
  <c r="I30" i="60"/>
  <c r="D7" i="60"/>
  <c r="I7" i="60"/>
  <c r="D33" i="60"/>
  <c r="D12" i="60"/>
  <c r="D37" i="60"/>
  <c r="D6" i="60"/>
  <c r="I9" i="60"/>
  <c r="H17" i="63"/>
  <c r="H41" i="60"/>
  <c r="K7" i="59"/>
  <c r="D8" i="66"/>
  <c r="V8" i="59"/>
  <c r="U8" i="59"/>
  <c r="I32" i="60"/>
  <c r="D32" i="60"/>
  <c r="D36" i="60"/>
  <c r="I36" i="60"/>
  <c r="U7" i="59"/>
  <c r="H17" i="62"/>
  <c r="J12" i="62"/>
  <c r="J17" i="62"/>
  <c r="S7" i="59"/>
  <c r="V7" i="59"/>
  <c r="K12" i="59" l="1"/>
  <c r="O19" i="59"/>
  <c r="P9" i="73"/>
  <c r="P19" i="73"/>
  <c r="P28" i="73"/>
  <c r="P38" i="73"/>
  <c r="P40" i="73"/>
  <c r="P31" i="73"/>
  <c r="P24" i="73"/>
  <c r="P16" i="73"/>
  <c r="P37" i="73"/>
  <c r="P10" i="73"/>
  <c r="P20" i="73"/>
  <c r="P29" i="73"/>
  <c r="P39" i="73"/>
  <c r="P30" i="73"/>
  <c r="P23" i="73"/>
  <c r="P14" i="73"/>
  <c r="P34" i="73"/>
  <c r="P26" i="73"/>
  <c r="P17" i="73"/>
  <c r="P11" i="73"/>
  <c r="P22" i="73"/>
  <c r="P41" i="73"/>
  <c r="P42" i="73"/>
  <c r="P25" i="73"/>
  <c r="P45" i="73"/>
  <c r="P46" i="73"/>
  <c r="P13" i="73"/>
  <c r="P33" i="73"/>
  <c r="P44" i="73"/>
  <c r="P36" i="73"/>
  <c r="P27" i="73"/>
  <c r="P15" i="73"/>
  <c r="G21" i="62"/>
  <c r="J21" i="62" s="1"/>
  <c r="Y19" i="59"/>
  <c r="B17" i="60"/>
  <c r="B17" i="63"/>
  <c r="D17" i="63" s="1"/>
  <c r="B20" i="58"/>
  <c r="M20" i="58"/>
  <c r="E7" i="66"/>
  <c r="E8" i="66" s="1"/>
  <c r="J28" i="58"/>
  <c r="H35" i="74"/>
  <c r="H36" i="74"/>
  <c r="H15" i="74"/>
  <c r="H16" i="74"/>
  <c r="H17" i="74"/>
  <c r="H18" i="74"/>
  <c r="H33" i="74"/>
  <c r="H11" i="74"/>
  <c r="M7" i="72"/>
  <c r="H11" i="75"/>
  <c r="H17" i="75"/>
  <c r="H15" i="75"/>
  <c r="H9" i="75"/>
  <c r="H44" i="75"/>
  <c r="H34" i="74"/>
  <c r="H41" i="74"/>
  <c r="H27" i="74"/>
  <c r="H25" i="74"/>
  <c r="H46" i="74"/>
  <c r="H21" i="74"/>
  <c r="H39" i="74"/>
  <c r="H24" i="74"/>
  <c r="H8" i="74"/>
  <c r="H23" i="74"/>
  <c r="H28" i="74"/>
  <c r="H40" i="74"/>
  <c r="H14" i="74"/>
  <c r="H32" i="74"/>
  <c r="H48" i="74"/>
  <c r="H10" i="74"/>
  <c r="H9" i="74"/>
  <c r="H45" i="74"/>
  <c r="H13" i="74"/>
  <c r="H37" i="74"/>
  <c r="H30" i="74"/>
  <c r="H26" i="74"/>
  <c r="H20" i="74"/>
  <c r="K16" i="58"/>
  <c r="K20" i="58"/>
  <c r="J16" i="58"/>
  <c r="E19" i="59"/>
  <c r="V12" i="59"/>
  <c r="U12" i="59"/>
  <c r="U19" i="59" s="1"/>
  <c r="K19" i="59"/>
  <c r="G28" i="58"/>
  <c r="H13" i="75"/>
  <c r="H10" i="75"/>
  <c r="H14" i="75"/>
  <c r="H20" i="75"/>
  <c r="H16" i="75"/>
  <c r="H34" i="75"/>
  <c r="H50" i="75"/>
  <c r="H39" i="75"/>
  <c r="B65" i="75"/>
  <c r="B67" i="75" s="1"/>
  <c r="H36" i="75"/>
  <c r="H43" i="75"/>
  <c r="H19" i="75"/>
  <c r="H42" i="75"/>
  <c r="H22" i="75"/>
  <c r="H30" i="75"/>
  <c r="H32" i="75"/>
  <c r="H26" i="75"/>
  <c r="H28" i="75"/>
  <c r="H23" i="75"/>
  <c r="H31" i="75"/>
  <c r="H24" i="75"/>
  <c r="H25" i="75"/>
  <c r="H29" i="75"/>
  <c r="H27" i="75"/>
  <c r="H41" i="75"/>
  <c r="H38" i="75"/>
  <c r="H37" i="75"/>
  <c r="H40" i="75"/>
  <c r="AF51" i="73"/>
  <c r="AF29" i="73"/>
  <c r="AF24" i="73"/>
  <c r="H37" i="73"/>
  <c r="G20" i="58"/>
  <c r="G24" i="7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39" i="73"/>
  <c r="X20" i="73"/>
  <c r="X40" i="73"/>
  <c r="X27" i="73"/>
  <c r="X9" i="73"/>
  <c r="X15" i="73"/>
  <c r="X28" i="73"/>
  <c r="X34" i="73"/>
  <c r="X41" i="73"/>
  <c r="X51" i="73"/>
  <c r="X26" i="73"/>
  <c r="X33" i="73"/>
  <c r="X22" i="73"/>
  <c r="X16" i="73"/>
  <c r="X23" i="73"/>
  <c r="X36" i="73"/>
  <c r="X42" i="73"/>
  <c r="X13" i="73"/>
  <c r="X46" i="73"/>
  <c r="X14" i="73"/>
  <c r="X50" i="73"/>
  <c r="X29" i="73"/>
  <c r="X11" i="73"/>
  <c r="X17" i="73"/>
  <c r="X30" i="73"/>
  <c r="X37" i="73"/>
  <c r="X45" i="73"/>
  <c r="X31" i="73"/>
  <c r="X10" i="73"/>
  <c r="X24" i="73"/>
  <c r="X19" i="73"/>
  <c r="X25" i="73"/>
  <c r="X38" i="73"/>
  <c r="P50" i="73"/>
  <c r="P51" i="73"/>
  <c r="H14" i="73"/>
  <c r="H41" i="73"/>
  <c r="H50" i="73"/>
  <c r="H27" i="73"/>
  <c r="H9" i="73"/>
  <c r="H34" i="73"/>
  <c r="H40" i="73"/>
  <c r="H39" i="73"/>
  <c r="H42" i="73"/>
  <c r="H25" i="73"/>
  <c r="H33" i="73"/>
  <c r="H36" i="73"/>
  <c r="H23" i="73"/>
  <c r="H24" i="73"/>
  <c r="H26" i="73"/>
  <c r="H45" i="73"/>
  <c r="H20" i="73"/>
  <c r="H28" i="73"/>
  <c r="H30" i="73"/>
  <c r="H15" i="73"/>
  <c r="H17" i="73"/>
  <c r="H51" i="73"/>
  <c r="H46" i="73"/>
  <c r="H16" i="73"/>
  <c r="H22" i="73"/>
  <c r="H10" i="73"/>
  <c r="H13" i="73"/>
  <c r="H19" i="73"/>
  <c r="H11" i="73"/>
  <c r="H38" i="73"/>
  <c r="H44" i="73"/>
  <c r="H29" i="73"/>
  <c r="G8" i="72"/>
  <c r="M16" i="58" l="1"/>
  <c r="B41" i="60"/>
  <c r="I17" i="60"/>
  <c r="D17" i="60"/>
  <c r="D65" i="75"/>
  <c r="D67" i="75" s="1"/>
  <c r="H8" i="72"/>
  <c r="K8" i="72" s="1"/>
  <c r="J8" i="72"/>
  <c r="M8" i="72" s="1"/>
  <c r="G54" i="78"/>
  <c r="G20" i="71"/>
  <c r="I41" i="60" l="1"/>
  <c r="D41" i="60"/>
  <c r="V13" i="59"/>
  <c r="V19" i="59" s="1"/>
  <c r="T19" i="59"/>
  <c r="S13" i="59"/>
  <c r="S19" i="59"/>
</calcChain>
</file>

<file path=xl/sharedStrings.xml><?xml version="1.0" encoding="utf-8"?>
<sst xmlns="http://schemas.openxmlformats.org/spreadsheetml/2006/main" count="2506" uniqueCount="717">
  <si>
    <t xml:space="preserve"> Energy Savings Assistance Program Table 1 -  Expenses</t>
  </si>
  <si>
    <t>Southern California Edison</t>
  </si>
  <si>
    <t>Through August 2021</t>
  </si>
  <si>
    <t>Authorized Budget [1]</t>
  </si>
  <si>
    <t>Current Month Expenses</t>
  </si>
  <si>
    <t>Year to Date Expenses</t>
  </si>
  <si>
    <t>% of Budget Spent YTD</t>
  </si>
  <si>
    <t>ESA Program:</t>
  </si>
  <si>
    <t>Electric</t>
  </si>
  <si>
    <t>Gas</t>
  </si>
  <si>
    <t>Total</t>
  </si>
  <si>
    <t>Energy Efficiency</t>
  </si>
  <si>
    <t>EE Subtotal (A+B)</t>
  </si>
  <si>
    <t>EE  (A) [2]</t>
  </si>
  <si>
    <t xml:space="preserve"> </t>
  </si>
  <si>
    <t>EE-MF (B)</t>
  </si>
  <si>
    <t>Training Center</t>
  </si>
  <si>
    <t>Workforce Education and Training</t>
  </si>
  <si>
    <t>Inspections</t>
  </si>
  <si>
    <t>Marketing and Outreach</t>
  </si>
  <si>
    <r>
      <rPr>
        <sz val="10"/>
        <rFont val="Arial"/>
        <family val="2"/>
      </rPr>
      <t>Statewide Marketing and
Outreach</t>
    </r>
  </si>
  <si>
    <t>Studies</t>
  </si>
  <si>
    <t>Regulatory Compliance</t>
  </si>
  <si>
    <t>General Administration</t>
  </si>
  <si>
    <t>SPOC</t>
  </si>
  <si>
    <t>CPUC Energy Division</t>
  </si>
  <si>
    <t>Subtotal - Admin</t>
  </si>
  <si>
    <t>Program Total</t>
  </si>
  <si>
    <t>Staff Proposal Pilot Total</t>
  </si>
  <si>
    <t>Portfolio Total</t>
  </si>
  <si>
    <t>Funded Outside of ESA Program Budget</t>
  </si>
  <si>
    <t>Indirect Costs</t>
  </si>
  <si>
    <t>NGAT Costs</t>
  </si>
  <si>
    <t>[1] Reflects the authorized 2021 Program Year budget approved in CPUC Decision 21-06-015, June 13, 2021.</t>
  </si>
  <si>
    <t>[2] Includes applicable Contractor Advanced Payments.</t>
  </si>
  <si>
    <t>[3]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</si>
  <si>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[X] Please indicate whether authorized budget includes shifted funds from previous  years and/or prior program cycles.  (Yes or No )  If yes, please specify amount, date fund-shifting activity occurred, date of fund-shifting request and related approval is applicable.</t>
  </si>
  <si>
    <t>Note: Any required corrections/adjustments are reported herein and supersede results reported in prior months and may reflect YTD adjustments.</t>
  </si>
  <si>
    <t> Energy Savings Assistance Program Table 1A - Expenses Funded From 2009-2016 "Unspent ESA Program Funds"</t>
  </si>
  <si>
    <t>Proposed Budget [1]</t>
  </si>
  <si>
    <t>Multi-Family Common Area Measures</t>
  </si>
  <si>
    <t>TOTAL PROGRAM BUDGET/EXPENSES</t>
  </si>
  <si>
    <t xml:space="preserve">NOTE: Any required corrections/adjustments are reported herein and supersede results reported in prior months and may reflect YTD adjustments. </t>
  </si>
  <si>
    <t>[1] Proposed budget based on SCE's Advice Letter 4552-E, submitted on August 2, 2021.  Column will be re-labelled "Authorized Budget" once the budget is approved.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</si>
  <si>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</si>
  <si>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</si>
  <si>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</si>
  <si>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</si>
  <si>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</si>
  <si>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[5]</t>
  </si>
  <si>
    <t>Year-To-Date Completed &amp; Expensed Installation</t>
  </si>
  <si>
    <t>Measures</t>
  </si>
  <si>
    <t>Units</t>
  </si>
  <si>
    <t>Quantity Installed</t>
  </si>
  <si>
    <t>kWh [4] (Annual)</t>
  </si>
  <si>
    <t>kW [4] (Annual)</t>
  </si>
  <si>
    <t>Therms [4] (Annual)</t>
  </si>
  <si>
    <t>Expenses ($)</t>
  </si>
  <si>
    <t>% of Expenditure</t>
  </si>
  <si>
    <t>kWh[4] (Annual)</t>
  </si>
  <si>
    <t>kW[4] (Annual)</t>
  </si>
  <si>
    <t>Therms[4] (Annual)</t>
  </si>
  <si>
    <t xml:space="preserve">Expenses ($) </t>
  </si>
  <si>
    <t>Appliances</t>
  </si>
  <si>
    <t xml:space="preserve"> (K+S)</t>
  </si>
  <si>
    <t>(L+T)</t>
  </si>
  <si>
    <t>(M+U)</t>
  </si>
  <si>
    <t>(N+V)</t>
  </si>
  <si>
    <t>(O+W)</t>
  </si>
  <si>
    <t>High Efficiency Clothes Washer</t>
  </si>
  <si>
    <t>Home</t>
  </si>
  <si>
    <t/>
  </si>
  <si>
    <t xml:space="preserve">Refrigerators </t>
  </si>
  <si>
    <t>Freezers</t>
  </si>
  <si>
    <t>Each</t>
  </si>
  <si>
    <t>Domestic Hot Water</t>
  </si>
  <si>
    <t>Other Hot Water</t>
  </si>
  <si>
    <t>Tank and Pipe Insulation</t>
  </si>
  <si>
    <t>Thermostatic Shower Valves Combined</t>
  </si>
  <si>
    <t>Water Heater Repair/Replacement</t>
  </si>
  <si>
    <t>Thermostatic Shower Valve</t>
  </si>
  <si>
    <t>Enclosure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</si>
  <si>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</si>
  <si>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</si>
  <si>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</si>
  <si>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</si>
  <si>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</si>
  <si>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</si>
  <si>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</si>
  <si>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</si>
  <si>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</si>
  <si>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</si>
  <si>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</si>
  <si>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</si>
  <si>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</si>
  <si>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</si>
  <si>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</si>
  <si>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</si>
  <si>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</si>
  <si>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</si>
  <si>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</si>
  <si>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</si>
  <si>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</si>
  <si>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</si>
  <si>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</si>
  <si>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</si>
  <si>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Miscellaneous</t>
  </si>
  <si>
    <t>Pool Pumps</t>
  </si>
  <si>
    <t>Smart Power Strips - Tier 1</t>
  </si>
  <si>
    <t>Smart Power Strips - Tier 2</t>
  </si>
  <si>
    <t>Pilots</t>
  </si>
  <si>
    <t>Customer Enrollment</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</si>
  <si>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</si>
  <si>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</si>
  <si>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</si>
  <si>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</si>
  <si>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</si>
  <si>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</si>
  <si>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</si>
  <si>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</si>
  <si>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</si>
  <si>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</si>
  <si>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</si>
  <si>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</si>
  <si>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</si>
  <si>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</si>
  <si>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</si>
  <si>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</si>
  <si>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</si>
  <si>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</si>
  <si>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</si>
  <si>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authorized 2021 Program Year budget approved in CPUC decision 21-06-015, June 13, 2021.</t>
  </si>
  <si>
    <t xml:space="preserve">[4]  Savings are based on DNV/GL Impact Evaluation Program Years 2015-2017 for measures studied by that evaluation.  Savings for all other measures are based on SCE or Statewide Work Papers. </t>
  </si>
  <si>
    <t xml:space="preserve">[5] Data for Aliso Canyon includes "First Touches and Re-Treatments".  </t>
  </si>
  <si>
    <t>Note: Costs exclude support costs that are included in Table 1; excludes costs for common area measures, refer to ESA Table 2B.</t>
  </si>
  <si>
    <t>Energy Savings Assistance Program Table 2A</t>
  </si>
  <si>
    <t>ESA Program - CSD Leveraging</t>
  </si>
  <si>
    <t>kWh[3] (Annual)</t>
  </si>
  <si>
    <t>kW[3] (Annual)</t>
  </si>
  <si>
    <t>Therms[3] (Annual)</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</si>
  <si>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</si>
  <si>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</si>
  <si>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</si>
  <si>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</si>
  <si>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</si>
  <si>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</si>
  <si>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</si>
  <si>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</si>
  <si>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</si>
  <si>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</si>
  <si>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</si>
  <si>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</si>
  <si>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</si>
  <si>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</si>
  <si>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 xml:space="preserve">[3]  All savings are calculated based on the following sources: </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</si>
  <si>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</si>
  <si>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</si>
  <si>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</si>
  <si>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</si>
  <si>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</si>
  <si>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</si>
  <si>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</si>
  <si>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</si>
  <si>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</si>
  <si>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</si>
  <si>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</si>
  <si>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</si>
  <si>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</si>
  <si>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</si>
  <si>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</si>
  <si>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</si>
  <si>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</si>
  <si>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</si>
  <si>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</si>
  <si>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</si>
  <si>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</si>
  <si>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</si>
  <si>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</si>
  <si>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</si>
  <si>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</si>
  <si>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</si>
  <si>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</si>
  <si>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</si>
  <si>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</si>
  <si>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</si>
  <si>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</si>
  <si>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</si>
  <si>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</si>
  <si>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</si>
  <si>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</si>
  <si>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</si>
  <si>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</si>
  <si>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</si>
  <si>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</si>
  <si>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</si>
  <si>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</si>
  <si>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</si>
  <si>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</si>
  <si>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</si>
  <si>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</si>
  <si>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</si>
  <si>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</si>
  <si>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</si>
  <si>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</si>
  <si>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</si>
  <si>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</si>
  <si>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</si>
  <si>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</si>
  <si>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</si>
  <si>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</si>
  <si>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</si>
  <si>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</si>
  <si>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</si>
  <si>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</si>
  <si>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</si>
  <si>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</si>
  <si>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</si>
  <si>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</si>
  <si>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</si>
  <si>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</si>
  <si>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 xml:space="preserve">7  All savings are calculated based on the following sources: </t>
  </si>
  <si>
    <t>8.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</si>
  <si>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</si>
  <si>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</si>
  <si>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</si>
  <si>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</si>
  <si>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</si>
  <si>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</si>
  <si>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</si>
  <si>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</si>
  <si>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</si>
  <si>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Lighting</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</si>
  <si>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</si>
  <si>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</si>
  <si>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</si>
  <si>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</si>
  <si>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</si>
  <si>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</si>
  <si>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</si>
  <si>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</si>
  <si>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</si>
  <si>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</si>
  <si>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</si>
  <si>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</si>
  <si>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</si>
  <si>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</si>
  <si>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</si>
  <si>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</si>
  <si>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</si>
  <si>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</si>
  <si>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</si>
  <si>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</si>
  <si>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</si>
  <si>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</si>
  <si>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</si>
  <si>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</si>
  <si>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</si>
  <si>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</si>
  <si>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</si>
  <si>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</si>
  <si>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</si>
  <si>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</si>
  <si>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</si>
  <si>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</si>
  <si>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</si>
  <si>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</si>
  <si>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</si>
  <si>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</si>
  <si>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</si>
  <si>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</si>
  <si>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</si>
  <si>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</si>
  <si>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</si>
  <si>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</si>
  <si>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</si>
  <si>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</si>
  <si>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</si>
  <si>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</si>
  <si>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</si>
  <si>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</si>
  <si>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</si>
  <si>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</si>
  <si>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</si>
  <si>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</si>
  <si>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</si>
  <si>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</si>
  <si>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</si>
  <si>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</si>
  <si>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</si>
  <si>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</si>
  <si>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</si>
  <si>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</si>
  <si>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 [1]</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</si>
  <si>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</si>
  <si>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</si>
  <si>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</si>
  <si>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</si>
  <si>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</si>
  <si>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</si>
  <si>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</si>
  <si>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</si>
  <si>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</si>
  <si>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</si>
  <si>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</si>
  <si>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</si>
  <si>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</si>
  <si>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</si>
  <si>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</si>
  <si>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</si>
  <si>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</si>
  <si>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</si>
  <si>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</si>
  <si>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</si>
  <si>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</si>
  <si>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</si>
  <si>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</si>
  <si>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[1] The YTD data in this table is effective from July, 2021 due to the start of the new 2021 Program Cycle.</t>
  </si>
  <si>
    <t>Energy Savings Assistance Program Table 5 - Energy Savings Assistance Program Customer Summary [1]</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</si>
  <si>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</si>
  <si>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</si>
  <si>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</si>
  <si>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</si>
  <si>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</si>
  <si>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</si>
  <si>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</si>
  <si>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</si>
  <si>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</si>
  <si>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</si>
  <si>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</si>
  <si>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</si>
  <si>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</si>
  <si>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</si>
  <si>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</si>
  <si>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</si>
  <si>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</si>
  <si>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</si>
  <si>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</si>
  <si>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</si>
  <si>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</si>
  <si>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</si>
  <si>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</si>
  <si>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</si>
  <si>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</si>
  <si>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</si>
  <si>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</si>
  <si>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</si>
  <si>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</si>
  <si>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</si>
  <si>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</si>
  <si>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[1] The YTD data in these tables is effective from July, 2021 due to the start of the new 2021 Program Cycle.</t>
  </si>
  <si>
    <t>YTD Total Energy Impacts for all fuel types should equal YTD energy impacts that are reported every month Table 2B.</t>
  </si>
  <si>
    <t>Energy Savings Assistance Program Table 6 - Expenditures for Pilots and Studies [1]</t>
  </si>
  <si>
    <t>Authorized Funding [2]</t>
  </si>
  <si>
    <t>Expenses To Date [3]</t>
  </si>
  <si>
    <t>% of Budget Expensed</t>
  </si>
  <si>
    <t>Total Pilots</t>
  </si>
  <si>
    <t>Rapid Feedback Research and Analysis 2021-2026 Funding</t>
  </si>
  <si>
    <t>2022 Low Income Needs Assessment Study [4,5,6]</t>
  </si>
  <si>
    <t>Multi Family CAM Evaluation [7]</t>
  </si>
  <si>
    <t>Categorical Eligibility Study [8]</t>
  </si>
  <si>
    <t>Total Studies</t>
  </si>
  <si>
    <t>Footnotes:</t>
  </si>
  <si>
    <t>1.  Study funding and expenses are not solely supported via the ESA program budget.  Some studies are jointly supported via the CARE budget.</t>
  </si>
  <si>
    <t>2.  Since studies span multiple years, the authorized funding reflects the total study budget, as opposed to an annual budget.</t>
  </si>
  <si>
    <t>3.  Expenses to date reflect the total spent on a project since its inception.</t>
  </si>
  <si>
    <t>4.  The 2022 Low Income Needs Assessment started in January 2021.  Funding for this study was authorized via an Advice Letter and  uses bridge funding from prior cycle.</t>
  </si>
  <si>
    <t>5.  The 2022 Low Income Needs Assessment is funded 50/50 via the ESA and CARE budgets.</t>
  </si>
  <si>
    <t>6.  SCE holds the statewide contract for this co-funded study.  NOTE:  Year to date expenses and budget expensed reflects project total (not SCE only).  The other IOUs have not been fully cross-billed.</t>
  </si>
  <si>
    <t>7.  The MF CAM evaluation started in July, 2021.  SCE was authorized to use unspent funds allocated to the Rapid Feedback Research and Analysis from the 2016-19 cycle</t>
  </si>
  <si>
    <t>8.  The Categorical Study will commence in 2021 and be funded 50/50 via the ESA and CARE budgets.</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</si>
  <si>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</si>
  <si>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</si>
  <si>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</si>
  <si>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</si>
  <si>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</si>
  <si>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</si>
  <si>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</si>
  <si>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</si>
  <si>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</si>
  <si>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</si>
  <si>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</si>
  <si>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</si>
  <si>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</si>
  <si>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</si>
  <si>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</si>
  <si>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</si>
  <si>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</si>
  <si>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</si>
  <si>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</si>
  <si>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</si>
  <si>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</si>
  <si>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</si>
  <si>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</si>
  <si>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</si>
  <si>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</si>
  <si>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</si>
  <si>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</si>
  <si>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</si>
  <si>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</si>
  <si>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</si>
  <si>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</si>
  <si>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</si>
  <si>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</si>
  <si>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2021 Authorized Budget</t>
  </si>
  <si>
    <t>CARE Program:</t>
  </si>
  <si>
    <t>Outreach</t>
  </si>
  <si>
    <t>Processing / Certification Re-certification</t>
  </si>
  <si>
    <t>Post Enrollment Verification</t>
  </si>
  <si>
    <t>IT Programming</t>
  </si>
  <si>
    <t>Cooling Centers</t>
  </si>
  <si>
    <t xml:space="preserve"> $              -  </t>
  </si>
  <si>
    <t>Pilots/CHANGES Program</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</si>
  <si>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</si>
  <si>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</si>
  <si>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</si>
  <si>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</si>
  <si>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</si>
  <si>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</si>
  <si>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</si>
  <si>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</si>
  <si>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</si>
  <si>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</si>
  <si>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</si>
  <si>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</si>
  <si>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</si>
  <si>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</si>
  <si>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</si>
  <si>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</si>
  <si>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</si>
  <si>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</si>
  <si>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</si>
  <si>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</si>
  <si>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</si>
  <si>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</si>
  <si>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</si>
  <si>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</si>
  <si>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</si>
  <si>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</si>
  <si>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</si>
  <si>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</si>
  <si>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</si>
  <si>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</si>
  <si>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</si>
  <si>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</si>
  <si>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</si>
  <si>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</si>
  <si>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</si>
  <si>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</si>
  <si>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</si>
  <si>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</si>
  <si>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</si>
  <si>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</si>
  <si>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</si>
  <si>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</si>
  <si>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</si>
  <si>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</si>
  <si>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</si>
  <si>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</si>
  <si>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</si>
  <si>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</si>
  <si>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</si>
  <si>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</si>
  <si>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</si>
  <si>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</si>
  <si>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</si>
  <si>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</si>
  <si>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</si>
  <si>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</si>
  <si>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</si>
  <si>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</si>
  <si>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</si>
  <si>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</si>
  <si>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</si>
  <si>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</si>
  <si>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</si>
  <si>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</si>
  <si>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</si>
  <si>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</si>
  <si>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</si>
  <si>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</si>
  <si>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</si>
  <si>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</si>
  <si>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</si>
  <si>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</si>
  <si>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</si>
  <si>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</si>
  <si>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</si>
  <si>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t>Note:  Any required corrections/adjustments are reported herein and supersede results reported in prior months and may reflect YTD adjustments.</t>
  </si>
  <si>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</si>
  <si>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</si>
  <si>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</si>
  <si>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</si>
  <si>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</si>
  <si>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</si>
  <si>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</si>
  <si>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</si>
  <si>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</si>
  <si>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</si>
  <si>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</si>
  <si>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</si>
  <si>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</si>
  <si>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</si>
  <si>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</si>
  <si>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</si>
  <si>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</si>
  <si>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</si>
  <si>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</si>
  <si>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</si>
  <si>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</si>
  <si>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</si>
  <si>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</si>
  <si>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</si>
  <si>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</si>
  <si>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</si>
  <si>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</si>
  <si>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</si>
  <si>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</si>
  <si>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</si>
  <si>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</si>
  <si>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</si>
  <si>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</si>
  <si>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</si>
  <si>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</si>
  <si>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</si>
  <si>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</si>
  <si>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</si>
  <si>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</si>
  <si>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</si>
  <si>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</si>
  <si>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</si>
  <si>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</si>
  <si>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</si>
  <si>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</si>
  <si>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</si>
  <si>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</si>
  <si>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</si>
  <si>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 </t>
  </si>
  <si>
    <t>x</t>
  </si>
  <si>
    <t>ALPHA ENTERPRISES</t>
  </si>
  <si>
    <t xml:space="preserve">          -  </t>
  </si>
  <si>
    <t xml:space="preserve">                           -  </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</si>
  <si>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</si>
  <si>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</si>
  <si>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</si>
  <si>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</si>
  <si>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</si>
  <si>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</si>
  <si>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</si>
  <si>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</si>
  <si>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</si>
  <si>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</si>
  <si>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</si>
  <si>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</si>
  <si>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</si>
  <si>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</si>
  <si>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</si>
  <si>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</si>
  <si>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</si>
  <si>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</si>
  <si>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</si>
  <si>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</si>
  <si>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</si>
  <si>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</si>
  <si>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</si>
  <si>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</si>
  <si>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</si>
  <si>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</si>
  <si>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</si>
  <si>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</si>
  <si>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</si>
  <si>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</si>
  <si>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</si>
  <si>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</si>
  <si>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</si>
  <si>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 OF COMMERCE</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</si>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</sst>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quot;$&quot;#,##0"/>
    <numFmt numFmtId="179" formatCode="#,##0.000_);\(#,##0.000\)"/>
    <numFmt numFmtId="180" formatCode="[$-10409]#,##0;\-#,##0;&quot;&quot;"/>
    <numFmt numFmtId="181" formatCode="[$-409]mmm\-yy;@"/>
    <numFmt numFmtId="182" formatCode="0.0"/>
    <numFmt numFmtId="183" formatCode="&quot;$&quot;#,##0.00"/>
    <numFmt numFmtId="184" formatCode="_(&quot;$&quot;* #,##0.00_);_(&quot;$&quot;* \(#,##0.00\);_(&quot;$&quot;* &quot;-&quot;_);_(@_)"/>
    <numFmt numFmtId="185" formatCode="\$#,##0"/>
    <numFmt numFmtId="186" formatCode="_(&quot;$&quot;* #,##0.000_);_(&quot;$&quot;* \(#,##0.000\);_(&quot;$&quot;* &quot;-&quot;_);_(@_)"/>
    <numFmt numFmtId="187" formatCode="0.000%"/>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b/>
      <sz val="10"/>
      <color rgb="FFFF0000"/>
      <name val="Calibri"/>
      <family val="2"/>
      <scheme val="minor"/>
    </font>
    <font>
      <sz val="10"/>
      <color theme="1"/>
      <name val="Cambria"/>
      <family val="2"/>
    </font>
    <font>
      <b/>
      <sz val="11"/>
      <color rgb="FFFF0000"/>
      <name val="Calibri"/>
      <family val="2"/>
      <scheme val="minor"/>
    </font>
    <font>
      <b/>
      <sz val="12"/>
      <color rgb="FF000000"/>
      <name val="Arial"/>
      <family val="2"/>
    </font>
    <font>
      <sz val="10"/>
      <name val="Times New Roman"/>
      <family val="1"/>
    </font>
  </fonts>
  <fills count="1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D0CECE"/>
        <bgColor indexed="64"/>
      </patternFill>
    </fill>
  </fills>
  <borders count="14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top style="medium">
        <color rgb="FF000000"/>
      </top>
      <bottom style="medium">
        <color indexed="64"/>
      </bottom>
      <diagonal/>
    </border>
    <border>
      <left style="thin">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medium">
        <color indexed="64"/>
      </bottom>
      <diagonal/>
    </border>
    <border>
      <left style="thin">
        <color indexed="64"/>
      </left>
      <right/>
      <top style="medium">
        <color rgb="FF000000"/>
      </top>
      <bottom style="medium">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indexed="64"/>
      </top>
      <bottom style="medium">
        <color rgb="FF000000"/>
      </bottom>
      <diagonal/>
    </border>
  </borders>
  <cellStyleXfs count="46884">
    <xf numFmtId="0" fontId="0" fillId="0" borderId="0"/>
    <xf numFmtId="170" fontId="27" fillId="2" borderId="0" applyNumberFormat="0" applyBorder="0" applyAlignment="0" applyProtection="0"/>
    <xf numFmtId="170" fontId="27" fillId="3" borderId="0" applyNumberFormat="0" applyBorder="0" applyAlignment="0" applyProtection="0"/>
    <xf numFmtId="170" fontId="27" fillId="4" borderId="0" applyNumberFormat="0" applyBorder="0" applyAlignment="0" applyProtection="0"/>
    <xf numFmtId="170" fontId="27" fillId="5" borderId="0" applyNumberFormat="0" applyBorder="0" applyAlignment="0" applyProtection="0"/>
    <xf numFmtId="170" fontId="27" fillId="6" borderId="0" applyNumberFormat="0" applyBorder="0" applyAlignment="0" applyProtection="0"/>
    <xf numFmtId="170" fontId="27" fillId="7"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27" fillId="10" borderId="0" applyNumberFormat="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11" borderId="0" applyNumberFormat="0" applyBorder="0" applyAlignment="0" applyProtection="0"/>
    <xf numFmtId="170" fontId="28" fillId="12" borderId="0" applyNumberFormat="0" applyBorder="0" applyAlignment="0" applyProtection="0"/>
    <xf numFmtId="170" fontId="28" fillId="9" borderId="0" applyNumberFormat="0" applyBorder="0" applyAlignment="0" applyProtection="0"/>
    <xf numFmtId="170" fontId="28" fillId="10"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5" borderId="0" applyNumberFormat="0" applyBorder="0" applyAlignment="0" applyProtection="0"/>
    <xf numFmtId="170" fontId="28" fillId="16" borderId="0" applyNumberFormat="0" applyBorder="0" applyAlignment="0" applyProtection="0"/>
    <xf numFmtId="170" fontId="28" fillId="17" borderId="0" applyNumberFormat="0" applyBorder="0" applyAlignment="0" applyProtection="0"/>
    <xf numFmtId="170" fontId="28" fillId="18"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9" borderId="0" applyNumberFormat="0" applyBorder="0" applyAlignment="0" applyProtection="0"/>
    <xf numFmtId="166" fontId="47" fillId="20" borderId="1">
      <alignment horizontal="center" vertical="center"/>
    </xf>
    <xf numFmtId="166" fontId="47" fillId="20" borderId="1">
      <alignment horizontal="center" vertical="center"/>
    </xf>
    <xf numFmtId="166" fontId="47" fillId="20" borderId="1">
      <alignment horizontal="center" vertical="center"/>
    </xf>
    <xf numFmtId="166" fontId="47" fillId="20" borderId="1">
      <alignment horizontal="center" vertical="center"/>
    </xf>
    <xf numFmtId="170" fontId="29" fillId="3" borderId="0" applyNumberFormat="0" applyBorder="0" applyAlignment="0" applyProtection="0"/>
    <xf numFmtId="170" fontId="30" fillId="21" borderId="2" applyNumberFormat="0" applyAlignment="0" applyProtection="0"/>
    <xf numFmtId="170" fontId="31" fillId="22" borderId="3" applyNumberFormat="0" applyAlignment="0" applyProtection="0"/>
    <xf numFmtId="41" fontId="41"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70" fontId="32" fillId="0" borderId="0" applyNumberForma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70" fontId="33" fillId="4" borderId="0" applyNumberFormat="0" applyBorder="0" applyAlignment="0" applyProtection="0"/>
    <xf numFmtId="38" fontId="48" fillId="23" borderId="0" applyNumberFormat="0" applyBorder="0" applyAlignment="0" applyProtection="0"/>
    <xf numFmtId="38" fontId="48" fillId="23" borderId="0" applyNumberFormat="0" applyBorder="0" applyAlignment="0" applyProtection="0"/>
    <xf numFmtId="170" fontId="49" fillId="0" borderId="0" applyNumberFormat="0" applyFill="0" applyBorder="0" applyAlignment="0" applyProtection="0"/>
    <xf numFmtId="170" fontId="45" fillId="0" borderId="4" applyNumberFormat="0" applyAlignment="0" applyProtection="0">
      <alignment horizontal="left" vertical="center"/>
    </xf>
    <xf numFmtId="170" fontId="45" fillId="0" borderId="5">
      <alignment horizontal="left" vertical="center"/>
    </xf>
    <xf numFmtId="170" fontId="50" fillId="0" borderId="0" applyNumberFormat="0" applyFont="0" applyFill="0" applyBorder="0" applyProtection="0"/>
    <xf numFmtId="170" fontId="50" fillId="0" borderId="0" applyNumberFormat="0" applyFont="0" applyFill="0" applyBorder="0" applyProtection="0"/>
    <xf numFmtId="170" fontId="50"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34" fillId="0" borderId="7" applyNumberFormat="0" applyFill="0" applyAlignment="0" applyProtection="0"/>
    <xf numFmtId="170" fontId="34"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170" fontId="51" fillId="0" borderId="8" applyNumberFormat="0" applyFill="0" applyAlignment="0" applyProtection="0"/>
    <xf numFmtId="0" fontId="80" fillId="0" borderId="0" applyNumberFormat="0" applyFill="0" applyBorder="0" applyAlignment="0" applyProtection="0">
      <alignment vertical="top"/>
      <protection locked="0"/>
    </xf>
    <xf numFmtId="10" fontId="48" fillId="24" borderId="9" applyNumberFormat="0" applyBorder="0" applyAlignment="0" applyProtection="0"/>
    <xf numFmtId="10" fontId="48" fillId="24" borderId="9" applyNumberFormat="0" applyBorder="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6" fillId="0" borderId="10" applyNumberFormat="0" applyFill="0" applyAlignment="0" applyProtection="0"/>
    <xf numFmtId="170" fontId="37" fillId="25" borderId="0" applyNumberFormat="0" applyBorder="0" applyAlignment="0" applyProtection="0"/>
    <xf numFmtId="37" fontId="52" fillId="0" borderId="0"/>
    <xf numFmtId="37" fontId="52" fillId="0" borderId="0"/>
    <xf numFmtId="37" fontId="52" fillId="0" borderId="0"/>
    <xf numFmtId="37" fontId="52" fillId="0" borderId="0"/>
    <xf numFmtId="169" fontId="53" fillId="0" borderId="0"/>
    <xf numFmtId="169" fontId="53" fillId="0" borderId="0"/>
    <xf numFmtId="169" fontId="53" fillId="0" borderId="0"/>
    <xf numFmtId="169" fontId="5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170" fontId="67" fillId="0" borderId="0"/>
    <xf numFmtId="170" fontId="6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170" fontId="78" fillId="0" borderId="0"/>
    <xf numFmtId="170" fontId="41" fillId="0" borderId="0"/>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82" fillId="0" borderId="0"/>
    <xf numFmtId="0" fontId="82" fillId="0" borderId="0"/>
    <xf numFmtId="170" fontId="78" fillId="0" borderId="0"/>
    <xf numFmtId="0" fontId="82" fillId="0" borderId="0"/>
    <xf numFmtId="0" fontId="82" fillId="0" borderId="0"/>
    <xf numFmtId="0" fontId="82" fillId="0" borderId="0"/>
    <xf numFmtId="0" fontId="82" fillId="0" borderId="0"/>
    <xf numFmtId="0" fontId="82" fillId="0" borderId="0"/>
    <xf numFmtId="0" fontId="82" fillId="0" borderId="0"/>
    <xf numFmtId="170" fontId="78" fillId="0" borderId="0"/>
    <xf numFmtId="170" fontId="41" fillId="0" borderId="0"/>
    <xf numFmtId="170" fontId="41" fillId="0" borderId="0"/>
    <xf numFmtId="170" fontId="41" fillId="0" borderId="0"/>
    <xf numFmtId="0" fontId="41" fillId="0" borderId="0"/>
    <xf numFmtId="170" fontId="41" fillId="26" borderId="11" applyNumberFormat="0" applyFont="0" applyAlignment="0" applyProtection="0"/>
    <xf numFmtId="170" fontId="38" fillId="21" borderId="12" applyNumberFormat="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 fontId="43" fillId="27" borderId="12" applyNumberFormat="0" applyProtection="0">
      <alignment vertical="center"/>
    </xf>
    <xf numFmtId="4" fontId="43" fillId="27" borderId="12" applyNumberFormat="0" applyProtection="0">
      <alignment vertical="center"/>
    </xf>
    <xf numFmtId="4" fontId="79" fillId="28" borderId="9" applyNumberFormat="0" applyProtection="0">
      <alignment horizontal="right" vertical="center" wrapText="1"/>
    </xf>
    <xf numFmtId="4" fontId="43" fillId="27" borderId="12" applyNumberFormat="0" applyProtection="0">
      <alignment vertical="center"/>
    </xf>
    <xf numFmtId="4" fontId="79" fillId="28" borderId="9" applyNumberFormat="0" applyProtection="0">
      <alignment horizontal="right" vertical="center" wrapText="1"/>
    </xf>
    <xf numFmtId="4" fontId="60" fillId="27" borderId="13" applyNumberFormat="0" applyProtection="0">
      <alignment vertical="center"/>
    </xf>
    <xf numFmtId="4" fontId="61" fillId="29" borderId="6">
      <alignment vertical="center"/>
    </xf>
    <xf numFmtId="4" fontId="62" fillId="29" borderId="6">
      <alignment vertical="center"/>
    </xf>
    <xf numFmtId="4" fontId="61" fillId="30" borderId="6">
      <alignment vertical="center"/>
    </xf>
    <xf numFmtId="4" fontId="62" fillId="30" borderId="6">
      <alignment vertical="center"/>
    </xf>
    <xf numFmtId="4" fontId="43" fillId="27" borderId="12"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170" fontId="42" fillId="27" borderId="13" applyNumberFormat="0" applyProtection="0">
      <alignment horizontal="left" vertical="top" indent="1"/>
    </xf>
    <xf numFmtId="4" fontId="63" fillId="31" borderId="9" applyNumberFormat="0" applyProtection="0">
      <alignment horizontal="left" vertical="center"/>
    </xf>
    <xf numFmtId="4" fontId="57" fillId="32" borderId="9" applyNumberFormat="0">
      <alignment horizontal="right" vertical="center"/>
    </xf>
    <xf numFmtId="4" fontId="43" fillId="3" borderId="13" applyNumberFormat="0" applyProtection="0">
      <alignment horizontal="right" vertical="center"/>
    </xf>
    <xf numFmtId="4" fontId="43" fillId="3" borderId="13" applyNumberFormat="0" applyProtection="0">
      <alignment horizontal="right" vertical="center"/>
    </xf>
    <xf numFmtId="4" fontId="43" fillId="9" borderId="13" applyNumberFormat="0" applyProtection="0">
      <alignment horizontal="right" vertical="center"/>
    </xf>
    <xf numFmtId="4" fontId="43" fillId="9" borderId="13" applyNumberFormat="0" applyProtection="0">
      <alignment horizontal="right" vertical="center"/>
    </xf>
    <xf numFmtId="4" fontId="43" fillId="17" borderId="13" applyNumberFormat="0" applyProtection="0">
      <alignment horizontal="right" vertical="center"/>
    </xf>
    <xf numFmtId="4" fontId="43" fillId="17" borderId="13" applyNumberFormat="0" applyProtection="0">
      <alignment horizontal="right" vertical="center"/>
    </xf>
    <xf numFmtId="4" fontId="43" fillId="11" borderId="13" applyNumberFormat="0" applyProtection="0">
      <alignment horizontal="right" vertical="center"/>
    </xf>
    <xf numFmtId="4" fontId="43" fillId="11" borderId="13" applyNumberFormat="0" applyProtection="0">
      <alignment horizontal="right" vertical="center"/>
    </xf>
    <xf numFmtId="4" fontId="43" fillId="15" borderId="13" applyNumberFormat="0" applyProtection="0">
      <alignment horizontal="right" vertical="center"/>
    </xf>
    <xf numFmtId="4" fontId="43" fillId="15" borderId="13" applyNumberFormat="0" applyProtection="0">
      <alignment horizontal="right" vertical="center"/>
    </xf>
    <xf numFmtId="4" fontId="43" fillId="19" borderId="13" applyNumberFormat="0" applyProtection="0">
      <alignment horizontal="right" vertical="center"/>
    </xf>
    <xf numFmtId="4" fontId="43" fillId="19" borderId="13" applyNumberFormat="0" applyProtection="0">
      <alignment horizontal="right" vertical="center"/>
    </xf>
    <xf numFmtId="4" fontId="43" fillId="18" borderId="13" applyNumberFormat="0" applyProtection="0">
      <alignment horizontal="right" vertical="center"/>
    </xf>
    <xf numFmtId="4" fontId="43" fillId="18" borderId="13" applyNumberFormat="0" applyProtection="0">
      <alignment horizontal="right" vertical="center"/>
    </xf>
    <xf numFmtId="4" fontId="43" fillId="33" borderId="13" applyNumberFormat="0" applyProtection="0">
      <alignment horizontal="right" vertical="center"/>
    </xf>
    <xf numFmtId="4" fontId="43" fillId="33" borderId="13" applyNumberFormat="0" applyProtection="0">
      <alignment horizontal="right" vertical="center"/>
    </xf>
    <xf numFmtId="4" fontId="43" fillId="10" borderId="13" applyNumberFormat="0" applyProtection="0">
      <alignment horizontal="right" vertical="center"/>
    </xf>
    <xf numFmtId="4" fontId="43" fillId="10" borderId="13" applyNumberFormat="0" applyProtection="0">
      <alignment horizontal="right" vertical="center"/>
    </xf>
    <xf numFmtId="4" fontId="42"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5" fillId="21" borderId="13" applyNumberFormat="0" applyProtection="0">
      <alignment horizontal="center" vertical="center"/>
    </xf>
    <xf numFmtId="4" fontId="66" fillId="35" borderId="14">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4" fontId="43" fillId="24" borderId="13" applyNumberFormat="0" applyProtection="0">
      <alignment vertical="center"/>
    </xf>
    <xf numFmtId="4" fontId="43" fillId="24" borderId="13" applyNumberFormat="0" applyProtection="0">
      <alignment vertical="center"/>
    </xf>
    <xf numFmtId="4" fontId="68" fillId="24" borderId="13" applyNumberFormat="0" applyProtection="0">
      <alignment vertical="center"/>
    </xf>
    <xf numFmtId="4" fontId="69" fillId="29" borderId="14">
      <alignment vertical="center"/>
    </xf>
    <xf numFmtId="4" fontId="70" fillId="29" borderId="14">
      <alignment vertical="center"/>
    </xf>
    <xf numFmtId="4" fontId="69" fillId="30" borderId="14">
      <alignment vertical="center"/>
    </xf>
    <xf numFmtId="4" fontId="70" fillId="30" borderId="14">
      <alignment vertical="center"/>
    </xf>
    <xf numFmtId="4" fontId="58" fillId="0" borderId="0" applyNumberFormat="0" applyProtection="0">
      <alignment horizontal="left" vertical="center" indent="1"/>
    </xf>
    <xf numFmtId="170" fontId="43" fillId="24" borderId="13" applyNumberFormat="0" applyProtection="0">
      <alignment horizontal="left" vertical="top" indent="1"/>
    </xf>
    <xf numFmtId="170" fontId="43" fillId="24" borderId="13" applyNumberFormat="0" applyProtection="0">
      <alignment horizontal="left" vertical="top" indent="1"/>
    </xf>
    <xf numFmtId="170" fontId="57" fillId="32" borderId="9" applyNumberFormat="0">
      <alignment horizontal="left" vertical="center"/>
    </xf>
    <xf numFmtId="4" fontId="48" fillId="0" borderId="9" applyNumberFormat="0" applyProtection="0">
      <alignment horizontal="left" vertical="center" indent="1"/>
    </xf>
    <xf numFmtId="4" fontId="43" fillId="39" borderId="12" applyNumberFormat="0" applyProtection="0">
      <alignment horizontal="right" vertical="center"/>
    </xf>
    <xf numFmtId="4" fontId="43" fillId="39" borderId="12" applyNumberFormat="0" applyProtection="0">
      <alignment horizontal="right" vertical="center"/>
    </xf>
    <xf numFmtId="4" fontId="78" fillId="0" borderId="9" applyNumberFormat="0" applyProtection="0">
      <alignment horizontal="right" vertical="center" wrapText="1"/>
    </xf>
    <xf numFmtId="4" fontId="43" fillId="39" borderId="12" applyNumberFormat="0" applyProtection="0">
      <alignment horizontal="right" vertical="center"/>
    </xf>
    <xf numFmtId="4" fontId="78" fillId="0" borderId="9" applyNumberFormat="0" applyProtection="0">
      <alignment horizontal="right" vertical="center" wrapText="1"/>
    </xf>
    <xf numFmtId="4" fontId="68" fillId="40" borderId="13" applyNumberFormat="0" applyProtection="0">
      <alignment horizontal="right" vertical="center"/>
    </xf>
    <xf numFmtId="4" fontId="71" fillId="29" borderId="14">
      <alignment vertical="center"/>
    </xf>
    <xf numFmtId="4" fontId="72" fillId="29" borderId="14">
      <alignment vertical="center"/>
    </xf>
    <xf numFmtId="4" fontId="71" fillId="30" borderId="14">
      <alignment vertical="center"/>
    </xf>
    <xf numFmtId="4" fontId="72" fillId="41" borderId="14">
      <alignment vertical="center"/>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61" fillId="29" borderId="15">
      <alignment vertical="center"/>
    </xf>
    <xf numFmtId="4" fontId="62" fillId="29" borderId="15">
      <alignment vertical="center"/>
    </xf>
    <xf numFmtId="4" fontId="61" fillId="30" borderId="14">
      <alignment vertical="center"/>
    </xf>
    <xf numFmtId="4" fontId="62" fillId="30" borderId="14">
      <alignment vertical="center"/>
    </xf>
    <xf numFmtId="4" fontId="75" fillId="24" borderId="15">
      <alignment horizontal="left" vertical="center" indent="1"/>
    </xf>
    <xf numFmtId="4" fontId="56" fillId="0" borderId="0" applyNumberFormat="0" applyProtection="0">
      <alignment vertical="center"/>
    </xf>
    <xf numFmtId="4" fontId="76" fillId="0" borderId="13" applyNumberFormat="0" applyProtection="0">
      <alignment horizontal="right" vertical="center"/>
    </xf>
    <xf numFmtId="4" fontId="46" fillId="0" borderId="13" applyNumberFormat="0" applyProtection="0">
      <alignment horizontal="right" vertical="center"/>
    </xf>
    <xf numFmtId="170" fontId="77" fillId="35" borderId="16">
      <protection locked="0"/>
    </xf>
    <xf numFmtId="170" fontId="77" fillId="44" borderId="0"/>
    <xf numFmtId="170" fontId="59" fillId="0" borderId="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37" fontId="48" fillId="27" borderId="0" applyNumberFormat="0" applyBorder="0" applyAlignment="0" applyProtection="0"/>
    <xf numFmtId="37" fontId="48" fillId="27" borderId="0" applyNumberFormat="0" applyBorder="0" applyAlignment="0" applyProtection="0"/>
    <xf numFmtId="37" fontId="48" fillId="0" borderId="0"/>
    <xf numFmtId="37" fontId="48" fillId="0" borderId="0"/>
    <xf numFmtId="37" fontId="48" fillId="0" borderId="0"/>
    <xf numFmtId="37" fontId="48" fillId="0" borderId="0"/>
    <xf numFmtId="3" fontId="55" fillId="0" borderId="8" applyProtection="0"/>
    <xf numFmtId="170" fontId="40" fillId="0" borderId="0" applyNumberFormat="0" applyFill="0" applyBorder="0" applyAlignment="0" applyProtection="0"/>
    <xf numFmtId="0" fontId="82" fillId="0" borderId="0"/>
    <xf numFmtId="0" fontId="82" fillId="0" borderId="0"/>
    <xf numFmtId="4" fontId="46" fillId="0" borderId="13" applyNumberFormat="0" applyProtection="0">
      <alignment horizontal="right" vertical="center"/>
    </xf>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26" fillId="0" borderId="0"/>
    <xf numFmtId="0" fontId="88"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7" borderId="2" applyNumberFormat="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9" fontId="88" fillId="0" borderId="0" applyFont="0" applyFill="0" applyBorder="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26" fillId="0" borderId="0"/>
    <xf numFmtId="0" fontId="41" fillId="0" borderId="0"/>
    <xf numFmtId="172" fontId="93"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26" fillId="0" borderId="0"/>
    <xf numFmtId="0" fontId="49" fillId="0" borderId="0" applyNumberFormat="0" applyFill="0" applyBorder="0" applyAlignment="0" applyProtection="0"/>
    <xf numFmtId="0" fontId="45" fillId="0" borderId="4" applyNumberFormat="0" applyAlignment="0" applyProtection="0">
      <alignment horizontal="left" vertical="center"/>
    </xf>
    <xf numFmtId="0" fontId="45" fillId="0" borderId="5">
      <alignment horizontal="left" vertical="center"/>
    </xf>
    <xf numFmtId="0" fontId="50"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51" fillId="0" borderId="8" applyNumberFormat="0" applyFill="0" applyAlignment="0" applyProtection="0"/>
    <xf numFmtId="0" fontId="41" fillId="0" borderId="0"/>
    <xf numFmtId="0" fontId="41" fillId="0" borderId="0"/>
    <xf numFmtId="0" fontId="41" fillId="0" borderId="0"/>
    <xf numFmtId="0" fontId="26" fillId="0" borderId="0"/>
    <xf numFmtId="9" fontId="41" fillId="0" borderId="0" applyFont="0" applyFill="0" applyBorder="0" applyAlignment="0" applyProtection="0"/>
    <xf numFmtId="4" fontId="94" fillId="27" borderId="67" applyNumberFormat="0" applyProtection="0">
      <alignment vertical="center"/>
    </xf>
    <xf numFmtId="4" fontId="95" fillId="27" borderId="67" applyNumberFormat="0" applyProtection="0">
      <alignment vertical="center"/>
    </xf>
    <xf numFmtId="4" fontId="96" fillId="27" borderId="67" applyNumberFormat="0" applyProtection="0">
      <alignment horizontal="left" vertical="center" indent="1"/>
    </xf>
    <xf numFmtId="0" fontId="42" fillId="27" borderId="13" applyNumberFormat="0" applyProtection="0">
      <alignment horizontal="left" vertical="top" indent="1"/>
    </xf>
    <xf numFmtId="4" fontId="97" fillId="34" borderId="67" applyNumberFormat="0" applyProtection="0">
      <alignment horizontal="left" vertical="center" indent="1"/>
    </xf>
    <xf numFmtId="4" fontId="71" fillId="41" borderId="67" applyNumberFormat="0" applyProtection="0">
      <alignment vertical="center"/>
    </xf>
    <xf numFmtId="4" fontId="85" fillId="49" borderId="67" applyNumberFormat="0" applyProtection="0">
      <alignment vertical="center"/>
    </xf>
    <xf numFmtId="4" fontId="71" fillId="29" borderId="67" applyNumberFormat="0" applyProtection="0">
      <alignment vertical="center"/>
    </xf>
    <xf numFmtId="4" fontId="61" fillId="41" borderId="67" applyNumberFormat="0" applyProtection="0">
      <alignment vertical="center"/>
    </xf>
    <xf numFmtId="4" fontId="75" fillId="50" borderId="67" applyNumberFormat="0" applyProtection="0">
      <alignment horizontal="left" vertical="center" indent="1"/>
    </xf>
    <xf numFmtId="4" fontId="75" fillId="38" borderId="67" applyNumberFormat="0" applyProtection="0">
      <alignment horizontal="left" vertical="center" indent="1"/>
    </xf>
    <xf numFmtId="4" fontId="98" fillId="34" borderId="67" applyNumberFormat="0" applyProtection="0">
      <alignment horizontal="left" vertical="center" indent="1"/>
    </xf>
    <xf numFmtId="4" fontId="99" fillId="20" borderId="67" applyNumberFormat="0" applyProtection="0">
      <alignment vertical="center"/>
    </xf>
    <xf numFmtId="4" fontId="66" fillId="35" borderId="67" applyNumberFormat="0" applyProtection="0">
      <alignment horizontal="left" vertical="center" indent="1"/>
    </xf>
    <xf numFmtId="4" fontId="100" fillId="38" borderId="67" applyNumberFormat="0" applyProtection="0">
      <alignment horizontal="left" vertical="center" indent="1"/>
    </xf>
    <xf numFmtId="4" fontId="101" fillId="34" borderId="67"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5" fillId="38" borderId="67" applyNumberFormat="0" applyProtection="0">
      <alignment horizontal="left" vertical="center" indent="1"/>
    </xf>
    <xf numFmtId="0" fontId="43" fillId="24" borderId="13" applyNumberFormat="0" applyProtection="0">
      <alignment horizontal="left" vertical="top" indent="1"/>
    </xf>
    <xf numFmtId="0" fontId="43" fillId="24" borderId="13" applyNumberFormat="0" applyProtection="0">
      <alignment horizontal="left" vertical="top" indent="1"/>
    </xf>
    <xf numFmtId="4" fontId="104" fillId="35" borderId="67" applyNumberFormat="0" applyProtection="0">
      <alignment vertical="center"/>
    </xf>
    <xf numFmtId="4" fontId="105" fillId="35" borderId="67" applyNumberFormat="0" applyProtection="0">
      <alignment vertical="center"/>
    </xf>
    <xf numFmtId="4" fontId="75" fillId="38" borderId="67" applyNumberFormat="0" applyProtection="0">
      <alignment horizontal="left" vertical="center" indent="1"/>
    </xf>
    <xf numFmtId="0" fontId="43" fillId="37" borderId="13" applyNumberFormat="0" applyProtection="0">
      <alignment horizontal="left" vertical="top" indent="1"/>
    </xf>
    <xf numFmtId="0" fontId="43" fillId="37" borderId="13" applyNumberFormat="0" applyProtection="0">
      <alignment horizontal="left" vertical="top" indent="1"/>
    </xf>
    <xf numFmtId="4" fontId="73" fillId="35" borderId="67" applyNumberFormat="0" applyProtection="0">
      <alignment vertical="center"/>
    </xf>
    <xf numFmtId="4" fontId="74" fillId="35" borderId="67" applyNumberFormat="0" applyProtection="0">
      <alignment vertical="center"/>
    </xf>
    <xf numFmtId="4" fontId="75" fillId="24" borderId="67" applyNumberFormat="0" applyProtection="0">
      <alignment horizontal="left" vertical="center" indent="1"/>
    </xf>
    <xf numFmtId="4" fontId="106" fillId="20" borderId="67" applyNumberFormat="0" applyProtection="0">
      <alignment horizontal="left" indent="1"/>
    </xf>
    <xf numFmtId="4" fontId="92" fillId="35" borderId="67" applyNumberFormat="0" applyProtection="0">
      <alignment vertical="center"/>
    </xf>
    <xf numFmtId="0" fontId="54" fillId="0" borderId="0" applyNumberFormat="0" applyFon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26" fillId="0" borderId="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0" fontId="41" fillId="0" borderId="0"/>
    <xf numFmtId="0" fontId="41" fillId="0" borderId="0"/>
    <xf numFmtId="0" fontId="41" fillId="0" borderId="0"/>
    <xf numFmtId="0" fontId="41" fillId="0" borderId="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7" fillId="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0" fillId="52" borderId="2" applyNumberFormat="0" applyAlignment="0" applyProtection="0"/>
    <xf numFmtId="0" fontId="30" fillId="52" borderId="2" applyNumberFormat="0" applyAlignment="0" applyProtection="0"/>
    <xf numFmtId="0" fontId="30" fillId="21" borderId="2" applyNumberFormat="0" applyAlignment="0" applyProtection="0"/>
    <xf numFmtId="0" fontId="30" fillId="52" borderId="2" applyNumberFormat="0" applyAlignment="0" applyProtection="0"/>
    <xf numFmtId="0" fontId="30" fillId="52" borderId="2" applyNumberFormat="0" applyAlignment="0" applyProtection="0"/>
    <xf numFmtId="0" fontId="30" fillId="52" borderId="2" applyNumberFormat="0" applyAlignment="0" applyProtection="0"/>
    <xf numFmtId="43" fontId="4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8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0" fontId="109" fillId="0" borderId="68" applyNumberFormat="0" applyFill="0" applyAlignment="0" applyProtection="0"/>
    <xf numFmtId="0" fontId="109" fillId="0" borderId="68" applyNumberFormat="0" applyFill="0" applyAlignment="0" applyProtection="0"/>
    <xf numFmtId="0" fontId="89" fillId="0" borderId="65"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45" fillId="0" borderId="0" applyNumberFormat="0" applyFont="0" applyFill="0" applyBorder="0" applyProtection="0"/>
    <xf numFmtId="0" fontId="110" fillId="0" borderId="6" applyNumberFormat="0" applyFill="0" applyAlignment="0" applyProtection="0"/>
    <xf numFmtId="0" fontId="110" fillId="0" borderId="6" applyNumberFormat="0" applyFill="0" applyAlignment="0" applyProtection="0"/>
    <xf numFmtId="0" fontId="9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107" fillId="0" borderId="69" applyNumberFormat="0" applyFill="0" applyAlignment="0" applyProtection="0"/>
    <xf numFmtId="0" fontId="107" fillId="0" borderId="69" applyNumberFormat="0" applyFill="0" applyAlignment="0" applyProtection="0"/>
    <xf numFmtId="0" fontId="34" fillId="0" borderId="7"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88"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26" fillId="0" borderId="0"/>
    <xf numFmtId="0" fontId="26" fillId="0" borderId="0"/>
    <xf numFmtId="0" fontId="26" fillId="0" borderId="0"/>
    <xf numFmtId="0" fontId="41" fillId="0" borderId="0"/>
    <xf numFmtId="0" fontId="41" fillId="0" borderId="0"/>
    <xf numFmtId="0" fontId="26" fillId="0" borderId="0"/>
    <xf numFmtId="0" fontId="26" fillId="0" borderId="0"/>
    <xf numFmtId="0" fontId="26" fillId="0" borderId="0"/>
    <xf numFmtId="0" fontId="41" fillId="0" borderId="0"/>
    <xf numFmtId="0" fontId="88" fillId="0" borderId="0"/>
    <xf numFmtId="0" fontId="41" fillId="0" borderId="0"/>
    <xf numFmtId="0" fontId="41" fillId="0" borderId="0"/>
    <xf numFmtId="0" fontId="41" fillId="0" borderId="0"/>
    <xf numFmtId="0" fontId="26" fillId="0" borderId="0"/>
    <xf numFmtId="0" fontId="41" fillId="0" borderId="0"/>
    <xf numFmtId="0" fontId="41" fillId="0" borderId="0"/>
    <xf numFmtId="0" fontId="26"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88" fillId="0" borderId="0"/>
    <xf numFmtId="0" fontId="41" fillId="0" borderId="0"/>
    <xf numFmtId="0" fontId="41" fillId="0" borderId="0"/>
    <xf numFmtId="0" fontId="26"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41" fillId="0" borderId="0"/>
    <xf numFmtId="0" fontId="88" fillId="0" borderId="0"/>
    <xf numFmtId="0" fontId="41" fillId="0" borderId="0"/>
    <xf numFmtId="0" fontId="41" fillId="26" borderId="11" applyNumberFormat="0" applyFont="0" applyAlignment="0" applyProtection="0"/>
    <xf numFmtId="0" fontId="41" fillId="26" borderId="11" applyNumberFormat="0" applyFont="0" applyAlignment="0" applyProtection="0"/>
    <xf numFmtId="0" fontId="88"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38" fillId="52" borderId="12" applyNumberFormat="0" applyAlignment="0" applyProtection="0"/>
    <xf numFmtId="0" fontId="38" fillId="52" borderId="12" applyNumberFormat="0" applyAlignment="0" applyProtection="0"/>
    <xf numFmtId="0" fontId="38" fillId="21"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9"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108" fillId="0" borderId="0" applyNumberFormat="0" applyFill="0" applyBorder="0" applyAlignment="0" applyProtection="0"/>
    <xf numFmtId="0" fontId="108" fillId="0" borderId="0" applyNumberFormat="0" applyFill="0" applyBorder="0" applyAlignment="0" applyProtection="0"/>
    <xf numFmtId="0" fontId="3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66"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1" fillId="0" borderId="0" applyFont="0" applyFill="0" applyBorder="0" applyAlignment="0" applyProtection="0"/>
    <xf numFmtId="9" fontId="4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1" fillId="0" borderId="0" applyFont="0" applyFill="0" applyBorder="0" applyAlignment="0" applyProtection="0"/>
    <xf numFmtId="9" fontId="4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41" fillId="0" borderId="0" applyFont="0" applyFill="0" applyBorder="0" applyAlignment="0" applyProtection="0"/>
    <xf numFmtId="9" fontId="4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1" fillId="0" borderId="0"/>
    <xf numFmtId="0" fontId="21" fillId="0" borderId="0"/>
    <xf numFmtId="9" fontId="88" fillId="0" borderId="0" applyFont="0" applyFill="0" applyBorder="0" applyAlignment="0" applyProtection="0"/>
    <xf numFmtId="0" fontId="35" fillId="7" borderId="2" applyNumberFormat="0" applyAlignment="0" applyProtection="0"/>
    <xf numFmtId="43" fontId="88" fillId="0" borderId="0" applyFont="0" applyFill="0" applyBorder="0" applyAlignment="0" applyProtection="0"/>
    <xf numFmtId="0" fontId="88"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9" fontId="4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43"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9" fontId="88" fillId="0" borderId="0" applyFont="0" applyFill="0" applyBorder="0" applyAlignment="0" applyProtection="0"/>
    <xf numFmtId="43" fontId="88" fillId="0" borderId="0" applyFont="0" applyFill="0" applyBorder="0" applyAlignment="0" applyProtection="0"/>
    <xf numFmtId="0" fontId="88" fillId="0" borderId="0"/>
    <xf numFmtId="9" fontId="88" fillId="0" borderId="0" applyFont="0" applyFill="0" applyBorder="0" applyAlignment="0" applyProtection="0"/>
    <xf numFmtId="43" fontId="88" fillId="0" borderId="0" applyFont="0" applyFill="0" applyBorder="0" applyAlignment="0" applyProtection="0"/>
    <xf numFmtId="0" fontId="35" fillId="7" borderId="2" applyNumberFormat="0" applyAlignment="0" applyProtection="0"/>
    <xf numFmtId="0" fontId="88" fillId="0" borderId="0"/>
    <xf numFmtId="0" fontId="35" fillId="7" borderId="2" applyNumberFormat="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1" fillId="0" borderId="0" applyFont="0" applyFill="0" applyBorder="0" applyAlignment="0" applyProtection="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170" fontId="41" fillId="42" borderId="12" applyNumberFormat="0" applyProtection="0">
      <alignment horizontal="left" vertical="center" indent="1"/>
    </xf>
    <xf numFmtId="4" fontId="43" fillId="39" borderId="12" applyNumberFormat="0" applyProtection="0">
      <alignment horizontal="right" vertical="center"/>
    </xf>
    <xf numFmtId="170" fontId="43" fillId="24" borderId="13" applyNumberFormat="0" applyProtection="0">
      <alignment horizontal="left" vertical="top" indent="1"/>
    </xf>
    <xf numFmtId="4" fontId="68" fillId="24" borderId="13" applyNumberFormat="0" applyProtection="0">
      <alignment vertical="center"/>
    </xf>
    <xf numFmtId="4" fontId="43" fillId="24" borderId="13" applyNumberFormat="0" applyProtection="0">
      <alignment vertical="center"/>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42" fillId="27" borderId="13" applyNumberFormat="0" applyProtection="0">
      <alignment horizontal="left" vertical="top" indent="1"/>
    </xf>
    <xf numFmtId="170" fontId="41" fillId="0" borderId="0"/>
    <xf numFmtId="170" fontId="28" fillId="13" borderId="0" applyNumberFormat="0" applyBorder="0" applyAlignment="0" applyProtection="0"/>
    <xf numFmtId="170" fontId="28" fillId="9" borderId="0" applyNumberFormat="0" applyBorder="0" applyAlignment="0" applyProtection="0"/>
    <xf numFmtId="170" fontId="27" fillId="2" borderId="0" applyNumberFormat="0" applyBorder="0" applyAlignment="0" applyProtection="0"/>
    <xf numFmtId="170" fontId="78" fillId="0" borderId="0"/>
    <xf numFmtId="170" fontId="41" fillId="0" borderId="0"/>
    <xf numFmtId="170" fontId="67" fillId="0" borderId="9" applyNumberFormat="0" applyProtection="0">
      <alignment horizontal="left" vertical="center" indent="2"/>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66" fillId="35" borderId="14">
      <alignment horizontal="left" vertical="center" indent="1"/>
    </xf>
    <xf numFmtId="4" fontId="65" fillId="21" borderId="13" applyNumberFormat="0" applyProtection="0">
      <alignment horizontal="center" vertical="center"/>
    </xf>
    <xf numFmtId="4" fontId="64" fillId="34" borderId="0" applyNumberFormat="0" applyProtection="0">
      <alignment horizontal="left" vertical="center" indent="1"/>
    </xf>
    <xf numFmtId="4" fontId="43" fillId="0" borderId="9" applyNumberFormat="0" applyProtection="0">
      <alignment horizontal="left" vertical="center" indent="1"/>
    </xf>
    <xf numFmtId="4" fontId="42" fillId="0" borderId="9" applyNumberFormat="0" applyProtection="0">
      <alignment horizontal="left" vertical="center" indent="1"/>
    </xf>
    <xf numFmtId="4" fontId="63" fillId="31" borderId="9" applyNumberFormat="0" applyProtection="0">
      <alignment horizontal="left" vertical="center"/>
    </xf>
    <xf numFmtId="4" fontId="43" fillId="27" borderId="12" applyNumberFormat="0" applyProtection="0">
      <alignment horizontal="left" vertical="center" indent="1"/>
    </xf>
    <xf numFmtId="9" fontId="41" fillId="0" borderId="0" applyFont="0" applyFill="0" applyBorder="0" applyAlignment="0" applyProtection="0"/>
    <xf numFmtId="9" fontId="41" fillId="0" borderId="0" applyFont="0" applyFill="0" applyBorder="0" applyAlignment="0" applyProtection="0"/>
    <xf numFmtId="170" fontId="38" fillId="21" borderId="12" applyNumberFormat="0" applyAlignment="0" applyProtection="0"/>
    <xf numFmtId="170" fontId="41" fillId="0" borderId="0"/>
    <xf numFmtId="0" fontId="41" fillId="0" borderId="0"/>
    <xf numFmtId="170" fontId="67" fillId="0" borderId="0"/>
    <xf numFmtId="170" fontId="41" fillId="0" borderId="0"/>
    <xf numFmtId="0" fontId="41" fillId="0" borderId="0"/>
    <xf numFmtId="170" fontId="37" fillId="25" borderId="0" applyNumberFormat="0" applyBorder="0" applyAlignment="0" applyProtection="0"/>
    <xf numFmtId="170" fontId="36" fillId="0" borderId="10" applyNumberFormat="0" applyFill="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51" fillId="0" borderId="8" applyNumberFormat="0" applyFill="0" applyAlignment="0" applyProtection="0"/>
    <xf numFmtId="170" fontId="34" fillId="0" borderId="0" applyNumberFormat="0" applyFill="0" applyBorder="0" applyAlignment="0" applyProtection="0"/>
    <xf numFmtId="170" fontId="34" fillId="0" borderId="7" applyNumberFormat="0" applyFill="0" applyAlignment="0" applyProtection="0"/>
    <xf numFmtId="170" fontId="45" fillId="0" borderId="0" applyNumberFormat="0" applyFont="0" applyFill="0" applyBorder="0" applyProtection="0"/>
    <xf numFmtId="170" fontId="45" fillId="0" borderId="0" applyNumberFormat="0" applyFont="0" applyFill="0" applyBorder="0" applyProtection="0"/>
    <xf numFmtId="170" fontId="50" fillId="0" borderId="0" applyNumberFormat="0" applyFont="0" applyFill="0" applyBorder="0" applyProtection="0"/>
    <xf numFmtId="170" fontId="45" fillId="0" borderId="5">
      <alignment horizontal="left" vertical="center"/>
    </xf>
    <xf numFmtId="170" fontId="49" fillId="0" borderId="0" applyNumberFormat="0" applyFill="0" applyBorder="0" applyAlignment="0" applyProtection="0"/>
    <xf numFmtId="170" fontId="32" fillId="0" borderId="0" applyNumberForma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31" fillId="22" borderId="3" applyNumberFormat="0" applyAlignment="0" applyProtection="0"/>
    <xf numFmtId="170" fontId="30" fillId="21" borderId="2" applyNumberFormat="0" applyAlignment="0" applyProtection="0"/>
    <xf numFmtId="170" fontId="29" fillId="3" borderId="0" applyNumberFormat="0" applyBorder="0" applyAlignment="0" applyProtection="0"/>
    <xf numFmtId="170" fontId="28" fillId="19" borderId="0" applyNumberFormat="0" applyBorder="0" applyAlignment="0" applyProtection="0"/>
    <xf numFmtId="170" fontId="28" fillId="14" borderId="0" applyNumberFormat="0" applyBorder="0" applyAlignment="0" applyProtection="0"/>
    <xf numFmtId="170" fontId="28" fillId="13" borderId="0" applyNumberFormat="0" applyBorder="0" applyAlignment="0" applyProtection="0"/>
    <xf numFmtId="170" fontId="28" fillId="18" borderId="0" applyNumberFormat="0" applyBorder="0" applyAlignment="0" applyProtection="0"/>
    <xf numFmtId="170" fontId="28" fillId="17" borderId="0" applyNumberFormat="0" applyBorder="0" applyAlignment="0" applyProtection="0"/>
    <xf numFmtId="170" fontId="28" fillId="16" borderId="0" applyNumberFormat="0" applyBorder="0" applyAlignment="0" applyProtection="0"/>
    <xf numFmtId="170" fontId="28" fillId="15" borderId="0" applyNumberFormat="0" applyBorder="0" applyAlignment="0" applyProtection="0"/>
    <xf numFmtId="170" fontId="28" fillId="14" borderId="0" applyNumberFormat="0" applyBorder="0" applyAlignment="0" applyProtection="0"/>
    <xf numFmtId="170" fontId="27" fillId="8" borderId="0" applyNumberFormat="0" applyBorder="0" applyAlignment="0" applyProtection="0"/>
    <xf numFmtId="170" fontId="28" fillId="12" borderId="0" applyNumberFormat="0" applyBorder="0" applyAlignment="0" applyProtection="0"/>
    <xf numFmtId="170" fontId="27" fillId="11" borderId="0" applyNumberFormat="0" applyBorder="0" applyAlignment="0" applyProtection="0"/>
    <xf numFmtId="170" fontId="27" fillId="10" borderId="0" applyNumberFormat="0" applyBorder="0" applyAlignment="0" applyProtection="0"/>
    <xf numFmtId="170" fontId="27" fillId="6" borderId="0" applyNumberFormat="0" applyBorder="0" applyAlignment="0" applyProtection="0"/>
    <xf numFmtId="170" fontId="27" fillId="5" borderId="0" applyNumberFormat="0" applyBorder="0" applyAlignment="0" applyProtection="0"/>
    <xf numFmtId="170" fontId="27" fillId="4" borderId="0" applyNumberFormat="0" applyBorder="0" applyAlignment="0" applyProtection="0"/>
    <xf numFmtId="170" fontId="27" fillId="3" borderId="0" applyNumberFormat="0" applyBorder="0" applyAlignment="0" applyProtection="0"/>
    <xf numFmtId="170" fontId="41" fillId="34" borderId="13" applyNumberFormat="0" applyProtection="0">
      <alignment horizontal="left" vertical="top"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43" fillId="27" borderId="12" applyNumberFormat="0" applyProtection="0">
      <alignment vertical="center"/>
    </xf>
    <xf numFmtId="9" fontId="41" fillId="0" borderId="0" applyFont="0" applyFill="0" applyBorder="0" applyAlignment="0" applyProtection="0"/>
    <xf numFmtId="0" fontId="41" fillId="0" borderId="0"/>
    <xf numFmtId="170" fontId="41" fillId="26" borderId="11" applyNumberFormat="0" applyFont="0" applyAlignment="0" applyProtection="0"/>
    <xf numFmtId="170" fontId="41" fillId="0" borderId="0"/>
    <xf numFmtId="170" fontId="67" fillId="0" borderId="0"/>
    <xf numFmtId="170" fontId="50" fillId="0" borderId="0" applyNumberFormat="0" applyFont="0" applyFill="0" applyBorder="0" applyProtection="0"/>
    <xf numFmtId="170" fontId="45" fillId="0" borderId="4" applyNumberFormat="0" applyAlignment="0" applyProtection="0">
      <alignment horizontal="left" vertical="center"/>
    </xf>
    <xf numFmtId="170" fontId="33" fillId="4" borderId="0" applyNumberFormat="0" applyBorder="0" applyAlignment="0" applyProtection="0"/>
    <xf numFmtId="170"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78" fillId="0" borderId="0"/>
    <xf numFmtId="4" fontId="68" fillId="40" borderId="13" applyNumberFormat="0" applyProtection="0">
      <alignment horizontal="right" vertical="center"/>
    </xf>
    <xf numFmtId="170" fontId="43" fillId="24" borderId="13" applyNumberFormat="0" applyProtection="0">
      <alignment horizontal="left" vertical="top" indent="1"/>
    </xf>
    <xf numFmtId="4" fontId="58" fillId="0" borderId="0" applyNumberFormat="0" applyProtection="0">
      <alignment horizontal="left" vertical="center"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4" borderId="13" applyNumberFormat="0" applyProtection="0">
      <alignment horizontal="left" vertical="top" indent="1"/>
    </xf>
    <xf numFmtId="4" fontId="60" fillId="27" borderId="13" applyNumberFormat="0" applyProtection="0">
      <alignment vertical="center"/>
    </xf>
    <xf numFmtId="170" fontId="28" fillId="10" borderId="0" applyNumberFormat="0" applyBorder="0" applyAlignment="0" applyProtection="0"/>
    <xf numFmtId="170" fontId="27" fillId="7" borderId="0" applyNumberFormat="0" applyBorder="0" applyAlignment="0" applyProtection="0"/>
    <xf numFmtId="0" fontId="112" fillId="0" borderId="0"/>
    <xf numFmtId="170" fontId="78" fillId="0" borderId="0"/>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75" fillId="24" borderId="15">
      <alignment horizontal="left" vertical="center" indent="1"/>
    </xf>
    <xf numFmtId="4" fontId="56" fillId="0" borderId="0" applyNumberFormat="0" applyProtection="0">
      <alignment vertical="center"/>
    </xf>
    <xf numFmtId="4" fontId="46" fillId="0" borderId="13" applyNumberFormat="0" applyProtection="0">
      <alignment horizontal="right" vertical="center"/>
    </xf>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0" fontId="112" fillId="0" borderId="0"/>
    <xf numFmtId="170" fontId="40" fillId="0" borderId="0" applyNumberForma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50" fillId="0" borderId="0" applyNumberFormat="0" applyFont="0" applyFill="0" applyBorder="0" applyProtection="0"/>
    <xf numFmtId="0" fontId="45" fillId="0" borderId="0" applyNumberFormat="0" applyFont="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7" applyNumberFormat="0" applyFill="0" applyBorder="0" applyAlignment="0" applyProtection="0"/>
    <xf numFmtId="0" fontId="17" fillId="0" borderId="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35" fillId="7" borderId="2" applyNumberFormat="0" applyAlignment="0" applyProtection="0"/>
    <xf numFmtId="43" fontId="88" fillId="0" borderId="0" applyFont="0" applyFill="0" applyBorder="0" applyAlignment="0" applyProtection="0"/>
    <xf numFmtId="9" fontId="88" fillId="0" borderId="0" applyFont="0" applyFill="0" applyBorder="0" applyAlignment="0" applyProtection="0"/>
    <xf numFmtId="0" fontId="88"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108" fillId="0" borderId="0" applyNumberFormat="0" applyFill="0" applyBorder="0" applyAlignment="0" applyProtection="0"/>
    <xf numFmtId="0" fontId="41" fillId="8" borderId="13" applyNumberFormat="0" applyProtection="0">
      <alignment horizontal="left" vertical="center" indent="1"/>
    </xf>
    <xf numFmtId="0" fontId="41" fillId="84" borderId="13" applyNumberFormat="0" applyProtection="0">
      <alignment horizontal="left" vertical="center" indent="1"/>
    </xf>
    <xf numFmtId="0" fontId="131" fillId="101" borderId="2" applyNumberFormat="0" applyAlignment="0" applyProtection="0"/>
    <xf numFmtId="176" fontId="41" fillId="0" borderId="0" applyFont="0" applyFill="0" applyBorder="0" applyAlignment="0" applyProtection="0"/>
    <xf numFmtId="0" fontId="91" fillId="102" borderId="0" applyNumberFormat="0" applyBorder="0" applyAlignment="0" applyProtection="0"/>
    <xf numFmtId="0" fontId="132" fillId="0" borderId="0" applyNumberFormat="0" applyFill="0" applyBorder="0" applyAlignment="0" applyProtection="0"/>
    <xf numFmtId="0" fontId="107" fillId="0" borderId="88" applyNumberFormat="0" applyFill="0" applyAlignment="0" applyProtection="0"/>
    <xf numFmtId="0" fontId="38" fillId="101" borderId="12" applyNumberFormat="0" applyAlignment="0" applyProtection="0"/>
    <xf numFmtId="0" fontId="41" fillId="8" borderId="13" applyNumberFormat="0" applyProtection="0">
      <alignment horizontal="left" vertical="top" indent="1"/>
    </xf>
    <xf numFmtId="0" fontId="41" fillId="51" borderId="13" applyNumberFormat="0" applyProtection="0">
      <alignment horizontal="left" vertical="top" indent="1"/>
    </xf>
    <xf numFmtId="0" fontId="16" fillId="65" borderId="0" applyNumberFormat="0" applyBorder="0" applyAlignment="0" applyProtection="0"/>
    <xf numFmtId="4" fontId="43" fillId="84" borderId="13" applyNumberFormat="0" applyProtection="0">
      <alignment horizontal="left" vertical="center" indent="1"/>
    </xf>
    <xf numFmtId="4" fontId="43" fillId="40" borderId="13" applyNumberFormat="0" applyProtection="0">
      <alignment horizontal="right" vertical="center"/>
    </xf>
    <xf numFmtId="0" fontId="43" fillId="84" borderId="13" applyNumberFormat="0" applyProtection="0">
      <alignment horizontal="left" vertical="top" indent="1"/>
    </xf>
    <xf numFmtId="0" fontId="43" fillId="26" borderId="13" applyNumberFormat="0" applyProtection="0">
      <alignment horizontal="left" vertical="top" indent="1"/>
    </xf>
    <xf numFmtId="0" fontId="16" fillId="78" borderId="0" applyNumberFormat="0" applyBorder="0" applyAlignment="0" applyProtection="0"/>
    <xf numFmtId="4" fontId="43" fillId="84" borderId="0" applyNumberFormat="0" applyProtection="0">
      <alignment horizontal="left" vertical="center" indent="1"/>
    </xf>
    <xf numFmtId="0" fontId="91" fillId="0" borderId="91" applyNumberFormat="0" applyFill="0" applyAlignment="0" applyProtection="0"/>
    <xf numFmtId="0" fontId="128" fillId="83" borderId="0" applyNumberFormat="0" applyBorder="0" applyAlignment="0" applyProtection="0"/>
    <xf numFmtId="0" fontId="16" fillId="81" borderId="0" applyNumberFormat="0" applyBorder="0" applyAlignment="0" applyProtection="0"/>
    <xf numFmtId="0" fontId="16" fillId="77" borderId="0" applyNumberFormat="0" applyBorder="0" applyAlignment="0" applyProtection="0"/>
    <xf numFmtId="4" fontId="42" fillId="25" borderId="13" applyNumberFormat="0" applyProtection="0">
      <alignment horizontal="left" vertical="center" indent="1"/>
    </xf>
    <xf numFmtId="4" fontId="43" fillId="84" borderId="13" applyNumberFormat="0" applyProtection="0">
      <alignment horizontal="right" vertical="center"/>
    </xf>
    <xf numFmtId="4" fontId="68" fillId="26" borderId="13" applyNumberFormat="0" applyProtection="0">
      <alignment vertical="center"/>
    </xf>
    <xf numFmtId="0" fontId="16" fillId="66" borderId="0" applyNumberFormat="0" applyBorder="0" applyAlignment="0" applyProtection="0"/>
    <xf numFmtId="0" fontId="16" fillId="73" borderId="0" applyNumberFormat="0" applyBorder="0" applyAlignment="0" applyProtection="0"/>
    <xf numFmtId="0" fontId="128" fillId="80" borderId="0" applyNumberFormat="0" applyBorder="0" applyAlignment="0" applyProtection="0"/>
    <xf numFmtId="0" fontId="128" fillId="71" borderId="0" applyNumberFormat="0" applyBorder="0" applyAlignment="0" applyProtection="0"/>
    <xf numFmtId="0" fontId="128" fillId="67" borderId="0" applyNumberFormat="0" applyBorder="0" applyAlignment="0" applyProtection="0"/>
    <xf numFmtId="4" fontId="64" fillId="51" borderId="0" applyNumberFormat="0" applyProtection="0">
      <alignment horizontal="left" vertical="center" indent="1"/>
    </xf>
    <xf numFmtId="0" fontId="41" fillId="52" borderId="9" applyNumberFormat="0">
      <protection locked="0"/>
    </xf>
    <xf numFmtId="0" fontId="128" fillId="79" borderId="0" applyNumberFormat="0" applyBorder="0" applyAlignment="0" applyProtection="0"/>
    <xf numFmtId="0" fontId="16" fillId="82" borderId="0" applyNumberFormat="0" applyBorder="0" applyAlignment="0" applyProtection="0"/>
    <xf numFmtId="0" fontId="117" fillId="53" borderId="0" applyNumberFormat="0" applyBorder="0" applyAlignment="0" applyProtection="0"/>
    <xf numFmtId="0" fontId="128" fillId="72" borderId="0" applyNumberFormat="0" applyBorder="0" applyAlignment="0" applyProtection="0"/>
    <xf numFmtId="0" fontId="128" fillId="64" borderId="0" applyNumberFormat="0" applyBorder="0" applyAlignment="0" applyProtection="0"/>
    <xf numFmtId="0" fontId="41" fillId="51" borderId="13" applyNumberFormat="0" applyProtection="0">
      <alignment horizontal="left" vertical="center" indent="1"/>
    </xf>
    <xf numFmtId="0" fontId="41" fillId="84" borderId="13" applyNumberFormat="0" applyProtection="0">
      <alignment horizontal="left" vertical="top" indent="1"/>
    </xf>
    <xf numFmtId="0" fontId="41" fillId="40" borderId="13" applyNumberFormat="0" applyProtection="0">
      <alignment horizontal="left" vertical="top" indent="1"/>
    </xf>
    <xf numFmtId="4" fontId="46" fillId="40" borderId="13" applyNumberFormat="0" applyProtection="0">
      <alignment horizontal="right" vertical="center"/>
    </xf>
    <xf numFmtId="0" fontId="16" fillId="69" borderId="0" applyNumberFormat="0" applyBorder="0" applyAlignment="0" applyProtection="0"/>
    <xf numFmtId="0" fontId="128" fillId="76" borderId="0" applyNumberFormat="0" applyBorder="0" applyAlignment="0" applyProtection="0"/>
    <xf numFmtId="0" fontId="128" fillId="60" borderId="0" applyNumberFormat="0" applyBorder="0" applyAlignment="0" applyProtection="0"/>
    <xf numFmtId="0" fontId="120" fillId="56" borderId="81" applyNumberFormat="0" applyAlignment="0" applyProtection="0"/>
    <xf numFmtId="0" fontId="124" fillId="58" borderId="84" applyNumberFormat="0" applyAlignment="0" applyProtection="0"/>
    <xf numFmtId="0" fontId="122" fillId="57" borderId="81" applyNumberFormat="0" applyAlignment="0" applyProtection="0"/>
    <xf numFmtId="4" fontId="43" fillId="26" borderId="13" applyNumberFormat="0" applyProtection="0">
      <alignment horizontal="left" vertical="center" indent="1"/>
    </xf>
    <xf numFmtId="4" fontId="135" fillId="107" borderId="0" applyNumberFormat="0" applyProtection="0">
      <alignment horizontal="left" vertical="center" indent="1"/>
    </xf>
    <xf numFmtId="0" fontId="16" fillId="61" borderId="0" applyNumberFormat="0" applyBorder="0" applyAlignment="0" applyProtection="0"/>
    <xf numFmtId="0" fontId="128" fillId="75" borderId="0" applyNumberFormat="0" applyBorder="0" applyAlignment="0" applyProtection="0"/>
    <xf numFmtId="0" fontId="126" fillId="0" borderId="0" applyNumberFormat="0" applyFill="0" applyBorder="0" applyAlignment="0" applyProtection="0"/>
    <xf numFmtId="0" fontId="118" fillId="54" borderId="0" applyNumberFormat="0" applyBorder="0" applyAlignment="0" applyProtection="0"/>
    <xf numFmtId="0" fontId="123" fillId="0" borderId="83" applyNumberFormat="0" applyFill="0" applyAlignment="0" applyProtection="0"/>
    <xf numFmtId="0" fontId="116" fillId="0" borderId="80" applyNumberFormat="0" applyFill="0" applyAlignment="0" applyProtection="0"/>
    <xf numFmtId="0" fontId="115" fillId="0" borderId="79" applyNumberFormat="0" applyFill="0" applyAlignment="0" applyProtection="0"/>
    <xf numFmtId="0" fontId="108" fillId="0" borderId="0" applyNumberFormat="0" applyFill="0" applyBorder="0" applyAlignment="0" applyProtection="0"/>
    <xf numFmtId="0" fontId="16" fillId="0" borderId="0"/>
    <xf numFmtId="0" fontId="16" fillId="70" borderId="0" applyNumberFormat="0" applyBorder="0" applyAlignment="0" applyProtection="0"/>
    <xf numFmtId="0" fontId="116" fillId="0" borderId="0" applyNumberFormat="0" applyFill="0" applyBorder="0" applyAlignment="0" applyProtection="0"/>
    <xf numFmtId="0" fontId="114" fillId="0" borderId="78" applyNumberFormat="0" applyFill="0" applyAlignment="0" applyProtection="0"/>
    <xf numFmtId="0" fontId="16" fillId="62" borderId="0" applyNumberFormat="0" applyBorder="0" applyAlignment="0" applyProtection="0"/>
    <xf numFmtId="0" fontId="16" fillId="74" borderId="0" applyNumberFormat="0" applyBorder="0" applyAlignment="0" applyProtection="0"/>
    <xf numFmtId="0" fontId="128" fillId="63" borderId="0" applyNumberFormat="0" applyBorder="0" applyAlignment="0" applyProtection="0"/>
    <xf numFmtId="0" fontId="128" fillId="68" borderId="0" applyNumberFormat="0" applyBorder="0" applyAlignment="0" applyProtection="0"/>
    <xf numFmtId="0" fontId="125" fillId="0" borderId="0" applyNumberFormat="0" applyFill="0" applyBorder="0" applyAlignment="0" applyProtection="0"/>
    <xf numFmtId="0" fontId="121" fillId="57" borderId="82" applyNumberFormat="0" applyAlignment="0" applyProtection="0"/>
    <xf numFmtId="0" fontId="16" fillId="82" borderId="0" applyNumberFormat="0" applyBorder="0" applyAlignment="0" applyProtection="0"/>
    <xf numFmtId="0" fontId="16" fillId="81" borderId="0" applyNumberFormat="0" applyBorder="0" applyAlignment="0" applyProtection="0"/>
    <xf numFmtId="0" fontId="128" fillId="68" borderId="0" applyNumberFormat="0" applyBorder="0" applyAlignment="0" applyProtection="0"/>
    <xf numFmtId="0" fontId="16" fillId="65" borderId="0" applyNumberFormat="0" applyBorder="0" applyAlignment="0" applyProtection="0"/>
    <xf numFmtId="0" fontId="128" fillId="64" borderId="0" applyNumberFormat="0" applyBorder="0" applyAlignment="0" applyProtection="0"/>
    <xf numFmtId="0" fontId="16" fillId="62" borderId="0" applyNumberFormat="0" applyBorder="0" applyAlignment="0" applyProtection="0"/>
    <xf numFmtId="0" fontId="16" fillId="61" borderId="0" applyNumberFormat="0" applyBorder="0" applyAlignment="0" applyProtection="0"/>
    <xf numFmtId="0" fontId="16" fillId="0" borderId="0"/>
    <xf numFmtId="0" fontId="16" fillId="59" borderId="85" applyNumberFormat="0" applyFont="0" applyAlignment="0" applyProtection="0"/>
    <xf numFmtId="0" fontId="119" fillId="55" borderId="0" applyNumberFormat="0" applyBorder="0" applyAlignment="0" applyProtection="0"/>
    <xf numFmtId="4" fontId="43" fillId="26" borderId="13" applyNumberFormat="0" applyProtection="0">
      <alignment vertical="center"/>
    </xf>
    <xf numFmtId="4" fontId="43" fillId="40" borderId="0" applyNumberFormat="0" applyProtection="0">
      <alignment horizontal="left" vertical="center" indent="1"/>
    </xf>
    <xf numFmtId="4" fontId="43" fillId="40" borderId="0" applyNumberFormat="0" applyProtection="0">
      <alignment horizontal="left" vertical="center" indent="1"/>
    </xf>
    <xf numFmtId="4" fontId="42" fillId="106" borderId="90" applyNumberFormat="0" applyProtection="0">
      <alignment horizontal="left" vertical="center" indent="1"/>
    </xf>
    <xf numFmtId="4" fontId="42" fillId="84" borderId="0" applyNumberFormat="0" applyProtection="0">
      <alignment horizontal="left" vertical="center" indent="1"/>
    </xf>
    <xf numFmtId="0" fontId="42" fillId="25" borderId="13" applyNumberFormat="0" applyProtection="0">
      <alignment horizontal="left" vertical="top" indent="1"/>
    </xf>
    <xf numFmtId="4" fontId="42" fillId="25" borderId="13" applyNumberFormat="0" applyProtection="0">
      <alignment vertical="center"/>
    </xf>
    <xf numFmtId="0" fontId="41" fillId="99" borderId="11" applyNumberFormat="0" applyFont="0" applyAlignment="0" applyProtection="0"/>
    <xf numFmtId="0" fontId="37" fillId="100" borderId="0" applyNumberFormat="0" applyBorder="0" applyAlignment="0" applyProtection="0"/>
    <xf numFmtId="0" fontId="134" fillId="0" borderId="89" applyNumberFormat="0" applyFill="0" applyAlignment="0" applyProtection="0"/>
    <xf numFmtId="0" fontId="107" fillId="0" borderId="0" applyNumberFormat="0" applyFill="0" applyBorder="0" applyAlignment="0" applyProtection="0"/>
    <xf numFmtId="0" fontId="109" fillId="0" borderId="87" applyNumberFormat="0" applyFill="0" applyAlignment="0" applyProtection="0"/>
    <xf numFmtId="0" fontId="33" fillId="105" borderId="0" applyNumberFormat="0" applyBorder="0" applyAlignment="0" applyProtection="0"/>
    <xf numFmtId="0" fontId="91" fillId="104" borderId="0" applyNumberFormat="0" applyBorder="0" applyAlignment="0" applyProtection="0"/>
    <xf numFmtId="0" fontId="91" fillId="103" borderId="0" applyNumberFormat="0" applyBorder="0" applyAlignment="0" applyProtection="0"/>
    <xf numFmtId="175" fontId="41" fillId="0" borderId="0" applyFont="0" applyFill="0" applyBorder="0" applyAlignment="0" applyProtection="0"/>
    <xf numFmtId="0" fontId="31" fillId="92" borderId="3" applyNumberFormat="0" applyAlignment="0" applyProtection="0"/>
    <xf numFmtId="0" fontId="130" fillId="91" borderId="0" applyNumberFormat="0" applyBorder="0" applyAlignment="0" applyProtection="0"/>
    <xf numFmtId="0" fontId="28" fillId="100" borderId="0" applyNumberFormat="0" applyBorder="0" applyAlignment="0" applyProtection="0"/>
    <xf numFmtId="0" fontId="27" fillId="91" borderId="0" applyNumberFormat="0" applyBorder="0" applyAlignment="0" applyProtection="0"/>
    <xf numFmtId="0" fontId="27" fillId="99" borderId="0" applyNumberFormat="0" applyBorder="0" applyAlignment="0" applyProtection="0"/>
    <xf numFmtId="0" fontId="28" fillId="98" borderId="0" applyNumberFormat="0" applyBorder="0" applyAlignment="0" applyProtection="0"/>
    <xf numFmtId="0" fontId="28" fillId="87" borderId="0" applyNumberFormat="0" applyBorder="0" applyAlignment="0" applyProtection="0"/>
    <xf numFmtId="0" fontId="27" fillId="86" borderId="0" applyNumberFormat="0" applyBorder="0" applyAlignment="0" applyProtection="0"/>
    <xf numFmtId="0" fontId="28" fillId="97" borderId="0" applyNumberFormat="0" applyBorder="0" applyAlignment="0" applyProtection="0"/>
    <xf numFmtId="0" fontId="28" fillId="95" borderId="0" applyNumberFormat="0" applyBorder="0" applyAlignment="0" applyProtection="0"/>
    <xf numFmtId="0" fontId="27" fillId="95" borderId="0" applyNumberFormat="0" applyBorder="0" applyAlignment="0" applyProtection="0"/>
    <xf numFmtId="0" fontId="27" fillId="94" borderId="0" applyNumberFormat="0" applyBorder="0" applyAlignment="0" applyProtection="0"/>
    <xf numFmtId="0" fontId="28" fillId="96" borderId="0" applyNumberFormat="0" applyBorder="0" applyAlignment="0" applyProtection="0"/>
    <xf numFmtId="0" fontId="28" fillId="95" borderId="0" applyNumberFormat="0" applyBorder="0" applyAlignment="0" applyProtection="0"/>
    <xf numFmtId="0" fontId="27" fillId="94" borderId="0" applyNumberFormat="0" applyBorder="0" applyAlignment="0" applyProtection="0"/>
    <xf numFmtId="0" fontId="27" fillId="93" borderId="0" applyNumberFormat="0" applyBorder="0" applyAlignment="0" applyProtection="0"/>
    <xf numFmtId="0" fontId="28" fillId="92" borderId="0" applyNumberFormat="0" applyBorder="0" applyAlignment="0" applyProtection="0"/>
    <xf numFmtId="0" fontId="27" fillId="91" borderId="0" applyNumberFormat="0" applyBorder="0" applyAlignment="0" applyProtection="0"/>
    <xf numFmtId="0" fontId="27" fillId="90" borderId="0" applyNumberFormat="0" applyBorder="0" applyAlignment="0" applyProtection="0"/>
    <xf numFmtId="0" fontId="28" fillId="89" borderId="0" applyNumberFormat="0" applyBorder="0" applyAlignment="0" applyProtection="0"/>
    <xf numFmtId="0" fontId="28" fillId="88" borderId="0" applyNumberFormat="0" applyBorder="0" applyAlignment="0" applyProtection="0"/>
    <xf numFmtId="0" fontId="27" fillId="87" borderId="0" applyNumberFormat="0" applyBorder="0" applyAlignment="0" applyProtection="0"/>
    <xf numFmtId="0" fontId="27" fillId="86" borderId="0" applyNumberFormat="0" applyBorder="0" applyAlignment="0" applyProtection="0"/>
    <xf numFmtId="0" fontId="28" fillId="85" borderId="0" applyNumberFormat="0" applyBorder="0" applyAlignment="0" applyProtection="0"/>
    <xf numFmtId="0" fontId="101" fillId="51" borderId="0" applyNumberFormat="0" applyBorder="0" applyAlignment="0" applyProtection="0"/>
    <xf numFmtId="0" fontId="101" fillId="21" borderId="0" applyNumberFormat="0" applyBorder="0" applyAlignment="0" applyProtection="0"/>
    <xf numFmtId="0" fontId="101" fillId="18" borderId="0" applyNumberFormat="0" applyBorder="0" applyAlignment="0" applyProtection="0"/>
    <xf numFmtId="0" fontId="101" fillId="51" borderId="0" applyNumberFormat="0" applyBorder="0" applyAlignment="0" applyProtection="0"/>
    <xf numFmtId="0" fontId="43" fillId="7" borderId="0" applyNumberFormat="0" applyBorder="0" applyAlignment="0" applyProtection="0"/>
    <xf numFmtId="0" fontId="43" fillId="51" borderId="0" applyNumberFormat="0" applyBorder="0" applyAlignment="0" applyProtection="0"/>
    <xf numFmtId="0" fontId="43" fillId="21" borderId="0" applyNumberFormat="0" applyBorder="0" applyAlignment="0" applyProtection="0"/>
    <xf numFmtId="0" fontId="43" fillId="18" borderId="0" applyNumberFormat="0" applyBorder="0" applyAlignment="0" applyProtection="0"/>
    <xf numFmtId="0" fontId="43" fillId="9" borderId="0" applyNumberFormat="0" applyBorder="0" applyAlignment="0" applyProtection="0"/>
    <xf numFmtId="0" fontId="43" fillId="51" borderId="0" applyNumberFormat="0" applyBorder="0" applyAlignment="0" applyProtection="0"/>
    <xf numFmtId="0" fontId="43" fillId="3" borderId="0" applyNumberFormat="0" applyBorder="0" applyAlignment="0" applyProtection="0"/>
    <xf numFmtId="0" fontId="43" fillId="8" borderId="0" applyNumberFormat="0" applyBorder="0" applyAlignment="0" applyProtection="0"/>
    <xf numFmtId="0" fontId="43" fillId="52"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84" borderId="0" applyNumberFormat="0" applyBorder="0" applyAlignment="0" applyProtection="0"/>
    <xf numFmtId="0" fontId="16" fillId="78" borderId="0" applyNumberFormat="0" applyBorder="0" applyAlignment="0" applyProtection="0"/>
    <xf numFmtId="0" fontId="16" fillId="74" borderId="0" applyNumberFormat="0" applyBorder="0" applyAlignment="0" applyProtection="0"/>
    <xf numFmtId="0" fontId="101" fillId="7" borderId="0" applyNumberFormat="0" applyBorder="0" applyAlignment="0" applyProtection="0"/>
    <xf numFmtId="0" fontId="16" fillId="77" borderId="0" applyNumberFormat="0" applyBorder="0" applyAlignment="0" applyProtection="0"/>
    <xf numFmtId="0" fontId="128" fillId="76" borderId="0" applyNumberFormat="0" applyBorder="0" applyAlignment="0" applyProtection="0"/>
    <xf numFmtId="0" fontId="128" fillId="72" borderId="0" applyNumberFormat="0" applyBorder="0" applyAlignment="0" applyProtection="0"/>
    <xf numFmtId="0" fontId="41" fillId="40" borderId="13" applyNumberFormat="0" applyProtection="0">
      <alignment horizontal="left" vertical="center" indent="1"/>
    </xf>
    <xf numFmtId="0" fontId="128" fillId="80" borderId="0" applyNumberFormat="0" applyBorder="0" applyAlignment="0" applyProtection="0"/>
    <xf numFmtId="0" fontId="16" fillId="69" borderId="0" applyNumberFormat="0" applyBorder="0" applyAlignment="0" applyProtection="0"/>
    <xf numFmtId="4" fontId="60" fillId="25" borderId="13" applyNumberFormat="0" applyProtection="0">
      <alignment vertical="center"/>
    </xf>
    <xf numFmtId="0" fontId="128" fillId="60" borderId="0" applyNumberFormat="0" applyBorder="0" applyAlignment="0" applyProtection="0"/>
    <xf numFmtId="0" fontId="133" fillId="100" borderId="2" applyNumberFormat="0" applyAlignment="0" applyProtection="0"/>
    <xf numFmtId="0" fontId="27" fillId="87" borderId="0" applyNumberFormat="0" applyBorder="0" applyAlignment="0" applyProtection="0"/>
    <xf numFmtId="0" fontId="28" fillId="92" borderId="0" applyNumberFormat="0" applyBorder="0" applyAlignment="0" applyProtection="0"/>
    <xf numFmtId="0" fontId="101" fillId="9" borderId="0" applyNumberFormat="0" applyBorder="0" applyAlignment="0" applyProtection="0"/>
    <xf numFmtId="0" fontId="16" fillId="59" borderId="85" applyNumberFormat="0" applyFont="0" applyAlignment="0" applyProtection="0"/>
    <xf numFmtId="0" fontId="16" fillId="73" borderId="0" applyNumberFormat="0" applyBorder="0" applyAlignment="0" applyProtection="0"/>
    <xf numFmtId="0" fontId="16" fillId="70" borderId="0" applyNumberFormat="0" applyBorder="0" applyAlignment="0" applyProtection="0"/>
    <xf numFmtId="0" fontId="16" fillId="66" borderId="0" applyNumberFormat="0" applyBorder="0" applyAlignment="0" applyProtection="0"/>
    <xf numFmtId="0" fontId="113" fillId="0" borderId="0" applyNumberFormat="0" applyFill="0" applyBorder="0" applyAlignment="0" applyProtection="0"/>
    <xf numFmtId="0" fontId="127" fillId="0" borderId="86" applyNumberFormat="0" applyFill="0" applyAlignment="0" applyProtection="0"/>
    <xf numFmtId="0" fontId="120" fillId="56" borderId="81" applyNumberFormat="0" applyAlignment="0" applyProtection="0"/>
    <xf numFmtId="0" fontId="15" fillId="0" borderId="0"/>
    <xf numFmtId="0" fontId="41" fillId="0" borderId="0"/>
    <xf numFmtId="0" fontId="15" fillId="0" borderId="0"/>
    <xf numFmtId="0" fontId="15" fillId="0" borderId="0"/>
    <xf numFmtId="0" fontId="15" fillId="0" borderId="0"/>
    <xf numFmtId="0" fontId="15" fillId="0" borderId="0"/>
    <xf numFmtId="0" fontId="14" fillId="0" borderId="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137"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37" fillId="0" borderId="0" applyFont="0" applyFill="0" applyBorder="0" applyAlignment="0" applyProtection="0"/>
    <xf numFmtId="0" fontId="139" fillId="0" borderId="0"/>
    <xf numFmtId="0" fontId="13" fillId="0" borderId="0"/>
    <xf numFmtId="0" fontId="140" fillId="0" borderId="0"/>
    <xf numFmtId="9" fontId="41" fillId="0" borderId="0" applyFont="0" applyFill="0" applyBorder="0" applyAlignment="0" applyProtection="0"/>
    <xf numFmtId="0" fontId="138" fillId="0" borderId="0"/>
    <xf numFmtId="0" fontId="140" fillId="0" borderId="0"/>
    <xf numFmtId="0" fontId="139" fillId="0" borderId="0"/>
    <xf numFmtId="9" fontId="41" fillId="0" borderId="0" applyFont="0" applyFill="0" applyBorder="0" applyAlignment="0" applyProtection="0"/>
    <xf numFmtId="0" fontId="139" fillId="0" borderId="0"/>
    <xf numFmtId="0" fontId="139" fillId="0" borderId="0"/>
    <xf numFmtId="0" fontId="139"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144" fillId="0" borderId="0" applyNumberFormat="0" applyFill="0" applyBorder="0" applyAlignment="0" applyProtection="0"/>
    <xf numFmtId="0" fontId="12" fillId="0" borderId="0"/>
    <xf numFmtId="0" fontId="11" fillId="0" borderId="0"/>
    <xf numFmtId="0" fontId="10" fillId="0" borderId="0"/>
    <xf numFmtId="0" fontId="9" fillId="0" borderId="0"/>
    <xf numFmtId="0" fontId="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3" fillId="0" borderId="0"/>
    <xf numFmtId="0" fontId="82" fillId="0" borderId="0"/>
    <xf numFmtId="0" fontId="6" fillId="0" borderId="0"/>
    <xf numFmtId="0" fontId="41" fillId="0" borderId="0"/>
    <xf numFmtId="0" fontId="6" fillId="0" borderId="0"/>
    <xf numFmtId="0" fontId="6" fillId="0" borderId="0"/>
    <xf numFmtId="0" fontId="6" fillId="0" borderId="0"/>
    <xf numFmtId="0" fontId="146" fillId="0" borderId="0"/>
    <xf numFmtId="0" fontId="146" fillId="0" borderId="0"/>
    <xf numFmtId="0" fontId="5" fillId="0" borderId="0"/>
    <xf numFmtId="0" fontId="5" fillId="0" borderId="0"/>
    <xf numFmtId="0" fontId="5" fillId="0" borderId="0"/>
    <xf numFmtId="0" fontId="5" fillId="0" borderId="0"/>
    <xf numFmtId="0" fontId="5" fillId="0" borderId="0"/>
    <xf numFmtId="0" fontId="146" fillId="0" borderId="0"/>
    <xf numFmtId="43" fontId="174" fillId="0" borderId="0" applyFont="0" applyFill="0" applyBorder="0" applyAlignment="0" applyProtection="0"/>
    <xf numFmtId="9" fontId="174" fillId="0" borderId="0" applyFont="0" applyFill="0" applyBorder="0" applyAlignment="0" applyProtection="0"/>
    <xf numFmtId="44" fontId="17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177"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cellStyleXfs>
  <cellXfs count="1338">
    <xf numFmtId="0" fontId="0" fillId="0" borderId="0" xfId="0"/>
    <xf numFmtId="0" fontId="41" fillId="0" borderId="9" xfId="0" applyFont="1" applyBorder="1"/>
    <xf numFmtId="0" fontId="87" fillId="0" borderId="0" xfId="0" applyFont="1"/>
    <xf numFmtId="9" fontId="41" fillId="0" borderId="9" xfId="0" applyNumberFormat="1" applyFont="1" applyBorder="1"/>
    <xf numFmtId="0" fontId="0" fillId="0" borderId="0" xfId="0"/>
    <xf numFmtId="0" fontId="0" fillId="0" borderId="0" xfId="0" applyAlignment="1">
      <alignment horizontal="center"/>
    </xf>
    <xf numFmtId="0" fontId="44" fillId="0" borderId="24" xfId="0" applyFont="1" applyBorder="1"/>
    <xf numFmtId="0" fontId="44" fillId="47" borderId="73" xfId="127" applyFont="1" applyFill="1" applyBorder="1"/>
    <xf numFmtId="0" fontId="44" fillId="47" borderId="74" xfId="127" applyFont="1" applyFill="1" applyBorder="1"/>
    <xf numFmtId="164" fontId="41" fillId="0" borderId="24" xfId="46772" applyNumberFormat="1" applyFont="1" applyFill="1" applyBorder="1"/>
    <xf numFmtId="164" fontId="41" fillId="0" borderId="9" xfId="46772" applyNumberFormat="1" applyFont="1" applyFill="1" applyBorder="1"/>
    <xf numFmtId="164" fontId="41" fillId="0" borderId="24" xfId="46742" applyNumberFormat="1" applyFont="1" applyFill="1" applyBorder="1"/>
    <xf numFmtId="164" fontId="41" fillId="0" borderId="9" xfId="46742" applyNumberFormat="1" applyFont="1" applyFill="1" applyBorder="1"/>
    <xf numFmtId="164" fontId="41" fillId="0" borderId="24" xfId="46769" applyNumberFormat="1" applyFont="1" applyFill="1" applyBorder="1"/>
    <xf numFmtId="164" fontId="41" fillId="0" borderId="9" xfId="46769" applyNumberFormat="1" applyFont="1" applyFill="1" applyBorder="1"/>
    <xf numFmtId="164" fontId="41" fillId="0" borderId="24" xfId="46745" applyNumberFormat="1" applyFont="1" applyFill="1" applyBorder="1"/>
    <xf numFmtId="164" fontId="41" fillId="0" borderId="9" xfId="46745" applyNumberFormat="1" applyFont="1" applyFill="1" applyBorder="1"/>
    <xf numFmtId="164" fontId="41" fillId="0" borderId="24" xfId="46765" applyNumberFormat="1" applyFont="1" applyFill="1" applyBorder="1"/>
    <xf numFmtId="164" fontId="41" fillId="0" borderId="9" xfId="46765" applyNumberFormat="1" applyFont="1" applyFill="1" applyBorder="1"/>
    <xf numFmtId="164" fontId="41" fillId="0" borderId="24" xfId="46747" applyNumberFormat="1" applyFont="1" applyFill="1" applyBorder="1"/>
    <xf numFmtId="164" fontId="41" fillId="0" borderId="9" xfId="46747" applyNumberFormat="1" applyFont="1" applyFill="1" applyBorder="1"/>
    <xf numFmtId="164" fontId="41" fillId="0" borderId="24" xfId="46763" applyNumberFormat="1" applyFont="1" applyFill="1" applyBorder="1"/>
    <xf numFmtId="164" fontId="41" fillId="0" borderId="9" xfId="46763" applyNumberFormat="1" applyFont="1" applyFill="1" applyBorder="1"/>
    <xf numFmtId="164" fontId="41" fillId="0" borderId="24" xfId="46750" applyNumberFormat="1" applyFont="1" applyFill="1" applyBorder="1"/>
    <xf numFmtId="164" fontId="41" fillId="0" borderId="9" xfId="46750" applyNumberFormat="1" applyFont="1" applyFill="1" applyBorder="1"/>
    <xf numFmtId="164" fontId="41" fillId="0" borderId="24" xfId="46761" applyNumberFormat="1" applyFont="1" applyFill="1" applyBorder="1"/>
    <xf numFmtId="164" fontId="41" fillId="0" borderId="0" xfId="46754" applyNumberFormat="1" applyFont="1" applyFill="1" applyBorder="1"/>
    <xf numFmtId="171" fontId="41" fillId="0" borderId="38" xfId="182" applyNumberFormat="1" applyFont="1" applyBorder="1"/>
    <xf numFmtId="164" fontId="41" fillId="45" borderId="24" xfId="34" applyNumberFormat="1" applyFont="1" applyFill="1" applyBorder="1"/>
    <xf numFmtId="164" fontId="41" fillId="45" borderId="9" xfId="34" applyNumberFormat="1" applyFont="1" applyFill="1" applyBorder="1"/>
    <xf numFmtId="39" fontId="41" fillId="45" borderId="9" xfId="34" applyNumberFormat="1" applyFont="1" applyFill="1" applyBorder="1"/>
    <xf numFmtId="164" fontId="41" fillId="0" borderId="24" xfId="34" applyNumberFormat="1" applyFont="1" applyBorder="1"/>
    <xf numFmtId="164" fontId="41" fillId="0" borderId="9" xfId="34" applyNumberFormat="1" applyFont="1" applyBorder="1"/>
    <xf numFmtId="44" fontId="41" fillId="0" borderId="9" xfId="698" applyFont="1" applyBorder="1"/>
    <xf numFmtId="164" fontId="41" fillId="0" borderId="0" xfId="34" applyNumberFormat="1" applyFont="1" applyFill="1"/>
    <xf numFmtId="44" fontId="41" fillId="0" borderId="0" xfId="698" applyFont="1" applyFill="1"/>
    <xf numFmtId="178" fontId="41" fillId="0" borderId="54" xfId="504" applyNumberFormat="1" applyFont="1" applyFill="1" applyBorder="1" applyAlignment="1">
      <alignment vertical="center" wrapText="1"/>
    </xf>
    <xf numFmtId="178" fontId="41" fillId="0" borderId="18" xfId="504" applyNumberFormat="1" applyFont="1" applyFill="1" applyBorder="1" applyAlignment="1">
      <alignment vertical="center" wrapText="1"/>
    </xf>
    <xf numFmtId="178" fontId="41" fillId="0" borderId="25" xfId="504" applyNumberFormat="1" applyFont="1" applyFill="1" applyBorder="1" applyAlignment="1">
      <alignment vertical="center"/>
    </xf>
    <xf numFmtId="178" fontId="41" fillId="0" borderId="24" xfId="504" applyNumberFormat="1" applyFont="1" applyFill="1" applyBorder="1" applyAlignment="1">
      <alignment vertical="center"/>
    </xf>
    <xf numFmtId="178" fontId="41" fillId="0" borderId="37" xfId="504" applyNumberFormat="1" applyFont="1" applyFill="1" applyBorder="1" applyAlignment="1">
      <alignment vertical="center" wrapText="1"/>
    </xf>
    <xf numFmtId="178" fontId="41" fillId="0" borderId="36" xfId="504" applyNumberFormat="1" applyFont="1" applyFill="1" applyBorder="1" applyAlignment="1">
      <alignment vertical="center"/>
    </xf>
    <xf numFmtId="178" fontId="41" fillId="0" borderId="36" xfId="504" applyNumberFormat="1" applyFont="1" applyFill="1" applyBorder="1" applyAlignment="1">
      <alignment vertical="center" wrapText="1"/>
    </xf>
    <xf numFmtId="178" fontId="41" fillId="0" borderId="38" xfId="504" applyNumberFormat="1" applyFont="1" applyFill="1" applyBorder="1" applyAlignment="1">
      <alignment vertical="center"/>
    </xf>
    <xf numFmtId="164" fontId="41" fillId="45" borderId="38" xfId="34" applyNumberFormat="1" applyFont="1" applyFill="1" applyBorder="1"/>
    <xf numFmtId="164" fontId="41" fillId="0" borderId="9" xfId="46754" applyNumberFormat="1" applyFont="1" applyFill="1" applyBorder="1"/>
    <xf numFmtId="164" fontId="41" fillId="0" borderId="38" xfId="46763" applyNumberFormat="1" applyFont="1" applyFill="1" applyBorder="1"/>
    <xf numFmtId="164" fontId="41" fillId="0" borderId="41" xfId="46763" applyNumberFormat="1" applyFont="1" applyFill="1" applyBorder="1"/>
    <xf numFmtId="0" fontId="41" fillId="0" borderId="0" xfId="0" applyFont="1"/>
    <xf numFmtId="0" fontId="41" fillId="46" borderId="0" xfId="0" applyFont="1" applyFill="1"/>
    <xf numFmtId="0" fontId="44" fillId="47" borderId="52" xfId="127" applyFont="1" applyFill="1" applyBorder="1"/>
    <xf numFmtId="165" fontId="41" fillId="0" borderId="29" xfId="698" applyNumberFormat="1" applyFont="1" applyFill="1" applyBorder="1" applyAlignment="1">
      <alignment horizontal="right" vertical="top"/>
    </xf>
    <xf numFmtId="165" fontId="41" fillId="0" borderId="38" xfId="698" applyNumberFormat="1" applyFont="1" applyFill="1" applyBorder="1" applyAlignment="1">
      <alignment horizontal="right" vertical="top"/>
    </xf>
    <xf numFmtId="0" fontId="41" fillId="0" borderId="0" xfId="0" applyFont="1" applyAlignment="1">
      <alignment horizontal="left" vertical="center"/>
    </xf>
    <xf numFmtId="165" fontId="41" fillId="47" borderId="18" xfId="698" applyNumberFormat="1" applyFont="1" applyFill="1" applyBorder="1" applyAlignment="1">
      <alignment horizontal="right" vertical="top"/>
    </xf>
    <xf numFmtId="165" fontId="41" fillId="47" borderId="26" xfId="698" applyNumberFormat="1" applyFont="1" applyFill="1" applyBorder="1" applyAlignment="1">
      <alignment horizontal="right" vertical="top"/>
    </xf>
    <xf numFmtId="0" fontId="41" fillId="47" borderId="93" xfId="0" quotePrefix="1" applyFont="1" applyFill="1" applyBorder="1" applyAlignment="1">
      <alignment horizontal="left" vertical="top" wrapText="1"/>
    </xf>
    <xf numFmtId="0" fontId="147" fillId="0" borderId="24" xfId="122" applyFont="1" applyBorder="1"/>
    <xf numFmtId="3" fontId="147" fillId="47" borderId="9" xfId="34" applyNumberFormat="1" applyFont="1" applyFill="1" applyBorder="1" applyAlignment="1"/>
    <xf numFmtId="9" fontId="147" fillId="0" borderId="37" xfId="192" applyFont="1" applyFill="1" applyBorder="1"/>
    <xf numFmtId="164" fontId="41" fillId="0" borderId="20" xfId="46754" applyNumberFormat="1" applyFont="1" applyFill="1" applyBorder="1"/>
    <xf numFmtId="164" fontId="41" fillId="0" borderId="98" xfId="46754" applyNumberFormat="1" applyFont="1" applyBorder="1"/>
    <xf numFmtId="164" fontId="41" fillId="0" borderId="62" xfId="46754" applyNumberFormat="1" applyFont="1" applyBorder="1"/>
    <xf numFmtId="164" fontId="41" fillId="0" borderId="0" xfId="46754" applyNumberFormat="1" applyFont="1" applyBorder="1"/>
    <xf numFmtId="164" fontId="41" fillId="0" borderId="38" xfId="46754" applyNumberFormat="1" applyFont="1" applyBorder="1"/>
    <xf numFmtId="164" fontId="41" fillId="0" borderId="20" xfId="46754" applyNumberFormat="1" applyFont="1" applyBorder="1"/>
    <xf numFmtId="165" fontId="41" fillId="0" borderId="38" xfId="698" applyNumberFormat="1" applyFont="1" applyFill="1" applyBorder="1" applyAlignment="1">
      <alignment horizontal="right" vertical="center"/>
    </xf>
    <xf numFmtId="0" fontId="82" fillId="0" borderId="47" xfId="123" applyFont="1" applyBorder="1"/>
    <xf numFmtId="165" fontId="44" fillId="0" borderId="34" xfId="46807" applyNumberFormat="1" applyFont="1" applyFill="1" applyBorder="1" applyAlignment="1">
      <alignment vertical="center"/>
    </xf>
    <xf numFmtId="165" fontId="44" fillId="0" borderId="33" xfId="46807" applyNumberFormat="1" applyFont="1" applyFill="1" applyBorder="1" applyAlignment="1">
      <alignment vertical="center"/>
    </xf>
    <xf numFmtId="165" fontId="44" fillId="0" borderId="35" xfId="46807" applyNumberFormat="1" applyFont="1" applyFill="1" applyBorder="1" applyAlignment="1">
      <alignment vertical="center"/>
    </xf>
    <xf numFmtId="165" fontId="41" fillId="0" borderId="24" xfId="698" applyNumberFormat="1" applyFont="1" applyFill="1" applyBorder="1" applyAlignment="1">
      <alignment horizontal="right" vertical="center"/>
    </xf>
    <xf numFmtId="9" fontId="41" fillId="0" borderId="38" xfId="192" applyFont="1" applyFill="1" applyBorder="1" applyAlignment="1">
      <alignment vertical="center"/>
    </xf>
    <xf numFmtId="3" fontId="147" fillId="47" borderId="19" xfId="34" applyNumberFormat="1" applyFont="1" applyFill="1" applyBorder="1" applyAlignment="1"/>
    <xf numFmtId="3" fontId="0" fillId="0" borderId="0" xfId="0" applyNumberFormat="1"/>
    <xf numFmtId="178" fontId="41" fillId="0" borderId="57" xfId="504" applyNumberFormat="1" applyFont="1" applyFill="1" applyBorder="1" applyAlignment="1">
      <alignment vertical="center"/>
    </xf>
    <xf numFmtId="165" fontId="41" fillId="0" borderId="0" xfId="698" applyNumberFormat="1" applyFont="1" applyFill="1" applyBorder="1" applyAlignment="1">
      <alignment horizontal="right" vertical="center"/>
    </xf>
    <xf numFmtId="164" fontId="44" fillId="0" borderId="9" xfId="34" applyNumberFormat="1" applyFont="1" applyBorder="1"/>
    <xf numFmtId="165" fontId="44" fillId="0" borderId="9" xfId="698" applyNumberFormat="1" applyFont="1" applyBorder="1"/>
    <xf numFmtId="0" fontId="41" fillId="0" borderId="0" xfId="127"/>
    <xf numFmtId="171" fontId="0" fillId="0" borderId="0" xfId="182" applyNumberFormat="1" applyFont="1"/>
    <xf numFmtId="49" fontId="45" fillId="0" borderId="0" xfId="127" quotePrefix="1" applyNumberFormat="1" applyFont="1"/>
    <xf numFmtId="0" fontId="41" fillId="0" borderId="0" xfId="0" applyFont="1" applyAlignment="1">
      <alignment horizontal="center"/>
    </xf>
    <xf numFmtId="0" fontId="44" fillId="0" borderId="0" xfId="0" applyFont="1"/>
    <xf numFmtId="9" fontId="41" fillId="0" borderId="20" xfId="182" applyFont="1" applyFill="1" applyBorder="1"/>
    <xf numFmtId="171" fontId="41" fillId="0" borderId="0" xfId="182" applyNumberFormat="1" applyFont="1"/>
    <xf numFmtId="165" fontId="41" fillId="47" borderId="9" xfId="698" applyNumberFormat="1" applyFont="1" applyFill="1" applyBorder="1" applyAlignment="1">
      <alignment horizontal="right" vertical="top"/>
    </xf>
    <xf numFmtId="0" fontId="44" fillId="0" borderId="73" xfId="127" applyFont="1" applyBorder="1"/>
    <xf numFmtId="0" fontId="44" fillId="0" borderId="74" xfId="127" applyFont="1" applyBorder="1"/>
    <xf numFmtId="0" fontId="44" fillId="0" borderId="60" xfId="127" applyFont="1" applyBorder="1" applyAlignment="1">
      <alignment horizontal="center"/>
    </xf>
    <xf numFmtId="0" fontId="44" fillId="0" borderId="19" xfId="127" applyFont="1" applyBorder="1" applyAlignment="1">
      <alignment horizontal="center"/>
    </xf>
    <xf numFmtId="0" fontId="44" fillId="0" borderId="72" xfId="127" applyFont="1" applyBorder="1" applyAlignment="1">
      <alignment horizontal="center"/>
    </xf>
    <xf numFmtId="0" fontId="44" fillId="0" borderId="92" xfId="127" applyFont="1" applyBorder="1"/>
    <xf numFmtId="0" fontId="41" fillId="0" borderId="24" xfId="127" applyBorder="1"/>
    <xf numFmtId="0" fontId="41" fillId="0" borderId="9" xfId="127" applyBorder="1"/>
    <xf numFmtId="0" fontId="41" fillId="0" borderId="38" xfId="127" applyBorder="1"/>
    <xf numFmtId="0" fontId="41" fillId="0" borderId="104" xfId="127" applyBorder="1"/>
    <xf numFmtId="0" fontId="41" fillId="0" borderId="105" xfId="127" applyBorder="1"/>
    <xf numFmtId="165" fontId="41" fillId="0" borderId="24" xfId="127" applyNumberFormat="1" applyBorder="1" applyAlignment="1">
      <alignment vertical="center"/>
    </xf>
    <xf numFmtId="165" fontId="41" fillId="0" borderId="9" xfId="127" applyNumberFormat="1" applyBorder="1" applyAlignment="1">
      <alignment vertical="center"/>
    </xf>
    <xf numFmtId="9" fontId="41" fillId="0" borderId="24" xfId="127" applyNumberFormat="1" applyBorder="1" applyAlignment="1">
      <alignment vertical="center"/>
    </xf>
    <xf numFmtId="9" fontId="44" fillId="0" borderId="33" xfId="127" applyNumberFormat="1" applyFont="1" applyBorder="1" applyAlignment="1">
      <alignment vertical="center"/>
    </xf>
    <xf numFmtId="9" fontId="44" fillId="0" borderId="102" xfId="127" applyNumberFormat="1" applyFont="1" applyBorder="1" applyAlignment="1">
      <alignment vertical="center"/>
    </xf>
    <xf numFmtId="42" fontId="41" fillId="47" borderId="4" xfId="0" applyNumberFormat="1" applyFont="1" applyFill="1" applyBorder="1"/>
    <xf numFmtId="0" fontId="44" fillId="47" borderId="60" xfId="127" applyFont="1" applyFill="1" applyBorder="1" applyAlignment="1">
      <alignment horizontal="center"/>
    </xf>
    <xf numFmtId="0" fontId="44" fillId="47" borderId="19" xfId="127" applyFont="1" applyFill="1" applyBorder="1" applyAlignment="1">
      <alignment horizontal="center"/>
    </xf>
    <xf numFmtId="0" fontId="149" fillId="47" borderId="72" xfId="127" applyFont="1" applyFill="1" applyBorder="1" applyAlignment="1">
      <alignment horizontal="center"/>
    </xf>
    <xf numFmtId="0" fontId="149" fillId="47" borderId="60" xfId="127" applyFont="1" applyFill="1" applyBorder="1" applyAlignment="1">
      <alignment horizontal="center"/>
    </xf>
    <xf numFmtId="0" fontId="149" fillId="47" borderId="19" xfId="127" applyFont="1" applyFill="1" applyBorder="1" applyAlignment="1">
      <alignment horizontal="center"/>
    </xf>
    <xf numFmtId="0" fontId="149" fillId="47" borderId="22" xfId="127" applyFont="1" applyFill="1" applyBorder="1" applyAlignment="1">
      <alignment horizontal="center"/>
    </xf>
    <xf numFmtId="0" fontId="44" fillId="0" borderId="9" xfId="0" applyFont="1" applyBorder="1"/>
    <xf numFmtId="164" fontId="41" fillId="0" borderId="21" xfId="46772" applyNumberFormat="1" applyFont="1" applyFill="1" applyBorder="1"/>
    <xf numFmtId="164" fontId="41" fillId="45" borderId="21" xfId="34" applyNumberFormat="1" applyFont="1" applyFill="1" applyBorder="1"/>
    <xf numFmtId="164" fontId="41" fillId="0" borderId="21" xfId="34" applyNumberFormat="1" applyFont="1" applyBorder="1"/>
    <xf numFmtId="164" fontId="41" fillId="0" borderId="21" xfId="46769" applyNumberFormat="1" applyFont="1" applyFill="1" applyBorder="1"/>
    <xf numFmtId="164" fontId="41" fillId="0" borderId="21" xfId="46745" applyNumberFormat="1" applyFont="1" applyFill="1" applyBorder="1"/>
    <xf numFmtId="164" fontId="41" fillId="0" borderId="21" xfId="46750" applyNumberFormat="1" applyFont="1" applyFill="1" applyBorder="1"/>
    <xf numFmtId="0" fontId="44" fillId="47" borderId="93" xfId="127" applyFont="1" applyFill="1" applyBorder="1"/>
    <xf numFmtId="0" fontId="44" fillId="47" borderId="33" xfId="127" applyFont="1" applyFill="1" applyBorder="1" applyAlignment="1">
      <alignment horizontal="center"/>
    </xf>
    <xf numFmtId="0" fontId="44" fillId="47" borderId="34" xfId="127" applyFont="1" applyFill="1" applyBorder="1" applyAlignment="1">
      <alignment horizontal="center"/>
    </xf>
    <xf numFmtId="0" fontId="44" fillId="47" borderId="35" xfId="127" applyFont="1" applyFill="1" applyBorder="1" applyAlignment="1">
      <alignment horizontal="center"/>
    </xf>
    <xf numFmtId="0" fontId="0" fillId="47" borderId="9" xfId="0" applyFill="1" applyBorder="1"/>
    <xf numFmtId="0" fontId="44" fillId="47" borderId="9" xfId="0" applyFont="1" applyFill="1" applyBorder="1" applyAlignment="1">
      <alignment wrapText="1"/>
    </xf>
    <xf numFmtId="165" fontId="44" fillId="47" borderId="9" xfId="698" applyNumberFormat="1" applyFont="1" applyFill="1" applyBorder="1" applyAlignment="1">
      <alignment horizontal="right" vertical="top"/>
    </xf>
    <xf numFmtId="0" fontId="44" fillId="47" borderId="9" xfId="0" applyFont="1" applyFill="1" applyBorder="1" applyAlignment="1">
      <alignment horizontal="right"/>
    </xf>
    <xf numFmtId="42" fontId="41" fillId="0" borderId="9" xfId="0" applyNumberFormat="1" applyFont="1" applyBorder="1"/>
    <xf numFmtId="9" fontId="41" fillId="47" borderId="4" xfId="0" applyNumberFormat="1" applyFont="1" applyFill="1" applyBorder="1"/>
    <xf numFmtId="9" fontId="41" fillId="47" borderId="75" xfId="0" applyNumberFormat="1" applyFont="1" applyFill="1" applyBorder="1"/>
    <xf numFmtId="0" fontId="44" fillId="0" borderId="9" xfId="0" applyFont="1" applyBorder="1" applyAlignment="1">
      <alignment wrapText="1"/>
    </xf>
    <xf numFmtId="42" fontId="44" fillId="0" borderId="9" xfId="0" applyNumberFormat="1" applyFont="1" applyBorder="1" applyAlignment="1">
      <alignment vertical="center"/>
    </xf>
    <xf numFmtId="165" fontId="41" fillId="47" borderId="18" xfId="698" applyNumberFormat="1" applyFont="1" applyFill="1" applyBorder="1" applyAlignment="1">
      <alignment horizontal="right" vertical="center"/>
    </xf>
    <xf numFmtId="9" fontId="44" fillId="0" borderId="9" xfId="0" applyNumberFormat="1" applyFont="1" applyBorder="1" applyAlignment="1">
      <alignment vertical="center"/>
    </xf>
    <xf numFmtId="0" fontId="48" fillId="0" borderId="0" xfId="122" applyFont="1"/>
    <xf numFmtId="0" fontId="41" fillId="0" borderId="9" xfId="122" quotePrefix="1" applyBorder="1" applyAlignment="1">
      <alignment horizontal="left" wrapText="1"/>
    </xf>
    <xf numFmtId="0" fontId="41" fillId="45" borderId="9" xfId="122" applyFill="1" applyBorder="1" applyAlignment="1">
      <alignment horizontal="center" wrapText="1"/>
    </xf>
    <xf numFmtId="0" fontId="41" fillId="0" borderId="9" xfId="122" applyBorder="1" applyAlignment="1">
      <alignment horizontal="left" wrapText="1"/>
    </xf>
    <xf numFmtId="44" fontId="41" fillId="45" borderId="9" xfId="59" applyFont="1" applyFill="1" applyBorder="1" applyAlignment="1">
      <alignment wrapText="1"/>
    </xf>
    <xf numFmtId="165" fontId="48" fillId="0" borderId="0" xfId="122" applyNumberFormat="1" applyFont="1"/>
    <xf numFmtId="0" fontId="41" fillId="0" borderId="9" xfId="122" applyBorder="1" applyAlignment="1">
      <alignment horizontal="left" vertical="top" wrapText="1"/>
    </xf>
    <xf numFmtId="0" fontId="41" fillId="0" borderId="9" xfId="122" quotePrefix="1" applyBorder="1" applyAlignment="1">
      <alignment horizontal="left" vertical="top" wrapText="1"/>
    </xf>
    <xf numFmtId="42" fontId="44" fillId="0" borderId="9" xfId="0" applyNumberFormat="1" applyFont="1" applyBorder="1"/>
    <xf numFmtId="0" fontId="41" fillId="0" borderId="9" xfId="122" applyBorder="1" applyAlignment="1">
      <alignment horizontal="justify" vertical="top" wrapText="1"/>
    </xf>
    <xf numFmtId="0" fontId="82" fillId="0" borderId="0" xfId="0" applyFont="1"/>
    <xf numFmtId="2" fontId="0" fillId="0" borderId="0" xfId="0" applyNumberFormat="1"/>
    <xf numFmtId="0" fontId="45" fillId="47" borderId="106" xfId="122" applyFont="1" applyFill="1" applyBorder="1" applyAlignment="1">
      <alignment horizontal="center" vertical="center" wrapText="1"/>
    </xf>
    <xf numFmtId="0" fontId="45" fillId="0" borderId="28" xfId="122" applyFont="1" applyBorder="1" applyAlignment="1">
      <alignment horizontal="center"/>
    </xf>
    <xf numFmtId="3" fontId="45" fillId="0" borderId="33" xfId="122" applyNumberFormat="1" applyFont="1" applyBorder="1" applyAlignment="1">
      <alignment horizontal="center" vertical="center"/>
    </xf>
    <xf numFmtId="3" fontId="45" fillId="0" borderId="71" xfId="122" applyNumberFormat="1" applyFont="1" applyBorder="1" applyAlignment="1">
      <alignment horizontal="center" vertical="center"/>
    </xf>
    <xf numFmtId="3" fontId="45" fillId="0" borderId="93" xfId="122" applyNumberFormat="1" applyFont="1" applyBorder="1" applyAlignment="1">
      <alignment horizontal="center" vertical="center"/>
    </xf>
    <xf numFmtId="3" fontId="45" fillId="0" borderId="115" xfId="122" applyNumberFormat="1" applyFont="1" applyBorder="1" applyAlignment="1">
      <alignment horizontal="center" vertical="center"/>
    </xf>
    <xf numFmtId="171" fontId="45" fillId="0" borderId="71" xfId="122" applyNumberFormat="1" applyFont="1" applyBorder="1" applyAlignment="1">
      <alignment horizontal="center" vertical="center"/>
    </xf>
    <xf numFmtId="0" fontId="84" fillId="0" borderId="0" xfId="122" applyFont="1" applyAlignment="1">
      <alignment horizontal="center"/>
    </xf>
    <xf numFmtId="3" fontId="85" fillId="0" borderId="0" xfId="122" applyNumberFormat="1" applyFont="1"/>
    <xf numFmtId="3" fontId="85" fillId="0" borderId="0" xfId="122" applyNumberFormat="1" applyFont="1" applyAlignment="1">
      <alignment horizontal="center"/>
    </xf>
    <xf numFmtId="0" fontId="85" fillId="0" borderId="0" xfId="122" applyFont="1"/>
    <xf numFmtId="0" fontId="153" fillId="0" borderId="0" xfId="122" applyFont="1"/>
    <xf numFmtId="0" fontId="53" fillId="0" borderId="0" xfId="122" applyFont="1"/>
    <xf numFmtId="3" fontId="53" fillId="0" borderId="0" xfId="122" applyNumberFormat="1" applyFont="1"/>
    <xf numFmtId="0" fontId="154" fillId="0" borderId="0" xfId="0" applyFont="1"/>
    <xf numFmtId="0" fontId="53" fillId="0" borderId="0" xfId="0" applyFont="1"/>
    <xf numFmtId="0" fontId="86" fillId="0" borderId="0" xfId="122" applyFont="1"/>
    <xf numFmtId="0" fontId="41" fillId="0" borderId="0" xfId="122"/>
    <xf numFmtId="0" fontId="41" fillId="0" borderId="0" xfId="127" applyProtection="1">
      <protection locked="0"/>
    </xf>
    <xf numFmtId="0" fontId="44" fillId="47" borderId="33" xfId="122" applyFont="1" applyFill="1" applyBorder="1" applyAlignment="1">
      <alignment horizontal="center" vertical="center" wrapText="1"/>
    </xf>
    <xf numFmtId="3" fontId="44" fillId="47" borderId="34" xfId="122" applyNumberFormat="1" applyFont="1" applyFill="1" applyBorder="1" applyAlignment="1">
      <alignment horizontal="center" vertical="center" wrapText="1"/>
    </xf>
    <xf numFmtId="0" fontId="44" fillId="47" borderId="34" xfId="122" applyFont="1" applyFill="1" applyBorder="1" applyAlignment="1">
      <alignment horizontal="center" vertical="center" wrapText="1"/>
    </xf>
    <xf numFmtId="0" fontId="44" fillId="47" borderId="35" xfId="122" applyFont="1" applyFill="1" applyBorder="1" applyAlignment="1">
      <alignment horizontal="center" vertical="center" wrapText="1"/>
    </xf>
    <xf numFmtId="181" fontId="44" fillId="0" borderId="36" xfId="122" applyNumberFormat="1" applyFont="1" applyBorder="1" applyAlignment="1">
      <alignment horizontal="left"/>
    </xf>
    <xf numFmtId="3" fontId="41" fillId="0" borderId="18" xfId="122" applyNumberFormat="1" applyBorder="1" applyAlignment="1">
      <alignment horizontal="center" vertical="center"/>
    </xf>
    <xf numFmtId="171" fontId="41" fillId="0" borderId="18" xfId="122" applyNumberFormat="1" applyBorder="1" applyAlignment="1">
      <alignment horizontal="center" vertical="center"/>
    </xf>
    <xf numFmtId="171" fontId="41" fillId="0" borderId="37" xfId="122" applyNumberFormat="1" applyBorder="1" applyAlignment="1">
      <alignment horizontal="center" vertical="center"/>
    </xf>
    <xf numFmtId="181" fontId="44" fillId="0" borderId="24" xfId="122" applyNumberFormat="1" applyFont="1" applyBorder="1" applyAlignment="1">
      <alignment horizontal="left"/>
    </xf>
    <xf numFmtId="3" fontId="41" fillId="0" borderId="9" xfId="122" applyNumberFormat="1" applyBorder="1" applyAlignment="1">
      <alignment horizontal="center" vertical="center"/>
    </xf>
    <xf numFmtId="181" fontId="44" fillId="0" borderId="60" xfId="122" applyNumberFormat="1" applyFont="1" applyBorder="1" applyAlignment="1">
      <alignment horizontal="left"/>
    </xf>
    <xf numFmtId="3" fontId="41" fillId="0" borderId="19" xfId="122" applyNumberFormat="1" applyBorder="1" applyAlignment="1">
      <alignment horizontal="center" vertical="center"/>
    </xf>
    <xf numFmtId="0" fontId="44" fillId="0" borderId="71" xfId="122" applyFont="1" applyBorder="1" applyAlignment="1">
      <alignment horizontal="center"/>
    </xf>
    <xf numFmtId="3" fontId="44" fillId="0" borderId="71" xfId="122" applyNumberFormat="1" applyFont="1" applyBorder="1" applyAlignment="1">
      <alignment horizontal="center" vertical="center"/>
    </xf>
    <xf numFmtId="171" fontId="44" fillId="0" borderId="71" xfId="122" applyNumberFormat="1" applyFont="1" applyBorder="1" applyAlignment="1">
      <alignment horizontal="center" vertical="center"/>
    </xf>
    <xf numFmtId="0" fontId="44" fillId="0" borderId="0" xfId="122" applyFont="1" applyAlignment="1">
      <alignment horizontal="center"/>
    </xf>
    <xf numFmtId="3" fontId="44" fillId="0" borderId="0" xfId="122" applyNumberFormat="1" applyFont="1" applyAlignment="1">
      <alignment horizontal="right"/>
    </xf>
    <xf numFmtId="10" fontId="44" fillId="0" borderId="0" xfId="122" applyNumberFormat="1" applyFont="1" applyAlignment="1">
      <alignment horizontal="right"/>
    </xf>
    <xf numFmtId="0" fontId="41" fillId="0" borderId="0" xfId="0" applyFont="1" applyAlignment="1">
      <alignment vertical="center"/>
    </xf>
    <xf numFmtId="171" fontId="41" fillId="0" borderId="0" xfId="182" applyNumberFormat="1" applyFont="1" applyAlignment="1">
      <alignment vertical="center"/>
    </xf>
    <xf numFmtId="0" fontId="41" fillId="0" borderId="0" xfId="2802" applyAlignment="1">
      <alignment vertical="center" wrapText="1"/>
    </xf>
    <xf numFmtId="0" fontId="41" fillId="0" borderId="0" xfId="2802" applyAlignment="1">
      <alignment wrapText="1"/>
    </xf>
    <xf numFmtId="0" fontId="44" fillId="0" borderId="0" xfId="122" applyFont="1"/>
    <xf numFmtId="3" fontId="41" fillId="0" borderId="0" xfId="122" applyNumberFormat="1"/>
    <xf numFmtId="3" fontId="41" fillId="0" borderId="107" xfId="122" applyNumberFormat="1" applyBorder="1" applyAlignment="1">
      <alignment horizontal="center" vertical="center"/>
    </xf>
    <xf numFmtId="10" fontId="41" fillId="0" borderId="0" xfId="182" applyNumberFormat="1" applyFont="1"/>
    <xf numFmtId="0" fontId="41" fillId="0" borderId="0" xfId="46833" applyFont="1"/>
    <xf numFmtId="0" fontId="48" fillId="0" borderId="0" xfId="0" applyFont="1"/>
    <xf numFmtId="0" fontId="44" fillId="47" borderId="31" xfId="0" applyFont="1" applyFill="1" applyBorder="1" applyAlignment="1">
      <alignment horizontal="center" vertical="center" wrapText="1"/>
    </xf>
    <xf numFmtId="0" fontId="44" fillId="47" borderId="30" xfId="0" applyFont="1" applyFill="1" applyBorder="1" applyAlignment="1">
      <alignment horizontal="center" vertical="center" wrapText="1"/>
    </xf>
    <xf numFmtId="0" fontId="44" fillId="47" borderId="29" xfId="0" applyFont="1" applyFill="1" applyBorder="1" applyAlignment="1">
      <alignment horizontal="center" vertical="center" wrapText="1"/>
    </xf>
    <xf numFmtId="0" fontId="158" fillId="0" borderId="0" xfId="0" applyFont="1" applyAlignment="1">
      <alignment vertical="center"/>
    </xf>
    <xf numFmtId="0" fontId="41" fillId="0" borderId="24" xfId="0" applyFont="1" applyBorder="1" applyAlignment="1">
      <alignment horizontal="right" vertical="center" wrapText="1"/>
    </xf>
    <xf numFmtId="164" fontId="0" fillId="0" borderId="0" xfId="0" applyNumberFormat="1"/>
    <xf numFmtId="0" fontId="41" fillId="0" borderId="32" xfId="0" applyFont="1" applyBorder="1" applyAlignment="1">
      <alignment horizontal="right" vertical="center" wrapText="1"/>
    </xf>
    <xf numFmtId="9" fontId="0" fillId="0" borderId="0" xfId="0" applyNumberFormat="1"/>
    <xf numFmtId="0" fontId="45" fillId="47" borderId="32" xfId="0" applyFont="1" applyFill="1" applyBorder="1" applyAlignment="1">
      <alignment horizontal="center" vertical="center" wrapText="1"/>
    </xf>
    <xf numFmtId="0" fontId="45" fillId="47" borderId="39" xfId="0" applyFont="1" applyFill="1" applyBorder="1" applyAlignment="1">
      <alignment horizontal="center" vertical="center" wrapText="1"/>
    </xf>
    <xf numFmtId="0" fontId="45" fillId="47" borderId="76" xfId="0" applyFont="1" applyFill="1" applyBorder="1" applyAlignment="1">
      <alignment horizontal="center" vertical="center" wrapText="1"/>
    </xf>
    <xf numFmtId="0" fontId="45" fillId="47" borderId="32" xfId="0" applyFont="1" applyFill="1" applyBorder="1" applyAlignment="1">
      <alignment horizontal="center" vertical="center"/>
    </xf>
    <xf numFmtId="0" fontId="45" fillId="47" borderId="39" xfId="0" applyFont="1" applyFill="1" applyBorder="1" applyAlignment="1">
      <alignment horizontal="center" vertical="center"/>
    </xf>
    <xf numFmtId="0" fontId="45" fillId="47" borderId="41" xfId="0" applyFont="1" applyFill="1" applyBorder="1" applyAlignment="1">
      <alignment horizontal="center" vertical="center" wrapText="1"/>
    </xf>
    <xf numFmtId="0" fontId="45" fillId="47" borderId="103"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4" fillId="48" borderId="23" xfId="0" applyNumberFormat="1" applyFont="1" applyFill="1" applyBorder="1"/>
    <xf numFmtId="9" fontId="0" fillId="0" borderId="18" xfId="0" applyNumberFormat="1" applyBorder="1" applyAlignment="1">
      <alignment horizontal="right"/>
    </xf>
    <xf numFmtId="9" fontId="41" fillId="0" borderId="9" xfId="0" applyNumberFormat="1" applyFont="1" applyBorder="1" applyAlignment="1">
      <alignment horizontal="right"/>
    </xf>
    <xf numFmtId="9" fontId="44" fillId="0" borderId="38" xfId="0" applyNumberFormat="1" applyFont="1" applyBorder="1" applyAlignment="1">
      <alignment horizontal="right"/>
    </xf>
    <xf numFmtId="0" fontId="44" fillId="0" borderId="60" xfId="0" applyFont="1" applyBorder="1"/>
    <xf numFmtId="3" fontId="0" fillId="0" borderId="19" xfId="34" applyNumberFormat="1" applyFont="1" applyBorder="1"/>
    <xf numFmtId="3" fontId="44" fillId="48" borderId="64" xfId="0" applyNumberFormat="1" applyFont="1" applyFill="1" applyBorder="1"/>
    <xf numFmtId="0" fontId="44" fillId="47" borderId="93" xfId="0" applyFont="1" applyFill="1" applyBorder="1"/>
    <xf numFmtId="3" fontId="44" fillId="47" borderId="33" xfId="0" applyNumberFormat="1" applyFont="1" applyFill="1" applyBorder="1" applyAlignment="1">
      <alignment horizontal="right" vertical="center"/>
    </xf>
    <xf numFmtId="9" fontId="44" fillId="47" borderId="35" xfId="0" applyNumberFormat="1" applyFont="1" applyFill="1" applyBorder="1" applyAlignment="1">
      <alignment horizontal="right"/>
    </xf>
    <xf numFmtId="0" fontId="45" fillId="0" borderId="0" xfId="0" applyFont="1" applyAlignment="1">
      <alignment vertical="center"/>
    </xf>
    <xf numFmtId="9" fontId="44" fillId="47" borderId="30" xfId="0" applyNumberFormat="1" applyFont="1" applyFill="1" applyBorder="1" applyAlignment="1">
      <alignment horizontal="center" vertical="center" wrapText="1"/>
    </xf>
    <xf numFmtId="0" fontId="0" fillId="0" borderId="0" xfId="0" applyAlignment="1">
      <alignment horizontal="center" wrapText="1"/>
    </xf>
    <xf numFmtId="0" fontId="41" fillId="0" borderId="24" xfId="0" applyFont="1" applyBorder="1" applyAlignment="1">
      <alignment horizontal="left"/>
    </xf>
    <xf numFmtId="3" fontId="0" fillId="0" borderId="9" xfId="0" applyNumberFormat="1" applyBorder="1" applyAlignment="1">
      <alignment horizontal="center" vertical="center"/>
    </xf>
    <xf numFmtId="171" fontId="41" fillId="0" borderId="9" xfId="0" applyNumberFormat="1" applyFont="1" applyBorder="1" applyAlignment="1">
      <alignment horizontal="center" vertical="center"/>
    </xf>
    <xf numFmtId="171" fontId="41" fillId="0" borderId="38" xfId="0" applyNumberFormat="1" applyFont="1" applyBorder="1" applyAlignment="1">
      <alignment horizontal="center" vertical="center"/>
    </xf>
    <xf numFmtId="3" fontId="0" fillId="0" borderId="0" xfId="0" applyNumberFormat="1" applyAlignment="1">
      <alignment horizontal="center"/>
    </xf>
    <xf numFmtId="0" fontId="161" fillId="0" borderId="0" xfId="46834" applyFont="1" applyAlignment="1">
      <alignment vertical="top"/>
    </xf>
    <xf numFmtId="0" fontId="41" fillId="0" borderId="60" xfId="0" applyFont="1" applyBorder="1" applyAlignment="1">
      <alignment horizontal="left"/>
    </xf>
    <xf numFmtId="0" fontId="44" fillId="0" borderId="71" xfId="0" applyFont="1" applyBorder="1" applyAlignment="1">
      <alignment horizontal="center"/>
    </xf>
    <xf numFmtId="3" fontId="44" fillId="0" borderId="71" xfId="0" applyNumberFormat="1" applyFont="1" applyBorder="1" applyAlignment="1">
      <alignment horizontal="center" vertical="center"/>
    </xf>
    <xf numFmtId="171" fontId="44" fillId="0" borderId="71" xfId="0" applyNumberFormat="1" applyFont="1" applyBorder="1" applyAlignment="1">
      <alignment horizontal="center" vertical="center"/>
    </xf>
    <xf numFmtId="0" fontId="0" fillId="0" borderId="0" xfId="0" applyAlignment="1">
      <alignment vertical="center"/>
    </xf>
    <xf numFmtId="0" fontId="44" fillId="47" borderId="9" xfId="46736" applyFont="1" applyFill="1" applyBorder="1" applyAlignment="1">
      <alignment horizontal="center" vertical="center" wrapText="1"/>
    </xf>
    <xf numFmtId="0" fontId="44" fillId="47" borderId="19" xfId="46736" applyFont="1" applyFill="1" applyBorder="1" applyAlignment="1">
      <alignment horizontal="center" vertical="center" wrapText="1"/>
    </xf>
    <xf numFmtId="0" fontId="44" fillId="47" borderId="22" xfId="46736" applyFont="1" applyFill="1" applyBorder="1" applyAlignment="1">
      <alignment horizontal="center" vertical="center" wrapText="1"/>
    </xf>
    <xf numFmtId="0" fontId="44" fillId="47" borderId="72" xfId="46736" applyFont="1" applyFill="1" applyBorder="1" applyAlignment="1">
      <alignment horizontal="center" vertical="center" wrapText="1"/>
    </xf>
    <xf numFmtId="0" fontId="44" fillId="0" borderId="0" xfId="46835" applyFont="1" applyAlignment="1">
      <alignment horizontal="left"/>
    </xf>
    <xf numFmtId="0" fontId="41" fillId="0" borderId="0" xfId="46835" applyAlignment="1">
      <alignment horizontal="center" vertical="center"/>
    </xf>
    <xf numFmtId="0" fontId="162" fillId="0" borderId="0" xfId="0" applyFont="1" applyAlignment="1">
      <alignment horizontal="center" vertical="center"/>
    </xf>
    <xf numFmtId="182" fontId="44" fillId="47" borderId="30" xfId="0" applyNumberFormat="1" applyFont="1" applyFill="1" applyBorder="1" applyAlignment="1">
      <alignment horizontal="center" vertical="center" wrapText="1"/>
    </xf>
    <xf numFmtId="3" fontId="41" fillId="47" borderId="9" xfId="0" applyNumberFormat="1" applyFont="1" applyFill="1" applyBorder="1" applyAlignment="1">
      <alignment horizontal="center" vertical="center"/>
    </xf>
    <xf numFmtId="3" fontId="41"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41" fillId="0" borderId="37" xfId="16274" applyNumberFormat="1" applyBorder="1" applyAlignment="1">
      <alignment horizontal="center" vertical="center" wrapText="1"/>
    </xf>
    <xf numFmtId="9" fontId="41" fillId="0" borderId="9" xfId="0" applyNumberFormat="1" applyFont="1" applyBorder="1" applyAlignment="1">
      <alignment horizontal="center" vertical="center"/>
    </xf>
    <xf numFmtId="171" fontId="0" fillId="0" borderId="0" xfId="0" applyNumberFormat="1"/>
    <xf numFmtId="3" fontId="41" fillId="47" borderId="19" xfId="0" applyNumberFormat="1" applyFont="1" applyFill="1" applyBorder="1" applyAlignment="1">
      <alignment horizontal="center" vertical="center"/>
    </xf>
    <xf numFmtId="3" fontId="44" fillId="47" borderId="71" xfId="0" applyNumberFormat="1" applyFont="1" applyFill="1" applyBorder="1" applyAlignment="1">
      <alignment horizontal="center" vertical="center"/>
    </xf>
    <xf numFmtId="0" fontId="44" fillId="0" borderId="0" xfId="0" applyFont="1" applyAlignment="1">
      <alignment horizontal="center"/>
    </xf>
    <xf numFmtId="3" fontId="44" fillId="0" borderId="0" xfId="0" applyNumberFormat="1" applyFont="1" applyAlignment="1">
      <alignment horizontal="center" vertical="center"/>
    </xf>
    <xf numFmtId="0" fontId="0" fillId="0" borderId="0" xfId="0" applyAlignment="1">
      <alignment horizontal="center" vertical="center"/>
    </xf>
    <xf numFmtId="182" fontId="0" fillId="0" borderId="0" xfId="0" applyNumberFormat="1" applyAlignment="1">
      <alignment horizontal="center" vertical="center"/>
    </xf>
    <xf numFmtId="0" fontId="44" fillId="45" borderId="9" xfId="0" applyFont="1" applyFill="1" applyBorder="1"/>
    <xf numFmtId="0" fontId="0" fillId="45" borderId="9" xfId="0" applyFill="1" applyBorder="1"/>
    <xf numFmtId="165" fontId="41" fillId="0" borderId="25" xfId="698" applyNumberFormat="1" applyBorder="1" applyAlignment="1">
      <alignment vertical="center"/>
    </xf>
    <xf numFmtId="9" fontId="44" fillId="0" borderId="9" xfId="0" applyNumberFormat="1" applyFont="1" applyBorder="1"/>
    <xf numFmtId="0" fontId="83"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8"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14" fontId="168" fillId="0" borderId="9" xfId="0" applyNumberFormat="1" applyFont="1" applyBorder="1" applyAlignment="1">
      <alignment horizontal="left" vertical="center" wrapText="1"/>
    </xf>
    <xf numFmtId="0" fontId="168" fillId="0" borderId="9" xfId="0" applyFont="1" applyBorder="1" applyAlignment="1">
      <alignment horizontal="center" vertical="center" wrapText="1"/>
    </xf>
    <xf numFmtId="0" fontId="168" fillId="108" borderId="9" xfId="0" applyFont="1" applyFill="1" applyBorder="1" applyAlignment="1">
      <alignment horizontal="left" vertical="center" wrapText="1"/>
    </xf>
    <xf numFmtId="0" fontId="168" fillId="0" borderId="0" xfId="0" applyFont="1" applyAlignment="1">
      <alignment vertical="center"/>
    </xf>
    <xf numFmtId="0" fontId="6" fillId="0" borderId="19" xfId="46838" applyBorder="1" applyAlignment="1">
      <alignment horizontal="left" vertical="center" wrapText="1"/>
    </xf>
    <xf numFmtId="0" fontId="127" fillId="108" borderId="18" xfId="46838" applyFont="1" applyFill="1" applyBorder="1" applyAlignment="1">
      <alignment horizontal="center" vertical="center" wrapText="1"/>
    </xf>
    <xf numFmtId="14" fontId="127" fillId="0" borderId="9" xfId="0" applyNumberFormat="1" applyFont="1" applyBorder="1" applyAlignment="1">
      <alignment horizontal="center" vertical="center" wrapText="1"/>
    </xf>
    <xf numFmtId="49" fontId="127" fillId="108" borderId="9" xfId="0" applyNumberFormat="1" applyFont="1" applyFill="1" applyBorder="1" applyAlignment="1">
      <alignment horizontal="center" vertical="center"/>
    </xf>
    <xf numFmtId="0" fontId="127" fillId="108" borderId="9" xfId="0" applyFont="1" applyFill="1" applyBorder="1" applyAlignment="1">
      <alignment horizontal="center" vertical="center"/>
    </xf>
    <xf numFmtId="0" fontId="127" fillId="0" borderId="9" xfId="0" applyFont="1" applyBorder="1" applyAlignment="1">
      <alignment horizontal="center" vertical="center"/>
    </xf>
    <xf numFmtId="0" fontId="127"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8" fillId="48" borderId="0" xfId="46838" applyFont="1" applyFill="1" applyAlignment="1">
      <alignment vertical="center"/>
    </xf>
    <xf numFmtId="0" fontId="168" fillId="48" borderId="0" xfId="46838" applyFont="1" applyFill="1" applyAlignment="1">
      <alignment vertical="center" wrapText="1"/>
    </xf>
    <xf numFmtId="0" fontId="168" fillId="48" borderId="0" xfId="46838" applyFont="1" applyFill="1" applyAlignment="1">
      <alignment horizontal="center" vertical="center" wrapText="1"/>
    </xf>
    <xf numFmtId="0" fontId="0" fillId="0" borderId="0" xfId="0" applyAlignment="1">
      <alignment horizontal="left" vertical="center"/>
    </xf>
    <xf numFmtId="0" fontId="6" fillId="0" borderId="0" xfId="46838" applyAlignment="1">
      <alignment horizontal="left" vertical="center" wrapText="1"/>
    </xf>
    <xf numFmtId="0" fontId="6" fillId="0" borderId="0" xfId="46838" applyAlignment="1">
      <alignment wrapText="1"/>
    </xf>
    <xf numFmtId="0" fontId="6" fillId="48" borderId="0" xfId="46838" applyFill="1" applyAlignment="1">
      <alignment wrapText="1"/>
    </xf>
    <xf numFmtId="0" fontId="0" fillId="0" borderId="0" xfId="0" applyAlignment="1">
      <alignment horizontal="center" vertical="top"/>
    </xf>
    <xf numFmtId="0" fontId="169" fillId="112" borderId="22" xfId="0" applyFont="1" applyFill="1" applyBorder="1" applyAlignment="1">
      <alignment horizontal="center" vertical="center" wrapText="1"/>
    </xf>
    <xf numFmtId="0" fontId="129" fillId="0" borderId="0" xfId="0" applyFont="1" applyAlignment="1">
      <alignment horizontal="center" vertical="top"/>
    </xf>
    <xf numFmtId="16" fontId="82" fillId="0" borderId="9" xfId="0" applyNumberFormat="1" applyFont="1" applyBorder="1" applyAlignment="1">
      <alignment horizontal="center" wrapText="1"/>
    </xf>
    <xf numFmtId="0" fontId="41" fillId="0" borderId="9" xfId="0" applyFont="1" applyBorder="1" applyAlignment="1">
      <alignment horizontal="center" vertical="center" wrapText="1"/>
    </xf>
    <xf numFmtId="0" fontId="82" fillId="0" borderId="9" xfId="0" applyFont="1" applyBorder="1" applyAlignment="1">
      <alignment horizontal="center" wrapText="1"/>
    </xf>
    <xf numFmtId="0" fontId="41" fillId="115" borderId="9" xfId="0" applyFont="1" applyFill="1" applyBorder="1" applyAlignment="1">
      <alignment horizontal="center"/>
    </xf>
    <xf numFmtId="0" fontId="41" fillId="0" borderId="0" xfId="168" applyFont="1"/>
    <xf numFmtId="0" fontId="0" fillId="0" borderId="0" xfId="0"/>
    <xf numFmtId="178" fontId="41" fillId="0" borderId="62" xfId="504" applyNumberFormat="1" applyFont="1" applyFill="1" applyBorder="1" applyAlignment="1">
      <alignment vertical="center" wrapText="1"/>
    </xf>
    <xf numFmtId="178" fontId="41" fillId="0" borderId="26" xfId="504" applyNumberFormat="1" applyFont="1" applyFill="1" applyBorder="1" applyAlignment="1">
      <alignment vertical="center" wrapText="1"/>
    </xf>
    <xf numFmtId="178" fontId="44" fillId="0" borderId="121" xfId="504" applyNumberFormat="1" applyFont="1" applyFill="1" applyBorder="1" applyAlignment="1">
      <alignment vertical="center" wrapText="1"/>
    </xf>
    <xf numFmtId="178" fontId="41" fillId="0" borderId="43" xfId="504" applyNumberFormat="1" applyFont="1" applyFill="1" applyBorder="1" applyAlignment="1">
      <alignment vertical="center"/>
    </xf>
    <xf numFmtId="3" fontId="41" fillId="0" borderId="0" xfId="0" applyNumberFormat="1" applyFont="1"/>
    <xf numFmtId="0" fontId="161" fillId="0" borderId="0" xfId="46845" applyNumberFormat="1" applyFont="1" applyAlignment="1">
      <alignment vertical="top"/>
    </xf>
    <xf numFmtId="164" fontId="41" fillId="0" borderId="37" xfId="46743" applyNumberFormat="1" applyFont="1" applyFill="1" applyBorder="1" applyAlignment="1">
      <alignment horizontal="right"/>
    </xf>
    <xf numFmtId="164" fontId="41" fillId="0" borderId="38" xfId="46743" applyNumberFormat="1" applyFont="1" applyFill="1" applyBorder="1" applyAlignment="1">
      <alignment horizontal="right"/>
    </xf>
    <xf numFmtId="179" fontId="41" fillId="0" borderId="38" xfId="59" applyNumberFormat="1" applyFont="1" applyFill="1" applyBorder="1" applyAlignment="1">
      <alignment horizontal="right"/>
    </xf>
    <xf numFmtId="174" fontId="41" fillId="0" borderId="38" xfId="59" applyNumberFormat="1" applyFont="1" applyFill="1" applyBorder="1" applyAlignment="1">
      <alignment horizontal="right"/>
    </xf>
    <xf numFmtId="164" fontId="41" fillId="0" borderId="37" xfId="46743" applyNumberFormat="1" applyFont="1" applyFill="1" applyBorder="1"/>
    <xf numFmtId="164" fontId="41" fillId="0" borderId="38" xfId="46743" applyNumberFormat="1" applyFont="1" applyFill="1" applyBorder="1"/>
    <xf numFmtId="174" fontId="41" fillId="0" borderId="38" xfId="59" applyNumberFormat="1" applyFont="1" applyFill="1" applyBorder="1"/>
    <xf numFmtId="164" fontId="41" fillId="0" borderId="21" xfId="46765" applyNumberFormat="1" applyFont="1" applyFill="1" applyBorder="1"/>
    <xf numFmtId="164" fontId="41" fillId="0" borderId="21" xfId="46763" applyNumberFormat="1" applyFont="1" applyFill="1" applyBorder="1"/>
    <xf numFmtId="164" fontId="41" fillId="0" borderId="32" xfId="46759" applyNumberFormat="1" applyFont="1" applyFill="1" applyBorder="1"/>
    <xf numFmtId="0" fontId="41" fillId="0" borderId="9" xfId="122" quotePrefix="1" applyBorder="1" applyAlignment="1">
      <alignment horizontal="left" vertical="center" wrapText="1"/>
    </xf>
    <xf numFmtId="37" fontId="41" fillId="0" borderId="21" xfId="46772" applyNumberFormat="1" applyFont="1" applyFill="1" applyBorder="1"/>
    <xf numFmtId="37" fontId="41" fillId="0" borderId="9" xfId="46772" applyNumberFormat="1" applyFont="1" applyFill="1" applyBorder="1"/>
    <xf numFmtId="164" fontId="41" fillId="0" borderId="23" xfId="46754" applyNumberFormat="1" applyFont="1" applyFill="1" applyBorder="1"/>
    <xf numFmtId="164" fontId="41" fillId="0" borderId="76" xfId="34" applyNumberFormat="1" applyFont="1" applyFill="1" applyBorder="1"/>
    <xf numFmtId="165" fontId="41" fillId="48" borderId="111" xfId="46807" applyNumberFormat="1" applyFont="1" applyFill="1" applyBorder="1"/>
    <xf numFmtId="165" fontId="41" fillId="48" borderId="112" xfId="46807" applyNumberFormat="1" applyFont="1" applyFill="1" applyBorder="1"/>
    <xf numFmtId="171" fontId="41" fillId="48" borderId="35" xfId="182" applyNumberFormat="1" applyFont="1" applyFill="1" applyBorder="1"/>
    <xf numFmtId="0" fontId="125" fillId="0" borderId="0" xfId="0" applyFont="1" applyAlignment="1">
      <alignment vertical="center" wrapText="1"/>
    </xf>
    <xf numFmtId="9" fontId="147" fillId="0" borderId="24" xfId="192" applyFont="1" applyFill="1" applyBorder="1"/>
    <xf numFmtId="9" fontId="44" fillId="0" borderId="124" xfId="504" applyNumberFormat="1" applyFont="1" applyFill="1" applyBorder="1" applyAlignment="1">
      <alignment vertical="center" wrapText="1"/>
    </xf>
    <xf numFmtId="164" fontId="142" fillId="0" borderId="9" xfId="34" applyNumberFormat="1" applyFont="1" applyBorder="1"/>
    <xf numFmtId="0" fontId="44" fillId="47" borderId="20" xfId="0" applyFont="1" applyFill="1" applyBorder="1" applyAlignment="1">
      <alignment horizontal="center"/>
    </xf>
    <xf numFmtId="165" fontId="41" fillId="48" borderId="54" xfId="523" applyNumberFormat="1" applyFill="1" applyBorder="1" applyAlignment="1">
      <alignment horizontal="right" vertical="center"/>
    </xf>
    <xf numFmtId="165" fontId="41" fillId="0" borderId="0" xfId="122" applyNumberFormat="1"/>
    <xf numFmtId="0" fontId="143" fillId="0" borderId="0" xfId="122" applyFont="1"/>
    <xf numFmtId="5" fontId="41" fillId="0" borderId="74" xfId="122" quotePrefix="1" applyNumberFormat="1" applyBorder="1" applyAlignment="1">
      <alignment horizontal="left" vertical="center" wrapText="1"/>
    </xf>
    <xf numFmtId="183" fontId="41" fillId="0" borderId="0" xfId="122" applyNumberFormat="1"/>
    <xf numFmtId="5" fontId="44" fillId="0" borderId="93" xfId="122" quotePrefix="1" applyNumberFormat="1" applyFont="1" applyBorder="1" applyAlignment="1">
      <alignment horizontal="left" vertical="center"/>
    </xf>
    <xf numFmtId="0" fontId="151" fillId="0" borderId="0" xfId="122" quotePrefix="1" applyFont="1" applyAlignment="1">
      <alignment horizontal="left" wrapText="1"/>
    </xf>
    <xf numFmtId="177" fontId="41" fillId="0" borderId="0" xfId="122" applyNumberFormat="1"/>
    <xf numFmtId="0" fontId="150" fillId="0" borderId="0" xfId="122" applyFont="1" applyAlignment="1">
      <alignment horizontal="left"/>
    </xf>
    <xf numFmtId="0" fontId="143" fillId="0" borderId="0" xfId="122" applyFont="1" applyAlignment="1">
      <alignment horizontal="center"/>
    </xf>
    <xf numFmtId="0" fontId="41" fillId="45" borderId="94" xfId="122" applyFill="1" applyBorder="1"/>
    <xf numFmtId="0" fontId="44" fillId="47" borderId="95" xfId="122" applyFont="1" applyFill="1" applyBorder="1"/>
    <xf numFmtId="0" fontId="41" fillId="45" borderId="47" xfId="122" applyFill="1" applyBorder="1"/>
    <xf numFmtId="0" fontId="44" fillId="47" borderId="49" xfId="122" applyFont="1" applyFill="1" applyBorder="1"/>
    <xf numFmtId="0" fontId="44" fillId="47" borderId="49" xfId="122" applyFont="1" applyFill="1" applyBorder="1" applyAlignment="1">
      <alignment horizontal="center" wrapText="1"/>
    </xf>
    <xf numFmtId="0" fontId="44" fillId="47" borderId="21" xfId="122" applyFont="1" applyFill="1" applyBorder="1" applyAlignment="1">
      <alignment horizontal="center" vertical="center" wrapText="1"/>
    </xf>
    <xf numFmtId="0" fontId="44" fillId="47" borderId="9" xfId="122" applyFont="1" applyFill="1" applyBorder="1" applyAlignment="1">
      <alignment horizontal="center" vertical="center" wrapText="1"/>
    </xf>
    <xf numFmtId="0" fontId="44" fillId="47" borderId="9" xfId="122" quotePrefix="1" applyFont="1" applyFill="1" applyBorder="1" applyAlignment="1">
      <alignment horizontal="center" vertical="center" wrapText="1"/>
    </xf>
    <xf numFmtId="0" fontId="44" fillId="47" borderId="38" xfId="122" applyFont="1" applyFill="1" applyBorder="1" applyAlignment="1">
      <alignment horizontal="center" vertical="center" wrapText="1"/>
    </xf>
    <xf numFmtId="0" fontId="44" fillId="47" borderId="24" xfId="122" applyFont="1" applyFill="1" applyBorder="1" applyAlignment="1">
      <alignment horizontal="center" vertical="center" wrapText="1"/>
    </xf>
    <xf numFmtId="0" fontId="44" fillId="45" borderId="49" xfId="122" applyFont="1" applyFill="1" applyBorder="1"/>
    <xf numFmtId="0" fontId="41" fillId="45" borderId="49" xfId="122" applyFill="1" applyBorder="1"/>
    <xf numFmtId="0" fontId="41" fillId="45" borderId="25" xfId="122" applyFill="1" applyBorder="1" applyAlignment="1">
      <alignment horizontal="center"/>
    </xf>
    <xf numFmtId="0" fontId="41" fillId="45" borderId="9" xfId="122" applyFill="1" applyBorder="1" applyAlignment="1">
      <alignment horizontal="center"/>
    </xf>
    <xf numFmtId="0" fontId="41" fillId="45" borderId="21" xfId="122" applyFill="1" applyBorder="1"/>
    <xf numFmtId="0" fontId="41" fillId="45" borderId="9" xfId="122" applyFill="1" applyBorder="1"/>
    <xf numFmtId="0" fontId="41" fillId="45" borderId="38" xfId="122" applyFill="1" applyBorder="1"/>
    <xf numFmtId="0" fontId="41" fillId="45" borderId="24" xfId="122" applyFill="1" applyBorder="1"/>
    <xf numFmtId="0" fontId="41" fillId="0" borderId="47" xfId="122" applyBorder="1"/>
    <xf numFmtId="177" fontId="41" fillId="0" borderId="9" xfId="122" applyNumberFormat="1" applyBorder="1"/>
    <xf numFmtId="0" fontId="44" fillId="45" borderId="47" xfId="122" applyFont="1" applyFill="1" applyBorder="1"/>
    <xf numFmtId="0" fontId="41" fillId="48" borderId="0" xfId="122" applyFill="1"/>
    <xf numFmtId="0" fontId="41" fillId="48" borderId="47" xfId="122" applyFill="1" applyBorder="1"/>
    <xf numFmtId="0" fontId="41" fillId="0" borderId="38" xfId="122" applyBorder="1"/>
    <xf numFmtId="0" fontId="44" fillId="0" borderId="47" xfId="122" applyFont="1" applyBorder="1"/>
    <xf numFmtId="0" fontId="44" fillId="0" borderId="21" xfId="122" applyFont="1" applyBorder="1"/>
    <xf numFmtId="0" fontId="44" fillId="0" borderId="9" xfId="122" applyFont="1" applyBorder="1"/>
    <xf numFmtId="0" fontId="44" fillId="0" borderId="74" xfId="122" applyFont="1" applyBorder="1"/>
    <xf numFmtId="0" fontId="41" fillId="45" borderId="74" xfId="122" applyFill="1" applyBorder="1"/>
    <xf numFmtId="0" fontId="41" fillId="0" borderId="48" xfId="122" applyBorder="1"/>
    <xf numFmtId="0" fontId="41" fillId="0" borderId="77" xfId="122" applyBorder="1"/>
    <xf numFmtId="0" fontId="41" fillId="0" borderId="63" xfId="122" applyBorder="1"/>
    <xf numFmtId="0" fontId="41" fillId="0" borderId="56" xfId="122" applyBorder="1"/>
    <xf numFmtId="0" fontId="41" fillId="45" borderId="48" xfId="122" applyFill="1" applyBorder="1"/>
    <xf numFmtId="0" fontId="41" fillId="45" borderId="31" xfId="122" applyFill="1" applyBorder="1"/>
    <xf numFmtId="0" fontId="41" fillId="45" borderId="30" xfId="122" applyFill="1" applyBorder="1"/>
    <xf numFmtId="0" fontId="41" fillId="45" borderId="108" xfId="122" applyFill="1" applyBorder="1"/>
    <xf numFmtId="0" fontId="41" fillId="45" borderId="96" xfId="122" applyFill="1" applyBorder="1"/>
    <xf numFmtId="0" fontId="44" fillId="45" borderId="32" xfId="122" applyFont="1" applyFill="1" applyBorder="1"/>
    <xf numFmtId="0" fontId="41" fillId="45" borderId="39" xfId="122" applyFill="1" applyBorder="1"/>
    <xf numFmtId="0" fontId="44" fillId="45" borderId="39" xfId="122" applyFont="1" applyFill="1" applyBorder="1"/>
    <xf numFmtId="0" fontId="44" fillId="45" borderId="76" xfId="122" applyFont="1" applyFill="1" applyBorder="1"/>
    <xf numFmtId="0" fontId="44" fillId="45" borderId="41" xfId="122" applyFont="1" applyFill="1" applyBorder="1"/>
    <xf numFmtId="0" fontId="41" fillId="0" borderId="36" xfId="122" applyBorder="1"/>
    <xf numFmtId="0" fontId="41" fillId="0" borderId="18" xfId="122" applyBorder="1"/>
    <xf numFmtId="0" fontId="41" fillId="0" borderId="62" xfId="122" applyBorder="1"/>
    <xf numFmtId="0" fontId="41" fillId="0" borderId="55" xfId="122" applyBorder="1"/>
    <xf numFmtId="0" fontId="41" fillId="0" borderId="57" xfId="122" applyBorder="1"/>
    <xf numFmtId="0" fontId="44" fillId="0" borderId="55" xfId="122" applyFont="1" applyBorder="1"/>
    <xf numFmtId="0" fontId="41" fillId="0" borderId="37" xfId="122" applyBorder="1"/>
    <xf numFmtId="0" fontId="41" fillId="0" borderId="24" xfId="122" applyBorder="1"/>
    <xf numFmtId="0" fontId="41" fillId="0" borderId="9" xfId="122" applyBorder="1"/>
    <xf numFmtId="0" fontId="41" fillId="0" borderId="98" xfId="122" applyBorder="1"/>
    <xf numFmtId="0" fontId="44" fillId="0" borderId="24" xfId="122" applyFont="1" applyBorder="1"/>
    <xf numFmtId="0" fontId="41" fillId="0" borderId="32" xfId="122" applyBorder="1"/>
    <xf numFmtId="0" fontId="41" fillId="0" borderId="39" xfId="122" applyBorder="1"/>
    <xf numFmtId="0" fontId="41" fillId="0" borderId="61" xfId="122" applyBorder="1"/>
    <xf numFmtId="0" fontId="44" fillId="0" borderId="63" xfId="122" applyFont="1" applyBorder="1"/>
    <xf numFmtId="0" fontId="44" fillId="0" borderId="56" xfId="122" applyFont="1" applyBorder="1"/>
    <xf numFmtId="0" fontId="41" fillId="0" borderId="27" xfId="122" applyBorder="1"/>
    <xf numFmtId="0" fontId="41" fillId="0" borderId="41" xfId="122" applyBorder="1"/>
    <xf numFmtId="0" fontId="41" fillId="0" borderId="0" xfId="141"/>
    <xf numFmtId="164" fontId="41" fillId="0" borderId="0" xfId="122" applyNumberFormat="1"/>
    <xf numFmtId="0" fontId="41" fillId="0" borderId="0" xfId="127" applyAlignment="1" applyProtection="1">
      <alignment wrapText="1"/>
      <protection locked="0"/>
    </xf>
    <xf numFmtId="0" fontId="44" fillId="45" borderId="31" xfId="122" applyFont="1" applyFill="1" applyBorder="1"/>
    <xf numFmtId="0" fontId="44" fillId="45" borderId="30" xfId="122" applyFont="1" applyFill="1" applyBorder="1"/>
    <xf numFmtId="0" fontId="145" fillId="0" borderId="0" xfId="122" applyFont="1"/>
    <xf numFmtId="0" fontId="41" fillId="0" borderId="32" xfId="122" applyBorder="1" applyAlignment="1">
      <alignment horizontal="left"/>
    </xf>
    <xf numFmtId="0" fontId="145" fillId="0" borderId="39" xfId="122" applyFont="1" applyBorder="1" applyAlignment="1">
      <alignment horizontal="left"/>
    </xf>
    <xf numFmtId="0" fontId="145" fillId="0" borderId="0" xfId="122" applyFont="1" applyAlignment="1">
      <alignment horizontal="left"/>
    </xf>
    <xf numFmtId="0" fontId="41" fillId="0" borderId="0" xfId="46803" quotePrefix="1" applyAlignment="1">
      <alignment horizontal="left" vertical="top" wrapText="1"/>
    </xf>
    <xf numFmtId="0" fontId="41" fillId="0" borderId="0" xfId="122" applyAlignment="1">
      <alignment horizontal="center" wrapText="1"/>
    </xf>
    <xf numFmtId="0" fontId="44" fillId="47" borderId="24" xfId="122" applyFont="1" applyFill="1" applyBorder="1"/>
    <xf numFmtId="0" fontId="44" fillId="45" borderId="54" xfId="122" applyFont="1" applyFill="1" applyBorder="1"/>
    <xf numFmtId="0" fontId="41" fillId="0" borderId="74" xfId="122" applyBorder="1"/>
    <xf numFmtId="0" fontId="44" fillId="45" borderId="74" xfId="122" applyFont="1" applyFill="1" applyBorder="1"/>
    <xf numFmtId="0" fontId="41" fillId="48" borderId="74" xfId="122" applyFill="1" applyBorder="1"/>
    <xf numFmtId="0" fontId="41" fillId="48" borderId="9" xfId="122" applyFill="1" applyBorder="1"/>
    <xf numFmtId="164" fontId="41" fillId="48" borderId="34" xfId="122" applyNumberFormat="1" applyFill="1" applyBorder="1"/>
    <xf numFmtId="177" fontId="41" fillId="48" borderId="34" xfId="122" applyNumberFormat="1" applyFill="1" applyBorder="1"/>
    <xf numFmtId="0" fontId="44" fillId="48" borderId="62" xfId="122" applyFont="1" applyFill="1" applyBorder="1"/>
    <xf numFmtId="0" fontId="44" fillId="45" borderId="93" xfId="122" applyFont="1" applyFill="1" applyBorder="1"/>
    <xf numFmtId="0" fontId="44" fillId="45" borderId="71" xfId="122" applyFont="1" applyFill="1" applyBorder="1" applyAlignment="1">
      <alignment horizontal="center"/>
    </xf>
    <xf numFmtId="0" fontId="44" fillId="0" borderId="54" xfId="122" applyFont="1" applyBorder="1" applyAlignment="1">
      <alignment wrapText="1"/>
    </xf>
    <xf numFmtId="0" fontId="44" fillId="0" borderId="49" xfId="122" applyFont="1" applyBorder="1" applyAlignment="1">
      <alignment horizontal="center"/>
    </xf>
    <xf numFmtId="0" fontId="44" fillId="0" borderId="54" xfId="122" applyFont="1" applyBorder="1" applyAlignment="1">
      <alignment horizontal="left" wrapText="1" indent="1"/>
    </xf>
    <xf numFmtId="0" fontId="44" fillId="0" borderId="28" xfId="122" applyFont="1" applyBorder="1" applyAlignment="1">
      <alignment wrapText="1"/>
    </xf>
    <xf numFmtId="0" fontId="44" fillId="0" borderId="48" xfId="122" applyFont="1" applyBorder="1" applyAlignment="1">
      <alignment horizontal="center"/>
    </xf>
    <xf numFmtId="0" fontId="44" fillId="0" borderId="0" xfId="122" applyFont="1" applyAlignment="1">
      <alignment wrapText="1"/>
    </xf>
    <xf numFmtId="0" fontId="41" fillId="0" borderId="0" xfId="127" applyAlignment="1">
      <alignment wrapText="1"/>
    </xf>
    <xf numFmtId="165" fontId="41" fillId="0" borderId="31" xfId="127" applyNumberFormat="1" applyBorder="1"/>
    <xf numFmtId="165" fontId="41" fillId="0" borderId="30" xfId="127" applyNumberFormat="1" applyBorder="1"/>
    <xf numFmtId="165" fontId="41" fillId="0" borderId="24" xfId="127" applyNumberFormat="1" applyBorder="1"/>
    <xf numFmtId="165" fontId="41" fillId="0" borderId="9" xfId="127" applyNumberFormat="1" applyBorder="1"/>
    <xf numFmtId="0" fontId="41" fillId="45" borderId="52" xfId="127" applyFill="1" applyBorder="1"/>
    <xf numFmtId="0" fontId="41" fillId="45" borderId="51" xfId="127" applyFill="1" applyBorder="1"/>
    <xf numFmtId="0" fontId="41" fillId="45" borderId="59" xfId="127" applyFill="1" applyBorder="1"/>
    <xf numFmtId="0" fontId="41" fillId="48" borderId="0" xfId="122" applyFill="1" applyAlignment="1">
      <alignment horizontal="left" vertical="center"/>
    </xf>
    <xf numFmtId="0" fontId="41" fillId="0" borderId="0" xfId="122" applyAlignment="1">
      <alignment horizontal="left" vertical="center"/>
    </xf>
    <xf numFmtId="0" fontId="45" fillId="0" borderId="0" xfId="122" applyFont="1"/>
    <xf numFmtId="0" fontId="45" fillId="0" borderId="0" xfId="127" applyFont="1"/>
    <xf numFmtId="0" fontId="129" fillId="0" borderId="0" xfId="122" applyFont="1" applyAlignment="1">
      <alignment wrapText="1"/>
    </xf>
    <xf numFmtId="0" fontId="142" fillId="110" borderId="18" xfId="122" applyFont="1" applyFill="1" applyBorder="1"/>
    <xf numFmtId="0" fontId="41" fillId="110" borderId="18" xfId="122" applyFill="1" applyBorder="1"/>
    <xf numFmtId="0" fontId="129" fillId="0" borderId="0" xfId="122" applyFont="1"/>
    <xf numFmtId="0" fontId="41" fillId="46" borderId="9" xfId="122" applyFill="1" applyBorder="1"/>
    <xf numFmtId="14" fontId="41" fillId="46" borderId="9" xfId="122" applyNumberFormat="1" applyFill="1" applyBorder="1"/>
    <xf numFmtId="0" fontId="142" fillId="110" borderId="9" xfId="122" applyFont="1" applyFill="1" applyBorder="1"/>
    <xf numFmtId="0" fontId="44" fillId="110" borderId="9" xfId="122" applyFont="1" applyFill="1" applyBorder="1"/>
    <xf numFmtId="0" fontId="82" fillId="46" borderId="9" xfId="122" applyFont="1" applyFill="1" applyBorder="1"/>
    <xf numFmtId="0" fontId="41" fillId="110" borderId="9" xfId="122" applyFill="1" applyBorder="1"/>
    <xf numFmtId="0" fontId="82" fillId="0" borderId="0" xfId="122" applyFont="1" applyAlignment="1">
      <alignment vertical="center" wrapText="1"/>
    </xf>
    <xf numFmtId="49" fontId="41" fillId="0" borderId="0" xfId="122" applyNumberFormat="1" applyAlignment="1">
      <alignment horizontal="center"/>
    </xf>
    <xf numFmtId="0" fontId="147" fillId="0" borderId="36" xfId="122" applyFont="1" applyBorder="1"/>
    <xf numFmtId="0" fontId="147" fillId="0" borderId="0" xfId="122" applyFont="1"/>
    <xf numFmtId="38" fontId="41" fillId="0" borderId="38" xfId="698" applyNumberFormat="1" applyFont="1" applyFill="1" applyBorder="1" applyAlignment="1">
      <alignment horizontal="right"/>
    </xf>
    <xf numFmtId="8" fontId="41" fillId="0" borderId="38" xfId="698" applyNumberFormat="1" applyFont="1" applyFill="1" applyBorder="1" applyAlignment="1">
      <alignment horizontal="right"/>
    </xf>
    <xf numFmtId="0" fontId="147" fillId="0" borderId="32" xfId="122" applyFont="1" applyBorder="1"/>
    <xf numFmtId="8" fontId="41" fillId="0" borderId="41" xfId="122" applyNumberFormat="1" applyBorder="1"/>
    <xf numFmtId="43" fontId="147" fillId="0" borderId="0" xfId="122" applyNumberFormat="1" applyFont="1"/>
    <xf numFmtId="8" fontId="83" fillId="0" borderId="0" xfId="122" applyNumberFormat="1" applyFont="1"/>
    <xf numFmtId="44" fontId="41" fillId="0" borderId="38" xfId="698" applyFont="1" applyFill="1" applyBorder="1"/>
    <xf numFmtId="44" fontId="41" fillId="0" borderId="41" xfId="698" applyFont="1" applyFill="1" applyBorder="1"/>
    <xf numFmtId="44" fontId="41" fillId="0" borderId="0" xfId="698" applyFont="1" applyFill="1" applyBorder="1"/>
    <xf numFmtId="49" fontId="44" fillId="0" borderId="0" xfId="122" applyNumberFormat="1" applyFont="1" applyAlignment="1">
      <alignment horizontal="center"/>
    </xf>
    <xf numFmtId="0" fontId="44" fillId="47" borderId="50" xfId="122" applyFont="1" applyFill="1" applyBorder="1"/>
    <xf numFmtId="0" fontId="44" fillId="47" borderId="36" xfId="122" applyFont="1" applyFill="1" applyBorder="1"/>
    <xf numFmtId="0" fontId="147" fillId="48" borderId="36" xfId="122" applyFont="1" applyFill="1" applyBorder="1"/>
    <xf numFmtId="164" fontId="147" fillId="47" borderId="18" xfId="34" applyNumberFormat="1" applyFont="1" applyFill="1" applyBorder="1" applyAlignment="1"/>
    <xf numFmtId="0" fontId="147" fillId="48" borderId="9" xfId="122" applyFont="1" applyFill="1" applyBorder="1" applyAlignment="1">
      <alignment horizontal="center"/>
    </xf>
    <xf numFmtId="3" fontId="147" fillId="48" borderId="9" xfId="122" applyNumberFormat="1" applyFont="1" applyFill="1" applyBorder="1" applyAlignment="1">
      <alignment horizontal="center"/>
    </xf>
    <xf numFmtId="3" fontId="147" fillId="48" borderId="57" xfId="122" applyNumberFormat="1" applyFont="1" applyFill="1" applyBorder="1" applyAlignment="1">
      <alignment horizontal="center"/>
    </xf>
    <xf numFmtId="164" fontId="147" fillId="47" borderId="9" xfId="34" applyNumberFormat="1" applyFont="1" applyFill="1" applyBorder="1" applyAlignment="1"/>
    <xf numFmtId="3" fontId="147" fillId="48" borderId="9" xfId="34" applyNumberFormat="1" applyFont="1" applyFill="1" applyBorder="1" applyAlignment="1">
      <alignment horizontal="center"/>
    </xf>
    <xf numFmtId="0" fontId="147" fillId="48" borderId="60" xfId="122" applyFont="1" applyFill="1" applyBorder="1"/>
    <xf numFmtId="164" fontId="147" fillId="47" borderId="19" xfId="34" applyNumberFormat="1" applyFont="1" applyFill="1" applyBorder="1" applyAlignment="1"/>
    <xf numFmtId="3" fontId="147" fillId="48" borderId="19" xfId="34" applyNumberFormat="1" applyFont="1" applyFill="1" applyBorder="1" applyAlignment="1">
      <alignment horizontal="center"/>
    </xf>
    <xf numFmtId="3" fontId="149" fillId="0" borderId="33" xfId="34" applyNumberFormat="1" applyFont="1" applyFill="1" applyBorder="1" applyAlignment="1">
      <alignment horizontal="left"/>
    </xf>
    <xf numFmtId="3" fontId="149" fillId="0" borderId="34" xfId="34" applyNumberFormat="1" applyFont="1" applyFill="1" applyBorder="1" applyAlignment="1">
      <alignment horizontal="right"/>
    </xf>
    <xf numFmtId="3" fontId="149" fillId="0" borderId="34" xfId="34" applyNumberFormat="1" applyFont="1" applyFill="1" applyBorder="1" applyAlignment="1">
      <alignment horizontal="center"/>
    </xf>
    <xf numFmtId="3" fontId="44" fillId="0" borderId="35" xfId="34" applyNumberFormat="1" applyFont="1" applyFill="1" applyBorder="1" applyAlignment="1">
      <alignment horizontal="center"/>
    </xf>
    <xf numFmtId="0" fontId="44" fillId="47" borderId="122" xfId="122" applyFont="1" applyFill="1" applyBorder="1" applyAlignment="1">
      <alignment horizontal="left"/>
    </xf>
    <xf numFmtId="3" fontId="41" fillId="47" borderId="9" xfId="34" applyNumberFormat="1" applyFont="1" applyFill="1" applyBorder="1"/>
    <xf numFmtId="3" fontId="44" fillId="47" borderId="9" xfId="34" applyNumberFormat="1" applyFont="1" applyFill="1" applyBorder="1"/>
    <xf numFmtId="3" fontId="41" fillId="47" borderId="39" xfId="34" applyNumberFormat="1" applyFont="1" applyFill="1" applyBorder="1"/>
    <xf numFmtId="3" fontId="44" fillId="47" borderId="39" xfId="34" applyNumberFormat="1" applyFont="1" applyFill="1" applyBorder="1"/>
    <xf numFmtId="0" fontId="44" fillId="0" borderId="50" xfId="122" applyFont="1" applyBorder="1"/>
    <xf numFmtId="3" fontId="44" fillId="47" borderId="40" xfId="34" applyNumberFormat="1" applyFont="1" applyFill="1" applyBorder="1"/>
    <xf numFmtId="49" fontId="44" fillId="0" borderId="0" xfId="122" applyNumberFormat="1" applyFont="1" applyAlignment="1">
      <alignment horizontal="center" vertical="center"/>
    </xf>
    <xf numFmtId="49" fontId="41" fillId="0" borderId="0" xfId="122" applyNumberFormat="1" applyAlignment="1">
      <alignment horizontal="center" vertical="center"/>
    </xf>
    <xf numFmtId="49" fontId="83" fillId="0" borderId="0" xfId="122" applyNumberFormat="1" applyFont="1" applyAlignment="1">
      <alignment horizontal="center" vertical="center"/>
    </xf>
    <xf numFmtId="49" fontId="41" fillId="0" borderId="0" xfId="122" applyNumberFormat="1" applyAlignment="1">
      <alignment horizontal="left" vertical="center"/>
    </xf>
    <xf numFmtId="0" fontId="44" fillId="47" borderId="118" xfId="122" applyFont="1" applyFill="1" applyBorder="1"/>
    <xf numFmtId="0" fontId="149" fillId="47" borderId="18" xfId="122" applyFont="1" applyFill="1" applyBorder="1" applyAlignment="1">
      <alignment horizontal="center" vertical="center" wrapText="1"/>
    </xf>
    <xf numFmtId="164" fontId="41" fillId="47" borderId="9" xfId="34" applyNumberFormat="1" applyFont="1" applyFill="1" applyBorder="1"/>
    <xf numFmtId="164" fontId="41" fillId="0" borderId="18" xfId="34" applyNumberFormat="1" applyFont="1" applyBorder="1"/>
    <xf numFmtId="164" fontId="41" fillId="0" borderId="20" xfId="34" applyNumberFormat="1" applyFont="1" applyBorder="1"/>
    <xf numFmtId="164" fontId="41" fillId="0" borderId="38" xfId="34" applyNumberFormat="1" applyFont="1" applyBorder="1"/>
    <xf numFmtId="164" fontId="83" fillId="0" borderId="0" xfId="122" applyNumberFormat="1" applyFont="1"/>
    <xf numFmtId="164" fontId="41" fillId="0" borderId="9" xfId="34" applyNumberFormat="1" applyFont="1" applyFill="1" applyBorder="1"/>
    <xf numFmtId="164" fontId="147" fillId="0" borderId="9" xfId="34" applyNumberFormat="1" applyFont="1" applyBorder="1"/>
    <xf numFmtId="164" fontId="147" fillId="47" borderId="9" xfId="34" applyNumberFormat="1" applyFont="1" applyFill="1" applyBorder="1"/>
    <xf numFmtId="180" fontId="148" fillId="0" borderId="0" xfId="46821" applyNumberFormat="1" applyFont="1" applyAlignment="1">
      <alignment horizontal="right" vertical="top" wrapText="1" readingOrder="1"/>
    </xf>
    <xf numFmtId="0" fontId="148" fillId="0" borderId="101" xfId="46821" applyFont="1" applyBorder="1" applyAlignment="1">
      <alignment horizontal="right" vertical="top" wrapText="1" readingOrder="1"/>
    </xf>
    <xf numFmtId="180" fontId="148" fillId="0" borderId="100" xfId="46821" applyNumberFormat="1" applyFont="1" applyBorder="1" applyAlignment="1">
      <alignment horizontal="right" vertical="top" wrapText="1" readingOrder="1"/>
    </xf>
    <xf numFmtId="0" fontId="41" fillId="0" borderId="60" xfId="122" applyBorder="1"/>
    <xf numFmtId="164" fontId="41" fillId="47" borderId="19" xfId="34" applyNumberFormat="1" applyFont="1" applyFill="1" applyBorder="1"/>
    <xf numFmtId="164" fontId="147" fillId="0" borderId="19" xfId="34" applyNumberFormat="1" applyFont="1" applyBorder="1"/>
    <xf numFmtId="164" fontId="41" fillId="0" borderId="19" xfId="34" applyNumberFormat="1" applyFont="1" applyBorder="1"/>
    <xf numFmtId="164" fontId="147" fillId="47" borderId="19" xfId="34" applyNumberFormat="1" applyFont="1" applyFill="1" applyBorder="1"/>
    <xf numFmtId="164" fontId="41" fillId="0" borderId="41" xfId="34" applyNumberFormat="1" applyFont="1" applyBorder="1"/>
    <xf numFmtId="0" fontId="44" fillId="0" borderId="33" xfId="122" applyFont="1" applyBorder="1"/>
    <xf numFmtId="164" fontId="44" fillId="47" borderId="34" xfId="34" applyNumberFormat="1" applyFont="1" applyFill="1" applyBorder="1"/>
    <xf numFmtId="164" fontId="44" fillId="0" borderId="34" xfId="34" applyNumberFormat="1" applyFont="1" applyBorder="1"/>
    <xf numFmtId="164" fontId="149" fillId="0" borderId="34" xfId="34" applyNumberFormat="1" applyFont="1" applyBorder="1"/>
    <xf numFmtId="164" fontId="44" fillId="0" borderId="35" xfId="34" applyNumberFormat="1" applyFont="1" applyBorder="1"/>
    <xf numFmtId="0" fontId="44" fillId="47" borderId="22" xfId="122" applyFont="1" applyFill="1" applyBorder="1"/>
    <xf numFmtId="0" fontId="44" fillId="47" borderId="46" xfId="122" applyFont="1" applyFill="1" applyBorder="1"/>
    <xf numFmtId="0" fontId="44" fillId="47" borderId="45" xfId="122" applyFont="1" applyFill="1" applyBorder="1"/>
    <xf numFmtId="0" fontId="44" fillId="47" borderId="123" xfId="122" applyFont="1" applyFill="1" applyBorder="1"/>
    <xf numFmtId="164" fontId="41" fillId="0" borderId="9" xfId="34" quotePrefix="1" applyNumberFormat="1" applyFont="1" applyBorder="1" applyAlignment="1">
      <alignment horizontal="center"/>
    </xf>
    <xf numFmtId="164" fontId="41" fillId="0" borderId="39" xfId="34" applyNumberFormat="1" applyFont="1" applyBorder="1"/>
    <xf numFmtId="164" fontId="44" fillId="0" borderId="40" xfId="34" applyNumberFormat="1" applyFont="1" applyBorder="1"/>
    <xf numFmtId="164" fontId="44" fillId="0" borderId="44" xfId="34" applyNumberFormat="1" applyFont="1" applyBorder="1"/>
    <xf numFmtId="164" fontId="44" fillId="0" borderId="0" xfId="34" applyNumberFormat="1" applyFont="1" applyBorder="1"/>
    <xf numFmtId="37" fontId="44" fillId="0" borderId="0" xfId="34" applyNumberFormat="1" applyFont="1" applyBorder="1"/>
    <xf numFmtId="0" fontId="44" fillId="47" borderId="52" xfId="122" applyFont="1" applyFill="1" applyBorder="1"/>
    <xf numFmtId="0" fontId="44" fillId="47" borderId="54" xfId="122" applyFont="1" applyFill="1" applyBorder="1"/>
    <xf numFmtId="0" fontId="44" fillId="47" borderId="24" xfId="122" applyFont="1" applyFill="1" applyBorder="1" applyAlignment="1">
      <alignment horizontal="center"/>
    </xf>
    <xf numFmtId="0" fontId="41" fillId="0" borderId="20" xfId="122" applyBorder="1"/>
    <xf numFmtId="9" fontId="41" fillId="0" borderId="24" xfId="122" applyNumberFormat="1" applyBorder="1"/>
    <xf numFmtId="9" fontId="83" fillId="0" borderId="9" xfId="122" applyNumberFormat="1" applyFont="1" applyBorder="1"/>
    <xf numFmtId="9" fontId="41" fillId="0" borderId="38" xfId="122" applyNumberFormat="1" applyBorder="1"/>
    <xf numFmtId="9" fontId="41" fillId="0" borderId="60" xfId="122" applyNumberFormat="1" applyBorder="1"/>
    <xf numFmtId="9" fontId="41" fillId="0" borderId="72" xfId="122" applyNumberFormat="1" applyBorder="1"/>
    <xf numFmtId="0" fontId="44" fillId="0" borderId="54" xfId="122" applyFont="1" applyBorder="1"/>
    <xf numFmtId="9" fontId="41" fillId="0" borderId="36" xfId="122" applyNumberFormat="1" applyBorder="1"/>
    <xf numFmtId="9" fontId="83" fillId="0" borderId="18" xfId="122" applyNumberFormat="1" applyFont="1" applyBorder="1"/>
    <xf numFmtId="9" fontId="41" fillId="0" borderId="37" xfId="122" applyNumberFormat="1" applyBorder="1"/>
    <xf numFmtId="9" fontId="41" fillId="45" borderId="24" xfId="122" applyNumberFormat="1" applyFill="1" applyBorder="1"/>
    <xf numFmtId="9" fontId="83" fillId="45" borderId="9" xfId="122" applyNumberFormat="1" applyFont="1" applyFill="1" applyBorder="1"/>
    <xf numFmtId="9" fontId="41" fillId="45" borderId="38" xfId="122" applyNumberFormat="1" applyFill="1" applyBorder="1"/>
    <xf numFmtId="178" fontId="41" fillId="0" borderId="54" xfId="122" applyNumberFormat="1" applyBorder="1"/>
    <xf numFmtId="178" fontId="41" fillId="0" borderId="18" xfId="122" applyNumberFormat="1" applyBorder="1"/>
    <xf numFmtId="178" fontId="41" fillId="0" borderId="25" xfId="122" applyNumberFormat="1" applyBorder="1"/>
    <xf numFmtId="9" fontId="41" fillId="0" borderId="9" xfId="122" applyNumberFormat="1" applyBorder="1"/>
    <xf numFmtId="173" fontId="41" fillId="0" borderId="54" xfId="122" quotePrefix="1" applyNumberFormat="1" applyBorder="1" applyAlignment="1">
      <alignment horizontal="left" vertical="center" wrapText="1"/>
    </xf>
    <xf numFmtId="9" fontId="83" fillId="0" borderId="24" xfId="122" applyNumberFormat="1" applyFont="1" applyBorder="1"/>
    <xf numFmtId="9" fontId="83" fillId="0" borderId="38" xfId="122" applyNumberFormat="1" applyFont="1" applyBorder="1"/>
    <xf numFmtId="173" fontId="41" fillId="0" borderId="62" xfId="122" applyNumberFormat="1" applyBorder="1" applyAlignment="1">
      <alignment horizontal="justify" vertical="center" wrapText="1"/>
    </xf>
    <xf numFmtId="178" fontId="41" fillId="0" borderId="72" xfId="122" applyNumberFormat="1" applyBorder="1"/>
    <xf numFmtId="9" fontId="41" fillId="0" borderId="19" xfId="122" applyNumberFormat="1" applyBorder="1"/>
    <xf numFmtId="178" fontId="44" fillId="0" borderId="126" xfId="504" applyNumberFormat="1" applyFont="1" applyFill="1" applyBorder="1" applyAlignment="1">
      <alignment vertical="center" wrapText="1"/>
    </xf>
    <xf numFmtId="178" fontId="44" fillId="0" borderId="127" xfId="504" applyNumberFormat="1" applyFont="1" applyFill="1" applyBorder="1" applyAlignment="1">
      <alignment vertical="center" wrapText="1"/>
    </xf>
    <xf numFmtId="178" fontId="44" fillId="0" borderId="128" xfId="504" applyNumberFormat="1" applyFont="1" applyFill="1" applyBorder="1" applyAlignment="1">
      <alignment vertical="center" wrapText="1"/>
    </xf>
    <xf numFmtId="0" fontId="87" fillId="0" borderId="0" xfId="122" applyFont="1"/>
    <xf numFmtId="0" fontId="84" fillId="47" borderId="93" xfId="122" applyFont="1" applyFill="1" applyBorder="1" applyAlignment="1">
      <alignment vertical="center"/>
    </xf>
    <xf numFmtId="0" fontId="84" fillId="47" borderId="71" xfId="122" applyFont="1" applyFill="1" applyBorder="1" applyAlignment="1">
      <alignment vertical="center"/>
    </xf>
    <xf numFmtId="0" fontId="84" fillId="47" borderId="71" xfId="122" applyFont="1" applyFill="1" applyBorder="1" applyAlignment="1">
      <alignment vertical="center" wrapText="1"/>
    </xf>
    <xf numFmtId="0" fontId="84" fillId="0" borderId="0" xfId="122" applyFont="1" applyAlignment="1">
      <alignment wrapText="1"/>
    </xf>
    <xf numFmtId="0" fontId="84" fillId="0" borderId="0" xfId="122" applyFont="1"/>
    <xf numFmtId="0" fontId="85" fillId="0" borderId="36" xfId="122" applyFont="1" applyBorder="1"/>
    <xf numFmtId="0" fontId="84" fillId="0" borderId="18" xfId="122" applyFont="1" applyBorder="1"/>
    <xf numFmtId="0" fontId="84" fillId="0" borderId="29" xfId="122" applyFont="1" applyBorder="1"/>
    <xf numFmtId="0" fontId="85" fillId="0" borderId="32" xfId="122" applyFont="1" applyBorder="1"/>
    <xf numFmtId="0" fontId="85" fillId="0" borderId="39" xfId="122" applyFont="1" applyBorder="1"/>
    <xf numFmtId="3" fontId="85" fillId="0" borderId="41" xfId="122" applyNumberFormat="1" applyFont="1" applyBorder="1"/>
    <xf numFmtId="0" fontId="85" fillId="0" borderId="18" xfId="122" applyFont="1" applyBorder="1"/>
    <xf numFmtId="0" fontId="85" fillId="0" borderId="29" xfId="122" applyFont="1" applyBorder="1"/>
    <xf numFmtId="164" fontId="85" fillId="0" borderId="41" xfId="34" applyNumberFormat="1" applyFont="1" applyBorder="1"/>
    <xf numFmtId="0" fontId="84" fillId="47" borderId="33" xfId="122" applyFont="1" applyFill="1" applyBorder="1" applyAlignment="1">
      <alignment horizontal="center" vertical="center" wrapText="1"/>
    </xf>
    <xf numFmtId="0" fontId="84" fillId="47" borderId="34" xfId="122" applyFont="1" applyFill="1" applyBorder="1" applyAlignment="1">
      <alignment horizontal="center" vertical="center" wrapText="1"/>
    </xf>
    <xf numFmtId="0" fontId="84" fillId="47" borderId="35" xfId="122" applyFont="1" applyFill="1" applyBorder="1" applyAlignment="1">
      <alignment horizontal="center" vertical="center" wrapText="1"/>
    </xf>
    <xf numFmtId="164" fontId="85" fillId="0" borderId="39" xfId="34" applyNumberFormat="1" applyFont="1" applyBorder="1"/>
    <xf numFmtId="0" fontId="168" fillId="0" borderId="0" xfId="122" applyFont="1"/>
    <xf numFmtId="49" fontId="41" fillId="0" borderId="0" xfId="122" applyNumberFormat="1"/>
    <xf numFmtId="165" fontId="168" fillId="0" borderId="0" xfId="698" applyNumberFormat="1" applyFont="1"/>
    <xf numFmtId="184" fontId="41" fillId="0" borderId="20" xfId="0" applyNumberFormat="1" applyFont="1" applyFill="1" applyBorder="1"/>
    <xf numFmtId="184" fontId="41" fillId="0" borderId="20" xfId="0" applyNumberFormat="1" applyFont="1" applyBorder="1"/>
    <xf numFmtId="184" fontId="44" fillId="0" borderId="19" xfId="0" applyNumberFormat="1" applyFont="1" applyFill="1" applyBorder="1"/>
    <xf numFmtId="184" fontId="41" fillId="0" borderId="23" xfId="0" applyNumberFormat="1" applyFont="1" applyFill="1" applyBorder="1"/>
    <xf numFmtId="184" fontId="44" fillId="0" borderId="9" xfId="0" applyNumberFormat="1" applyFont="1" applyBorder="1" applyAlignment="1">
      <alignment vertical="center"/>
    </xf>
    <xf numFmtId="164" fontId="53" fillId="0" borderId="0" xfId="46847" applyNumberFormat="1" applyFont="1"/>
    <xf numFmtId="164" fontId="53" fillId="0" borderId="0" xfId="0" applyNumberFormat="1" applyFont="1"/>
    <xf numFmtId="164" fontId="41" fillId="0" borderId="0" xfId="0" applyNumberFormat="1" applyFont="1"/>
    <xf numFmtId="3" fontId="53" fillId="0" borderId="45" xfId="122" applyNumberFormat="1" applyFont="1" applyFill="1" applyBorder="1" applyAlignment="1">
      <alignment horizontal="center" vertical="center"/>
    </xf>
    <xf numFmtId="3" fontId="41" fillId="0" borderId="107" xfId="122" applyNumberFormat="1" applyFill="1" applyBorder="1" applyAlignment="1">
      <alignment horizontal="center" vertical="center"/>
    </xf>
    <xf numFmtId="3" fontId="41" fillId="0" borderId="19" xfId="122" applyNumberFormat="1" applyFill="1" applyBorder="1" applyAlignment="1">
      <alignment horizontal="center" vertical="center"/>
    </xf>
    <xf numFmtId="3" fontId="41" fillId="0" borderId="18" xfId="122" applyNumberFormat="1" applyFill="1" applyBorder="1" applyAlignment="1">
      <alignment horizontal="center" vertical="center"/>
    </xf>
    <xf numFmtId="3" fontId="0" fillId="0" borderId="9" xfId="0" applyNumberFormat="1" applyFill="1" applyBorder="1" applyAlignment="1">
      <alignment horizontal="center" vertical="center"/>
    </xf>
    <xf numFmtId="171" fontId="41" fillId="0" borderId="9" xfId="0" applyNumberFormat="1" applyFont="1" applyFill="1" applyBorder="1" applyAlignment="1">
      <alignment horizontal="center" vertical="center"/>
    </xf>
    <xf numFmtId="3" fontId="41" fillId="0" borderId="9" xfId="16254" applyNumberFormat="1" applyFill="1" applyBorder="1" applyAlignment="1">
      <alignment horizontal="center" vertical="center"/>
    </xf>
    <xf numFmtId="3" fontId="41" fillId="0" borderId="9" xfId="16261" applyNumberFormat="1" applyFill="1" applyBorder="1" applyAlignment="1">
      <alignment horizontal="center" vertical="center"/>
    </xf>
    <xf numFmtId="3" fontId="0" fillId="0" borderId="19" xfId="0" applyNumberFormat="1" applyFill="1" applyBorder="1" applyAlignment="1">
      <alignment horizontal="center" vertical="center"/>
    </xf>
    <xf numFmtId="3" fontId="44" fillId="0" borderId="71" xfId="0" applyNumberFormat="1" applyFont="1" applyFill="1" applyBorder="1" applyAlignment="1">
      <alignment horizontal="center" vertical="center"/>
    </xf>
    <xf numFmtId="3" fontId="53" fillId="0" borderId="107" xfId="122" applyNumberFormat="1" applyFont="1" applyFill="1" applyBorder="1" applyAlignment="1">
      <alignment horizontal="center" vertical="center"/>
    </xf>
    <xf numFmtId="3" fontId="53" fillId="0" borderId="21" xfId="122" applyNumberFormat="1" applyFont="1" applyFill="1" applyBorder="1" applyAlignment="1">
      <alignment horizontal="center" vertical="center"/>
    </xf>
    <xf numFmtId="3" fontId="53" fillId="0" borderId="36" xfId="46832" applyNumberFormat="1" applyFill="1" applyBorder="1" applyAlignment="1">
      <alignment horizontal="center" vertical="center"/>
    </xf>
    <xf numFmtId="3" fontId="53" fillId="0" borderId="18" xfId="46832" applyNumberFormat="1" applyFill="1" applyBorder="1" applyAlignment="1">
      <alignment horizontal="center" vertical="center"/>
    </xf>
    <xf numFmtId="3" fontId="53" fillId="0" borderId="24" xfId="46832" applyNumberFormat="1" applyFill="1" applyBorder="1" applyAlignment="1">
      <alignment horizontal="center" vertical="center"/>
    </xf>
    <xf numFmtId="3" fontId="53" fillId="0" borderId="9" xfId="46832" applyNumberFormat="1" applyFill="1" applyBorder="1" applyAlignment="1">
      <alignment horizontal="center" vertical="center"/>
    </xf>
    <xf numFmtId="3" fontId="53" fillId="0" borderId="60" xfId="46832" applyNumberFormat="1" applyFill="1" applyBorder="1" applyAlignment="1">
      <alignment horizontal="center" vertical="center"/>
    </xf>
    <xf numFmtId="3" fontId="53" fillId="0" borderId="19" xfId="46832" applyNumberFormat="1" applyFill="1" applyBorder="1" applyAlignment="1">
      <alignment horizontal="center" vertical="center"/>
    </xf>
    <xf numFmtId="3" fontId="53" fillId="0" borderId="37" xfId="46832" applyNumberFormat="1" applyFill="1" applyBorder="1" applyAlignment="1">
      <alignment horizontal="center" vertical="center"/>
    </xf>
    <xf numFmtId="3" fontId="53" fillId="0" borderId="54" xfId="122" applyNumberFormat="1" applyFont="1" applyFill="1" applyBorder="1" applyAlignment="1">
      <alignment horizontal="center" vertical="center"/>
    </xf>
    <xf numFmtId="9" fontId="0" fillId="0" borderId="0" xfId="46848" applyFont="1"/>
    <xf numFmtId="14" fontId="45" fillId="0" borderId="49" xfId="122" applyNumberFormat="1" applyFont="1" applyFill="1" applyBorder="1" applyAlignment="1">
      <alignment horizontal="left"/>
    </xf>
    <xf numFmtId="3" fontId="53" fillId="0" borderId="36" xfId="122" applyNumberFormat="1" applyFont="1" applyFill="1" applyBorder="1" applyAlignment="1">
      <alignment horizontal="center" vertical="center"/>
    </xf>
    <xf numFmtId="3" fontId="53" fillId="0" borderId="18" xfId="122" applyNumberFormat="1" applyFont="1" applyFill="1" applyBorder="1" applyAlignment="1">
      <alignment horizontal="center" vertical="center"/>
    </xf>
    <xf numFmtId="3" fontId="53" fillId="0" borderId="37" xfId="122" applyNumberFormat="1" applyFont="1" applyFill="1" applyBorder="1" applyAlignment="1">
      <alignment horizontal="center" vertical="center"/>
    </xf>
    <xf numFmtId="3" fontId="53" fillId="0" borderId="25" xfId="122" applyNumberFormat="1" applyFont="1" applyFill="1" applyBorder="1" applyAlignment="1">
      <alignment horizontal="center" vertical="center"/>
    </xf>
    <xf numFmtId="3" fontId="53" fillId="0" borderId="23" xfId="46832" applyNumberFormat="1" applyFill="1" applyBorder="1" applyAlignment="1">
      <alignment horizontal="center" vertical="center"/>
    </xf>
    <xf numFmtId="171" fontId="53" fillId="0" borderId="37" xfId="122" applyNumberFormat="1" applyFont="1" applyFill="1" applyBorder="1" applyAlignment="1">
      <alignment horizontal="center" vertical="center"/>
    </xf>
    <xf numFmtId="14" fontId="45" fillId="0" borderId="47" xfId="122" applyNumberFormat="1" applyFont="1" applyFill="1" applyBorder="1" applyAlignment="1">
      <alignment horizontal="left"/>
    </xf>
    <xf numFmtId="3" fontId="53" fillId="0" borderId="24" xfId="122" applyNumberFormat="1" applyFont="1" applyFill="1" applyBorder="1" applyAlignment="1">
      <alignment horizontal="center" vertical="center"/>
    </xf>
    <xf numFmtId="3" fontId="53" fillId="0" borderId="9" xfId="122" applyNumberFormat="1" applyFont="1" applyFill="1" applyBorder="1" applyAlignment="1">
      <alignment horizontal="center" vertical="center"/>
    </xf>
    <xf numFmtId="3" fontId="53" fillId="0" borderId="60" xfId="122" applyNumberFormat="1" applyFont="1" applyFill="1" applyBorder="1" applyAlignment="1">
      <alignment horizontal="center" vertical="center"/>
    </xf>
    <xf numFmtId="3" fontId="53" fillId="0" borderId="19" xfId="122" applyNumberFormat="1" applyFont="1" applyFill="1" applyBorder="1" applyAlignment="1">
      <alignment horizontal="center" vertical="center"/>
    </xf>
    <xf numFmtId="37" fontId="41" fillId="0" borderId="24" xfId="46772" applyNumberFormat="1" applyFont="1" applyFill="1" applyBorder="1"/>
    <xf numFmtId="0" fontId="41" fillId="45" borderId="98" xfId="122" applyFill="1" applyBorder="1"/>
    <xf numFmtId="0" fontId="82" fillId="0" borderId="20" xfId="123" applyFont="1" applyBorder="1"/>
    <xf numFmtId="0" fontId="82" fillId="0" borderId="74" xfId="123" applyFont="1" applyBorder="1"/>
    <xf numFmtId="0" fontId="41" fillId="45" borderId="54" xfId="122" applyFill="1" applyBorder="1"/>
    <xf numFmtId="0" fontId="41" fillId="0" borderId="28" xfId="122" applyBorder="1"/>
    <xf numFmtId="0" fontId="45" fillId="47" borderId="71" xfId="122" applyFont="1" applyFill="1" applyBorder="1" applyAlignment="1">
      <alignment horizontal="center"/>
    </xf>
    <xf numFmtId="0" fontId="44" fillId="45" borderId="18" xfId="122" applyFont="1" applyFill="1" applyBorder="1"/>
    <xf numFmtId="3" fontId="147" fillId="48" borderId="107" xfId="122" applyNumberFormat="1" applyFont="1" applyFill="1" applyBorder="1" applyAlignment="1">
      <alignment horizontal="center"/>
    </xf>
    <xf numFmtId="17" fontId="168" fillId="0" borderId="0" xfId="0" applyNumberFormat="1" applyFont="1"/>
    <xf numFmtId="44" fontId="171" fillId="0" borderId="19" xfId="46849" applyFont="1" applyBorder="1" applyAlignment="1">
      <alignment horizontal="center" vertical="center"/>
    </xf>
    <xf numFmtId="9" fontId="171" fillId="0" borderId="9" xfId="46848" applyFont="1" applyBorder="1" applyAlignment="1">
      <alignment horizontal="center" vertical="top"/>
    </xf>
    <xf numFmtId="44" fontId="171" fillId="0" borderId="9" xfId="46849" applyFont="1" applyBorder="1"/>
    <xf numFmtId="44" fontId="171" fillId="0" borderId="19" xfId="46848" applyNumberFormat="1" applyFont="1" applyBorder="1" applyAlignment="1">
      <alignment horizontal="center" vertical="top"/>
    </xf>
    <xf numFmtId="9" fontId="171" fillId="0" borderId="19" xfId="46848" applyFont="1" applyBorder="1" applyAlignment="1">
      <alignment horizontal="center" vertical="top"/>
    </xf>
    <xf numFmtId="44" fontId="171" fillId="0" borderId="9" xfId="46849" applyFont="1" applyBorder="1" applyAlignment="1">
      <alignment horizontal="center" vertical="center"/>
    </xf>
    <xf numFmtId="44" fontId="171" fillId="0" borderId="0" xfId="46849" applyFont="1"/>
    <xf numFmtId="44" fontId="171" fillId="0" borderId="0" xfId="46848" applyNumberFormat="1" applyFont="1" applyAlignment="1">
      <alignment horizontal="center"/>
    </xf>
    <xf numFmtId="0" fontId="129" fillId="0" borderId="0" xfId="0" applyFont="1"/>
    <xf numFmtId="0" fontId="129" fillId="0" borderId="0" xfId="0" quotePrefix="1" applyFont="1"/>
    <xf numFmtId="44" fontId="171" fillId="0" borderId="26" xfId="46849" applyFont="1" applyBorder="1" applyAlignment="1">
      <alignment horizontal="center" vertical="center"/>
    </xf>
    <xf numFmtId="44" fontId="171" fillId="0" borderId="18" xfId="46849" applyFont="1" applyBorder="1"/>
    <xf numFmtId="0" fontId="171" fillId="0" borderId="32" xfId="0" applyFont="1" applyBorder="1" applyAlignment="1">
      <alignment horizontal="center" wrapText="1"/>
    </xf>
    <xf numFmtId="0" fontId="171" fillId="0" borderId="39" xfId="0" applyFont="1" applyBorder="1" applyAlignment="1">
      <alignment horizontal="center" wrapText="1"/>
    </xf>
    <xf numFmtId="0" fontId="171" fillId="0" borderId="41" xfId="0" applyFont="1" applyBorder="1" applyAlignment="1">
      <alignment horizontal="center" wrapText="1"/>
    </xf>
    <xf numFmtId="5" fontId="44" fillId="48" borderId="129" xfId="122" applyNumberFormat="1" applyFont="1" applyFill="1" applyBorder="1" applyAlignment="1">
      <alignment horizontal="left"/>
    </xf>
    <xf numFmtId="165" fontId="41" fillId="48" borderId="110" xfId="46807" applyNumberFormat="1" applyFont="1" applyFill="1" applyBorder="1"/>
    <xf numFmtId="0" fontId="44" fillId="48" borderId="61" xfId="127" applyFont="1" applyFill="1" applyBorder="1"/>
    <xf numFmtId="0" fontId="44" fillId="48" borderId="94" xfId="127" applyFont="1" applyFill="1" applyBorder="1"/>
    <xf numFmtId="0" fontId="44" fillId="48" borderId="47" xfId="127" applyFont="1" applyFill="1" applyBorder="1"/>
    <xf numFmtId="3" fontId="41" fillId="0" borderId="9" xfId="34" applyNumberFormat="1" applyFont="1" applyFill="1" applyBorder="1" applyAlignment="1">
      <alignment horizontal="center" vertical="center"/>
    </xf>
    <xf numFmtId="3" fontId="41" fillId="0" borderId="39" xfId="34" applyNumberFormat="1" applyFont="1" applyFill="1" applyBorder="1" applyAlignment="1">
      <alignment horizontal="center" vertical="center"/>
    </xf>
    <xf numFmtId="3" fontId="44" fillId="0" borderId="40" xfId="34" applyNumberFormat="1" applyFont="1" applyFill="1" applyBorder="1" applyAlignment="1">
      <alignment horizontal="center" vertical="center"/>
    </xf>
    <xf numFmtId="3" fontId="44" fillId="0" borderId="44" xfId="34" applyNumberFormat="1" applyFont="1" applyFill="1" applyBorder="1" applyAlignment="1">
      <alignment horizontal="center" vertical="center"/>
    </xf>
    <xf numFmtId="0" fontId="41" fillId="0" borderId="0" xfId="46803" applyAlignment="1">
      <alignment vertical="top" wrapText="1"/>
    </xf>
    <xf numFmtId="0" fontId="168" fillId="0" borderId="0" xfId="0" applyFont="1"/>
    <xf numFmtId="44" fontId="171" fillId="0" borderId="26" xfId="46848" applyNumberFormat="1" applyFont="1" applyBorder="1" applyAlignment="1">
      <alignment horizontal="center" vertical="top"/>
    </xf>
    <xf numFmtId="17" fontId="168" fillId="0" borderId="0" xfId="0" applyNumberFormat="1" applyFont="1" applyAlignment="1">
      <alignment horizontal="right"/>
    </xf>
    <xf numFmtId="44" fontId="171" fillId="0" borderId="0" xfId="46849" applyFont="1" applyBorder="1"/>
    <xf numFmtId="165" fontId="171" fillId="0" borderId="0" xfId="46849" applyNumberFormat="1" applyFont="1"/>
    <xf numFmtId="9" fontId="171" fillId="0" borderId="0" xfId="46848" applyFont="1" applyAlignment="1">
      <alignment horizontal="center"/>
    </xf>
    <xf numFmtId="165" fontId="171" fillId="0" borderId="0" xfId="46849" applyNumberFormat="1" applyFont="1" applyAlignment="1">
      <alignment horizontal="right"/>
    </xf>
    <xf numFmtId="9" fontId="41" fillId="0" borderId="9" xfId="0" applyNumberFormat="1" applyFont="1" applyFill="1" applyBorder="1"/>
    <xf numFmtId="9" fontId="44" fillId="0" borderId="19" xfId="0" applyNumberFormat="1" applyFont="1" applyFill="1" applyBorder="1"/>
    <xf numFmtId="184" fontId="41" fillId="0" borderId="9" xfId="59" applyNumberFormat="1" applyFont="1" applyFill="1" applyBorder="1" applyAlignment="1">
      <alignment wrapText="1"/>
    </xf>
    <xf numFmtId="3" fontId="147" fillId="48" borderId="18" xfId="122" applyNumberFormat="1" applyFont="1" applyFill="1" applyBorder="1" applyAlignment="1">
      <alignment horizontal="center" vertical="center" wrapText="1"/>
    </xf>
    <xf numFmtId="0" fontId="176" fillId="0" borderId="0" xfId="122" applyFont="1"/>
    <xf numFmtId="165" fontId="168" fillId="0" borderId="0" xfId="46849" applyNumberFormat="1" applyFont="1"/>
    <xf numFmtId="183" fontId="41" fillId="0" borderId="20" xfId="0" applyNumberFormat="1" applyFont="1" applyFill="1" applyBorder="1"/>
    <xf numFmtId="184" fontId="0" fillId="0" borderId="20" xfId="0" applyNumberFormat="1" applyFill="1" applyBorder="1"/>
    <xf numFmtId="184" fontId="44" fillId="0" borderId="9" xfId="0" applyNumberFormat="1" applyFont="1" applyBorder="1"/>
    <xf numFmtId="3" fontId="44" fillId="47" borderId="34" xfId="34" applyNumberFormat="1" applyFont="1" applyFill="1" applyBorder="1"/>
    <xf numFmtId="43" fontId="48" fillId="0" borderId="0" xfId="122" applyNumberFormat="1" applyFont="1"/>
    <xf numFmtId="0" fontId="41" fillId="0" borderId="18" xfId="0" applyFont="1" applyFill="1" applyBorder="1" applyAlignment="1">
      <alignment wrapText="1"/>
    </xf>
    <xf numFmtId="44" fontId="41" fillId="0" borderId="0" xfId="122" applyNumberFormat="1"/>
    <xf numFmtId="184" fontId="0" fillId="0" borderId="23" xfId="0" applyNumberFormat="1" applyFill="1" applyBorder="1"/>
    <xf numFmtId="8" fontId="44" fillId="0" borderId="0" xfId="0" applyNumberFormat="1" applyFont="1"/>
    <xf numFmtId="9" fontId="44" fillId="0" borderId="0" xfId="0" applyNumberFormat="1" applyFont="1"/>
    <xf numFmtId="9" fontId="44" fillId="0" borderId="9" xfId="0" applyNumberFormat="1" applyFont="1" applyFill="1" applyBorder="1" applyAlignment="1">
      <alignment vertical="center"/>
    </xf>
    <xf numFmtId="0" fontId="171" fillId="0" borderId="0" xfId="0" applyFont="1"/>
    <xf numFmtId="0" fontId="178" fillId="0" borderId="0" xfId="0" applyFont="1"/>
    <xf numFmtId="0" fontId="172" fillId="0" borderId="62" xfId="0" applyFont="1" applyBorder="1" applyAlignment="1">
      <alignment horizontal="center" wrapText="1"/>
    </xf>
    <xf numFmtId="0" fontId="173" fillId="0" borderId="0" xfId="0" applyFont="1" applyBorder="1" applyAlignment="1">
      <alignment horizontal="center" wrapText="1"/>
    </xf>
    <xf numFmtId="0" fontId="173" fillId="0" borderId="55" xfId="0" applyFont="1" applyBorder="1" applyAlignment="1">
      <alignment horizontal="center" wrapText="1"/>
    </xf>
    <xf numFmtId="0" fontId="147" fillId="0" borderId="24" xfId="0" applyFont="1" applyFill="1" applyBorder="1" applyAlignment="1">
      <alignment wrapText="1"/>
    </xf>
    <xf numFmtId="0" fontId="44" fillId="0" borderId="21" xfId="0" applyFont="1" applyFill="1" applyBorder="1" applyAlignment="1">
      <alignment wrapText="1"/>
    </xf>
    <xf numFmtId="0" fontId="41" fillId="0" borderId="21" xfId="0" applyFont="1" applyFill="1" applyBorder="1" applyAlignment="1">
      <alignment wrapText="1"/>
    </xf>
    <xf numFmtId="0" fontId="44" fillId="0" borderId="5" xfId="0" applyFont="1" applyFill="1" applyBorder="1" applyAlignment="1">
      <alignment wrapText="1"/>
    </xf>
    <xf numFmtId="0" fontId="41" fillId="0" borderId="22" xfId="0" applyFont="1" applyFill="1" applyBorder="1" applyAlignment="1">
      <alignment wrapText="1"/>
    </xf>
    <xf numFmtId="0" fontId="41" fillId="0" borderId="9" xfId="0" applyFont="1" applyFill="1" applyBorder="1" applyAlignment="1">
      <alignment wrapText="1"/>
    </xf>
    <xf numFmtId="0" fontId="147" fillId="0" borderId="36" xfId="0" applyFont="1" applyFill="1" applyBorder="1" applyAlignment="1">
      <alignment wrapText="1"/>
    </xf>
    <xf numFmtId="0" fontId="44" fillId="0" borderId="107" xfId="0" applyFont="1" applyFill="1" applyBorder="1" applyAlignment="1">
      <alignment wrapText="1"/>
    </xf>
    <xf numFmtId="0" fontId="41" fillId="0" borderId="107" xfId="0" applyFont="1" applyFill="1" applyBorder="1" applyAlignment="1">
      <alignment wrapText="1"/>
    </xf>
    <xf numFmtId="0" fontId="44" fillId="0" borderId="25" xfId="0" applyFont="1" applyFill="1" applyBorder="1" applyAlignment="1">
      <alignment wrapText="1"/>
    </xf>
    <xf numFmtId="0" fontId="41" fillId="0" borderId="25" xfId="0" applyFont="1" applyFill="1" applyBorder="1" applyAlignment="1">
      <alignment wrapText="1"/>
    </xf>
    <xf numFmtId="44" fontId="48" fillId="0" borderId="0" xfId="122" applyNumberFormat="1" applyFont="1"/>
    <xf numFmtId="0" fontId="41" fillId="48" borderId="9" xfId="0" applyFont="1" applyFill="1" applyBorder="1" applyAlignment="1">
      <alignment horizontal="center" vertical="center" wrapText="1"/>
    </xf>
    <xf numFmtId="0" fontId="82" fillId="48" borderId="0" xfId="0" applyFont="1" applyFill="1"/>
    <xf numFmtId="0" fontId="168" fillId="48" borderId="9" xfId="0" applyFont="1" applyFill="1" applyBorder="1" applyAlignment="1">
      <alignment horizontal="left" vertical="center" wrapText="1"/>
    </xf>
    <xf numFmtId="0" fontId="0" fillId="48" borderId="9" xfId="0" applyFill="1" applyBorder="1" applyAlignment="1">
      <alignment horizontal="center" vertical="center" wrapText="1"/>
    </xf>
    <xf numFmtId="0" fontId="0" fillId="48" borderId="9" xfId="0" applyFill="1" applyBorder="1" applyAlignment="1">
      <alignment horizontal="left" vertical="center" wrapText="1"/>
    </xf>
    <xf numFmtId="0" fontId="0" fillId="48" borderId="26" xfId="0" applyFill="1" applyBorder="1" applyAlignment="1">
      <alignment horizontal="left" vertical="center" wrapText="1"/>
    </xf>
    <xf numFmtId="0" fontId="41" fillId="48" borderId="0" xfId="0" applyFont="1" applyFill="1"/>
    <xf numFmtId="0" fontId="0" fillId="48" borderId="0" xfId="0" applyFill="1"/>
    <xf numFmtId="0" fontId="87" fillId="48" borderId="0" xfId="0" applyFont="1" applyFill="1"/>
    <xf numFmtId="3" fontId="0" fillId="48" borderId="18" xfId="0" applyNumberFormat="1" applyFill="1" applyBorder="1" applyAlignment="1">
      <alignment horizontal="center" vertical="center"/>
    </xf>
    <xf numFmtId="9" fontId="41" fillId="48" borderId="9" xfId="0" applyNumberFormat="1" applyFont="1" applyFill="1" applyBorder="1" applyAlignment="1">
      <alignment horizontal="center" vertical="center"/>
    </xf>
    <xf numFmtId="171" fontId="41" fillId="48" borderId="9" xfId="0" applyNumberFormat="1" applyFont="1" applyFill="1" applyBorder="1" applyAlignment="1">
      <alignment horizontal="center" vertical="center"/>
    </xf>
    <xf numFmtId="3" fontId="41" fillId="48" borderId="37" xfId="16274" applyNumberFormat="1" applyFill="1" applyBorder="1" applyAlignment="1">
      <alignment horizontal="center" vertical="center" wrapText="1"/>
    </xf>
    <xf numFmtId="3" fontId="0" fillId="48" borderId="9" xfId="0" applyNumberFormat="1" applyFill="1" applyBorder="1" applyAlignment="1">
      <alignment horizontal="center" vertical="center"/>
    </xf>
    <xf numFmtId="3" fontId="0" fillId="48" borderId="38" xfId="0" applyNumberFormat="1" applyFill="1" applyBorder="1" applyAlignment="1">
      <alignment horizontal="center" vertical="center"/>
    </xf>
    <xf numFmtId="3" fontId="0" fillId="48" borderId="72" xfId="0" applyNumberFormat="1" applyFill="1" applyBorder="1" applyAlignment="1">
      <alignment horizontal="center" vertical="center"/>
    </xf>
    <xf numFmtId="3" fontId="44" fillId="48" borderId="71" xfId="0" applyNumberFormat="1" applyFont="1" applyFill="1" applyBorder="1" applyAlignment="1">
      <alignment horizontal="center" vertical="center"/>
    </xf>
    <xf numFmtId="9" fontId="44" fillId="48" borderId="34" xfId="0" applyNumberFormat="1" applyFont="1" applyFill="1" applyBorder="1" applyAlignment="1">
      <alignment horizontal="center" vertical="center"/>
    </xf>
    <xf numFmtId="171" fontId="44" fillId="48" borderId="34" xfId="0" applyNumberFormat="1" applyFont="1" applyFill="1" applyBorder="1" applyAlignment="1">
      <alignment horizontal="center" vertical="center"/>
    </xf>
    <xf numFmtId="3" fontId="44" fillId="48" borderId="0" xfId="0" applyNumberFormat="1" applyFont="1" applyFill="1" applyAlignment="1">
      <alignment horizontal="center" vertical="center"/>
    </xf>
    <xf numFmtId="182" fontId="44" fillId="48" borderId="0" xfId="0" applyNumberFormat="1" applyFont="1" applyFill="1" applyAlignment="1">
      <alignment horizontal="center" vertical="center"/>
    </xf>
    <xf numFmtId="10" fontId="44" fillId="48" borderId="0" xfId="0" applyNumberFormat="1" applyFont="1" applyFill="1" applyAlignment="1">
      <alignment horizontal="center" vertical="center"/>
    </xf>
    <xf numFmtId="3" fontId="44" fillId="48" borderId="0" xfId="16274" applyNumberFormat="1" applyFont="1" applyFill="1" applyAlignment="1">
      <alignment horizontal="center" vertical="center" wrapText="1"/>
    </xf>
    <xf numFmtId="0" fontId="0" fillId="48" borderId="0" xfId="0" applyFill="1" applyAlignment="1">
      <alignment horizontal="center" vertical="center"/>
    </xf>
    <xf numFmtId="182" fontId="0" fillId="48" borderId="0" xfId="0" applyNumberFormat="1" applyFill="1" applyAlignment="1">
      <alignment horizontal="center" vertical="center"/>
    </xf>
    <xf numFmtId="164" fontId="0" fillId="48" borderId="0" xfId="0" applyNumberFormat="1" applyFill="1"/>
    <xf numFmtId="3" fontId="41" fillId="48" borderId="9" xfId="16254" applyNumberFormat="1" applyFill="1" applyBorder="1" applyAlignment="1">
      <alignment horizontal="center" vertical="center"/>
    </xf>
    <xf numFmtId="171" fontId="41" fillId="48" borderId="38" xfId="0" applyNumberFormat="1" applyFont="1" applyFill="1" applyBorder="1" applyAlignment="1">
      <alignment horizontal="center" vertical="center"/>
    </xf>
    <xf numFmtId="0" fontId="0" fillId="48" borderId="0" xfId="0" applyFill="1" applyAlignment="1">
      <alignment horizontal="center"/>
    </xf>
    <xf numFmtId="3" fontId="0" fillId="48" borderId="19" xfId="0" applyNumberFormat="1" applyFill="1" applyBorder="1" applyAlignment="1">
      <alignment horizontal="center" vertical="center"/>
    </xf>
    <xf numFmtId="171" fontId="44" fillId="48" borderId="71" xfId="0" applyNumberFormat="1" applyFont="1" applyFill="1" applyBorder="1" applyAlignment="1">
      <alignment horizontal="center" vertical="center"/>
    </xf>
    <xf numFmtId="9" fontId="0" fillId="48" borderId="0" xfId="0" applyNumberFormat="1" applyFill="1"/>
    <xf numFmtId="0" fontId="41" fillId="48" borderId="0" xfId="122" applyFill="1" applyAlignment="1">
      <alignment horizontal="center"/>
    </xf>
    <xf numFmtId="0" fontId="41" fillId="48" borderId="0" xfId="0" applyFont="1" applyFill="1" applyAlignment="1">
      <alignment horizontal="center"/>
    </xf>
    <xf numFmtId="3" fontId="0" fillId="48" borderId="9" xfId="34" applyNumberFormat="1" applyFont="1" applyFill="1" applyBorder="1"/>
    <xf numFmtId="9" fontId="0" fillId="48" borderId="18" xfId="0" applyNumberFormat="1" applyFill="1" applyBorder="1" applyAlignment="1">
      <alignment horizontal="right"/>
    </xf>
    <xf numFmtId="9" fontId="41" fillId="48" borderId="9" xfId="0" applyNumberFormat="1" applyFont="1" applyFill="1" applyBorder="1" applyAlignment="1">
      <alignment horizontal="right"/>
    </xf>
    <xf numFmtId="3" fontId="0" fillId="48" borderId="19" xfId="34" applyNumberFormat="1" applyFont="1" applyFill="1" applyBorder="1"/>
    <xf numFmtId="9" fontId="44" fillId="48" borderId="33" xfId="0" applyNumberFormat="1" applyFont="1" applyFill="1" applyBorder="1" applyAlignment="1">
      <alignment horizontal="right"/>
    </xf>
    <xf numFmtId="9" fontId="44" fillId="48" borderId="34" xfId="0" applyNumberFormat="1" applyFont="1" applyFill="1" applyBorder="1" applyAlignment="1">
      <alignment horizontal="right"/>
    </xf>
    <xf numFmtId="3" fontId="41" fillId="48" borderId="9" xfId="122" applyNumberFormat="1" applyFill="1" applyBorder="1" applyAlignment="1">
      <alignment horizontal="center" vertical="center"/>
    </xf>
    <xf numFmtId="3" fontId="41" fillId="48" borderId="18" xfId="122" applyNumberFormat="1" applyFill="1" applyBorder="1" applyAlignment="1">
      <alignment horizontal="center" vertical="center"/>
    </xf>
    <xf numFmtId="171" fontId="41" fillId="48" borderId="18" xfId="122" applyNumberFormat="1" applyFill="1" applyBorder="1" applyAlignment="1">
      <alignment horizontal="center" vertical="center"/>
    </xf>
    <xf numFmtId="171" fontId="41" fillId="48" borderId="37" xfId="122" applyNumberFormat="1" applyFill="1" applyBorder="1" applyAlignment="1">
      <alignment horizontal="center" vertical="center"/>
    </xf>
    <xf numFmtId="3" fontId="41" fillId="48" borderId="19" xfId="122" applyNumberFormat="1" applyFill="1" applyBorder="1" applyAlignment="1">
      <alignment horizontal="center" vertical="center"/>
    </xf>
    <xf numFmtId="3" fontId="44" fillId="48" borderId="71" xfId="122" applyNumberFormat="1" applyFont="1" applyFill="1" applyBorder="1" applyAlignment="1">
      <alignment horizontal="center" vertical="center"/>
    </xf>
    <xf numFmtId="171" fontId="44" fillId="48" borderId="71" xfId="122" applyNumberFormat="1" applyFont="1" applyFill="1" applyBorder="1" applyAlignment="1">
      <alignment horizontal="center" vertical="center"/>
    </xf>
    <xf numFmtId="3" fontId="44" fillId="48" borderId="0" xfId="122" applyNumberFormat="1" applyFont="1" applyFill="1" applyAlignment="1">
      <alignment horizontal="right"/>
    </xf>
    <xf numFmtId="10" fontId="44" fillId="48" borderId="0" xfId="122" applyNumberFormat="1" applyFont="1" applyFill="1" applyAlignment="1">
      <alignment horizontal="right"/>
    </xf>
    <xf numFmtId="3" fontId="41" fillId="48" borderId="0" xfId="122" applyNumberFormat="1" applyFill="1"/>
    <xf numFmtId="3" fontId="44" fillId="48" borderId="34" xfId="122" applyNumberFormat="1" applyFont="1" applyFill="1" applyBorder="1" applyAlignment="1">
      <alignment horizontal="center" vertical="center" wrapText="1"/>
    </xf>
    <xf numFmtId="0" fontId="44" fillId="48" borderId="34" xfId="122" applyFont="1" applyFill="1" applyBorder="1" applyAlignment="1">
      <alignment horizontal="center" vertical="center" wrapText="1"/>
    </xf>
    <xf numFmtId="0" fontId="44" fillId="48" borderId="35" xfId="122" applyFont="1" applyFill="1" applyBorder="1" applyAlignment="1">
      <alignment horizontal="center" vertical="center" wrapText="1"/>
    </xf>
    <xf numFmtId="3" fontId="41" fillId="48" borderId="107" xfId="122" applyNumberFormat="1" applyFill="1" applyBorder="1" applyAlignment="1">
      <alignment horizontal="center" vertical="center"/>
    </xf>
    <xf numFmtId="3" fontId="53" fillId="48" borderId="24" xfId="122" applyNumberFormat="1" applyFont="1" applyFill="1" applyBorder="1" applyAlignment="1">
      <alignment horizontal="center" vertical="center"/>
    </xf>
    <xf numFmtId="3" fontId="53" fillId="48" borderId="9" xfId="122" applyNumberFormat="1" applyFont="1" applyFill="1" applyBorder="1" applyAlignment="1">
      <alignment horizontal="center" vertical="center"/>
    </xf>
    <xf numFmtId="3" fontId="53" fillId="48" borderId="5" xfId="122" applyNumberFormat="1" applyFont="1" applyFill="1" applyBorder="1" applyAlignment="1">
      <alignment horizontal="center" vertical="center"/>
    </xf>
    <xf numFmtId="3" fontId="53" fillId="48" borderId="60" xfId="122" applyNumberFormat="1" applyFont="1" applyFill="1" applyBorder="1" applyAlignment="1">
      <alignment horizontal="center" vertical="center"/>
    </xf>
    <xf numFmtId="3" fontId="53" fillId="48" borderId="19" xfId="122" applyNumberFormat="1" applyFont="1" applyFill="1" applyBorder="1" applyAlignment="1">
      <alignment horizontal="center" vertical="center"/>
    </xf>
    <xf numFmtId="3" fontId="53" fillId="48" borderId="46" xfId="122" applyNumberFormat="1" applyFont="1" applyFill="1" applyBorder="1" applyAlignment="1">
      <alignment horizontal="center" vertical="center"/>
    </xf>
    <xf numFmtId="3" fontId="45" fillId="48" borderId="33" xfId="122" applyNumberFormat="1" applyFont="1" applyFill="1" applyBorder="1" applyAlignment="1">
      <alignment horizontal="center" vertical="center"/>
    </xf>
    <xf numFmtId="3" fontId="85" fillId="48" borderId="0" xfId="122" applyNumberFormat="1" applyFont="1" applyFill="1"/>
    <xf numFmtId="0" fontId="53" fillId="48" borderId="0" xfId="122" applyFont="1" applyFill="1"/>
    <xf numFmtId="165" fontId="41" fillId="48" borderId="18" xfId="698" applyNumberFormat="1" applyFont="1" applyFill="1" applyBorder="1" applyAlignment="1">
      <alignment horizontal="right" vertical="top"/>
    </xf>
    <xf numFmtId="184" fontId="41" fillId="48" borderId="20" xfId="0" applyNumberFormat="1" applyFont="1" applyFill="1" applyBorder="1"/>
    <xf numFmtId="42" fontId="41" fillId="48" borderId="4" xfId="0" applyNumberFormat="1" applyFont="1" applyFill="1" applyBorder="1"/>
    <xf numFmtId="165" fontId="41" fillId="48" borderId="18" xfId="698" applyNumberFormat="1" applyFont="1" applyFill="1" applyBorder="1" applyAlignment="1">
      <alignment horizontal="right" vertical="center"/>
    </xf>
    <xf numFmtId="184" fontId="44" fillId="48" borderId="9" xfId="0" applyNumberFormat="1" applyFont="1" applyFill="1" applyBorder="1" applyAlignment="1">
      <alignment vertical="center"/>
    </xf>
    <xf numFmtId="0" fontId="41" fillId="48" borderId="9" xfId="122" applyFill="1" applyBorder="1" applyAlignment="1">
      <alignment horizontal="center" wrapText="1"/>
    </xf>
    <xf numFmtId="184" fontId="41" fillId="48" borderId="18" xfId="698" applyNumberFormat="1" applyFont="1" applyFill="1" applyBorder="1" applyAlignment="1">
      <alignment horizontal="right" vertical="top"/>
    </xf>
    <xf numFmtId="184" fontId="0" fillId="48" borderId="9" xfId="59" applyNumberFormat="1" applyFont="1" applyFill="1" applyBorder="1" applyAlignment="1">
      <alignment wrapText="1"/>
    </xf>
    <xf numFmtId="184" fontId="41" fillId="48" borderId="9" xfId="59" applyNumberFormat="1" applyFont="1" applyFill="1" applyBorder="1" applyAlignment="1">
      <alignment wrapText="1"/>
    </xf>
    <xf numFmtId="184" fontId="44" fillId="48" borderId="9" xfId="0" applyNumberFormat="1" applyFont="1" applyFill="1" applyBorder="1"/>
    <xf numFmtId="8" fontId="41" fillId="48" borderId="9" xfId="0" applyNumberFormat="1" applyFont="1" applyFill="1" applyBorder="1" applyAlignment="1">
      <alignment wrapText="1"/>
    </xf>
    <xf numFmtId="42" fontId="41" fillId="48" borderId="46" xfId="0" applyNumberFormat="1" applyFont="1" applyFill="1" applyBorder="1"/>
    <xf numFmtId="0" fontId="0" fillId="48" borderId="46" xfId="0" applyFill="1" applyBorder="1"/>
    <xf numFmtId="0" fontId="41" fillId="48" borderId="18" xfId="122" applyFill="1" applyBorder="1"/>
    <xf numFmtId="0" fontId="41" fillId="48" borderId="37" xfId="122" applyFill="1" applyBorder="1"/>
    <xf numFmtId="0" fontId="41" fillId="48" borderId="36" xfId="122" applyFill="1" applyBorder="1"/>
    <xf numFmtId="0" fontId="41" fillId="48" borderId="38" xfId="122" applyFill="1" applyBorder="1"/>
    <xf numFmtId="0" fontId="41" fillId="48" borderId="24" xfId="122" applyFill="1" applyBorder="1"/>
    <xf numFmtId="178" fontId="41" fillId="48" borderId="18" xfId="504" applyNumberFormat="1" applyFont="1" applyFill="1" applyBorder="1" applyAlignment="1">
      <alignment vertical="center" wrapText="1"/>
    </xf>
    <xf numFmtId="178" fontId="41" fillId="48" borderId="19" xfId="122" applyNumberFormat="1" applyFill="1" applyBorder="1"/>
    <xf numFmtId="178" fontId="44" fillId="48" borderId="127" xfId="504" applyNumberFormat="1" applyFont="1" applyFill="1" applyBorder="1" applyAlignment="1">
      <alignment vertical="center" wrapText="1"/>
    </xf>
    <xf numFmtId="164" fontId="41" fillId="48" borderId="9" xfId="34" applyNumberFormat="1" applyFont="1" applyFill="1" applyBorder="1"/>
    <xf numFmtId="164" fontId="41" fillId="48" borderId="19" xfId="34" applyNumberFormat="1" applyFont="1" applyFill="1" applyBorder="1"/>
    <xf numFmtId="164" fontId="44" fillId="48" borderId="34" xfId="34" applyNumberFormat="1" applyFont="1" applyFill="1" applyBorder="1"/>
    <xf numFmtId="3" fontId="149" fillId="48" borderId="34" xfId="34" applyNumberFormat="1" applyFont="1" applyFill="1" applyBorder="1" applyAlignment="1">
      <alignment horizontal="center"/>
    </xf>
    <xf numFmtId="3" fontId="44" fillId="48" borderId="35" xfId="34" applyNumberFormat="1" applyFont="1" applyFill="1" applyBorder="1" applyAlignment="1">
      <alignment horizontal="center"/>
    </xf>
    <xf numFmtId="3" fontId="41" fillId="48" borderId="9" xfId="34" applyNumberFormat="1" applyFont="1" applyFill="1" applyBorder="1" applyAlignment="1">
      <alignment horizontal="center" vertical="center"/>
    </xf>
    <xf numFmtId="3" fontId="44" fillId="48" borderId="38" xfId="34" applyNumberFormat="1" applyFont="1" applyFill="1" applyBorder="1" applyAlignment="1">
      <alignment horizontal="center" vertical="center"/>
    </xf>
    <xf numFmtId="3" fontId="41" fillId="48" borderId="39" xfId="34" applyNumberFormat="1" applyFont="1" applyFill="1" applyBorder="1" applyAlignment="1">
      <alignment horizontal="center" vertical="center"/>
    </xf>
    <xf numFmtId="3" fontId="44" fillId="48" borderId="41" xfId="34" applyNumberFormat="1" applyFont="1" applyFill="1" applyBorder="1" applyAlignment="1">
      <alignment horizontal="center" vertical="center"/>
    </xf>
    <xf numFmtId="164" fontId="41" fillId="48" borderId="9" xfId="46772" applyNumberFormat="1" applyFont="1" applyFill="1" applyBorder="1"/>
    <xf numFmtId="177" fontId="41" fillId="48" borderId="9" xfId="122" applyNumberFormat="1" applyFill="1" applyBorder="1"/>
    <xf numFmtId="171" fontId="41" fillId="48" borderId="38" xfId="182" applyNumberFormat="1" applyFont="1" applyFill="1" applyBorder="1"/>
    <xf numFmtId="164" fontId="41" fillId="48" borderId="9" xfId="46765" applyNumberFormat="1" applyFont="1" applyFill="1" applyBorder="1"/>
    <xf numFmtId="164" fontId="41" fillId="48" borderId="9" xfId="46769" applyNumberFormat="1" applyFont="1" applyFill="1" applyBorder="1"/>
    <xf numFmtId="164" fontId="41" fillId="48" borderId="9" xfId="46745" applyNumberFormat="1" applyFont="1" applyFill="1" applyBorder="1"/>
    <xf numFmtId="164" fontId="41" fillId="48" borderId="9" xfId="46742" applyNumberFormat="1" applyFont="1" applyFill="1" applyBorder="1"/>
    <xf numFmtId="164" fontId="41" fillId="48" borderId="9" xfId="46747" applyNumberFormat="1" applyFont="1" applyFill="1" applyBorder="1"/>
    <xf numFmtId="165" fontId="44" fillId="48" borderId="34" xfId="46807" applyNumberFormat="1" applyFont="1" applyFill="1" applyBorder="1" applyAlignment="1">
      <alignment vertical="center"/>
    </xf>
    <xf numFmtId="165" fontId="44" fillId="48" borderId="35" xfId="46807" applyNumberFormat="1" applyFont="1" applyFill="1" applyBorder="1" applyAlignment="1">
      <alignment vertical="center"/>
    </xf>
    <xf numFmtId="165" fontId="44" fillId="48" borderId="33" xfId="46807" applyNumberFormat="1" applyFont="1" applyFill="1" applyBorder="1" applyAlignment="1">
      <alignment vertical="center"/>
    </xf>
    <xf numFmtId="0" fontId="41" fillId="0" borderId="0" xfId="122" quotePrefix="1" applyAlignment="1">
      <alignment horizontal="left" wrapText="1"/>
    </xf>
    <xf numFmtId="14" fontId="179" fillId="0" borderId="47" xfId="122" applyNumberFormat="1" applyFont="1" applyFill="1" applyBorder="1" applyAlignment="1">
      <alignment horizontal="left"/>
    </xf>
    <xf numFmtId="0" fontId="44" fillId="47" borderId="20" xfId="122" applyFont="1" applyFill="1" applyBorder="1" applyAlignment="1">
      <alignment horizontal="center" vertical="center" wrapText="1"/>
    </xf>
    <xf numFmtId="171" fontId="41" fillId="48" borderId="20" xfId="182" applyNumberFormat="1" applyFont="1" applyFill="1" applyBorder="1"/>
    <xf numFmtId="164" fontId="41" fillId="45" borderId="20" xfId="34" applyNumberFormat="1" applyFont="1" applyFill="1" applyBorder="1"/>
    <xf numFmtId="0" fontId="41" fillId="45" borderId="20" xfId="122" applyFill="1" applyBorder="1"/>
    <xf numFmtId="171" fontId="41" fillId="0" borderId="20" xfId="182" applyNumberFormat="1" applyFont="1" applyBorder="1"/>
    <xf numFmtId="0" fontId="44" fillId="0" borderId="5" xfId="122" applyFont="1" applyBorder="1"/>
    <xf numFmtId="0" fontId="41" fillId="45" borderId="5" xfId="122" applyFill="1" applyBorder="1"/>
    <xf numFmtId="0" fontId="41" fillId="45" borderId="40" xfId="122" applyFill="1" applyBorder="1"/>
    <xf numFmtId="0" fontId="41" fillId="45" borderId="109" xfId="122" applyFill="1" applyBorder="1"/>
    <xf numFmtId="164" fontId="41" fillId="45" borderId="40" xfId="34" applyNumberFormat="1" applyFont="1" applyFill="1" applyBorder="1"/>
    <xf numFmtId="0" fontId="41" fillId="45" borderId="44" xfId="122" applyFill="1" applyBorder="1"/>
    <xf numFmtId="0" fontId="41" fillId="0" borderId="130" xfId="0" applyFont="1" applyBorder="1" applyAlignment="1">
      <alignment horizontal="left" vertical="top" wrapText="1"/>
    </xf>
    <xf numFmtId="0" fontId="41" fillId="0" borderId="131" xfId="0" applyFont="1" applyBorder="1" applyAlignment="1">
      <alignment horizontal="left" vertical="top" wrapText="1" indent="2"/>
    </xf>
    <xf numFmtId="0" fontId="41" fillId="0" borderId="129" xfId="0" applyFont="1" applyBorder="1" applyAlignment="1">
      <alignment horizontal="left" vertical="top" wrapText="1" indent="2"/>
    </xf>
    <xf numFmtId="0" fontId="41" fillId="0" borderId="62" xfId="0" applyFont="1" applyBorder="1" applyAlignment="1">
      <alignment horizontal="left" vertical="top" wrapText="1"/>
    </xf>
    <xf numFmtId="0" fontId="41" fillId="0" borderId="93" xfId="0" applyFont="1" applyBorder="1" applyAlignment="1">
      <alignment horizontal="left" vertical="top" wrapText="1"/>
    </xf>
    <xf numFmtId="0" fontId="41" fillId="0" borderId="132" xfId="0" applyFont="1" applyBorder="1" applyAlignment="1">
      <alignment horizontal="left" vertical="top" wrapText="1"/>
    </xf>
    <xf numFmtId="0" fontId="41" fillId="0" borderId="104" xfId="0" applyFont="1" applyBorder="1" applyAlignment="1">
      <alignment horizontal="left" vertical="top" wrapText="1"/>
    </xf>
    <xf numFmtId="0" fontId="44" fillId="0" borderId="93" xfId="0" applyFont="1" applyBorder="1" applyAlignment="1">
      <alignment horizontal="left" vertical="top" wrapText="1"/>
    </xf>
    <xf numFmtId="165" fontId="41" fillId="47" borderId="30" xfId="698" applyNumberFormat="1" applyFont="1" applyFill="1" applyBorder="1" applyAlignment="1">
      <alignment horizontal="right" vertical="top"/>
    </xf>
    <xf numFmtId="165" fontId="41" fillId="47" borderId="40" xfId="698" applyNumberFormat="1" applyFont="1" applyFill="1" applyBorder="1" applyAlignment="1">
      <alignment horizontal="right" vertical="top"/>
    </xf>
    <xf numFmtId="165" fontId="41" fillId="47" borderId="34" xfId="698" applyNumberFormat="1" applyFont="1" applyFill="1" applyBorder="1" applyAlignment="1">
      <alignment horizontal="right" vertical="top"/>
    </xf>
    <xf numFmtId="165" fontId="41" fillId="48" borderId="61" xfId="523" applyNumberFormat="1" applyFill="1" applyBorder="1" applyAlignment="1">
      <alignment horizontal="right" vertical="center"/>
    </xf>
    <xf numFmtId="165" fontId="41" fillId="48" borderId="31" xfId="523" applyNumberFormat="1" applyFill="1" applyBorder="1" applyAlignment="1">
      <alignment horizontal="right" vertical="center"/>
    </xf>
    <xf numFmtId="165" fontId="41" fillId="48" borderId="24" xfId="523" applyNumberFormat="1" applyFill="1" applyBorder="1" applyAlignment="1">
      <alignment horizontal="right" vertical="center"/>
    </xf>
    <xf numFmtId="165" fontId="41" fillId="48" borderId="62" xfId="523" applyNumberFormat="1" applyFill="1" applyBorder="1" applyAlignment="1">
      <alignment horizontal="right" vertical="center"/>
    </xf>
    <xf numFmtId="165" fontId="41" fillId="48" borderId="122" xfId="523" applyNumberFormat="1" applyFill="1" applyBorder="1" applyAlignment="1">
      <alignment horizontal="right" vertical="center"/>
    </xf>
    <xf numFmtId="165" fontId="41" fillId="48" borderId="93" xfId="523" applyNumberFormat="1" applyFill="1" applyBorder="1" applyAlignment="1">
      <alignment horizontal="right" vertical="center"/>
    </xf>
    <xf numFmtId="165" fontId="41" fillId="48" borderId="36" xfId="523" applyNumberFormat="1" applyFill="1" applyBorder="1" applyAlignment="1">
      <alignment horizontal="right" vertical="center"/>
    </xf>
    <xf numFmtId="165" fontId="44" fillId="47" borderId="34" xfId="698" applyNumberFormat="1" applyFont="1" applyFill="1" applyBorder="1" applyAlignment="1">
      <alignment horizontal="right" vertical="top"/>
    </xf>
    <xf numFmtId="9" fontId="147" fillId="0" borderId="31" xfId="192" applyFont="1" applyFill="1" applyBorder="1"/>
    <xf numFmtId="9" fontId="147" fillId="0" borderId="29" xfId="192" applyFont="1" applyFill="1" applyBorder="1"/>
    <xf numFmtId="9" fontId="147" fillId="0" borderId="38" xfId="192" applyFont="1" applyFill="1" applyBorder="1"/>
    <xf numFmtId="9" fontId="147" fillId="0" borderId="32" xfId="192" applyFont="1" applyFill="1" applyBorder="1"/>
    <xf numFmtId="9" fontId="147" fillId="0" borderId="44" xfId="192" applyFont="1" applyFill="1" applyBorder="1"/>
    <xf numFmtId="9" fontId="147" fillId="0" borderId="36" xfId="192" applyFont="1" applyFill="1" applyBorder="1"/>
    <xf numFmtId="9" fontId="147" fillId="0" borderId="122" xfId="192" applyFont="1" applyFill="1" applyBorder="1"/>
    <xf numFmtId="9" fontId="147" fillId="0" borderId="43" xfId="192" applyFont="1" applyFill="1" applyBorder="1"/>
    <xf numFmtId="9" fontId="147" fillId="0" borderId="50" xfId="192" applyFont="1" applyFill="1" applyBorder="1"/>
    <xf numFmtId="0" fontId="44" fillId="45" borderId="37" xfId="122" applyFont="1" applyFill="1" applyBorder="1" applyAlignment="1">
      <alignment horizontal="center"/>
    </xf>
    <xf numFmtId="0" fontId="41" fillId="0" borderId="24" xfId="123" applyBorder="1"/>
    <xf numFmtId="0" fontId="41" fillId="45" borderId="50" xfId="122" applyFill="1" applyBorder="1"/>
    <xf numFmtId="0" fontId="41" fillId="48" borderId="33" xfId="122" applyFill="1" applyBorder="1"/>
    <xf numFmtId="0" fontId="44" fillId="47" borderId="94" xfId="122" applyFont="1" applyFill="1" applyBorder="1"/>
    <xf numFmtId="0" fontId="41" fillId="0" borderId="47" xfId="123" applyBorder="1"/>
    <xf numFmtId="0" fontId="41" fillId="0" borderId="99" xfId="122" applyBorder="1"/>
    <xf numFmtId="0" fontId="41" fillId="45" borderId="133" xfId="122" applyFill="1" applyBorder="1"/>
    <xf numFmtId="0" fontId="44" fillId="48" borderId="71" xfId="122" applyFont="1" applyFill="1" applyBorder="1"/>
    <xf numFmtId="0" fontId="0" fillId="0" borderId="0" xfId="122" applyFont="1"/>
    <xf numFmtId="164" fontId="0" fillId="0" borderId="9" xfId="34" applyNumberFormat="1" applyFont="1" applyBorder="1"/>
    <xf numFmtId="165" fontId="41" fillId="48" borderId="73" xfId="523" applyNumberFormat="1" applyFill="1" applyBorder="1" applyAlignment="1">
      <alignment horizontal="right" vertical="center"/>
    </xf>
    <xf numFmtId="0" fontId="44" fillId="47" borderId="92" xfId="127" applyFont="1" applyFill="1" applyBorder="1"/>
    <xf numFmtId="0" fontId="41" fillId="47" borderId="92" xfId="127" applyFill="1" applyBorder="1"/>
    <xf numFmtId="0" fontId="41" fillId="47" borderId="46" xfId="127" applyFill="1" applyBorder="1"/>
    <xf numFmtId="0" fontId="147" fillId="47" borderId="123" xfId="127" applyFont="1" applyFill="1" applyBorder="1"/>
    <xf numFmtId="0" fontId="147" fillId="47" borderId="92" xfId="127" applyFont="1" applyFill="1" applyBorder="1"/>
    <xf numFmtId="0" fontId="147" fillId="47" borderId="46" xfId="127" applyFont="1" applyFill="1" applyBorder="1"/>
    <xf numFmtId="165" fontId="41" fillId="48" borderId="74" xfId="523" applyNumberFormat="1" applyFill="1" applyBorder="1" applyAlignment="1">
      <alignment horizontal="right" vertical="center"/>
    </xf>
    <xf numFmtId="0" fontId="41" fillId="45" borderId="107" xfId="122" applyFill="1" applyBorder="1"/>
    <xf numFmtId="0" fontId="41" fillId="45" borderId="18" xfId="122" applyFill="1" applyBorder="1"/>
    <xf numFmtId="0" fontId="41" fillId="45" borderId="37" xfId="122" applyFill="1" applyBorder="1"/>
    <xf numFmtId="0" fontId="41" fillId="45" borderId="58" xfId="122" applyFill="1" applyBorder="1"/>
    <xf numFmtId="0" fontId="0" fillId="45" borderId="94" xfId="122" applyFont="1" applyFill="1" applyBorder="1"/>
    <xf numFmtId="0" fontId="0" fillId="45" borderId="47" xfId="122" applyFont="1" applyFill="1" applyBorder="1"/>
    <xf numFmtId="0" fontId="44" fillId="47" borderId="57" xfId="122" applyFont="1" applyFill="1" applyBorder="1" applyAlignment="1">
      <alignment horizontal="center" wrapText="1"/>
    </xf>
    <xf numFmtId="0" fontId="44" fillId="47" borderId="36" xfId="122" applyFont="1" applyFill="1" applyBorder="1" applyAlignment="1">
      <alignment horizontal="center" vertical="center" wrapText="1"/>
    </xf>
    <xf numFmtId="0" fontId="44" fillId="47" borderId="18" xfId="122" applyFont="1" applyFill="1" applyBorder="1" applyAlignment="1">
      <alignment horizontal="center" vertical="center" wrapText="1"/>
    </xf>
    <xf numFmtId="0" fontId="44" fillId="47" borderId="37" xfId="122" applyFont="1" applyFill="1" applyBorder="1" applyAlignment="1">
      <alignment horizontal="center" vertical="center" wrapText="1"/>
    </xf>
    <xf numFmtId="0" fontId="44" fillId="47" borderId="62" xfId="122" applyFont="1" applyFill="1" applyBorder="1"/>
    <xf numFmtId="0" fontId="44" fillId="47" borderId="59" xfId="122" applyFont="1" applyFill="1" applyBorder="1"/>
    <xf numFmtId="165" fontId="0" fillId="0" borderId="24" xfId="698" applyNumberFormat="1" applyFont="1" applyBorder="1" applyAlignment="1">
      <alignment horizontal="right" vertical="center"/>
    </xf>
    <xf numFmtId="186" fontId="41" fillId="47" borderId="4" xfId="0" applyNumberFormat="1" applyFont="1" applyFill="1" applyBorder="1"/>
    <xf numFmtId="185" fontId="41" fillId="0" borderId="0" xfId="122" applyNumberFormat="1"/>
    <xf numFmtId="0" fontId="162" fillId="0" borderId="0" xfId="0" applyFont="1" applyFill="1" applyBorder="1" applyAlignment="1"/>
    <xf numFmtId="0" fontId="41" fillId="0" borderId="107" xfId="0" applyFont="1" applyFill="1" applyBorder="1" applyAlignment="1"/>
    <xf numFmtId="0" fontId="41" fillId="0" borderId="25" xfId="0" applyFont="1" applyFill="1" applyBorder="1" applyAlignment="1"/>
    <xf numFmtId="0" fontId="41" fillId="0" borderId="20" xfId="0" applyFont="1" applyFill="1" applyBorder="1" applyAlignment="1"/>
    <xf numFmtId="0" fontId="41" fillId="0" borderId="23" xfId="0" applyFont="1" applyFill="1" applyBorder="1" applyAlignment="1"/>
    <xf numFmtId="0" fontId="147" fillId="0" borderId="107" xfId="0" applyFont="1" applyFill="1" applyBorder="1" applyAlignment="1"/>
    <xf numFmtId="0" fontId="147" fillId="0" borderId="25" xfId="0" applyFont="1" applyFill="1" applyBorder="1" applyAlignment="1"/>
    <xf numFmtId="0" fontId="44" fillId="0" borderId="50" xfId="0" applyFont="1" applyFill="1" applyBorder="1" applyAlignment="1"/>
    <xf numFmtId="0" fontId="41" fillId="0" borderId="109" xfId="0" applyFont="1" applyFill="1" applyBorder="1" applyAlignment="1"/>
    <xf numFmtId="0" fontId="41" fillId="0" borderId="63" xfId="0" applyFont="1" applyFill="1" applyBorder="1" applyAlignment="1"/>
    <xf numFmtId="0" fontId="41" fillId="0" borderId="77" xfId="0" applyFont="1" applyFill="1" applyBorder="1" applyAlignment="1"/>
    <xf numFmtId="0" fontId="141" fillId="0" borderId="71" xfId="0" applyFont="1" applyFill="1" applyBorder="1" applyAlignment="1"/>
    <xf numFmtId="0" fontId="141" fillId="0" borderId="75" xfId="0" applyFont="1" applyFill="1" applyBorder="1" applyAlignment="1"/>
    <xf numFmtId="165" fontId="178" fillId="0" borderId="0" xfId="46849" applyNumberFormat="1" applyFont="1"/>
    <xf numFmtId="44" fontId="171" fillId="116" borderId="9" xfId="46849" applyFont="1" applyFill="1" applyBorder="1"/>
    <xf numFmtId="44" fontId="171" fillId="116" borderId="18" xfId="46849" applyFont="1" applyFill="1" applyBorder="1"/>
    <xf numFmtId="0" fontId="44" fillId="47" borderId="20" xfId="122" applyFont="1" applyFill="1" applyBorder="1" applyAlignment="1">
      <alignment horizontal="center"/>
    </xf>
    <xf numFmtId="37" fontId="44" fillId="0" borderId="0" xfId="34" applyNumberFormat="1" applyFont="1"/>
    <xf numFmtId="164" fontId="44" fillId="0" borderId="0" xfId="34" applyNumberFormat="1" applyFont="1"/>
    <xf numFmtId="0" fontId="44" fillId="0" borderId="0" xfId="122" applyFont="1" applyBorder="1"/>
    <xf numFmtId="0" fontId="44" fillId="47" borderId="51" xfId="122" applyFont="1" applyFill="1" applyBorder="1"/>
    <xf numFmtId="0" fontId="44" fillId="47" borderId="25" xfId="122" applyFont="1" applyFill="1" applyBorder="1" applyAlignment="1">
      <alignment horizontal="center" wrapText="1"/>
    </xf>
    <xf numFmtId="0" fontId="41" fillId="45" borderId="57" xfId="122" applyFill="1" applyBorder="1"/>
    <xf numFmtId="0" fontId="41" fillId="48" borderId="98" xfId="122" applyFill="1" applyBorder="1"/>
    <xf numFmtId="0" fontId="44" fillId="0" borderId="98" xfId="122" applyFont="1" applyBorder="1"/>
    <xf numFmtId="0" fontId="44" fillId="47" borderId="19" xfId="0" applyFont="1" applyFill="1" applyBorder="1" applyAlignment="1">
      <alignment horizontal="center"/>
    </xf>
    <xf numFmtId="9" fontId="149" fillId="0" borderId="33" xfId="192" applyFont="1" applyFill="1" applyBorder="1"/>
    <xf numFmtId="9" fontId="149" fillId="0" borderId="35" xfId="192" applyFont="1" applyFill="1" applyBorder="1"/>
    <xf numFmtId="9" fontId="147" fillId="0" borderId="33" xfId="192" applyFont="1" applyFill="1" applyBorder="1"/>
    <xf numFmtId="9" fontId="147" fillId="0" borderId="35" xfId="192" applyFont="1" applyFill="1" applyBorder="1"/>
    <xf numFmtId="165" fontId="41" fillId="47" borderId="96" xfId="698" applyNumberFormat="1" applyFont="1" applyFill="1" applyBorder="1" applyAlignment="1">
      <alignment horizontal="right" vertical="top"/>
    </xf>
    <xf numFmtId="165" fontId="41" fillId="47" borderId="23" xfId="698" applyNumberFormat="1" applyFont="1" applyFill="1" applyBorder="1" applyAlignment="1">
      <alignment horizontal="right" vertical="top"/>
    </xf>
    <xf numFmtId="165" fontId="41" fillId="47" borderId="77" xfId="698" applyNumberFormat="1" applyFont="1" applyFill="1" applyBorder="1" applyAlignment="1">
      <alignment horizontal="right" vertical="top"/>
    </xf>
    <xf numFmtId="165" fontId="41" fillId="47" borderId="64" xfId="698" applyNumberFormat="1" applyFont="1" applyFill="1" applyBorder="1" applyAlignment="1">
      <alignment horizontal="right" vertical="top"/>
    </xf>
    <xf numFmtId="165" fontId="41" fillId="47" borderId="135" xfId="698" applyNumberFormat="1" applyFont="1" applyFill="1" applyBorder="1" applyAlignment="1">
      <alignment horizontal="right" vertical="top"/>
    </xf>
    <xf numFmtId="165" fontId="44" fillId="47" borderId="135" xfId="698" applyNumberFormat="1" applyFont="1" applyFill="1" applyBorder="1" applyAlignment="1">
      <alignment horizontal="right" vertical="top"/>
    </xf>
    <xf numFmtId="165" fontId="41" fillId="48" borderId="96" xfId="523" applyNumberFormat="1" applyFill="1" applyBorder="1" applyAlignment="1">
      <alignment horizontal="right" vertical="center"/>
    </xf>
    <xf numFmtId="165" fontId="41" fillId="48" borderId="20" xfId="523" applyNumberFormat="1" applyFill="1" applyBorder="1" applyAlignment="1">
      <alignment horizontal="right" vertical="center"/>
    </xf>
    <xf numFmtId="165" fontId="41" fillId="48" borderId="76" xfId="523" applyNumberFormat="1" applyFill="1" applyBorder="1" applyAlignment="1">
      <alignment horizontal="right" vertical="center"/>
    </xf>
    <xf numFmtId="165" fontId="41" fillId="48" borderId="23" xfId="523" applyNumberFormat="1" applyFill="1" applyBorder="1" applyAlignment="1">
      <alignment horizontal="right" vertical="center"/>
    </xf>
    <xf numFmtId="165" fontId="41" fillId="48" borderId="22" xfId="523" applyNumberFormat="1" applyFill="1" applyBorder="1" applyAlignment="1">
      <alignment horizontal="right" vertical="center"/>
    </xf>
    <xf numFmtId="165" fontId="41" fillId="48" borderId="64" xfId="523" applyNumberFormat="1" applyFill="1" applyBorder="1" applyAlignment="1">
      <alignment horizontal="right" vertical="center"/>
    </xf>
    <xf numFmtId="165" fontId="41" fillId="48" borderId="135" xfId="523" applyNumberFormat="1" applyFill="1" applyBorder="1" applyAlignment="1">
      <alignment horizontal="right" vertical="center"/>
    </xf>
    <xf numFmtId="165" fontId="44" fillId="48" borderId="135" xfId="523" applyNumberFormat="1" applyFont="1" applyFill="1" applyBorder="1" applyAlignment="1">
      <alignment horizontal="right" vertical="center"/>
    </xf>
    <xf numFmtId="165" fontId="41" fillId="47" borderId="20" xfId="698" applyNumberFormat="1" applyFont="1" applyFill="1" applyBorder="1" applyAlignment="1">
      <alignment horizontal="right" vertical="top"/>
    </xf>
    <xf numFmtId="165" fontId="41" fillId="48" borderId="29" xfId="523" applyNumberFormat="1" applyFill="1" applyBorder="1" applyAlignment="1">
      <alignment horizontal="right" vertical="center"/>
    </xf>
    <xf numFmtId="165" fontId="41" fillId="48" borderId="38" xfId="523" applyNumberFormat="1" applyFill="1" applyBorder="1" applyAlignment="1">
      <alignment horizontal="right" vertical="center"/>
    </xf>
    <xf numFmtId="165" fontId="41" fillId="48" borderId="41" xfId="523" applyNumberFormat="1" applyFill="1" applyBorder="1" applyAlignment="1">
      <alignment horizontal="right" vertical="center"/>
    </xf>
    <xf numFmtId="165" fontId="41" fillId="48" borderId="37" xfId="523" applyNumberFormat="1" applyFill="1" applyBorder="1" applyAlignment="1">
      <alignment horizontal="right" vertical="center"/>
    </xf>
    <xf numFmtId="165" fontId="41" fillId="48" borderId="72" xfId="523" applyNumberFormat="1" applyFill="1" applyBorder="1" applyAlignment="1">
      <alignment horizontal="right" vertical="center"/>
    </xf>
    <xf numFmtId="165" fontId="41" fillId="48" borderId="43" xfId="523" applyNumberFormat="1" applyFill="1" applyBorder="1" applyAlignment="1">
      <alignment horizontal="right" vertical="center"/>
    </xf>
    <xf numFmtId="165" fontId="41" fillId="48" borderId="35" xfId="523" applyNumberFormat="1" applyFill="1" applyBorder="1" applyAlignment="1">
      <alignment horizontal="right" vertical="center"/>
    </xf>
    <xf numFmtId="165" fontId="44" fillId="48" borderId="35" xfId="523" applyNumberFormat="1" applyFont="1" applyFill="1" applyBorder="1" applyAlignment="1">
      <alignment horizontal="right" vertical="center"/>
    </xf>
    <xf numFmtId="165" fontId="41" fillId="47" borderId="33" xfId="698" applyNumberFormat="1" applyFont="1" applyFill="1" applyBorder="1" applyAlignment="1">
      <alignment vertical="center"/>
    </xf>
    <xf numFmtId="0" fontId="41" fillId="47" borderId="135" xfId="127" applyFill="1" applyBorder="1"/>
    <xf numFmtId="165" fontId="41" fillId="47" borderId="35" xfId="698" applyNumberFormat="1" applyFont="1" applyFill="1" applyBorder="1" applyAlignment="1">
      <alignment vertical="center"/>
    </xf>
    <xf numFmtId="42" fontId="41" fillId="47" borderId="96" xfId="122" applyNumberFormat="1" applyFill="1" applyBorder="1"/>
    <xf numFmtId="165" fontId="41" fillId="0" borderId="35" xfId="523" applyNumberFormat="1" applyBorder="1" applyAlignment="1">
      <alignment horizontal="right" vertical="center" wrapText="1"/>
    </xf>
    <xf numFmtId="0" fontId="41" fillId="47" borderId="52" xfId="127" applyFill="1" applyBorder="1"/>
    <xf numFmtId="0" fontId="41" fillId="47" borderId="42" xfId="127" applyFill="1" applyBorder="1"/>
    <xf numFmtId="0" fontId="41" fillId="47" borderId="59" xfId="127" applyFill="1" applyBorder="1"/>
    <xf numFmtId="0" fontId="41" fillId="0" borderId="28" xfId="127" quotePrefix="1" applyBorder="1" applyAlignment="1">
      <alignment horizontal="left"/>
    </xf>
    <xf numFmtId="42" fontId="41" fillId="47" borderId="33" xfId="122" applyNumberFormat="1" applyFill="1" applyBorder="1"/>
    <xf numFmtId="42" fontId="41" fillId="47" borderId="34" xfId="122" applyNumberFormat="1" applyFill="1" applyBorder="1"/>
    <xf numFmtId="42" fontId="41" fillId="47" borderId="35" xfId="122" applyNumberFormat="1" applyFill="1" applyBorder="1"/>
    <xf numFmtId="42" fontId="41" fillId="47" borderId="135" xfId="122" applyNumberFormat="1" applyFill="1" applyBorder="1"/>
    <xf numFmtId="42" fontId="41" fillId="47" borderId="75" xfId="122" applyNumberFormat="1" applyFill="1" applyBorder="1"/>
    <xf numFmtId="165" fontId="44" fillId="48" borderId="93" xfId="523" applyNumberFormat="1" applyFont="1" applyFill="1" applyBorder="1" applyAlignment="1">
      <alignment horizontal="right" vertical="center"/>
    </xf>
    <xf numFmtId="0" fontId="41" fillId="0" borderId="73" xfId="127" applyBorder="1"/>
    <xf numFmtId="165" fontId="41" fillId="48" borderId="93" xfId="523" applyNumberFormat="1" applyFill="1" applyBorder="1" applyAlignment="1">
      <alignment horizontal="right" vertical="center" wrapText="1"/>
    </xf>
    <xf numFmtId="0" fontId="41" fillId="0" borderId="131" xfId="0" applyFont="1" applyBorder="1" applyAlignment="1">
      <alignment horizontal="left" vertical="top" wrapText="1"/>
    </xf>
    <xf numFmtId="0" fontId="82" fillId="0" borderId="131" xfId="0" applyFont="1" applyBorder="1" applyAlignment="1">
      <alignment horizontal="left" vertical="top"/>
    </xf>
    <xf numFmtId="3" fontId="180" fillId="46" borderId="56" xfId="0" applyNumberFormat="1" applyFont="1" applyFill="1" applyBorder="1" applyAlignment="1">
      <alignment horizontal="center" wrapText="1"/>
    </xf>
    <xf numFmtId="0" fontId="180" fillId="46" borderId="56" xfId="0" applyFont="1" applyFill="1" applyBorder="1" applyAlignment="1">
      <alignment horizontal="center" wrapText="1"/>
    </xf>
    <xf numFmtId="9" fontId="180" fillId="46" borderId="56" xfId="0" applyNumberFormat="1" applyFont="1" applyFill="1" applyBorder="1" applyAlignment="1">
      <alignment horizontal="center" wrapText="1"/>
    </xf>
    <xf numFmtId="0" fontId="41" fillId="0" borderId="9" xfId="0" quotePrefix="1" applyFont="1" applyFill="1" applyBorder="1" applyAlignment="1">
      <alignment horizontal="left" wrapText="1"/>
    </xf>
    <xf numFmtId="8" fontId="0" fillId="0" borderId="24" xfId="0" applyNumberFormat="1" applyFont="1" applyFill="1" applyBorder="1" applyAlignment="1">
      <alignment wrapText="1"/>
    </xf>
    <xf numFmtId="165" fontId="41" fillId="0" borderId="18" xfId="698" applyNumberFormat="1" applyFont="1" applyFill="1" applyBorder="1" applyAlignment="1">
      <alignment horizontal="right" vertical="top"/>
    </xf>
    <xf numFmtId="8" fontId="0" fillId="0" borderId="134" xfId="0" applyNumberFormat="1" applyFill="1" applyBorder="1"/>
    <xf numFmtId="165" fontId="41" fillId="0" borderId="107" xfId="698" applyNumberFormat="1" applyFont="1" applyFill="1" applyBorder="1" applyAlignment="1">
      <alignment horizontal="right" vertical="top"/>
    </xf>
    <xf numFmtId="8" fontId="0" fillId="0" borderId="0" xfId="0" applyNumberFormat="1" applyFill="1"/>
    <xf numFmtId="165" fontId="0" fillId="0" borderId="0" xfId="0" applyNumberFormat="1" applyFill="1"/>
    <xf numFmtId="6" fontId="0" fillId="0" borderId="0" xfId="0" applyNumberFormat="1" applyFill="1"/>
    <xf numFmtId="0" fontId="0" fillId="0" borderId="0" xfId="0" applyFill="1"/>
    <xf numFmtId="8" fontId="0" fillId="0" borderId="36" xfId="0" applyNumberFormat="1" applyFont="1" applyFill="1" applyBorder="1" applyAlignment="1">
      <alignment wrapText="1"/>
    </xf>
    <xf numFmtId="8" fontId="0" fillId="0" borderId="36" xfId="0" applyNumberFormat="1" applyFill="1" applyBorder="1" applyAlignment="1">
      <alignment wrapText="1"/>
    </xf>
    <xf numFmtId="0" fontId="44" fillId="0" borderId="19" xfId="0" quotePrefix="1" applyFont="1" applyFill="1" applyBorder="1" applyAlignment="1">
      <alignment horizontal="left" wrapText="1"/>
    </xf>
    <xf numFmtId="8" fontId="44" fillId="0" borderId="26" xfId="0" applyNumberFormat="1" applyFont="1" applyFill="1" applyBorder="1" applyAlignment="1">
      <alignment wrapText="1"/>
    </xf>
    <xf numFmtId="165" fontId="41" fillId="0" borderId="26" xfId="698" applyNumberFormat="1" applyFont="1" applyFill="1" applyBorder="1" applyAlignment="1">
      <alignment horizontal="right" vertical="top"/>
    </xf>
    <xf numFmtId="184" fontId="44" fillId="0" borderId="26" xfId="0" applyNumberFormat="1" applyFont="1" applyFill="1" applyBorder="1"/>
    <xf numFmtId="0" fontId="41" fillId="0" borderId="18" xfId="0" quotePrefix="1" applyFont="1" applyFill="1" applyBorder="1" applyAlignment="1">
      <alignment horizontal="left" wrapText="1"/>
    </xf>
    <xf numFmtId="8" fontId="0" fillId="0" borderId="18" xfId="0" applyNumberFormat="1" applyFont="1" applyFill="1" applyBorder="1" applyAlignment="1">
      <alignment wrapText="1"/>
    </xf>
    <xf numFmtId="184" fontId="41" fillId="0" borderId="18" xfId="0" applyNumberFormat="1" applyFont="1" applyFill="1" applyBorder="1"/>
    <xf numFmtId="9" fontId="41" fillId="0" borderId="18" xfId="0" applyNumberFormat="1" applyFont="1" applyFill="1" applyBorder="1"/>
    <xf numFmtId="44" fontId="0" fillId="0" borderId="0" xfId="0" applyNumberFormat="1" applyFill="1"/>
    <xf numFmtId="42" fontId="0" fillId="0" borderId="0" xfId="0" applyNumberFormat="1" applyFill="1"/>
    <xf numFmtId="0" fontId="44" fillId="47" borderId="74" xfId="122" applyFont="1" applyFill="1" applyBorder="1"/>
    <xf numFmtId="165" fontId="41" fillId="0" borderId="24" xfId="698" applyNumberFormat="1" applyFont="1" applyFill="1" applyBorder="1" applyAlignment="1">
      <alignment horizontal="left" vertical="top"/>
    </xf>
    <xf numFmtId="0" fontId="41" fillId="0" borderId="9" xfId="122" applyBorder="1" applyAlignment="1">
      <alignment horizontal="right" vertical="top"/>
    </xf>
    <xf numFmtId="165" fontId="41" fillId="0" borderId="9" xfId="698" applyNumberFormat="1" applyFont="1" applyFill="1" applyBorder="1" applyAlignment="1">
      <alignment horizontal="left" vertical="top"/>
    </xf>
    <xf numFmtId="178" fontId="41" fillId="0" borderId="54" xfId="504" applyNumberFormat="1" applyFont="1" applyFill="1" applyBorder="1" applyAlignment="1">
      <alignment horizontal="right" vertical="top" wrapText="1"/>
    </xf>
    <xf numFmtId="178" fontId="41" fillId="0" borderId="18" xfId="504" applyNumberFormat="1" applyFont="1" applyFill="1" applyBorder="1" applyAlignment="1">
      <alignment horizontal="right" vertical="top" wrapText="1"/>
    </xf>
    <xf numFmtId="178" fontId="41" fillId="0" borderId="57" xfId="504" applyNumberFormat="1" applyFont="1" applyFill="1" applyBorder="1" applyAlignment="1">
      <alignment horizontal="right" vertical="top"/>
    </xf>
    <xf numFmtId="9" fontId="41" fillId="0" borderId="24" xfId="122" applyNumberFormat="1" applyBorder="1" applyAlignment="1">
      <alignment horizontal="right" vertical="top"/>
    </xf>
    <xf numFmtId="9" fontId="41" fillId="0" borderId="9" xfId="122" applyNumberFormat="1" applyBorder="1" applyAlignment="1">
      <alignment horizontal="right" vertical="top"/>
    </xf>
    <xf numFmtId="9" fontId="41" fillId="0" borderId="38" xfId="122" applyNumberFormat="1" applyBorder="1" applyAlignment="1">
      <alignment horizontal="right" vertical="top"/>
    </xf>
    <xf numFmtId="0" fontId="44" fillId="0" borderId="124" xfId="122" applyFont="1" applyBorder="1"/>
    <xf numFmtId="178" fontId="44" fillId="0" borderId="124" xfId="504" applyNumberFormat="1" applyFont="1" applyFill="1" applyBorder="1" applyAlignment="1">
      <alignment vertical="center" wrapText="1"/>
    </xf>
    <xf numFmtId="178" fontId="44" fillId="0" borderId="125" xfId="504" applyNumberFormat="1" applyFont="1" applyFill="1" applyBorder="1" applyAlignment="1">
      <alignment vertical="center" wrapText="1"/>
    </xf>
    <xf numFmtId="178" fontId="44" fillId="48" borderId="125" xfId="504" applyNumberFormat="1" applyFont="1" applyFill="1" applyBorder="1" applyAlignment="1">
      <alignment vertical="center" wrapText="1"/>
    </xf>
    <xf numFmtId="178" fontId="44" fillId="48" borderId="121" xfId="504" applyNumberFormat="1" applyFont="1" applyFill="1" applyBorder="1" applyAlignment="1">
      <alignment vertical="center" wrapText="1"/>
    </xf>
    <xf numFmtId="178" fontId="44" fillId="48" borderId="124" xfId="504" applyNumberFormat="1" applyFont="1" applyFill="1" applyBorder="1" applyAlignment="1">
      <alignment vertical="center" wrapText="1"/>
    </xf>
    <xf numFmtId="9" fontId="143" fillId="0" borderId="120" xfId="504" applyNumberFormat="1" applyFont="1" applyFill="1" applyBorder="1" applyAlignment="1">
      <alignment vertical="center" wrapText="1"/>
    </xf>
    <xf numFmtId="9" fontId="44" fillId="0" borderId="121" xfId="504" applyNumberFormat="1" applyFont="1" applyFill="1" applyBorder="1" applyAlignment="1">
      <alignment vertical="center" wrapText="1"/>
    </xf>
    <xf numFmtId="0" fontId="41" fillId="0" borderId="54" xfId="122" applyBorder="1"/>
    <xf numFmtId="178" fontId="41" fillId="0" borderId="92" xfId="122" applyNumberFormat="1" applyBorder="1"/>
    <xf numFmtId="0" fontId="44" fillId="0" borderId="119" xfId="122" quotePrefix="1" applyFont="1" applyBorder="1" applyAlignment="1">
      <alignment horizontal="left"/>
    </xf>
    <xf numFmtId="9" fontId="44" fillId="0" borderId="119" xfId="504" applyNumberFormat="1" applyFont="1" applyFill="1" applyBorder="1" applyAlignment="1">
      <alignment vertical="center" wrapText="1"/>
    </xf>
    <xf numFmtId="9" fontId="44" fillId="0" borderId="136" xfId="122" applyNumberFormat="1" applyFont="1" applyBorder="1"/>
    <xf numFmtId="9" fontId="44" fillId="0" borderId="128" xfId="504" applyNumberFormat="1" applyFont="1" applyFill="1" applyBorder="1" applyAlignment="1">
      <alignment vertical="center" wrapText="1"/>
    </xf>
    <xf numFmtId="0" fontId="41" fillId="0" borderId="0" xfId="122" applyAlignment="1">
      <alignment horizontal="left" vertical="top"/>
    </xf>
    <xf numFmtId="0" fontId="44" fillId="47" borderId="71" xfId="122" applyFont="1" applyFill="1" applyBorder="1" applyAlignment="1">
      <alignment horizontal="center" vertical="center" wrapText="1"/>
    </xf>
    <xf numFmtId="165" fontId="41" fillId="0" borderId="54" xfId="122" applyNumberFormat="1" applyBorder="1"/>
    <xf numFmtId="0" fontId="149" fillId="47" borderId="137" xfId="122" applyFont="1" applyFill="1" applyBorder="1"/>
    <xf numFmtId="0" fontId="147" fillId="48" borderId="137" xfId="122" applyFont="1" applyFill="1" applyBorder="1"/>
    <xf numFmtId="0" fontId="147" fillId="0" borderId="137" xfId="122" applyFont="1" applyBorder="1"/>
    <xf numFmtId="0" fontId="147" fillId="0" borderId="138" xfId="122" applyFont="1" applyBorder="1"/>
    <xf numFmtId="0" fontId="149" fillId="0" borderId="139" xfId="122" applyFont="1" applyBorder="1" applyAlignment="1">
      <alignment horizontal="center"/>
    </xf>
    <xf numFmtId="0" fontId="149" fillId="47" borderId="36" xfId="122" applyFont="1" applyFill="1" applyBorder="1" applyAlignment="1">
      <alignment horizontal="center" vertical="center" wrapText="1"/>
    </xf>
    <xf numFmtId="0" fontId="149" fillId="47" borderId="37" xfId="122" applyFont="1" applyFill="1" applyBorder="1" applyAlignment="1">
      <alignment horizontal="center" vertical="center" wrapText="1"/>
    </xf>
    <xf numFmtId="3" fontId="147" fillId="48" borderId="36" xfId="122" applyNumberFormat="1" applyFont="1" applyFill="1" applyBorder="1" applyAlignment="1">
      <alignment horizontal="center" vertical="center" wrapText="1"/>
    </xf>
    <xf numFmtId="3" fontId="147" fillId="48" borderId="37" xfId="122" applyNumberFormat="1" applyFont="1" applyFill="1" applyBorder="1" applyAlignment="1">
      <alignment horizontal="center" vertical="center" wrapText="1"/>
    </xf>
    <xf numFmtId="3" fontId="149" fillId="0" borderId="33" xfId="34" applyNumberFormat="1" applyFont="1" applyFill="1" applyBorder="1" applyAlignment="1">
      <alignment horizontal="center"/>
    </xf>
    <xf numFmtId="3" fontId="149" fillId="48" borderId="35" xfId="34" applyNumberFormat="1" applyFont="1" applyFill="1" applyBorder="1" applyAlignment="1">
      <alignment horizontal="center"/>
    </xf>
    <xf numFmtId="44" fontId="168" fillId="0" borderId="0" xfId="0" applyNumberFormat="1" applyFont="1"/>
    <xf numFmtId="3" fontId="44" fillId="117" borderId="33" xfId="0" applyNumberFormat="1" applyFont="1" applyFill="1" applyBorder="1" applyAlignment="1">
      <alignment horizontal="right" vertical="center"/>
    </xf>
    <xf numFmtId="187" fontId="41" fillId="48" borderId="38" xfId="0" applyNumberFormat="1" applyFont="1" applyFill="1" applyBorder="1" applyAlignment="1">
      <alignment horizontal="center" vertical="center"/>
    </xf>
    <xf numFmtId="184" fontId="152" fillId="0" borderId="0" xfId="122" applyNumberFormat="1" applyFont="1"/>
    <xf numFmtId="8" fontId="41" fillId="0" borderId="9" xfId="0" applyNumberFormat="1" applyFont="1" applyFill="1" applyBorder="1" applyAlignment="1"/>
    <xf numFmtId="8" fontId="41" fillId="0" borderId="18" xfId="0" applyNumberFormat="1" applyFont="1" applyFill="1" applyBorder="1" applyAlignment="1"/>
    <xf numFmtId="0" fontId="41" fillId="0" borderId="9" xfId="0" applyFont="1" applyFill="1" applyBorder="1" applyAlignment="1"/>
    <xf numFmtId="0" fontId="41" fillId="0" borderId="18" xfId="0" applyFont="1" applyFill="1" applyBorder="1" applyAlignment="1"/>
    <xf numFmtId="49" fontId="45" fillId="0" borderId="0" xfId="127" quotePrefix="1" applyNumberFormat="1" applyFont="1" applyAlignment="1">
      <alignment horizontal="center"/>
    </xf>
    <xf numFmtId="0" fontId="41" fillId="0" borderId="0" xfId="122" applyAlignment="1">
      <alignment wrapText="1"/>
    </xf>
    <xf numFmtId="0" fontId="41" fillId="0" borderId="0" xfId="122" applyAlignment="1">
      <alignment horizontal="left" wrapText="1"/>
    </xf>
    <xf numFmtId="0" fontId="41" fillId="0" borderId="0" xfId="141" applyAlignment="1">
      <alignment vertical="top" wrapText="1"/>
    </xf>
    <xf numFmtId="0" fontId="41" fillId="0" borderId="0" xfId="141" applyAlignment="1">
      <alignment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center"/>
    </xf>
    <xf numFmtId="0" fontId="44" fillId="47" borderId="122" xfId="122" applyFont="1" applyFill="1" applyBorder="1" applyAlignment="1">
      <alignment horizontal="center"/>
    </xf>
    <xf numFmtId="0" fontId="44" fillId="47" borderId="18" xfId="122" applyFont="1" applyFill="1" applyBorder="1" applyAlignment="1">
      <alignment horizontal="center"/>
    </xf>
    <xf numFmtId="0" fontId="44" fillId="47" borderId="9" xfId="122" applyFont="1" applyFill="1" applyBorder="1" applyAlignment="1">
      <alignment horizontal="center" wrapText="1"/>
    </xf>
    <xf numFmtId="0" fontId="44" fillId="47" borderId="21" xfId="122" applyFont="1" applyFill="1" applyBorder="1" applyAlignment="1">
      <alignment horizontal="center"/>
    </xf>
    <xf numFmtId="0" fontId="44" fillId="47" borderId="37" xfId="122" applyFont="1" applyFill="1" applyBorder="1" applyAlignment="1">
      <alignment horizontal="center"/>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41" fillId="0" borderId="0" xfId="0" quotePrefix="1" applyFont="1" applyAlignment="1">
      <alignment horizontal="left"/>
    </xf>
    <xf numFmtId="0" fontId="45" fillId="47" borderId="32"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49" fontId="45" fillId="0" borderId="0" xfId="122" applyNumberFormat="1" applyFont="1" applyAlignment="1">
      <alignment horizontal="center"/>
    </xf>
    <xf numFmtId="0" fontId="45" fillId="47" borderId="41" xfId="122" applyFont="1" applyFill="1" applyBorder="1" applyAlignment="1">
      <alignment horizontal="center" vertical="center" wrapText="1"/>
    </xf>
    <xf numFmtId="0" fontId="41" fillId="48" borderId="0" xfId="0" applyFont="1" applyFill="1" applyAlignment="1">
      <alignment wrapText="1"/>
    </xf>
    <xf numFmtId="0" fontId="41" fillId="0" borderId="0" xfId="0" applyFont="1" applyAlignment="1">
      <alignment horizontal="left" vertical="center" wrapText="1"/>
    </xf>
    <xf numFmtId="0" fontId="41" fillId="0" borderId="0" xfId="0" applyFont="1" applyAlignment="1">
      <alignment wrapText="1"/>
    </xf>
    <xf numFmtId="0" fontId="0" fillId="0" borderId="0" xfId="0" applyAlignment="1">
      <alignment horizontal="center" vertical="center"/>
    </xf>
    <xf numFmtId="0" fontId="4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27" fillId="114" borderId="19" xfId="46838" applyFont="1" applyFill="1" applyBorder="1" applyAlignment="1">
      <alignment horizontal="center" vertical="center" wrapText="1"/>
    </xf>
    <xf numFmtId="0" fontId="168" fillId="48" borderId="0" xfId="46838" applyFont="1" applyFill="1" applyAlignment="1">
      <alignment horizontal="left" vertical="center" wrapText="1"/>
    </xf>
    <xf numFmtId="0" fontId="169" fillId="112" borderId="19" xfId="0" applyFont="1" applyFill="1" applyBorder="1" applyAlignment="1">
      <alignment horizontal="center" vertical="center" wrapText="1"/>
    </xf>
    <xf numFmtId="0" fontId="41" fillId="48" borderId="0" xfId="46803" applyFill="1" applyAlignment="1">
      <alignment horizontal="left" vertical="top" wrapText="1"/>
    </xf>
    <xf numFmtId="0" fontId="45" fillId="0" borderId="0" xfId="127" applyFont="1" applyBorder="1" applyAlignment="1">
      <alignment horizontal="center"/>
    </xf>
    <xf numFmtId="0" fontId="45" fillId="0" borderId="0" xfId="127" applyFont="1" applyAlignment="1">
      <alignment horizontal="center"/>
    </xf>
    <xf numFmtId="0" fontId="41" fillId="0" borderId="0" xfId="127" applyAlignment="1">
      <alignment horizontal="center"/>
    </xf>
    <xf numFmtId="49" fontId="45" fillId="0" borderId="0" xfId="127" quotePrefix="1" applyNumberFormat="1" applyFont="1" applyAlignment="1">
      <alignment horizontal="center"/>
    </xf>
    <xf numFmtId="49" fontId="41" fillId="0" borderId="0" xfId="127" applyNumberFormat="1" applyAlignment="1">
      <alignment horizontal="center"/>
    </xf>
    <xf numFmtId="0" fontId="44" fillId="47" borderId="31" xfId="127" quotePrefix="1" applyFont="1" applyFill="1" applyBorder="1" applyAlignment="1">
      <alignment horizontal="center"/>
    </xf>
    <xf numFmtId="0" fontId="44" fillId="47" borderId="30" xfId="127" applyFont="1" applyFill="1" applyBorder="1" applyAlignment="1">
      <alignment horizontal="center"/>
    </xf>
    <xf numFmtId="0" fontId="44" fillId="47" borderId="29" xfId="127" applyFont="1" applyFill="1" applyBorder="1" applyAlignment="1">
      <alignment horizontal="center"/>
    </xf>
    <xf numFmtId="0" fontId="44" fillId="47" borderId="96" xfId="127" applyFont="1" applyFill="1" applyBorder="1" applyAlignment="1">
      <alignment horizontal="center"/>
    </xf>
    <xf numFmtId="0" fontId="44" fillId="47" borderId="31" xfId="127" applyFont="1" applyFill="1" applyBorder="1" applyAlignment="1">
      <alignment horizontal="center"/>
    </xf>
    <xf numFmtId="0" fontId="41" fillId="0" borderId="0" xfId="46803" applyAlignment="1">
      <alignment horizontal="left" vertical="top" wrapText="1"/>
    </xf>
    <xf numFmtId="0" fontId="45" fillId="0" borderId="0" xfId="127" applyFont="1" applyAlignment="1" applyProtection="1">
      <alignment horizontal="center"/>
      <protection locked="0"/>
    </xf>
    <xf numFmtId="0" fontId="53" fillId="0" borderId="0" xfId="127" applyFont="1" applyAlignment="1" applyProtection="1">
      <alignment horizontal="center"/>
      <protection locked="0"/>
    </xf>
    <xf numFmtId="49" fontId="45" fillId="0" borderId="0" xfId="127" quotePrefix="1" applyNumberFormat="1" applyFont="1" applyAlignment="1" applyProtection="1">
      <alignment horizontal="center"/>
      <protection locked="0"/>
    </xf>
    <xf numFmtId="0" fontId="44" fillId="0" borderId="31" xfId="127" quotePrefix="1" applyFont="1" applyBorder="1" applyAlignment="1">
      <alignment horizontal="center"/>
    </xf>
    <xf numFmtId="0" fontId="44" fillId="0" borderId="30" xfId="127" applyFont="1" applyBorder="1" applyAlignment="1">
      <alignment horizontal="center"/>
    </xf>
    <xf numFmtId="0" fontId="44" fillId="0" borderId="29" xfId="127" applyFont="1" applyBorder="1" applyAlignment="1">
      <alignment horizontal="center"/>
    </xf>
    <xf numFmtId="0" fontId="44" fillId="0" borderId="31" xfId="127" applyFont="1" applyBorder="1" applyAlignment="1">
      <alignment horizontal="center"/>
    </xf>
    <xf numFmtId="0" fontId="41" fillId="0" borderId="0" xfId="127" applyAlignment="1">
      <alignment horizontal="left"/>
    </xf>
    <xf numFmtId="0" fontId="41" fillId="0" borderId="0" xfId="122" applyAlignment="1">
      <alignment wrapText="1"/>
    </xf>
    <xf numFmtId="0" fontId="41" fillId="0" borderId="0" xfId="141" applyAlignment="1">
      <alignment horizontal="left" vertical="top" wrapText="1"/>
    </xf>
    <xf numFmtId="0" fontId="41" fillId="48" borderId="0" xfId="141" applyFill="1" applyAlignment="1">
      <alignment horizontal="left" vertical="center" wrapText="1"/>
    </xf>
    <xf numFmtId="0" fontId="44" fillId="45" borderId="96" xfId="122" applyFont="1" applyFill="1" applyBorder="1" applyAlignment="1">
      <alignment horizontal="center" wrapText="1"/>
    </xf>
    <xf numFmtId="0" fontId="44" fillId="45" borderId="97" xfId="122" applyFont="1" applyFill="1" applyBorder="1" applyAlignment="1">
      <alignment horizontal="center" wrapText="1"/>
    </xf>
    <xf numFmtId="0" fontId="44" fillId="45" borderId="108" xfId="122" applyFont="1" applyFill="1" applyBorder="1" applyAlignment="1">
      <alignment horizontal="center" wrapText="1"/>
    </xf>
    <xf numFmtId="0" fontId="44" fillId="45" borderId="58" xfId="122" applyFont="1" applyFill="1" applyBorder="1" applyAlignment="1">
      <alignment horizontal="center" wrapText="1"/>
    </xf>
    <xf numFmtId="0" fontId="143" fillId="0" borderId="0" xfId="122" applyFont="1" applyAlignment="1">
      <alignment horizontal="left" wrapText="1"/>
    </xf>
    <xf numFmtId="0" fontId="45" fillId="0" borderId="0" xfId="122" applyFont="1" applyAlignment="1">
      <alignment horizontal="left"/>
    </xf>
    <xf numFmtId="0" fontId="45" fillId="0" borderId="0" xfId="127" applyFont="1" applyAlignment="1">
      <alignment horizontal="left"/>
    </xf>
    <xf numFmtId="49" fontId="45" fillId="0" borderId="0" xfId="127" quotePrefix="1" applyNumberFormat="1" applyFont="1" applyAlignment="1" applyProtection="1">
      <alignment horizontal="left"/>
      <protection locked="0"/>
    </xf>
    <xf numFmtId="0" fontId="41" fillId="0" borderId="0" xfId="127" applyAlignment="1" applyProtection="1">
      <alignment horizontal="left"/>
      <protection locked="0"/>
    </xf>
    <xf numFmtId="0" fontId="45" fillId="47" borderId="93" xfId="122" applyFont="1" applyFill="1" applyBorder="1" applyAlignment="1">
      <alignment horizontal="center"/>
    </xf>
    <xf numFmtId="0" fontId="45" fillId="47" borderId="4" xfId="122" applyFont="1" applyFill="1" applyBorder="1" applyAlignment="1">
      <alignment horizontal="center"/>
    </xf>
    <xf numFmtId="0" fontId="45" fillId="47" borderId="51" xfId="122" applyFont="1" applyFill="1" applyBorder="1" applyAlignment="1">
      <alignment horizontal="center"/>
    </xf>
    <xf numFmtId="0" fontId="45" fillId="47" borderId="59" xfId="122" applyFont="1" applyFill="1" applyBorder="1" applyAlignment="1">
      <alignment horizontal="center"/>
    </xf>
    <xf numFmtId="0" fontId="44" fillId="47" borderId="31" xfId="122" applyFont="1" applyFill="1" applyBorder="1" applyAlignment="1">
      <alignment horizontal="center"/>
    </xf>
    <xf numFmtId="0" fontId="44" fillId="47" borderId="30" xfId="122" applyFont="1" applyFill="1" applyBorder="1" applyAlignment="1">
      <alignment horizontal="center"/>
    </xf>
    <xf numFmtId="0" fontId="44" fillId="47" borderId="96" xfId="122" applyFont="1" applyFill="1" applyBorder="1" applyAlignment="1">
      <alignment horizontal="center"/>
    </xf>
    <xf numFmtId="0" fontId="44" fillId="47" borderId="29" xfId="122" applyFont="1" applyFill="1" applyBorder="1" applyAlignment="1">
      <alignment horizontal="center"/>
    </xf>
    <xf numFmtId="0" fontId="44" fillId="45" borderId="51" xfId="122" applyFont="1" applyFill="1" applyBorder="1" applyAlignment="1">
      <alignment horizontal="center" wrapText="1"/>
    </xf>
    <xf numFmtId="0" fontId="44" fillId="45" borderId="107" xfId="122" applyFont="1" applyFill="1" applyBorder="1" applyAlignment="1">
      <alignment horizontal="center" wrapText="1"/>
    </xf>
    <xf numFmtId="0" fontId="41" fillId="0" borderId="0" xfId="141" applyAlignment="1">
      <alignment vertical="top" wrapText="1"/>
    </xf>
    <xf numFmtId="0" fontId="41" fillId="0" borderId="0" xfId="141" applyAlignment="1">
      <alignment wrapText="1"/>
    </xf>
    <xf numFmtId="0" fontId="41" fillId="48" borderId="0" xfId="141" applyFill="1" applyAlignment="1">
      <alignment horizontal="left" wrapText="1"/>
    </xf>
    <xf numFmtId="0" fontId="41" fillId="0" borderId="0" xfId="122" applyAlignment="1">
      <alignment horizontal="left" wrapText="1"/>
    </xf>
    <xf numFmtId="0" fontId="45" fillId="0" borderId="0" xfId="122" applyFont="1" applyAlignment="1">
      <alignment horizontal="center"/>
    </xf>
    <xf numFmtId="49" fontId="45" fillId="0" borderId="0" xfId="127" quotePrefix="1" applyNumberFormat="1" applyFont="1" applyAlignment="1" applyProtection="1">
      <alignment horizontal="center" wrapText="1"/>
      <protection locked="0"/>
    </xf>
    <xf numFmtId="0" fontId="45" fillId="0" borderId="0" xfId="127" quotePrefix="1" applyFont="1" applyAlignment="1" applyProtection="1">
      <alignment horizontal="center" wrapText="1"/>
      <protection locked="0"/>
    </xf>
    <xf numFmtId="0" fontId="45" fillId="47" borderId="52" xfId="122" applyFont="1" applyFill="1" applyBorder="1" applyAlignment="1">
      <alignment horizontal="center"/>
    </xf>
    <xf numFmtId="0" fontId="44" fillId="47" borderId="52" xfId="127" quotePrefix="1" applyFont="1" applyFill="1" applyBorder="1" applyAlignment="1">
      <alignment horizontal="center"/>
    </xf>
    <xf numFmtId="0" fontId="44" fillId="47" borderId="51" xfId="127" quotePrefix="1" applyFont="1" applyFill="1" applyBorder="1" applyAlignment="1">
      <alignment horizontal="center"/>
    </xf>
    <xf numFmtId="0" fontId="44" fillId="47" borderId="59" xfId="127" quotePrefix="1" applyFont="1" applyFill="1" applyBorder="1" applyAlignment="1">
      <alignment horizontal="center"/>
    </xf>
    <xf numFmtId="0" fontId="45" fillId="0" borderId="0" xfId="127" quotePrefix="1" applyFont="1" applyAlignment="1" applyProtection="1">
      <alignment horizontal="center"/>
      <protection locked="0"/>
    </xf>
    <xf numFmtId="0" fontId="45" fillId="47" borderId="31" xfId="122" applyFont="1" applyFill="1" applyBorder="1" applyAlignment="1">
      <alignment horizontal="center" wrapText="1"/>
    </xf>
    <xf numFmtId="0" fontId="45" fillId="47" borderId="30" xfId="122" applyFont="1" applyFill="1" applyBorder="1" applyAlignment="1">
      <alignment horizontal="center" wrapText="1"/>
    </xf>
    <xf numFmtId="0" fontId="45" fillId="47" borderId="29" xfId="122" applyFont="1" applyFill="1" applyBorder="1" applyAlignment="1">
      <alignment horizontal="center"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left" vertical="center" wrapText="1"/>
    </xf>
    <xf numFmtId="0" fontId="41" fillId="48" borderId="0" xfId="122" applyFill="1" applyAlignment="1">
      <alignment horizontal="left" vertical="center" wrapText="1"/>
    </xf>
    <xf numFmtId="0" fontId="45" fillId="47" borderId="75" xfId="122" applyFont="1" applyFill="1" applyBorder="1" applyAlignment="1">
      <alignment horizontal="center"/>
    </xf>
    <xf numFmtId="0" fontId="41" fillId="0" borderId="0" xfId="141" applyAlignment="1">
      <alignment horizontal="left" wrapText="1"/>
    </xf>
    <xf numFmtId="0" fontId="45" fillId="0" borderId="0" xfId="122" applyFont="1" applyAlignment="1">
      <alignment horizontal="center" wrapText="1"/>
    </xf>
    <xf numFmtId="0" fontId="41" fillId="0" borderId="0" xfId="122" applyAlignment="1">
      <alignment horizontal="center"/>
    </xf>
    <xf numFmtId="49" fontId="45" fillId="0" borderId="63" xfId="122" applyNumberFormat="1" applyFont="1" applyBorder="1" applyAlignment="1">
      <alignment horizontal="center"/>
    </xf>
    <xf numFmtId="0" fontId="41" fillId="48" borderId="0" xfId="122" applyFill="1" applyAlignment="1">
      <alignment horizontal="left" wrapText="1"/>
    </xf>
    <xf numFmtId="49" fontId="44" fillId="47" borderId="73" xfId="122" applyNumberFormat="1" applyFont="1" applyFill="1" applyBorder="1" applyAlignment="1">
      <alignment horizontal="center"/>
    </xf>
    <xf numFmtId="49" fontId="44" fillId="47" borderId="97" xfId="122" applyNumberFormat="1" applyFont="1" applyFill="1" applyBorder="1" applyAlignment="1">
      <alignment horizontal="center"/>
    </xf>
    <xf numFmtId="49" fontId="44" fillId="48" borderId="97" xfId="122" applyNumberFormat="1" applyFont="1" applyFill="1" applyBorder="1" applyAlignment="1">
      <alignment horizontal="center"/>
    </xf>
    <xf numFmtId="49" fontId="44" fillId="48" borderId="58" xfId="122" applyNumberFormat="1" applyFont="1" applyFill="1" applyBorder="1" applyAlignment="1">
      <alignment horizontal="center"/>
    </xf>
    <xf numFmtId="0" fontId="44" fillId="47" borderId="26" xfId="122" applyFont="1" applyFill="1" applyBorder="1" applyAlignment="1">
      <alignment horizontal="center"/>
    </xf>
    <xf numFmtId="0" fontId="44" fillId="48" borderId="26" xfId="122" applyFont="1" applyFill="1" applyBorder="1" applyAlignment="1">
      <alignment horizontal="center"/>
    </xf>
    <xf numFmtId="0" fontId="44" fillId="48" borderId="43" xfId="122" applyFont="1" applyFill="1" applyBorder="1" applyAlignment="1">
      <alignment horizontal="center"/>
    </xf>
    <xf numFmtId="49" fontId="44" fillId="47" borderId="58" xfId="122" applyNumberFormat="1" applyFont="1" applyFill="1" applyBorder="1" applyAlignment="1">
      <alignment horizontal="center"/>
    </xf>
    <xf numFmtId="0" fontId="44" fillId="47" borderId="76" xfId="122" applyFont="1" applyFill="1" applyBorder="1" applyAlignment="1">
      <alignment horizontal="center"/>
    </xf>
    <xf numFmtId="0" fontId="44" fillId="47" borderId="106" xfId="122" applyFont="1" applyFill="1" applyBorder="1" applyAlignment="1">
      <alignment horizontal="center"/>
    </xf>
    <xf numFmtId="0" fontId="44" fillId="47" borderId="103" xfId="122" applyFont="1" applyFill="1" applyBorder="1" applyAlignment="1">
      <alignment horizontal="center"/>
    </xf>
    <xf numFmtId="0" fontId="44" fillId="47" borderId="27" xfId="122" applyFont="1" applyFill="1" applyBorder="1" applyAlignment="1">
      <alignment horizontal="center"/>
    </xf>
    <xf numFmtId="0" fontId="45" fillId="0" borderId="53" xfId="122" applyFont="1" applyBorder="1" applyAlignment="1">
      <alignment horizontal="center" wrapText="1"/>
    </xf>
    <xf numFmtId="0" fontId="45" fillId="0" borderId="26" xfId="122" applyFont="1" applyBorder="1" applyAlignment="1">
      <alignment horizontal="center" wrapText="1"/>
    </xf>
    <xf numFmtId="0" fontId="45" fillId="0" borderId="64" xfId="122" applyFont="1" applyBorder="1" applyAlignment="1">
      <alignment horizontal="center" wrapText="1"/>
    </xf>
    <xf numFmtId="0" fontId="45" fillId="0" borderId="53" xfId="122" applyFont="1" applyBorder="1" applyAlignment="1">
      <alignment horizontal="center"/>
    </xf>
    <xf numFmtId="0" fontId="53" fillId="0" borderId="26" xfId="122" applyFont="1" applyBorder="1" applyAlignment="1">
      <alignment horizontal="center"/>
    </xf>
    <xf numFmtId="0" fontId="53" fillId="0" borderId="64" xfId="122" applyFont="1" applyBorder="1" applyAlignment="1">
      <alignment horizontal="center"/>
    </xf>
    <xf numFmtId="0" fontId="44" fillId="47" borderId="40" xfId="122" applyFont="1" applyFill="1" applyBorder="1" applyAlignment="1">
      <alignment horizontal="center"/>
    </xf>
    <xf numFmtId="0" fontId="44" fillId="47" borderId="44" xfId="122" applyFont="1" applyFill="1" applyBorder="1" applyAlignment="1">
      <alignment horizontal="center"/>
    </xf>
    <xf numFmtId="0" fontId="45" fillId="0" borderId="22" xfId="122" applyFont="1" applyBorder="1" applyAlignment="1">
      <alignment horizontal="center" wrapText="1"/>
    </xf>
    <xf numFmtId="0" fontId="45" fillId="0" borderId="46" xfId="122" applyFont="1" applyBorder="1" applyAlignment="1">
      <alignment horizontal="center" wrapText="1"/>
    </xf>
    <xf numFmtId="0" fontId="53" fillId="0" borderId="0" xfId="122" applyFont="1" applyAlignment="1">
      <alignment horizontal="center" wrapText="1"/>
    </xf>
    <xf numFmtId="49" fontId="44" fillId="47" borderId="52" xfId="122" applyNumberFormat="1" applyFont="1" applyFill="1" applyBorder="1" applyAlignment="1">
      <alignment horizontal="left" vertical="center"/>
    </xf>
    <xf numFmtId="49" fontId="44" fillId="47" borderId="59" xfId="122" applyNumberFormat="1" applyFont="1" applyFill="1" applyBorder="1" applyAlignment="1">
      <alignment horizontal="left" vertical="center"/>
    </xf>
    <xf numFmtId="0" fontId="44" fillId="47" borderId="93" xfId="122" applyFont="1" applyFill="1" applyBorder="1" applyAlignment="1">
      <alignment horizontal="center"/>
    </xf>
    <xf numFmtId="0" fontId="44" fillId="47" borderId="4" xfId="122" applyFont="1" applyFill="1" applyBorder="1" applyAlignment="1">
      <alignment horizontal="center"/>
    </xf>
    <xf numFmtId="0" fontId="44" fillId="47" borderId="75" xfId="122" applyFont="1" applyFill="1" applyBorder="1" applyAlignment="1">
      <alignment horizontal="center"/>
    </xf>
    <xf numFmtId="0" fontId="44" fillId="47" borderId="9" xfId="122" applyFont="1" applyFill="1" applyBorder="1" applyAlignment="1">
      <alignment horizontal="center" wrapText="1"/>
    </xf>
    <xf numFmtId="0" fontId="44" fillId="47" borderId="122" xfId="122" applyFont="1" applyFill="1" applyBorder="1" applyAlignment="1">
      <alignment horizontal="center"/>
    </xf>
    <xf numFmtId="0" fontId="44" fillId="47" borderId="18" xfId="122" applyFont="1" applyFill="1" applyBorder="1" applyAlignment="1">
      <alignment horizontal="center"/>
    </xf>
    <xf numFmtId="0" fontId="44" fillId="47" borderId="37" xfId="122" applyFont="1" applyFill="1" applyBorder="1" applyAlignment="1">
      <alignment horizontal="center"/>
    </xf>
    <xf numFmtId="49" fontId="45" fillId="47" borderId="31" xfId="122" applyNumberFormat="1" applyFont="1" applyFill="1" applyBorder="1" applyAlignment="1">
      <alignment horizontal="center"/>
    </xf>
    <xf numFmtId="49" fontId="45" fillId="47" borderId="94" xfId="122" applyNumberFormat="1" applyFont="1" applyFill="1" applyBorder="1" applyAlignment="1">
      <alignment horizontal="center"/>
    </xf>
    <xf numFmtId="0" fontId="44" fillId="47" borderId="62" xfId="122" applyFont="1" applyFill="1" applyBorder="1" applyAlignment="1">
      <alignment horizontal="center"/>
    </xf>
    <xf numFmtId="0" fontId="44" fillId="47" borderId="19" xfId="122" applyFont="1" applyFill="1" applyBorder="1" applyAlignment="1">
      <alignment horizontal="center" wrapText="1"/>
    </xf>
    <xf numFmtId="0" fontId="44" fillId="47" borderId="21" xfId="122" applyFont="1" applyFill="1" applyBorder="1" applyAlignment="1">
      <alignment horizontal="center"/>
    </xf>
    <xf numFmtId="49" fontId="45" fillId="47" borderId="73" xfId="122" applyNumberFormat="1" applyFont="1" applyFill="1" applyBorder="1" applyAlignment="1">
      <alignment horizontal="center"/>
    </xf>
    <xf numFmtId="0" fontId="44" fillId="47" borderId="19" xfId="122" applyFont="1" applyFill="1" applyBorder="1" applyAlignment="1">
      <alignment horizontal="center"/>
    </xf>
    <xf numFmtId="0" fontId="53" fillId="0" borderId="0" xfId="122" applyFont="1" applyAlignment="1">
      <alignment horizontal="center"/>
    </xf>
    <xf numFmtId="0" fontId="44" fillId="47" borderId="116" xfId="122" quotePrefix="1" applyFont="1" applyFill="1" applyBorder="1" applyAlignment="1">
      <alignment horizontal="center"/>
    </xf>
    <xf numFmtId="0" fontId="44" fillId="47" borderId="42" xfId="122" applyFont="1" applyFill="1" applyBorder="1" applyAlignment="1">
      <alignment horizontal="center"/>
    </xf>
    <xf numFmtId="0" fontId="44" fillId="47" borderId="114" xfId="122" applyFont="1" applyFill="1" applyBorder="1" applyAlignment="1">
      <alignment horizontal="center"/>
    </xf>
    <xf numFmtId="0" fontId="44" fillId="47" borderId="116" xfId="122" applyFont="1" applyFill="1" applyBorder="1" applyAlignment="1">
      <alignment horizontal="center"/>
    </xf>
    <xf numFmtId="0" fontId="44" fillId="47" borderId="52" xfId="122" applyFont="1" applyFill="1" applyBorder="1" applyAlignment="1">
      <alignment horizontal="center"/>
    </xf>
    <xf numFmtId="0" fontId="44" fillId="47" borderId="51" xfId="122" applyFont="1" applyFill="1" applyBorder="1" applyAlignment="1">
      <alignment horizontal="center"/>
    </xf>
    <xf numFmtId="0" fontId="44" fillId="47" borderId="59" xfId="122" applyFont="1" applyFill="1" applyBorder="1" applyAlignment="1">
      <alignment horizontal="center"/>
    </xf>
    <xf numFmtId="0" fontId="84" fillId="47" borderId="93" xfId="122" applyFont="1" applyFill="1" applyBorder="1" applyAlignment="1">
      <alignment horizontal="center" wrapText="1"/>
    </xf>
    <xf numFmtId="0" fontId="84" fillId="47" borderId="4" xfId="122" applyFont="1" applyFill="1" applyBorder="1" applyAlignment="1">
      <alignment horizontal="center" wrapText="1"/>
    </xf>
    <xf numFmtId="0" fontId="84" fillId="47" borderId="75" xfId="122" applyFont="1" applyFill="1" applyBorder="1" applyAlignment="1">
      <alignment horizontal="center" wrapText="1"/>
    </xf>
    <xf numFmtId="0" fontId="45" fillId="0" borderId="0" xfId="122" applyFont="1" applyAlignment="1">
      <alignment horizontal="center" vertical="center" wrapText="1"/>
    </xf>
    <xf numFmtId="0" fontId="45" fillId="0" borderId="0" xfId="127" applyFont="1" applyAlignment="1">
      <alignment horizontal="center" vertical="center"/>
    </xf>
    <xf numFmtId="49" fontId="45" fillId="0" borderId="0" xfId="127" quotePrefix="1" applyNumberFormat="1" applyFont="1" applyAlignment="1" applyProtection="1">
      <alignment horizontal="center" vertical="center"/>
      <protection locked="0"/>
    </xf>
    <xf numFmtId="0" fontId="45" fillId="0" borderId="0" xfId="127" quotePrefix="1" applyFont="1" applyAlignment="1" applyProtection="1">
      <alignment horizontal="center" vertical="center"/>
      <protection locked="0"/>
    </xf>
    <xf numFmtId="0" fontId="84" fillId="47" borderId="93" xfId="122" applyFont="1" applyFill="1" applyBorder="1" applyAlignment="1">
      <alignment horizontal="center"/>
    </xf>
    <xf numFmtId="0" fontId="84" fillId="47" borderId="4" xfId="122" applyFont="1" applyFill="1" applyBorder="1" applyAlignment="1">
      <alignment horizontal="center"/>
    </xf>
    <xf numFmtId="0" fontId="84" fillId="47" borderId="75" xfId="122" applyFont="1" applyFill="1" applyBorder="1" applyAlignment="1">
      <alignment horizontal="center"/>
    </xf>
    <xf numFmtId="0" fontId="129" fillId="0" borderId="0" xfId="0" applyFont="1" applyAlignment="1">
      <alignment horizontal="left"/>
    </xf>
    <xf numFmtId="0" fontId="172" fillId="0" borderId="93" xfId="0" applyFont="1" applyBorder="1" applyAlignment="1">
      <alignment horizontal="center" wrapText="1"/>
    </xf>
    <xf numFmtId="0" fontId="173" fillId="0" borderId="4" xfId="0" applyFont="1" applyBorder="1" applyAlignment="1">
      <alignment horizontal="center" wrapText="1"/>
    </xf>
    <xf numFmtId="0" fontId="173" fillId="0" borderId="75" xfId="0" applyFont="1" applyBorder="1" applyAlignment="1">
      <alignment horizontal="center" wrapText="1"/>
    </xf>
    <xf numFmtId="0" fontId="129" fillId="0" borderId="0" xfId="0" applyFont="1" applyAlignment="1">
      <alignment horizontal="left" wrapText="1"/>
    </xf>
    <xf numFmtId="0" fontId="82" fillId="48" borderId="0" xfId="122" applyFont="1" applyFill="1" applyAlignment="1">
      <alignment horizontal="left" vertical="top" wrapText="1"/>
    </xf>
    <xf numFmtId="0" fontId="41" fillId="0" borderId="0" xfId="46803" applyFill="1" applyAlignment="1">
      <alignment horizontal="left" vertical="top" wrapText="1"/>
    </xf>
    <xf numFmtId="0" fontId="45" fillId="0" borderId="0" xfId="0" applyFont="1" applyAlignment="1">
      <alignment horizontal="center"/>
    </xf>
    <xf numFmtId="17" fontId="45" fillId="0" borderId="0" xfId="127" quotePrefix="1" applyNumberFormat="1" applyFont="1" applyAlignment="1" applyProtection="1">
      <alignment horizontal="center"/>
      <protection locked="0"/>
    </xf>
    <xf numFmtId="0" fontId="41" fillId="0" borderId="0" xfId="127" applyAlignment="1" applyProtection="1">
      <alignment horizontal="center"/>
      <protection locked="0"/>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82" fillId="0" borderId="0" xfId="122" applyFont="1" applyAlignment="1">
      <alignment horizontal="left" vertical="top"/>
    </xf>
    <xf numFmtId="0" fontId="41" fillId="0" borderId="0" xfId="0" quotePrefix="1" applyFont="1" applyAlignment="1">
      <alignment horizontal="left"/>
    </xf>
    <xf numFmtId="0" fontId="155" fillId="0" borderId="0" xfId="122" applyFont="1" applyAlignment="1">
      <alignment horizontal="left" vertical="top"/>
    </xf>
    <xf numFmtId="0" fontId="155" fillId="48" borderId="0" xfId="122" applyFont="1" applyFill="1" applyAlignment="1">
      <alignment horizontal="left" vertical="top"/>
    </xf>
    <xf numFmtId="49" fontId="156" fillId="0" borderId="0" xfId="0" applyNumberFormat="1" applyFont="1" applyAlignment="1">
      <alignment horizontal="left" vertical="top"/>
    </xf>
    <xf numFmtId="49" fontId="156" fillId="48" borderId="0" xfId="0" applyNumberFormat="1" applyFont="1" applyFill="1" applyAlignment="1">
      <alignment horizontal="left" vertical="top"/>
    </xf>
    <xf numFmtId="0" fontId="156" fillId="0" borderId="0" xfId="122" applyFont="1" applyAlignment="1">
      <alignment horizontal="left" vertical="top"/>
    </xf>
    <xf numFmtId="0" fontId="156" fillId="48" borderId="0" xfId="122" applyFont="1" applyFill="1" applyAlignment="1">
      <alignment horizontal="left" vertical="top"/>
    </xf>
    <xf numFmtId="0" fontId="45" fillId="47" borderId="30"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0" fontId="45" fillId="47" borderId="42" xfId="122" applyFont="1" applyFill="1" applyBorder="1" applyAlignment="1">
      <alignment horizontal="center" vertical="center" wrapText="1"/>
    </xf>
    <xf numFmtId="0" fontId="53" fillId="0" borderId="40" xfId="0" applyFont="1" applyBorder="1" applyAlignment="1">
      <alignment horizontal="center" vertical="center" wrapText="1"/>
    </xf>
    <xf numFmtId="0" fontId="45" fillId="47" borderId="29" xfId="122" applyFont="1" applyFill="1" applyBorder="1" applyAlignment="1">
      <alignment horizontal="center" vertical="center" wrapText="1"/>
    </xf>
    <xf numFmtId="0" fontId="45" fillId="47" borderId="41" xfId="122" applyFont="1" applyFill="1" applyBorder="1" applyAlignment="1">
      <alignment horizontal="center" vertical="center" wrapText="1"/>
    </xf>
    <xf numFmtId="0" fontId="45" fillId="47" borderId="31" xfId="122" applyFont="1" applyFill="1" applyBorder="1" applyAlignment="1">
      <alignment horizontal="center" vertical="center" wrapText="1"/>
    </xf>
    <xf numFmtId="0" fontId="45" fillId="47" borderId="32" xfId="122" applyFont="1" applyFill="1" applyBorder="1" applyAlignment="1">
      <alignment horizontal="center" vertical="center" wrapText="1"/>
    </xf>
    <xf numFmtId="0" fontId="45" fillId="47" borderId="58" xfId="122" applyFont="1" applyFill="1" applyBorder="1" applyAlignment="1">
      <alignment horizontal="center" vertical="center" wrapText="1"/>
    </xf>
    <xf numFmtId="0" fontId="45" fillId="47" borderId="27" xfId="122" applyFont="1" applyFill="1" applyBorder="1" applyAlignment="1">
      <alignment horizontal="center" vertical="center" wrapText="1"/>
    </xf>
    <xf numFmtId="0" fontId="45" fillId="47" borderId="114" xfId="122" applyFont="1" applyFill="1" applyBorder="1" applyAlignment="1">
      <alignment horizontal="center" vertical="center" wrapText="1"/>
    </xf>
    <xf numFmtId="0" fontId="45" fillId="47" borderId="43" xfId="122" applyFont="1" applyFill="1" applyBorder="1" applyAlignment="1">
      <alignment horizontal="center" vertical="center" wrapText="1"/>
    </xf>
    <xf numFmtId="0" fontId="45" fillId="47" borderId="44" xfId="122" applyFont="1" applyFill="1" applyBorder="1" applyAlignment="1">
      <alignment horizontal="center" vertical="center" wrapText="1"/>
    </xf>
    <xf numFmtId="0" fontId="45" fillId="47" borderId="52" xfId="122" applyFont="1" applyFill="1" applyBorder="1" applyAlignment="1">
      <alignment horizontal="center" vertical="center" wrapText="1"/>
    </xf>
    <xf numFmtId="0" fontId="45" fillId="47" borderId="51" xfId="122" applyFont="1" applyFill="1" applyBorder="1" applyAlignment="1">
      <alignment horizontal="center" vertical="center" wrapText="1"/>
    </xf>
    <xf numFmtId="0" fontId="45" fillId="47" borderId="59" xfId="122" applyFont="1" applyFill="1" applyBorder="1" applyAlignment="1">
      <alignment horizontal="center" vertical="center" wrapText="1"/>
    </xf>
    <xf numFmtId="0" fontId="45" fillId="47" borderId="63" xfId="122" applyFont="1" applyFill="1" applyBorder="1" applyAlignment="1">
      <alignment horizontal="center" vertical="center" wrapText="1"/>
    </xf>
    <xf numFmtId="0" fontId="45" fillId="0" borderId="52" xfId="122" applyFont="1" applyBorder="1" applyAlignment="1">
      <alignment horizontal="center"/>
    </xf>
    <xf numFmtId="0" fontId="45" fillId="0" borderId="51" xfId="122" applyFont="1" applyBorder="1" applyAlignment="1">
      <alignment horizontal="center"/>
    </xf>
    <xf numFmtId="0" fontId="45" fillId="0" borderId="59" xfId="122" applyFont="1" applyBorder="1" applyAlignment="1">
      <alignment horizontal="center"/>
    </xf>
    <xf numFmtId="49" fontId="45" fillId="0" borderId="62" xfId="122" applyNumberFormat="1" applyFont="1" applyBorder="1" applyAlignment="1">
      <alignment horizontal="center"/>
    </xf>
    <xf numFmtId="49" fontId="45" fillId="0" borderId="0" xfId="122" applyNumberFormat="1" applyFont="1" applyAlignment="1">
      <alignment horizontal="center"/>
    </xf>
    <xf numFmtId="49" fontId="45" fillId="0" borderId="55" xfId="122" applyNumberFormat="1" applyFont="1" applyBorder="1" applyAlignment="1">
      <alignment horizontal="center"/>
    </xf>
    <xf numFmtId="0" fontId="45" fillId="0" borderId="55" xfId="127" quotePrefix="1" applyFont="1" applyBorder="1" applyAlignment="1" applyProtection="1">
      <alignment horizontal="center"/>
      <protection locked="0"/>
    </xf>
    <xf numFmtId="0" fontId="45" fillId="47" borderId="94" xfId="122" applyFont="1" applyFill="1" applyBorder="1" applyAlignment="1">
      <alignment horizontal="center" vertical="center"/>
    </xf>
    <xf numFmtId="0" fontId="45" fillId="47" borderId="47" xfId="122" applyFont="1" applyFill="1" applyBorder="1" applyAlignment="1">
      <alignment horizontal="center" vertical="center"/>
    </xf>
    <xf numFmtId="0" fontId="45" fillId="47" borderId="48" xfId="122" applyFont="1" applyFill="1" applyBorder="1" applyAlignment="1">
      <alignment horizontal="center" vertical="center"/>
    </xf>
    <xf numFmtId="0" fontId="45" fillId="47" borderId="93" xfId="122" applyFont="1" applyFill="1" applyBorder="1" applyAlignment="1">
      <alignment horizontal="center" vertical="center" wrapText="1"/>
    </xf>
    <xf numFmtId="0" fontId="45" fillId="47" borderId="4" xfId="122" applyFont="1" applyFill="1" applyBorder="1" applyAlignment="1">
      <alignment horizontal="center" vertical="center" wrapText="1"/>
    </xf>
    <xf numFmtId="0" fontId="45" fillId="47" borderId="75" xfId="122" applyFont="1" applyFill="1" applyBorder="1" applyAlignment="1">
      <alignment horizontal="center" vertical="center" wrapText="1"/>
    </xf>
    <xf numFmtId="0" fontId="45" fillId="47" borderId="33" xfId="122" applyFont="1" applyFill="1" applyBorder="1" applyAlignment="1">
      <alignment horizontal="center" vertical="center" wrapText="1"/>
    </xf>
    <xf numFmtId="0" fontId="45" fillId="47" borderId="34" xfId="122" applyFont="1" applyFill="1" applyBorder="1" applyAlignment="1">
      <alignment horizontal="center" vertical="center" wrapText="1"/>
    </xf>
    <xf numFmtId="0" fontId="45" fillId="47" borderId="35" xfId="122" applyFont="1" applyFill="1" applyBorder="1" applyAlignment="1">
      <alignment horizontal="center" vertical="center" wrapText="1"/>
    </xf>
    <xf numFmtId="0" fontId="45" fillId="47" borderId="33" xfId="46832" applyFont="1" applyFill="1" applyBorder="1" applyAlignment="1">
      <alignment horizontal="center" vertical="center" wrapText="1"/>
    </xf>
    <xf numFmtId="0" fontId="45" fillId="47" borderId="35" xfId="46832" applyFont="1" applyFill="1" applyBorder="1" applyAlignment="1">
      <alignment horizontal="center" vertical="center" wrapText="1"/>
    </xf>
    <xf numFmtId="0" fontId="45" fillId="47" borderId="113" xfId="122" applyFont="1" applyFill="1" applyBorder="1" applyAlignment="1">
      <alignment horizontal="center" vertical="center" wrapText="1"/>
    </xf>
    <xf numFmtId="0" fontId="45" fillId="47" borderId="53" xfId="122" applyFont="1" applyFill="1" applyBorder="1" applyAlignment="1">
      <alignment horizontal="center" vertical="center" wrapText="1"/>
    </xf>
    <xf numFmtId="0" fontId="45" fillId="47" borderId="109" xfId="122" applyFont="1" applyFill="1" applyBorder="1" applyAlignment="1">
      <alignment horizontal="center" vertical="center" wrapText="1"/>
    </xf>
    <xf numFmtId="0" fontId="45" fillId="47" borderId="26" xfId="122" applyFont="1" applyFill="1" applyBorder="1" applyAlignment="1">
      <alignment horizontal="center" vertical="center" wrapText="1"/>
    </xf>
    <xf numFmtId="0" fontId="45" fillId="47" borderId="40" xfId="122" applyFont="1" applyFill="1" applyBorder="1" applyAlignment="1">
      <alignment horizontal="center" vertical="center" wrapText="1"/>
    </xf>
    <xf numFmtId="0" fontId="41" fillId="0" borderId="0" xfId="2802" applyAlignment="1">
      <alignment horizontal="left" vertical="center" wrapText="1"/>
    </xf>
    <xf numFmtId="0" fontId="41" fillId="0" borderId="0" xfId="0" applyFont="1" applyAlignment="1">
      <alignment horizontal="left" vertical="center" wrapText="1"/>
    </xf>
    <xf numFmtId="0" fontId="44" fillId="0" borderId="0" xfId="0" applyFont="1" applyAlignment="1">
      <alignment wrapText="1"/>
    </xf>
    <xf numFmtId="0" fontId="41" fillId="0" borderId="0" xfId="0" applyFont="1" applyAlignment="1">
      <alignment wrapText="1"/>
    </xf>
    <xf numFmtId="0" fontId="67" fillId="0" borderId="0" xfId="0" applyFont="1" applyAlignment="1">
      <alignment wrapText="1"/>
    </xf>
    <xf numFmtId="0" fontId="41" fillId="48" borderId="0" xfId="0" applyFont="1" applyFill="1" applyAlignment="1">
      <alignment wrapText="1"/>
    </xf>
    <xf numFmtId="0" fontId="45" fillId="0" borderId="116" xfId="122" applyFont="1" applyBorder="1" applyAlignment="1">
      <alignment horizontal="center" wrapText="1"/>
    </xf>
    <xf numFmtId="0" fontId="45" fillId="0" borderId="42" xfId="122" applyFont="1" applyBorder="1" applyAlignment="1">
      <alignment horizontal="center"/>
    </xf>
    <xf numFmtId="0" fontId="45" fillId="48" borderId="42" xfId="122" applyFont="1" applyFill="1" applyBorder="1" applyAlignment="1">
      <alignment horizontal="center"/>
    </xf>
    <xf numFmtId="0" fontId="45" fillId="48" borderId="114" xfId="122" applyFont="1" applyFill="1" applyBorder="1" applyAlignment="1">
      <alignment horizontal="center"/>
    </xf>
    <xf numFmtId="0" fontId="45" fillId="0" borderId="62" xfId="127" applyFont="1" applyBorder="1" applyAlignment="1">
      <alignment horizontal="center" vertical="center"/>
    </xf>
    <xf numFmtId="0" fontId="45" fillId="48" borderId="0" xfId="127" applyFont="1" applyFill="1" applyAlignment="1">
      <alignment horizontal="center" vertical="center"/>
    </xf>
    <xf numFmtId="0" fontId="45" fillId="48" borderId="55" xfId="127" applyFont="1" applyFill="1" applyBorder="1" applyAlignment="1">
      <alignment horizontal="center" vertical="center"/>
    </xf>
    <xf numFmtId="0" fontId="45" fillId="0" borderId="61" xfId="127" quotePrefix="1" applyFont="1" applyBorder="1" applyAlignment="1" applyProtection="1">
      <alignment horizontal="center"/>
      <protection locked="0"/>
    </xf>
    <xf numFmtId="0" fontId="45" fillId="0" borderId="63" xfId="127" quotePrefix="1" applyFont="1" applyBorder="1" applyAlignment="1" applyProtection="1">
      <alignment horizontal="center"/>
      <protection locked="0"/>
    </xf>
    <xf numFmtId="0" fontId="45" fillId="48" borderId="63" xfId="127" quotePrefix="1" applyFont="1" applyFill="1" applyBorder="1" applyAlignment="1" applyProtection="1">
      <alignment horizontal="center"/>
      <protection locked="0"/>
    </xf>
    <xf numFmtId="0" fontId="45" fillId="48" borderId="56" xfId="127" quotePrefix="1" applyFont="1" applyFill="1" applyBorder="1" applyAlignment="1" applyProtection="1">
      <alignment horizontal="center"/>
      <protection locked="0"/>
    </xf>
    <xf numFmtId="0" fontId="86" fillId="0" borderId="0" xfId="2802" applyFont="1" applyAlignment="1">
      <alignment horizontal="left" wrapText="1"/>
    </xf>
    <xf numFmtId="0" fontId="41" fillId="0" borderId="0" xfId="2802" applyAlignment="1">
      <alignment horizontal="left" wrapText="1"/>
    </xf>
    <xf numFmtId="0" fontId="86" fillId="0" borderId="0" xfId="122" applyFont="1" applyAlignment="1">
      <alignment horizontal="left" wrapText="1"/>
    </xf>
    <xf numFmtId="0" fontId="41" fillId="48" borderId="0" xfId="2802" applyFill="1" applyAlignment="1">
      <alignment horizontal="left" wrapText="1"/>
    </xf>
    <xf numFmtId="0" fontId="159" fillId="0" borderId="0" xfId="0" applyFont="1" applyAlignment="1">
      <alignment horizontal="left" vertical="top"/>
    </xf>
    <xf numFmtId="0" fontId="159" fillId="48" borderId="0" xfId="0" applyFont="1" applyFill="1" applyAlignment="1">
      <alignment horizontal="left" vertical="top"/>
    </xf>
    <xf numFmtId="0" fontId="41" fillId="48" borderId="0" xfId="0" applyFont="1" applyFill="1" applyAlignment="1">
      <alignment horizontal="left" vertical="center" wrapText="1"/>
    </xf>
    <xf numFmtId="0" fontId="45" fillId="0" borderId="0" xfId="0" applyFont="1" applyAlignment="1">
      <alignment horizontal="center" vertical="center"/>
    </xf>
    <xf numFmtId="0" fontId="0" fillId="0" borderId="0" xfId="0" applyAlignment="1">
      <alignment horizontal="center" vertical="center"/>
    </xf>
    <xf numFmtId="0" fontId="159" fillId="0" borderId="0" xfId="0" applyFont="1" applyAlignment="1">
      <alignment horizontal="left" vertical="top" wrapText="1"/>
    </xf>
    <xf numFmtId="0" fontId="82" fillId="0" borderId="0" xfId="0" applyFont="1" applyAlignment="1">
      <alignment horizontal="left" vertical="top" wrapText="1"/>
    </xf>
    <xf numFmtId="0" fontId="82" fillId="48" borderId="0" xfId="0" applyFont="1" applyFill="1" applyAlignment="1">
      <alignment horizontal="left" vertical="top" wrapText="1"/>
    </xf>
    <xf numFmtId="0" fontId="41" fillId="0" borderId="0" xfId="0" applyFont="1" applyAlignment="1">
      <alignment horizontal="left" vertical="top" wrapText="1"/>
    </xf>
    <xf numFmtId="0" fontId="85" fillId="0" borderId="0" xfId="0" applyFont="1" applyAlignment="1">
      <alignment horizontal="left" vertical="top"/>
    </xf>
    <xf numFmtId="0" fontId="85" fillId="48" borderId="0" xfId="0" applyFont="1" applyFill="1" applyAlignment="1">
      <alignment horizontal="left" vertical="top"/>
    </xf>
    <xf numFmtId="0" fontId="41" fillId="0" borderId="0" xfId="168" applyFont="1" applyAlignment="1">
      <alignment horizontal="left" wrapText="1"/>
    </xf>
    <xf numFmtId="0" fontId="85" fillId="0" borderId="0" xfId="168" applyFont="1" applyAlignment="1">
      <alignment horizontal="left" wrapText="1"/>
    </xf>
    <xf numFmtId="0" fontId="85" fillId="48" borderId="0" xfId="168" applyFont="1" applyFill="1" applyAlignment="1">
      <alignment horizontal="left" wrapText="1"/>
    </xf>
    <xf numFmtId="0" fontId="45" fillId="47" borderId="73" xfId="0" applyFont="1" applyFill="1" applyBorder="1" applyAlignment="1">
      <alignment horizontal="center" vertical="center" wrapText="1"/>
    </xf>
    <xf numFmtId="0" fontId="45" fillId="47" borderId="28" xfId="0" applyFont="1" applyFill="1" applyBorder="1" applyAlignment="1">
      <alignment horizontal="center" vertical="center" wrapText="1"/>
    </xf>
    <xf numFmtId="0" fontId="45" fillId="47" borderId="31" xfId="0" applyFont="1" applyFill="1" applyBorder="1" applyAlignment="1">
      <alignment horizontal="center" vertical="center" wrapText="1"/>
    </xf>
    <xf numFmtId="0" fontId="45" fillId="47" borderId="30" xfId="0" applyFont="1" applyFill="1" applyBorder="1" applyAlignment="1">
      <alignment horizontal="center" vertical="center" wrapText="1"/>
    </xf>
    <xf numFmtId="0" fontId="45" fillId="47" borderId="96" xfId="0" applyFont="1" applyFill="1" applyBorder="1" applyAlignment="1">
      <alignment horizontal="center" vertical="center" wrapText="1"/>
    </xf>
    <xf numFmtId="0" fontId="45" fillId="47" borderId="29" xfId="0" applyFont="1" applyFill="1" applyBorder="1" applyAlignment="1">
      <alignment horizontal="center" vertical="center" wrapText="1"/>
    </xf>
    <xf numFmtId="0" fontId="45" fillId="47" borderId="108" xfId="0" applyFont="1" applyFill="1" applyBorder="1" applyAlignment="1">
      <alignment horizontal="center" vertical="center" wrapText="1"/>
    </xf>
    <xf numFmtId="0" fontId="41" fillId="0" borderId="0" xfId="0" applyFont="1" applyAlignment="1">
      <alignment vertical="center"/>
    </xf>
    <xf numFmtId="0" fontId="0" fillId="0" borderId="0" xfId="0" applyAlignment="1">
      <alignment vertical="center"/>
    </xf>
    <xf numFmtId="0" fontId="0" fillId="48" borderId="0" xfId="0" applyFill="1" applyAlignment="1">
      <alignment vertical="center"/>
    </xf>
    <xf numFmtId="0" fontId="41" fillId="0" borderId="0" xfId="122" applyAlignment="1">
      <alignment vertical="center" wrapText="1"/>
    </xf>
    <xf numFmtId="0" fontId="0" fillId="0" borderId="0" xfId="0" applyAlignment="1">
      <alignment vertical="center" wrapText="1"/>
    </xf>
    <xf numFmtId="0" fontId="0" fillId="48" borderId="0" xfId="0" applyFill="1" applyAlignment="1">
      <alignment vertical="center" wrapText="1"/>
    </xf>
    <xf numFmtId="0" fontId="41" fillId="0" borderId="0" xfId="122" applyAlignment="1">
      <alignment vertical="center"/>
    </xf>
    <xf numFmtId="0" fontId="41" fillId="48" borderId="0" xfId="122" applyFill="1" applyAlignment="1">
      <alignment vertical="center"/>
    </xf>
    <xf numFmtId="0" fontId="85" fillId="0" borderId="0" xfId="46835" applyFont="1" applyAlignment="1">
      <alignment vertical="center" wrapText="1"/>
    </xf>
    <xf numFmtId="0" fontId="85" fillId="0" borderId="0" xfId="0" applyFont="1" applyAlignment="1">
      <alignment horizontal="left" vertical="center" wrapText="1"/>
    </xf>
    <xf numFmtId="0" fontId="45" fillId="0" borderId="64" xfId="0" applyFont="1" applyBorder="1" applyAlignment="1">
      <alignment horizontal="center"/>
    </xf>
    <xf numFmtId="0" fontId="0" fillId="0" borderId="0" xfId="0" applyAlignment="1"/>
    <xf numFmtId="0" fontId="44" fillId="47" borderId="116" xfId="46736" applyFont="1" applyFill="1" applyBorder="1" applyAlignment="1">
      <alignment horizontal="center" vertical="center" wrapText="1"/>
    </xf>
    <xf numFmtId="0" fontId="44" fillId="47" borderId="122" xfId="46736" applyFont="1" applyFill="1" applyBorder="1" applyAlignment="1">
      <alignment horizontal="center" vertical="center" wrapText="1"/>
    </xf>
    <xf numFmtId="0" fontId="44" fillId="47" borderId="36" xfId="46736" applyFont="1" applyFill="1" applyBorder="1" applyAlignment="1">
      <alignment horizontal="center" vertical="center" wrapText="1"/>
    </xf>
    <xf numFmtId="0" fontId="44" fillId="47" borderId="117" xfId="46736" applyFont="1" applyFill="1" applyBorder="1" applyAlignment="1">
      <alignment horizontal="center" vertical="center" wrapText="1"/>
    </xf>
    <xf numFmtId="0" fontId="44" fillId="47" borderId="51" xfId="46736" applyFont="1" applyFill="1" applyBorder="1" applyAlignment="1">
      <alignment horizontal="center" vertical="center" wrapText="1"/>
    </xf>
    <xf numFmtId="0" fontId="44" fillId="47" borderId="113" xfId="46736" applyFont="1" applyFill="1" applyBorder="1" applyAlignment="1">
      <alignment horizontal="center" vertical="center" wrapText="1"/>
    </xf>
    <xf numFmtId="0" fontId="41" fillId="0" borderId="59" xfId="46736" applyBorder="1" applyAlignment="1"/>
    <xf numFmtId="0" fontId="41" fillId="0" borderId="23" xfId="46736" applyBorder="1" applyAlignment="1"/>
    <xf numFmtId="0" fontId="41" fillId="0" borderId="57" xfId="46736" applyBorder="1" applyAlignment="1"/>
    <xf numFmtId="0" fontId="44" fillId="47" borderId="23" xfId="46736" applyFont="1" applyFill="1" applyBorder="1" applyAlignment="1">
      <alignment horizontal="center" vertical="center" wrapText="1"/>
    </xf>
    <xf numFmtId="0" fontId="44" fillId="47" borderId="25" xfId="46736" applyFont="1" applyFill="1" applyBorder="1" applyAlignment="1">
      <alignment horizontal="center" vertical="center" wrapText="1"/>
    </xf>
    <xf numFmtId="0" fontId="44" fillId="47" borderId="107" xfId="46736" applyFont="1" applyFill="1" applyBorder="1" applyAlignment="1">
      <alignment horizontal="center" vertical="center" wrapText="1"/>
    </xf>
    <xf numFmtId="0" fontId="41" fillId="0" borderId="0" xfId="0" applyFont="1" applyAlignment="1">
      <alignment horizontal="left"/>
    </xf>
    <xf numFmtId="0" fontId="41" fillId="48" borderId="0" xfId="0" applyFont="1" applyFill="1" applyAlignment="1">
      <alignment horizontal="left"/>
    </xf>
    <xf numFmtId="0" fontId="82" fillId="0" borderId="0" xfId="0" applyFont="1" applyAlignment="1">
      <alignment horizontal="left" vertical="center" wrapText="1"/>
    </xf>
    <xf numFmtId="0" fontId="45" fillId="0" borderId="25" xfId="127" quotePrefix="1" applyFont="1" applyBorder="1" applyAlignment="1" applyProtection="1">
      <alignment horizontal="center"/>
      <protection locked="0"/>
    </xf>
    <xf numFmtId="0" fontId="44" fillId="47" borderId="19" xfId="0" applyFont="1" applyFill="1" applyBorder="1" applyAlignment="1">
      <alignment horizontal="center" vertical="center"/>
    </xf>
    <xf numFmtId="0" fontId="44" fillId="47" borderId="18" xfId="0" applyFont="1" applyFill="1" applyBorder="1" applyAlignment="1">
      <alignment horizontal="center" vertical="center"/>
    </xf>
    <xf numFmtId="0" fontId="41" fillId="0" borderId="0" xfId="0" quotePrefix="1" applyFont="1" applyAlignment="1"/>
    <xf numFmtId="0" fontId="41" fillId="0" borderId="0" xfId="0" quotePrefix="1" applyFont="1" applyAlignment="1">
      <alignment horizontal="left" vertical="center" wrapText="1"/>
    </xf>
    <xf numFmtId="0" fontId="127" fillId="114" borderId="20" xfId="46838" applyFont="1" applyFill="1" applyBorder="1" applyAlignment="1">
      <alignment horizontal="center" vertical="center" wrapText="1"/>
    </xf>
    <xf numFmtId="0" fontId="127" fillId="114" borderId="21" xfId="46838" applyFont="1" applyFill="1" applyBorder="1" applyAlignment="1">
      <alignment horizontal="center" vertical="center" wrapText="1"/>
    </xf>
    <xf numFmtId="0" fontId="168" fillId="48" borderId="0" xfId="46838" applyFont="1" applyFill="1" applyAlignment="1">
      <alignment horizontal="left" vertical="center" wrapText="1"/>
    </xf>
    <xf numFmtId="0" fontId="0" fillId="0" borderId="0" xfId="0" applyAlignment="1">
      <alignment horizontal="left" vertical="top" wrapText="1"/>
    </xf>
    <xf numFmtId="0" fontId="127" fillId="109" borderId="19" xfId="46838" applyFont="1" applyFill="1" applyBorder="1" applyAlignment="1">
      <alignment horizontal="center" vertical="center" wrapText="1"/>
    </xf>
    <xf numFmtId="0" fontId="127" fillId="109" borderId="18" xfId="46838" applyFont="1" applyFill="1" applyBorder="1" applyAlignment="1">
      <alignment horizontal="center" vertical="center" wrapText="1"/>
    </xf>
    <xf numFmtId="0" fontId="127" fillId="114" borderId="19" xfId="46838" applyFont="1" applyFill="1" applyBorder="1" applyAlignment="1">
      <alignment horizontal="center" vertical="center" wrapText="1"/>
    </xf>
    <xf numFmtId="0" fontId="127" fillId="114" borderId="18" xfId="46838" applyFont="1" applyFill="1" applyBorder="1" applyAlignment="1">
      <alignment horizontal="center" vertical="center" wrapText="1"/>
    </xf>
    <xf numFmtId="0" fontId="165" fillId="111" borderId="25" xfId="0" applyFont="1" applyFill="1" applyBorder="1" applyAlignment="1">
      <alignment horizontal="left" vertical="center"/>
    </xf>
    <xf numFmtId="0" fontId="166" fillId="112" borderId="22" xfId="46837" applyFont="1" applyFill="1" applyBorder="1" applyAlignment="1">
      <alignment horizontal="center" vertical="center" wrapText="1"/>
    </xf>
    <xf numFmtId="0" fontId="166" fillId="112" borderId="46" xfId="46837" applyFont="1" applyFill="1" applyBorder="1" applyAlignment="1">
      <alignment horizontal="center" vertical="center" wrapText="1"/>
    </xf>
    <xf numFmtId="0" fontId="166" fillId="112" borderId="45" xfId="46837" applyFont="1" applyFill="1" applyBorder="1" applyAlignment="1">
      <alignment horizontal="center" vertical="center" wrapText="1"/>
    </xf>
    <xf numFmtId="0" fontId="166" fillId="112" borderId="64" xfId="46837" applyFont="1" applyFill="1" applyBorder="1" applyAlignment="1">
      <alignment horizontal="center" vertical="center" wrapText="1"/>
    </xf>
    <xf numFmtId="0" fontId="166" fillId="112" borderId="0" xfId="46837" applyFont="1" applyFill="1" applyAlignment="1">
      <alignment horizontal="center" vertical="center" wrapText="1"/>
    </xf>
    <xf numFmtId="0" fontId="166" fillId="112" borderId="53" xfId="46837" applyFont="1" applyFill="1" applyBorder="1" applyAlignment="1">
      <alignment horizontal="center" vertical="center" wrapText="1"/>
    </xf>
    <xf numFmtId="0" fontId="166" fillId="112" borderId="23" xfId="46837" applyFont="1" applyFill="1" applyBorder="1" applyAlignment="1">
      <alignment horizontal="center" vertical="center" wrapText="1"/>
    </xf>
    <xf numFmtId="0" fontId="166" fillId="112" borderId="25" xfId="46837" applyFont="1" applyFill="1" applyBorder="1" applyAlignment="1">
      <alignment horizontal="center" vertical="center" wrapText="1"/>
    </xf>
    <xf numFmtId="0" fontId="166" fillId="112" borderId="107" xfId="46837" applyFont="1" applyFill="1" applyBorder="1" applyAlignment="1">
      <alignment horizontal="center" vertical="center" wrapText="1"/>
    </xf>
    <xf numFmtId="14" fontId="127" fillId="113" borderId="19" xfId="0" applyNumberFormat="1" applyFont="1" applyFill="1" applyBorder="1" applyAlignment="1">
      <alignment horizontal="center" vertical="center" wrapText="1"/>
    </xf>
    <xf numFmtId="14" fontId="127" fillId="113" borderId="26" xfId="0" applyNumberFormat="1" applyFont="1" applyFill="1" applyBorder="1" applyAlignment="1">
      <alignment horizontal="center" vertical="center" wrapText="1"/>
    </xf>
    <xf numFmtId="14" fontId="127" fillId="113" borderId="18" xfId="0" applyNumberFormat="1" applyFont="1" applyFill="1" applyBorder="1" applyAlignment="1">
      <alignment horizontal="center" vertical="center" wrapText="1"/>
    </xf>
    <xf numFmtId="0" fontId="127" fillId="113" borderId="19" xfId="46838" applyFont="1" applyFill="1" applyBorder="1" applyAlignment="1">
      <alignment horizontal="center" vertical="center" wrapText="1"/>
    </xf>
    <xf numFmtId="0" fontId="127" fillId="113" borderId="26" xfId="46838" applyFont="1" applyFill="1" applyBorder="1" applyAlignment="1">
      <alignment horizontal="center" vertical="center" wrapText="1"/>
    </xf>
    <xf numFmtId="0" fontId="127" fillId="113" borderId="18" xfId="46838" applyFont="1" applyFill="1" applyBorder="1" applyAlignment="1">
      <alignment horizontal="center" vertical="center" wrapText="1"/>
    </xf>
    <xf numFmtId="0" fontId="127" fillId="109" borderId="20" xfId="0" applyFont="1" applyFill="1" applyBorder="1" applyAlignment="1">
      <alignment horizontal="center" vertical="center" wrapText="1"/>
    </xf>
    <xf numFmtId="0" fontId="127" fillId="109" borderId="21" xfId="0" applyFont="1" applyFill="1" applyBorder="1" applyAlignment="1">
      <alignment horizontal="center" vertical="center" wrapText="1"/>
    </xf>
    <xf numFmtId="0" fontId="127" fillId="109" borderId="5" xfId="0" applyFont="1" applyFill="1" applyBorder="1" applyAlignment="1">
      <alignment horizontal="center" vertical="center" wrapText="1"/>
    </xf>
    <xf numFmtId="0" fontId="127" fillId="114" borderId="20" xfId="0" applyFont="1" applyFill="1" applyBorder="1" applyAlignment="1">
      <alignment horizontal="center" vertical="center" wrapText="1"/>
    </xf>
    <xf numFmtId="0" fontId="127" fillId="114" borderId="5" xfId="0" applyFont="1" applyFill="1" applyBorder="1" applyAlignment="1">
      <alignment horizontal="center" vertical="center" wrapText="1"/>
    </xf>
    <xf numFmtId="0" fontId="127" fillId="114" borderId="21" xfId="0" applyFont="1" applyFill="1" applyBorder="1" applyAlignment="1">
      <alignment horizontal="center" vertical="center" wrapText="1"/>
    </xf>
    <xf numFmtId="0" fontId="127" fillId="114" borderId="26" xfId="46838" applyFont="1" applyFill="1" applyBorder="1" applyAlignment="1">
      <alignment horizontal="center" vertical="center" wrapText="1"/>
    </xf>
    <xf numFmtId="0" fontId="85" fillId="0" borderId="0" xfId="168" applyFont="1" applyAlignment="1">
      <alignmen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0" fontId="168" fillId="0" borderId="0" xfId="0" applyFont="1" applyAlignment="1">
      <alignment horizontal="left" vertical="center" wrapText="1"/>
    </xf>
    <xf numFmtId="0" fontId="157" fillId="0" borderId="20" xfId="0" applyFont="1" applyBorder="1" applyAlignment="1">
      <alignment horizontal="center" vertical="center" wrapText="1"/>
    </xf>
    <xf numFmtId="0" fontId="157" fillId="0" borderId="5" xfId="0" applyFont="1" applyBorder="1" applyAlignment="1">
      <alignment horizontal="center" vertical="center" wrapText="1"/>
    </xf>
    <xf numFmtId="0" fontId="157" fillId="0" borderId="21" xfId="0" applyFont="1" applyBorder="1" applyAlignment="1">
      <alignment horizontal="center" vertical="center" wrapText="1"/>
    </xf>
    <xf numFmtId="0" fontId="169" fillId="112" borderId="19" xfId="0" applyFont="1" applyFill="1" applyBorder="1" applyAlignment="1">
      <alignment horizontal="center" vertical="center" wrapText="1"/>
    </xf>
    <xf numFmtId="0" fontId="169" fillId="112" borderId="18" xfId="0" applyFont="1" applyFill="1" applyBorder="1" applyAlignment="1">
      <alignment horizontal="center" vertical="center" wrapText="1"/>
    </xf>
    <xf numFmtId="0" fontId="169" fillId="112" borderId="26" xfId="0" applyFont="1" applyFill="1" applyBorder="1" applyAlignment="1">
      <alignment horizontal="center" vertical="center" wrapText="1"/>
    </xf>
    <xf numFmtId="0" fontId="169" fillId="112" borderId="20" xfId="0" applyFont="1" applyFill="1" applyBorder="1" applyAlignment="1">
      <alignment horizontal="center" vertical="center" wrapText="1"/>
    </xf>
    <xf numFmtId="0" fontId="169" fillId="112" borderId="5" xfId="0" applyFont="1" applyFill="1" applyBorder="1" applyAlignment="1">
      <alignment horizontal="center" vertical="center" wrapText="1"/>
    </xf>
    <xf numFmtId="0" fontId="169" fillId="112" borderId="21" xfId="0" applyFont="1" applyFill="1" applyBorder="1" applyAlignment="1">
      <alignment horizontal="center" vertical="center" wrapText="1"/>
    </xf>
  </cellXfs>
  <cellStyles count="46884">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7"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00" xfId="46865" xr:uid="{05D357E1-4D43-4064-861F-A5E903E6A649}"/>
    <cellStyle name="Comma 101" xfId="46869" xr:uid="{BCB86A94-8E8D-47FF-B232-E211119E1BA4}"/>
    <cellStyle name="Comma 102" xfId="46872" xr:uid="{BD41A651-D73E-4E47-BDAE-F611C10EF8C9}"/>
    <cellStyle name="Comma 103" xfId="46874" xr:uid="{FF65E27B-23D3-4847-84A4-6E0E727E10F5}"/>
    <cellStyle name="Comma 104" xfId="46876" xr:uid="{440893D5-59F6-429B-8E40-944047B5EB1E}"/>
    <cellStyle name="Comma 105" xfId="46877" xr:uid="{B848B71F-168B-4C57-8804-EBA0AFD48AEB}"/>
    <cellStyle name="Comma 106" xfId="46878" xr:uid="{206D3338-DB67-4EC5-AFA7-66D3B381B94A}"/>
    <cellStyle name="Comma 107" xfId="46880" xr:uid="{0A9757B0-1BAA-407F-A87E-46D3DBA5440B}"/>
    <cellStyle name="Comma 108" xfId="46882" xr:uid="{F09FAABD-FB0D-4702-A49D-577772954ACA}"/>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4"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1" xr:uid="{197D5BCE-B400-4DC4-9F9A-716B9B1A5CDB}"/>
    <cellStyle name="Comma 95" xfId="46855" xr:uid="{83CAA1C4-801C-458C-A088-9895535E0D92}"/>
    <cellStyle name="Comma 96" xfId="46858" xr:uid="{5CE5C541-6793-425A-B50C-4D28C7DACBCF}"/>
    <cellStyle name="Comma 97" xfId="46857" xr:uid="{6E506602-7EE3-4399-B1FC-3858ECD2A6B0}"/>
    <cellStyle name="Comma 98" xfId="46862" xr:uid="{F2590957-BAF0-4A5B-8518-C1C13831869C}"/>
    <cellStyle name="Comma 99" xfId="46861"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49"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3" xr:uid="{B17735C7-A8DA-4C1D-9C1B-5AE2DA402D02}"/>
    <cellStyle name="Currency 25" xfId="46867" xr:uid="{3AADE4F6-558F-49E4-AC1D-31F8F6F8F94D}"/>
    <cellStyle name="Currency 26" xfId="46881" xr:uid="{F4EC5C2E-BBE8-4B06-A8CD-AF695E176CDA}"/>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39" xr:uid="{00000000-0005-0000-0000-0000040A0000}"/>
    <cellStyle name="Normal 164" xfId="46834"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5" xr:uid="{00000000-0005-0000-0000-00000E0A0000}"/>
    <cellStyle name="Normal 171" xfId="46846" xr:uid="{00000000-0005-0000-0000-00000F0A0000}"/>
    <cellStyle name="Normal 172" xfId="46850" xr:uid="{5F8032FF-E97E-4068-BA3B-2697D1EE0A5D}"/>
    <cellStyle name="Normal 173" xfId="46852" xr:uid="{F1E2259E-7DC2-43D9-A1AA-C59CFAE718D2}"/>
    <cellStyle name="Normal 174" xfId="46856" xr:uid="{26658ABA-5D7C-44C6-A909-D30314BFFFF8}"/>
    <cellStyle name="Normal 175" xfId="46860" xr:uid="{67160A68-20D5-44FB-8CD1-EC2149C1D101}"/>
    <cellStyle name="Normal 176" xfId="46859" xr:uid="{8A7CA761-E1FF-419C-A1D2-EFB034CBFAB2}"/>
    <cellStyle name="Normal 177" xfId="46863" xr:uid="{323CE9A3-0421-408B-A636-AF9F5D4E1C27}"/>
    <cellStyle name="Normal 178" xfId="46864" xr:uid="{F77B1986-D5F6-443C-9C2C-0847BAA8FCFC}"/>
    <cellStyle name="Normal 179" xfId="46866" xr:uid="{B2375825-BA44-489E-9EB1-42C9B8646DC2}"/>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80" xfId="46868" xr:uid="{5E7AF505-5380-46D9-8221-109B452CE7B1}"/>
    <cellStyle name="Normal 181" xfId="46870" xr:uid="{7C0028D2-F30F-4FA2-9C53-164B4EDFD258}"/>
    <cellStyle name="Normal 182" xfId="46871" xr:uid="{3736AC56-8E4C-4316-9783-D7EC55D8C8DE}"/>
    <cellStyle name="Normal 183" xfId="46873" xr:uid="{E9DF4A01-147C-41C9-A7AD-BFC67A6499DE}"/>
    <cellStyle name="Normal 184" xfId="46875" xr:uid="{3184968E-D6D8-44E7-A7E3-FF91F7B8F971}"/>
    <cellStyle name="Normal 185" xfId="46879" xr:uid="{CE1C99D1-97CF-46BE-A685-0B0DEADF9EF8}"/>
    <cellStyle name="Normal 186" xfId="46883" xr:uid="{8928ED38-ED94-416B-BFAE-C5836AB08BD4}"/>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7"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8"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6"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5" xr:uid="{00000000-0005-0000-0000-000029B40000}"/>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8"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43"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1"/>
  <sheetViews>
    <sheetView tabSelected="1" zoomScale="110" zoomScaleNormal="110" workbookViewId="0">
      <selection activeCell="Q24" sqref="Q24"/>
    </sheetView>
  </sheetViews>
  <sheetFormatPr defaultColWidth="8.5703125" defaultRowHeight="12.6"/>
  <cols>
    <col min="1" max="1" width="44.140625" style="161" customWidth="1"/>
    <col min="2" max="2" width="14.28515625" style="161" customWidth="1"/>
    <col min="3" max="3" width="5.42578125" style="161" customWidth="1"/>
    <col min="4" max="5" width="14.28515625" style="161" customWidth="1"/>
    <col min="6" max="6" width="5.42578125" style="161" customWidth="1"/>
    <col min="7" max="8" width="14.28515625" style="161" customWidth="1"/>
    <col min="9" max="9" width="5.42578125" style="161" customWidth="1"/>
    <col min="10" max="10" width="14.28515625" style="161" customWidth="1"/>
    <col min="11" max="11" width="8.7109375" style="161" customWidth="1"/>
    <col min="12" max="12" width="5.42578125" style="161" customWidth="1"/>
    <col min="13" max="13" width="8.7109375" style="161" customWidth="1"/>
    <col min="14" max="14" width="14.140625" style="161" customWidth="1"/>
    <col min="15" max="15" width="8.5703125" style="161" customWidth="1"/>
    <col min="16" max="16" width="12.42578125" style="161" bestFit="1" customWidth="1"/>
    <col min="17" max="17" width="12" style="161" bestFit="1" customWidth="1"/>
    <col min="18" max="16384" width="8.5703125" style="161"/>
  </cols>
  <sheetData>
    <row r="1" spans="1:17" ht="15.6">
      <c r="A1" s="1038" t="s">
        <v>0</v>
      </c>
      <c r="B1" s="1038"/>
      <c r="C1" s="1038"/>
      <c r="D1" s="1038"/>
      <c r="E1" s="1038"/>
      <c r="F1" s="1038"/>
      <c r="G1" s="1038"/>
      <c r="H1" s="1038"/>
      <c r="I1" s="1038"/>
      <c r="J1" s="1038"/>
      <c r="K1" s="1038"/>
      <c r="L1" s="1038"/>
      <c r="M1" s="1038"/>
    </row>
    <row r="2" spans="1:17" ht="15.6">
      <c r="A2" s="1038" t="s">
        <v>1</v>
      </c>
      <c r="B2" s="1039"/>
      <c r="C2" s="1039"/>
      <c r="D2" s="1039"/>
      <c r="E2" s="1039"/>
      <c r="F2" s="1039"/>
      <c r="G2" s="1039"/>
      <c r="H2" s="1039"/>
      <c r="I2" s="1039"/>
      <c r="J2" s="1039"/>
      <c r="K2" s="1039"/>
      <c r="L2" s="1039"/>
      <c r="M2" s="1039"/>
    </row>
    <row r="3" spans="1:17" ht="15.95" thickBot="1">
      <c r="A3" s="1040" t="s">
        <v>2</v>
      </c>
      <c r="B3" s="1041"/>
      <c r="C3" s="1041"/>
      <c r="D3" s="1041"/>
      <c r="E3" s="1041"/>
      <c r="F3" s="1041"/>
      <c r="G3" s="1041"/>
      <c r="H3" s="1041"/>
      <c r="I3" s="1041"/>
      <c r="J3" s="1041"/>
      <c r="K3" s="1041"/>
      <c r="L3" s="1041"/>
      <c r="M3" s="1041"/>
    </row>
    <row r="4" spans="1:17" ht="12.95">
      <c r="A4" s="7"/>
      <c r="B4" s="1042" t="s">
        <v>3</v>
      </c>
      <c r="C4" s="1043"/>
      <c r="D4" s="1044"/>
      <c r="E4" s="1042" t="s">
        <v>4</v>
      </c>
      <c r="F4" s="1043"/>
      <c r="G4" s="1045"/>
      <c r="H4" s="1042" t="s">
        <v>5</v>
      </c>
      <c r="I4" s="1043"/>
      <c r="J4" s="1044"/>
      <c r="K4" s="1046" t="s">
        <v>6</v>
      </c>
      <c r="L4" s="1043"/>
      <c r="M4" s="1044"/>
    </row>
    <row r="5" spans="1:17" ht="12.95">
      <c r="A5" s="8" t="s">
        <v>7</v>
      </c>
      <c r="B5" s="104" t="s">
        <v>8</v>
      </c>
      <c r="C5" s="105" t="s">
        <v>9</v>
      </c>
      <c r="D5" s="106" t="s">
        <v>10</v>
      </c>
      <c r="E5" s="107" t="s">
        <v>8</v>
      </c>
      <c r="F5" s="108" t="s">
        <v>9</v>
      </c>
      <c r="G5" s="109" t="s">
        <v>10</v>
      </c>
      <c r="H5" s="107" t="s">
        <v>8</v>
      </c>
      <c r="I5" s="108" t="s">
        <v>9</v>
      </c>
      <c r="J5" s="106" t="s">
        <v>10</v>
      </c>
      <c r="K5" s="107" t="s">
        <v>8</v>
      </c>
      <c r="L5" s="108" t="s">
        <v>9</v>
      </c>
      <c r="M5" s="106" t="s">
        <v>10</v>
      </c>
    </row>
    <row r="6" spans="1:17" ht="13.5" thickBot="1">
      <c r="A6" s="842" t="s">
        <v>11</v>
      </c>
      <c r="B6" s="843"/>
      <c r="C6" s="844"/>
      <c r="D6" s="845"/>
      <c r="E6" s="846"/>
      <c r="F6" s="847"/>
      <c r="G6" s="847"/>
      <c r="H6" s="846"/>
      <c r="I6" s="847"/>
      <c r="J6" s="845"/>
      <c r="K6" s="846"/>
      <c r="L6" s="847"/>
      <c r="M6" s="845"/>
    </row>
    <row r="7" spans="1:17" ht="12.6" customHeight="1">
      <c r="A7" s="802" t="s">
        <v>12</v>
      </c>
      <c r="B7" s="841">
        <v>36098517</v>
      </c>
      <c r="C7" s="810"/>
      <c r="D7" s="900">
        <f>SUM(B7:C7)</f>
        <v>36098517</v>
      </c>
      <c r="E7" s="841">
        <f>SUM(E8:E9)</f>
        <v>6374941.7747</v>
      </c>
      <c r="F7" s="894"/>
      <c r="G7" s="900">
        <f t="shared" ref="G7:G23" si="0">SUM(E7:F7)</f>
        <v>6374941.7747</v>
      </c>
      <c r="H7" s="841">
        <f>SUM(H8:H9)</f>
        <v>13746934.9465</v>
      </c>
      <c r="I7" s="894"/>
      <c r="J7" s="909">
        <f t="shared" ref="J7:J23" si="1">SUM(H7:I7)</f>
        <v>13746934.9465</v>
      </c>
      <c r="K7" s="821">
        <f t="shared" ref="K7:K23" si="2">IFERROR((+H7/B7),0)</f>
        <v>0.38081716615948513</v>
      </c>
      <c r="L7" s="810"/>
      <c r="M7" s="822">
        <f t="shared" ref="M7:M23" si="3">IFERROR((+J7/D7),0)</f>
        <v>0.38081716615948513</v>
      </c>
    </row>
    <row r="8" spans="1:17" ht="12.6" customHeight="1">
      <c r="A8" s="803" t="s">
        <v>13</v>
      </c>
      <c r="B8" s="321"/>
      <c r="C8" s="54"/>
      <c r="D8" s="901"/>
      <c r="E8" s="321">
        <f>5705979.1347+668962.64</f>
        <v>6374941.7747</v>
      </c>
      <c r="F8" s="895"/>
      <c r="G8" s="901">
        <f t="shared" si="0"/>
        <v>6374941.7747</v>
      </c>
      <c r="H8" s="321">
        <f>12701024.1365+1045910.81</f>
        <v>13746934.9465</v>
      </c>
      <c r="I8" s="895"/>
      <c r="J8" s="910">
        <f t="shared" si="1"/>
        <v>13746934.9465</v>
      </c>
      <c r="K8" s="317"/>
      <c r="L8" s="54"/>
      <c r="M8" s="823"/>
      <c r="N8" s="323" t="s">
        <v>14</v>
      </c>
    </row>
    <row r="9" spans="1:17" ht="12.95" thickBot="1">
      <c r="A9" s="804" t="s">
        <v>15</v>
      </c>
      <c r="B9" s="813"/>
      <c r="C9" s="811"/>
      <c r="D9" s="902"/>
      <c r="E9" s="813"/>
      <c r="F9" s="896"/>
      <c r="G9" s="902">
        <f t="shared" si="0"/>
        <v>0</v>
      </c>
      <c r="H9" s="813"/>
      <c r="I9" s="896"/>
      <c r="J9" s="911">
        <f t="shared" si="1"/>
        <v>0</v>
      </c>
      <c r="K9" s="824"/>
      <c r="L9" s="811"/>
      <c r="M9" s="825"/>
    </row>
    <row r="10" spans="1:17" ht="12.95">
      <c r="A10" s="807" t="s">
        <v>16</v>
      </c>
      <c r="B10" s="321">
        <v>300325</v>
      </c>
      <c r="C10" s="54"/>
      <c r="D10" s="903">
        <f>SUM(B10:C10)</f>
        <v>300325</v>
      </c>
      <c r="E10" s="321">
        <v>6797.5899999999992</v>
      </c>
      <c r="F10" s="895"/>
      <c r="G10" s="903">
        <f t="shared" si="0"/>
        <v>6797.5899999999992</v>
      </c>
      <c r="H10" s="819">
        <v>11991.489999999998</v>
      </c>
      <c r="I10" s="895"/>
      <c r="J10" s="912">
        <f t="shared" si="1"/>
        <v>11991.489999999998</v>
      </c>
      <c r="K10" s="826">
        <f t="shared" si="2"/>
        <v>3.9928377590943136E-2</v>
      </c>
      <c r="L10" s="54"/>
      <c r="M10" s="59">
        <f t="shared" si="3"/>
        <v>3.9928377590943136E-2</v>
      </c>
      <c r="N10" s="323" t="s">
        <v>14</v>
      </c>
    </row>
    <row r="11" spans="1:17">
      <c r="A11" s="934" t="s">
        <v>17</v>
      </c>
      <c r="B11" s="848">
        <v>0</v>
      </c>
      <c r="C11" s="54"/>
      <c r="D11" s="901">
        <f t="shared" ref="D11:D23" si="4">SUM(B11:C11)</f>
        <v>0</v>
      </c>
      <c r="E11" s="848"/>
      <c r="F11" s="895"/>
      <c r="G11" s="901">
        <f t="shared" si="0"/>
        <v>0</v>
      </c>
      <c r="H11" s="815">
        <v>0</v>
      </c>
      <c r="I11" s="895"/>
      <c r="J11" s="910">
        <f t="shared" si="1"/>
        <v>0</v>
      </c>
      <c r="K11" s="317">
        <f t="shared" si="2"/>
        <v>0</v>
      </c>
      <c r="L11" s="86"/>
      <c r="M11" s="823">
        <f t="shared" si="3"/>
        <v>0</v>
      </c>
      <c r="P11" s="322"/>
    </row>
    <row r="12" spans="1:17">
      <c r="A12" s="934" t="s">
        <v>18</v>
      </c>
      <c r="B12" s="848">
        <v>838704</v>
      </c>
      <c r="C12" s="54"/>
      <c r="D12" s="901">
        <f t="shared" si="4"/>
        <v>838704</v>
      </c>
      <c r="E12" s="848">
        <v>128671.60000000008</v>
      </c>
      <c r="F12" s="895"/>
      <c r="G12" s="901">
        <f t="shared" si="0"/>
        <v>128671.60000000008</v>
      </c>
      <c r="H12" s="815">
        <v>186331.3600000001</v>
      </c>
      <c r="I12" s="895"/>
      <c r="J12" s="910">
        <f t="shared" si="1"/>
        <v>186331.3600000001</v>
      </c>
      <c r="K12" s="317">
        <f t="shared" si="2"/>
        <v>0.22216581773784327</v>
      </c>
      <c r="L12" s="86"/>
      <c r="M12" s="823">
        <f t="shared" si="3"/>
        <v>0.22216581773784327</v>
      </c>
      <c r="Q12" s="322"/>
    </row>
    <row r="13" spans="1:17">
      <c r="A13" s="934" t="s">
        <v>19</v>
      </c>
      <c r="B13" s="848">
        <v>516906</v>
      </c>
      <c r="C13" s="54"/>
      <c r="D13" s="901">
        <f t="shared" si="4"/>
        <v>516906</v>
      </c>
      <c r="E13" s="848">
        <v>140231.51999999999</v>
      </c>
      <c r="F13" s="895"/>
      <c r="G13" s="901">
        <f t="shared" si="0"/>
        <v>140231.51999999999</v>
      </c>
      <c r="H13" s="815">
        <v>338688.73</v>
      </c>
      <c r="I13" s="895"/>
      <c r="J13" s="910">
        <f t="shared" si="1"/>
        <v>338688.73</v>
      </c>
      <c r="K13" s="317">
        <f t="shared" si="2"/>
        <v>0.65522305796411728</v>
      </c>
      <c r="L13" s="86"/>
      <c r="M13" s="823">
        <f t="shared" si="3"/>
        <v>0.65522305796411728</v>
      </c>
    </row>
    <row r="14" spans="1:17">
      <c r="A14" s="935" t="s">
        <v>20</v>
      </c>
      <c r="B14" s="848">
        <v>0</v>
      </c>
      <c r="C14" s="86"/>
      <c r="D14" s="901">
        <f t="shared" si="4"/>
        <v>0</v>
      </c>
      <c r="E14" s="848"/>
      <c r="F14" s="895"/>
      <c r="G14" s="901">
        <f t="shared" si="0"/>
        <v>0</v>
      </c>
      <c r="H14" s="986">
        <v>0</v>
      </c>
      <c r="I14" s="908"/>
      <c r="J14" s="910">
        <f t="shared" si="1"/>
        <v>0</v>
      </c>
      <c r="K14" s="317">
        <f t="shared" si="2"/>
        <v>0</v>
      </c>
      <c r="L14" s="86"/>
      <c r="M14" s="823">
        <f t="shared" si="3"/>
        <v>0</v>
      </c>
    </row>
    <row r="15" spans="1:17">
      <c r="A15" s="934" t="s">
        <v>21</v>
      </c>
      <c r="B15" s="848">
        <v>147500</v>
      </c>
      <c r="C15" s="54"/>
      <c r="D15" s="901">
        <f t="shared" si="4"/>
        <v>147500</v>
      </c>
      <c r="E15" s="848">
        <v>9390.86</v>
      </c>
      <c r="F15" s="895"/>
      <c r="G15" s="901">
        <f t="shared" si="0"/>
        <v>9390.86</v>
      </c>
      <c r="H15" s="815">
        <v>11799.57</v>
      </c>
      <c r="I15" s="895"/>
      <c r="J15" s="910">
        <f t="shared" si="1"/>
        <v>11799.57</v>
      </c>
      <c r="K15" s="317">
        <f t="shared" si="2"/>
        <v>7.9997084745762712E-2</v>
      </c>
      <c r="L15" s="86"/>
      <c r="M15" s="823">
        <f t="shared" si="3"/>
        <v>7.9997084745762712E-2</v>
      </c>
    </row>
    <row r="16" spans="1:17" ht="13.5" thickBot="1">
      <c r="A16" s="808" t="s">
        <v>22</v>
      </c>
      <c r="B16" s="816">
        <v>381941</v>
      </c>
      <c r="C16" s="55"/>
      <c r="D16" s="904">
        <f t="shared" si="4"/>
        <v>381941</v>
      </c>
      <c r="E16" s="816">
        <v>110979.20000000001</v>
      </c>
      <c r="F16" s="897"/>
      <c r="G16" s="904">
        <f t="shared" si="0"/>
        <v>110979.20000000001</v>
      </c>
      <c r="H16" s="816">
        <v>147265.83000000002</v>
      </c>
      <c r="I16" s="897"/>
      <c r="J16" s="913">
        <f t="shared" si="1"/>
        <v>147265.83000000002</v>
      </c>
      <c r="K16" s="827">
        <f t="shared" si="2"/>
        <v>0.38557219570561951</v>
      </c>
      <c r="L16" s="55"/>
      <c r="M16" s="828">
        <f t="shared" si="3"/>
        <v>0.38557219570561951</v>
      </c>
      <c r="N16" s="323" t="s">
        <v>14</v>
      </c>
    </row>
    <row r="17" spans="1:16">
      <c r="A17" s="802" t="s">
        <v>23</v>
      </c>
      <c r="B17" s="841">
        <v>2617069</v>
      </c>
      <c r="C17" s="810"/>
      <c r="D17" s="900">
        <f t="shared" si="4"/>
        <v>2617069</v>
      </c>
      <c r="E17" s="841">
        <v>319261.49999999884</v>
      </c>
      <c r="F17" s="894"/>
      <c r="G17" s="900">
        <f t="shared" si="0"/>
        <v>319261.49999999884</v>
      </c>
      <c r="H17" s="814">
        <v>610836.73999999778</v>
      </c>
      <c r="I17" s="894"/>
      <c r="J17" s="909">
        <f t="shared" si="1"/>
        <v>610836.73999999778</v>
      </c>
      <c r="K17" s="821">
        <f t="shared" si="2"/>
        <v>0.23340490449430173</v>
      </c>
      <c r="L17" s="810"/>
      <c r="M17" s="822">
        <f t="shared" si="3"/>
        <v>0.23340490449430173</v>
      </c>
      <c r="O17" s="161" t="s">
        <v>14</v>
      </c>
    </row>
    <row r="18" spans="1:16" ht="12.95" thickBot="1">
      <c r="A18" s="804" t="s">
        <v>24</v>
      </c>
      <c r="B18" s="813">
        <v>85965</v>
      </c>
      <c r="C18" s="811"/>
      <c r="D18" s="902">
        <f t="shared" si="4"/>
        <v>85965</v>
      </c>
      <c r="E18" s="813">
        <v>15967.170000000002</v>
      </c>
      <c r="F18" s="896"/>
      <c r="G18" s="902">
        <f t="shared" si="0"/>
        <v>15967.170000000002</v>
      </c>
      <c r="H18" s="813">
        <v>28162.14</v>
      </c>
      <c r="I18" s="896"/>
      <c r="J18" s="911">
        <f t="shared" si="1"/>
        <v>28162.14</v>
      </c>
      <c r="K18" s="829">
        <f t="shared" si="2"/>
        <v>0.32760006979584716</v>
      </c>
      <c r="L18" s="811"/>
      <c r="M18" s="825">
        <f t="shared" si="3"/>
        <v>0.32760006979584716</v>
      </c>
    </row>
    <row r="19" spans="1:16" ht="12.95" thickBot="1">
      <c r="A19" s="805" t="s">
        <v>25</v>
      </c>
      <c r="B19" s="816">
        <v>25789</v>
      </c>
      <c r="C19" s="55"/>
      <c r="D19" s="905">
        <f t="shared" si="4"/>
        <v>25789</v>
      </c>
      <c r="E19" s="816">
        <v>0</v>
      </c>
      <c r="F19" s="897"/>
      <c r="G19" s="905">
        <f t="shared" si="0"/>
        <v>0</v>
      </c>
      <c r="H19" s="817">
        <v>9203.01</v>
      </c>
      <c r="I19" s="897"/>
      <c r="J19" s="914">
        <f t="shared" si="1"/>
        <v>9203.01</v>
      </c>
      <c r="K19" s="827">
        <f t="shared" si="2"/>
        <v>0.35685796269727404</v>
      </c>
      <c r="L19" s="55"/>
      <c r="M19" s="828">
        <f t="shared" si="3"/>
        <v>0.35685796269727404</v>
      </c>
      <c r="N19" s="322" t="s">
        <v>14</v>
      </c>
    </row>
    <row r="20" spans="1:16" ht="12.95" thickBot="1">
      <c r="A20" s="806" t="s">
        <v>26</v>
      </c>
      <c r="B20" s="818">
        <f>SUM(B10:B17)+B19</f>
        <v>4828234</v>
      </c>
      <c r="C20" s="812"/>
      <c r="D20" s="906">
        <f t="shared" si="4"/>
        <v>4828234</v>
      </c>
      <c r="E20" s="818">
        <f>SUM(E10:E17)+E19</f>
        <v>715332.26999999885</v>
      </c>
      <c r="F20" s="898"/>
      <c r="G20" s="906">
        <f t="shared" si="0"/>
        <v>715332.26999999885</v>
      </c>
      <c r="H20" s="818">
        <f>SUM(H10:H17)+H19</f>
        <v>1316116.7299999979</v>
      </c>
      <c r="I20" s="898"/>
      <c r="J20" s="915">
        <f t="shared" si="1"/>
        <v>1316116.7299999979</v>
      </c>
      <c r="K20" s="892">
        <f t="shared" si="2"/>
        <v>0.27258760242357721</v>
      </c>
      <c r="L20" s="812"/>
      <c r="M20" s="893">
        <f t="shared" si="3"/>
        <v>0.27258760242357721</v>
      </c>
    </row>
    <row r="21" spans="1:16" ht="12.95">
      <c r="A21" s="807" t="s">
        <v>27</v>
      </c>
      <c r="B21" s="321">
        <v>40926750</v>
      </c>
      <c r="C21" s="54"/>
      <c r="D21" s="903">
        <f t="shared" si="4"/>
        <v>40926750</v>
      </c>
      <c r="E21" s="321">
        <f>E7+E20</f>
        <v>7090274.0446999986</v>
      </c>
      <c r="F21" s="895"/>
      <c r="G21" s="903">
        <f t="shared" si="0"/>
        <v>7090274.0446999986</v>
      </c>
      <c r="H21" s="819">
        <f>H7+H20</f>
        <v>15063051.676499998</v>
      </c>
      <c r="I21" s="895"/>
      <c r="J21" s="912">
        <f t="shared" si="1"/>
        <v>15063051.676499998</v>
      </c>
      <c r="K21" s="826">
        <f t="shared" si="2"/>
        <v>0.36804905536110244</v>
      </c>
      <c r="L21" s="54"/>
      <c r="M21" s="59">
        <f t="shared" si="3"/>
        <v>0.36804905536110244</v>
      </c>
      <c r="N21" s="323" t="s">
        <v>14</v>
      </c>
    </row>
    <row r="22" spans="1:16" ht="12.95" thickBot="1">
      <c r="A22" s="808" t="s">
        <v>28</v>
      </c>
      <c r="B22" s="816">
        <v>0</v>
      </c>
      <c r="C22" s="55"/>
      <c r="D22" s="904">
        <f t="shared" si="4"/>
        <v>0</v>
      </c>
      <c r="E22" s="816">
        <v>0</v>
      </c>
      <c r="F22" s="897"/>
      <c r="G22" s="904">
        <f t="shared" si="0"/>
        <v>0</v>
      </c>
      <c r="H22" s="816">
        <v>0</v>
      </c>
      <c r="I22" s="897"/>
      <c r="J22" s="913">
        <f t="shared" si="1"/>
        <v>0</v>
      </c>
      <c r="K22" s="827">
        <f t="shared" si="2"/>
        <v>0</v>
      </c>
      <c r="L22" s="55"/>
      <c r="M22" s="828">
        <f t="shared" si="3"/>
        <v>0</v>
      </c>
    </row>
    <row r="23" spans="1:16" ht="13.5" thickBot="1">
      <c r="A23" s="809" t="s">
        <v>29</v>
      </c>
      <c r="B23" s="931">
        <v>40926750</v>
      </c>
      <c r="C23" s="812"/>
      <c r="D23" s="907">
        <f t="shared" si="4"/>
        <v>40926750</v>
      </c>
      <c r="E23" s="931">
        <f>E21+E22</f>
        <v>7090274.0446999986</v>
      </c>
      <c r="F23" s="899"/>
      <c r="G23" s="907">
        <f t="shared" si="0"/>
        <v>7090274.0446999986</v>
      </c>
      <c r="H23" s="931">
        <f>H21+H22</f>
        <v>15063051.676499998</v>
      </c>
      <c r="I23" s="899"/>
      <c r="J23" s="916">
        <f t="shared" si="1"/>
        <v>15063051.676499998</v>
      </c>
      <c r="K23" s="890">
        <f t="shared" si="2"/>
        <v>0.36804905536110244</v>
      </c>
      <c r="L23" s="820"/>
      <c r="M23" s="891">
        <f t="shared" si="3"/>
        <v>0.36804905536110244</v>
      </c>
      <c r="N23" s="323" t="s">
        <v>14</v>
      </c>
    </row>
    <row r="24" spans="1:16" ht="15.95" thickBot="1">
      <c r="A24" s="1037" t="s">
        <v>30</v>
      </c>
      <c r="B24" s="1037"/>
      <c r="C24" s="1037"/>
      <c r="D24" s="1037"/>
      <c r="E24" s="1037"/>
      <c r="F24" s="1037"/>
      <c r="G24" s="1037"/>
      <c r="H24" s="1037"/>
      <c r="I24" s="1037"/>
      <c r="J24" s="1037"/>
      <c r="K24" s="1037"/>
      <c r="L24" s="1037"/>
      <c r="M24" s="1037"/>
      <c r="N24" s="323"/>
    </row>
    <row r="25" spans="1:16" ht="13.5" thickBot="1">
      <c r="A25" s="932" t="s">
        <v>31</v>
      </c>
      <c r="B25" s="917" t="s">
        <v>14</v>
      </c>
      <c r="C25" s="918"/>
      <c r="D25" s="919" t="str">
        <f>B25</f>
        <v xml:space="preserve"> </v>
      </c>
      <c r="E25" s="933">
        <v>87140</v>
      </c>
      <c r="F25" s="920"/>
      <c r="G25" s="921">
        <f>E25</f>
        <v>87140</v>
      </c>
      <c r="H25" s="933">
        <v>170639</v>
      </c>
      <c r="I25" s="920"/>
      <c r="J25" s="921">
        <f>H25</f>
        <v>170639</v>
      </c>
      <c r="K25" s="922"/>
      <c r="L25" s="923"/>
      <c r="M25" s="924"/>
      <c r="N25" s="323" t="s">
        <v>14</v>
      </c>
    </row>
    <row r="26" spans="1:16" ht="13.5" thickBot="1">
      <c r="A26" s="925" t="s">
        <v>32</v>
      </c>
      <c r="B26" s="926"/>
      <c r="C26" s="927"/>
      <c r="D26" s="928"/>
      <c r="E26" s="929"/>
      <c r="F26" s="927"/>
      <c r="G26" s="930"/>
      <c r="H26" s="929"/>
      <c r="I26" s="927"/>
      <c r="J26" s="928"/>
      <c r="K26" s="929"/>
      <c r="L26" s="927"/>
      <c r="M26" s="928"/>
      <c r="N26" s="323"/>
    </row>
    <row r="27" spans="1:16">
      <c r="A27" s="161" t="s">
        <v>14</v>
      </c>
      <c r="E27" s="161" t="s">
        <v>14</v>
      </c>
      <c r="G27" s="161" t="s">
        <v>14</v>
      </c>
      <c r="H27" s="161" t="s">
        <v>14</v>
      </c>
      <c r="J27" s="161" t="s">
        <v>14</v>
      </c>
    </row>
    <row r="28" spans="1:16" ht="12.75" customHeight="1">
      <c r="A28" s="161" t="s">
        <v>33</v>
      </c>
      <c r="P28" s="322" t="s">
        <v>14</v>
      </c>
    </row>
    <row r="29" spans="1:16">
      <c r="A29" s="161" t="s">
        <v>34</v>
      </c>
      <c r="H29" s="322"/>
      <c r="P29" s="322"/>
    </row>
    <row r="30" spans="1:16" ht="42.75" customHeight="1">
      <c r="A30" s="1036" t="s">
        <v>35</v>
      </c>
      <c r="B30" s="1036"/>
      <c r="C30" s="1036"/>
      <c r="D30" s="1036"/>
      <c r="E30" s="1036"/>
      <c r="F30" s="1036"/>
      <c r="G30" s="1036"/>
      <c r="H30" s="1036"/>
      <c r="I30" s="1036"/>
      <c r="J30" s="1036"/>
      <c r="K30" s="1036"/>
      <c r="L30" s="1036"/>
      <c r="M30" s="1036"/>
    </row>
    <row r="31" spans="1:16" ht="31.5" customHeight="1">
      <c r="A31" s="1036" t="s">
        <v>36</v>
      </c>
      <c r="B31" s="1036"/>
      <c r="C31" s="1036"/>
      <c r="D31" s="1036"/>
      <c r="E31" s="1036"/>
      <c r="F31" s="1036"/>
      <c r="G31" s="1036"/>
      <c r="H31" s="1036"/>
      <c r="I31" s="1036"/>
      <c r="J31" s="1036"/>
      <c r="K31" s="1036"/>
      <c r="L31" s="1036"/>
      <c r="M31" s="1036"/>
    </row>
    <row r="32" spans="1:16" ht="15" customHeight="1">
      <c r="A32" s="161" t="s">
        <v>37</v>
      </c>
      <c r="H32" s="322"/>
    </row>
    <row r="33" spans="2:8">
      <c r="H33" s="322" t="s">
        <v>14</v>
      </c>
    </row>
    <row r="34" spans="2:8">
      <c r="H34" s="663" t="s">
        <v>14</v>
      </c>
    </row>
    <row r="36" spans="2:8">
      <c r="B36" s="863" t="s">
        <v>14</v>
      </c>
    </row>
    <row r="41" spans="2:8">
      <c r="F41" s="80"/>
    </row>
  </sheetData>
  <mergeCells count="10">
    <mergeCell ref="A30:M30"/>
    <mergeCell ref="A31:M31"/>
    <mergeCell ref="A24:M24"/>
    <mergeCell ref="A1:M1"/>
    <mergeCell ref="A2:M2"/>
    <mergeCell ref="A3:M3"/>
    <mergeCell ref="B4:D4"/>
    <mergeCell ref="E4:G4"/>
    <mergeCell ref="H4:J4"/>
    <mergeCell ref="K4:M4"/>
  </mergeCells>
  <pageMargins left="0.25" right="0.25"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8"/>
  <sheetViews>
    <sheetView zoomScale="110" zoomScaleNormal="110" workbookViewId="0">
      <selection activeCell="V27" sqref="V27"/>
    </sheetView>
  </sheetViews>
  <sheetFormatPr defaultColWidth="8.5703125" defaultRowHeight="12.6"/>
  <cols>
    <col min="1" max="1" width="33.42578125" style="161" customWidth="1"/>
    <col min="2" max="2" width="11.5703125" style="161" customWidth="1"/>
    <col min="3" max="3" width="9.5703125" style="161" customWidth="1"/>
    <col min="4" max="4" width="10.5703125" style="161" customWidth="1"/>
    <col min="5" max="5" width="6.5703125" style="161" customWidth="1"/>
    <col min="6" max="6" width="11.42578125" style="161" customWidth="1"/>
    <col min="7" max="9" width="6.5703125" style="161" customWidth="1"/>
    <col min="10" max="10" width="11.5703125" style="161" customWidth="1"/>
    <col min="11" max="11" width="6.5703125" style="161" customWidth="1"/>
    <col min="12" max="12" width="12.42578125" style="161" bestFit="1" customWidth="1"/>
    <col min="13" max="13" width="9.42578125" style="161" customWidth="1"/>
    <col min="14" max="14" width="11.5703125" style="161" customWidth="1"/>
    <col min="15" max="16" width="11.42578125" style="161" bestFit="1" customWidth="1"/>
    <col min="17" max="17" width="9.5703125" style="161" customWidth="1"/>
    <col min="18" max="19" width="11.7109375" style="161" customWidth="1"/>
    <col min="20" max="16384" width="8.5703125" style="161"/>
  </cols>
  <sheetData>
    <row r="1" spans="1:25" ht="15.6">
      <c r="A1" s="1082" t="s">
        <v>317</v>
      </c>
      <c r="B1" s="1082"/>
      <c r="C1" s="1082"/>
      <c r="D1" s="1082"/>
      <c r="E1" s="1082"/>
      <c r="F1" s="1082"/>
      <c r="G1" s="1082"/>
      <c r="H1" s="1082"/>
      <c r="I1" s="1082"/>
      <c r="J1" s="1082"/>
      <c r="K1" s="1082"/>
      <c r="L1" s="1082"/>
      <c r="M1" s="1082"/>
      <c r="N1" s="1082"/>
      <c r="O1" s="1082"/>
      <c r="P1" s="1082"/>
      <c r="Q1" s="1082"/>
      <c r="R1" s="1082"/>
      <c r="S1" s="1082"/>
    </row>
    <row r="2" spans="1:25" ht="15.6">
      <c r="A2" s="1082" t="s">
        <v>1</v>
      </c>
      <c r="B2" s="1082"/>
      <c r="C2" s="1082"/>
      <c r="D2" s="1082"/>
      <c r="E2" s="1082"/>
      <c r="F2" s="1082"/>
      <c r="G2" s="1082"/>
      <c r="H2" s="1082"/>
      <c r="I2" s="1082"/>
      <c r="J2" s="1082"/>
      <c r="K2" s="1082"/>
      <c r="L2" s="1082"/>
      <c r="M2" s="1082"/>
      <c r="N2" s="1082"/>
      <c r="O2" s="1082"/>
      <c r="P2" s="1082"/>
      <c r="Q2" s="1082"/>
      <c r="R2" s="1082"/>
      <c r="S2" s="1082"/>
    </row>
    <row r="3" spans="1:25" ht="15.95" thickBot="1">
      <c r="A3" s="1050" t="str">
        <f>'ESA Table 1'!A3:M3</f>
        <v>Through August 2021</v>
      </c>
      <c r="B3" s="1050"/>
      <c r="C3" s="1050"/>
      <c r="D3" s="1050"/>
      <c r="E3" s="1050"/>
      <c r="F3" s="1050"/>
      <c r="G3" s="1050"/>
      <c r="H3" s="1050"/>
      <c r="I3" s="1050"/>
      <c r="J3" s="1050"/>
      <c r="K3" s="1050"/>
      <c r="L3" s="1050"/>
      <c r="M3" s="1050"/>
      <c r="N3" s="1050"/>
      <c r="O3" s="1050"/>
      <c r="P3" s="1050"/>
      <c r="Q3" s="1050"/>
      <c r="R3" s="1050"/>
      <c r="S3" s="1050"/>
    </row>
    <row r="4" spans="1:25" ht="15.6">
      <c r="A4" s="1140" t="s">
        <v>318</v>
      </c>
      <c r="B4" s="1140"/>
      <c r="C4" s="1140"/>
      <c r="D4" s="1140"/>
      <c r="E4" s="1140"/>
      <c r="F4" s="1140"/>
      <c r="G4" s="1140"/>
      <c r="H4" s="1140"/>
      <c r="I4" s="1140"/>
      <c r="J4" s="1140"/>
      <c r="K4" s="1140"/>
      <c r="L4" s="1140"/>
      <c r="M4" s="1140"/>
      <c r="N4" s="1140"/>
      <c r="O4" s="1140"/>
      <c r="P4" s="1140"/>
      <c r="Q4" s="1140"/>
      <c r="R4" s="1140"/>
      <c r="S4" s="1136"/>
    </row>
    <row r="5" spans="1:25" ht="12.95">
      <c r="A5" s="1132" t="s">
        <v>319</v>
      </c>
      <c r="B5" s="1133" t="s">
        <v>320</v>
      </c>
      <c r="C5" s="1133"/>
      <c r="D5" s="1133"/>
      <c r="E5" s="1133"/>
      <c r="F5" s="1133" t="s">
        <v>321</v>
      </c>
      <c r="G5" s="1133"/>
      <c r="H5" s="1133"/>
      <c r="I5" s="1133"/>
      <c r="J5" s="1141" t="s">
        <v>322</v>
      </c>
      <c r="K5" s="1141"/>
      <c r="L5" s="1141"/>
      <c r="M5" s="1141"/>
      <c r="N5" s="1093" t="s">
        <v>10</v>
      </c>
      <c r="O5" s="1093"/>
      <c r="P5" s="1093"/>
      <c r="Q5" s="1093"/>
      <c r="R5" s="1093"/>
      <c r="S5" s="1094"/>
    </row>
    <row r="6" spans="1:25" ht="36" customHeight="1">
      <c r="A6" s="1132"/>
      <c r="B6" s="1131" t="s">
        <v>323</v>
      </c>
      <c r="C6" s="1093" t="s">
        <v>324</v>
      </c>
      <c r="D6" s="1093"/>
      <c r="E6" s="1093"/>
      <c r="F6" s="1131" t="s">
        <v>323</v>
      </c>
      <c r="G6" s="1093" t="s">
        <v>324</v>
      </c>
      <c r="H6" s="1093"/>
      <c r="I6" s="1093"/>
      <c r="J6" s="1138" t="s">
        <v>323</v>
      </c>
      <c r="K6" s="1139" t="s">
        <v>324</v>
      </c>
      <c r="L6" s="1139"/>
      <c r="M6" s="1139"/>
      <c r="N6" s="1131" t="s">
        <v>323</v>
      </c>
      <c r="O6" s="1131" t="s">
        <v>325</v>
      </c>
      <c r="P6" s="1131"/>
      <c r="Q6" s="1093" t="s">
        <v>324</v>
      </c>
      <c r="R6" s="1093"/>
      <c r="S6" s="1094"/>
    </row>
    <row r="7" spans="1:25" ht="27" customHeight="1">
      <c r="A7" s="1132"/>
      <c r="B7" s="1131"/>
      <c r="C7" s="1011" t="s">
        <v>326</v>
      </c>
      <c r="D7" s="1011" t="s">
        <v>327</v>
      </c>
      <c r="E7" s="1011" t="s">
        <v>328</v>
      </c>
      <c r="F7" s="1131"/>
      <c r="G7" s="1011" t="s">
        <v>326</v>
      </c>
      <c r="H7" s="1011" t="s">
        <v>327</v>
      </c>
      <c r="I7" s="880" t="s">
        <v>328</v>
      </c>
      <c r="J7" s="1131"/>
      <c r="K7" s="1017" t="s">
        <v>326</v>
      </c>
      <c r="L7" s="1011" t="s">
        <v>327</v>
      </c>
      <c r="M7" s="1011" t="s">
        <v>328</v>
      </c>
      <c r="N7" s="1131"/>
      <c r="O7" s="1016" t="s">
        <v>329</v>
      </c>
      <c r="P7" s="1016" t="s">
        <v>330</v>
      </c>
      <c r="Q7" s="1011" t="s">
        <v>326</v>
      </c>
      <c r="R7" s="880" t="s">
        <v>327</v>
      </c>
      <c r="S7" s="1012" t="s">
        <v>328</v>
      </c>
    </row>
    <row r="8" spans="1:25">
      <c r="A8" s="381" t="s">
        <v>331</v>
      </c>
      <c r="B8" s="485"/>
      <c r="C8" s="485"/>
      <c r="D8" s="485"/>
      <c r="E8" s="485"/>
      <c r="F8" s="769"/>
      <c r="G8" s="769"/>
      <c r="H8" s="769"/>
      <c r="I8" s="769"/>
      <c r="J8" s="486"/>
      <c r="K8" s="32"/>
      <c r="L8" s="32"/>
      <c r="M8" s="32"/>
      <c r="N8" s="32"/>
      <c r="O8" s="32"/>
      <c r="P8" s="32"/>
      <c r="Q8" s="485"/>
      <c r="R8" s="487"/>
      <c r="S8" s="488"/>
      <c r="T8" s="489"/>
    </row>
    <row r="9" spans="1:25" ht="12.6" customHeight="1">
      <c r="A9" s="381" t="s">
        <v>332</v>
      </c>
      <c r="B9" s="485"/>
      <c r="C9" s="485"/>
      <c r="D9" s="485"/>
      <c r="E9" s="485"/>
      <c r="F9" s="769"/>
      <c r="G9" s="769"/>
      <c r="H9" s="769"/>
      <c r="I9" s="769"/>
      <c r="J9" s="32"/>
      <c r="K9" s="32"/>
      <c r="L9" s="490"/>
      <c r="M9" s="490"/>
      <c r="N9" s="32"/>
      <c r="O9" s="32"/>
      <c r="P9" s="32"/>
      <c r="Q9" s="485"/>
      <c r="R9" s="487"/>
      <c r="S9" s="488"/>
      <c r="T9" s="489"/>
      <c r="U9" s="186"/>
    </row>
    <row r="10" spans="1:25">
      <c r="A10" s="381" t="s">
        <v>333</v>
      </c>
      <c r="B10" s="485"/>
      <c r="C10" s="485"/>
      <c r="D10" s="485"/>
      <c r="E10" s="485"/>
      <c r="F10" s="769"/>
      <c r="G10" s="769"/>
      <c r="H10" s="769"/>
      <c r="I10" s="769"/>
      <c r="J10" s="32"/>
      <c r="K10" s="32"/>
      <c r="L10" s="490"/>
      <c r="M10" s="490"/>
      <c r="N10" s="32"/>
      <c r="O10" s="32"/>
      <c r="P10" s="32"/>
      <c r="Q10" s="485"/>
      <c r="R10" s="487"/>
      <c r="S10" s="488"/>
      <c r="T10" s="489"/>
    </row>
    <row r="11" spans="1:25">
      <c r="A11" s="381" t="s">
        <v>334</v>
      </c>
      <c r="B11" s="485"/>
      <c r="C11" s="485"/>
      <c r="D11" s="485"/>
      <c r="E11" s="485"/>
      <c r="F11" s="769"/>
      <c r="G11" s="769"/>
      <c r="H11" s="769"/>
      <c r="I11" s="769"/>
      <c r="J11" s="32"/>
      <c r="K11" s="32"/>
      <c r="L11" s="490"/>
      <c r="M11" s="490"/>
      <c r="N11" s="32"/>
      <c r="O11" s="32"/>
      <c r="P11" s="32"/>
      <c r="Q11" s="485"/>
      <c r="R11" s="487"/>
      <c r="S11" s="488"/>
      <c r="T11" s="489"/>
    </row>
    <row r="12" spans="1:25">
      <c r="A12" s="381" t="s">
        <v>335</v>
      </c>
      <c r="B12" s="485"/>
      <c r="C12" s="485"/>
      <c r="D12" s="485"/>
      <c r="E12" s="485"/>
      <c r="F12" s="769"/>
      <c r="G12" s="769"/>
      <c r="H12" s="769"/>
      <c r="I12" s="769"/>
      <c r="J12" s="32"/>
      <c r="K12" s="32"/>
      <c r="L12" s="490"/>
      <c r="M12" s="490"/>
      <c r="N12" s="32"/>
      <c r="O12" s="32"/>
      <c r="P12" s="32"/>
      <c r="Q12" s="485"/>
      <c r="R12" s="487"/>
      <c r="S12" s="488"/>
      <c r="T12" s="489"/>
    </row>
    <row r="13" spans="1:25">
      <c r="A13" s="381" t="s">
        <v>336</v>
      </c>
      <c r="B13" s="485"/>
      <c r="C13" s="485"/>
      <c r="D13" s="485"/>
      <c r="E13" s="485"/>
      <c r="F13" s="769"/>
      <c r="G13" s="769"/>
      <c r="H13" s="769"/>
      <c r="I13" s="769"/>
      <c r="J13" s="32"/>
      <c r="K13" s="32"/>
      <c r="L13" s="490"/>
      <c r="M13" s="490"/>
      <c r="N13" s="32"/>
      <c r="O13" s="32"/>
      <c r="P13" s="32"/>
      <c r="Q13" s="485"/>
      <c r="R13" s="487"/>
      <c r="S13" s="488"/>
      <c r="T13" s="489"/>
    </row>
    <row r="14" spans="1:25" ht="15" customHeight="1">
      <c r="A14" s="381" t="s">
        <v>337</v>
      </c>
      <c r="B14" s="485"/>
      <c r="C14" s="485"/>
      <c r="D14" s="485"/>
      <c r="E14" s="485"/>
      <c r="F14" s="769"/>
      <c r="G14" s="769"/>
      <c r="H14" s="769"/>
      <c r="I14" s="769"/>
      <c r="J14" s="32">
        <v>9673</v>
      </c>
      <c r="K14" s="32"/>
      <c r="L14" s="490">
        <v>4439560.9986349996</v>
      </c>
      <c r="M14" s="840">
        <v>679.52102500000001</v>
      </c>
      <c r="N14" s="32">
        <f>J14</f>
        <v>9673</v>
      </c>
      <c r="O14" s="840">
        <v>6403</v>
      </c>
      <c r="P14" s="840">
        <v>3270</v>
      </c>
      <c r="Q14" s="485"/>
      <c r="R14" s="487">
        <f>L14</f>
        <v>4439560.9986349996</v>
      </c>
      <c r="S14" s="488">
        <f>M14</f>
        <v>679.52102500000001</v>
      </c>
      <c r="T14" s="489"/>
    </row>
    <row r="15" spans="1:25">
      <c r="A15" s="381" t="s">
        <v>338</v>
      </c>
      <c r="B15" s="485"/>
      <c r="C15" s="485"/>
      <c r="D15" s="485"/>
      <c r="E15" s="485"/>
      <c r="F15" s="769"/>
      <c r="G15" s="769"/>
      <c r="H15" s="769"/>
      <c r="I15" s="769"/>
      <c r="J15" s="491">
        <v>16073</v>
      </c>
      <c r="K15" s="491"/>
      <c r="L15" s="491">
        <v>7646793.5913009997</v>
      </c>
      <c r="M15" s="491">
        <v>1162.159541</v>
      </c>
      <c r="N15" s="32">
        <f>J15</f>
        <v>16073</v>
      </c>
      <c r="O15" s="32">
        <v>10680</v>
      </c>
      <c r="P15" s="32">
        <v>5393</v>
      </c>
      <c r="Q15" s="492"/>
      <c r="R15" s="487">
        <f>L15</f>
        <v>7646793.5913009997</v>
      </c>
      <c r="S15" s="488">
        <f>M15</f>
        <v>1162.159541</v>
      </c>
      <c r="T15" s="489"/>
    </row>
    <row r="16" spans="1:25" ht="12.95">
      <c r="A16" s="381" t="s">
        <v>339</v>
      </c>
      <c r="B16" s="485"/>
      <c r="C16" s="485"/>
      <c r="D16" s="485"/>
      <c r="E16" s="485"/>
      <c r="F16" s="769"/>
      <c r="G16" s="769"/>
      <c r="H16" s="769"/>
      <c r="I16" s="769"/>
      <c r="J16" s="491"/>
      <c r="K16" s="491"/>
      <c r="L16" s="491"/>
      <c r="M16" s="491"/>
      <c r="N16" s="32"/>
      <c r="O16" s="32"/>
      <c r="P16" s="32"/>
      <c r="Q16" s="492"/>
      <c r="R16" s="487"/>
      <c r="S16" s="488"/>
      <c r="T16" s="489"/>
      <c r="V16" s="493"/>
      <c r="W16" s="494"/>
      <c r="X16" s="495"/>
      <c r="Y16" s="495"/>
    </row>
    <row r="17" spans="1:20">
      <c r="A17" s="381" t="s">
        <v>340</v>
      </c>
      <c r="B17" s="485"/>
      <c r="C17" s="485"/>
      <c r="D17" s="485"/>
      <c r="E17" s="485"/>
      <c r="F17" s="769"/>
      <c r="G17" s="769"/>
      <c r="H17" s="769"/>
      <c r="I17" s="769"/>
      <c r="J17" s="32"/>
      <c r="K17" s="491"/>
      <c r="L17" s="491"/>
      <c r="M17" s="491"/>
      <c r="N17" s="32"/>
      <c r="O17" s="32"/>
      <c r="P17" s="60"/>
      <c r="Q17" s="492"/>
      <c r="R17" s="487"/>
      <c r="S17" s="488"/>
      <c r="T17" s="489"/>
    </row>
    <row r="18" spans="1:20">
      <c r="A18" s="381" t="s">
        <v>341</v>
      </c>
      <c r="B18" s="485"/>
      <c r="C18" s="485"/>
      <c r="D18" s="485"/>
      <c r="E18" s="485"/>
      <c r="F18" s="769"/>
      <c r="G18" s="769"/>
      <c r="H18" s="769"/>
      <c r="I18" s="769"/>
      <c r="J18" s="491"/>
      <c r="K18" s="491"/>
      <c r="L18" s="491"/>
      <c r="M18" s="491"/>
      <c r="N18" s="32"/>
      <c r="O18" s="32"/>
      <c r="P18" s="32"/>
      <c r="Q18" s="492"/>
      <c r="R18" s="487"/>
      <c r="S18" s="488"/>
      <c r="T18" s="489"/>
    </row>
    <row r="19" spans="1:20" ht="12.95" thickBot="1">
      <c r="A19" s="496" t="s">
        <v>342</v>
      </c>
      <c r="B19" s="497"/>
      <c r="C19" s="497"/>
      <c r="D19" s="497"/>
      <c r="E19" s="497"/>
      <c r="F19" s="770"/>
      <c r="G19" s="770"/>
      <c r="H19" s="770"/>
      <c r="I19" s="770"/>
      <c r="J19" s="498"/>
      <c r="K19" s="498"/>
      <c r="L19" s="498"/>
      <c r="M19" s="498"/>
      <c r="N19" s="499"/>
      <c r="O19" s="32"/>
      <c r="P19" s="32"/>
      <c r="Q19" s="500"/>
      <c r="R19" s="487"/>
      <c r="S19" s="501"/>
      <c r="T19" s="489"/>
    </row>
    <row r="20" spans="1:20" ht="13.5" thickBot="1">
      <c r="A20" s="502" t="s">
        <v>343</v>
      </c>
      <c r="B20" s="503">
        <f>SUM(B8:B19)</f>
        <v>0</v>
      </c>
      <c r="C20" s="503">
        <f t="shared" ref="C20:I20" si="0">SUM(C8:C19)</f>
        <v>0</v>
      </c>
      <c r="D20" s="503">
        <f t="shared" si="0"/>
        <v>0</v>
      </c>
      <c r="E20" s="503">
        <f t="shared" si="0"/>
        <v>0</v>
      </c>
      <c r="F20" s="771">
        <f t="shared" si="0"/>
        <v>0</v>
      </c>
      <c r="G20" s="771">
        <f t="shared" si="0"/>
        <v>0</v>
      </c>
      <c r="H20" s="771">
        <f t="shared" si="0"/>
        <v>0</v>
      </c>
      <c r="I20" s="771">
        <f t="shared" si="0"/>
        <v>0</v>
      </c>
      <c r="J20" s="504">
        <f>LOOKUP(9.99E+307,J8:J19)</f>
        <v>16073</v>
      </c>
      <c r="K20" s="505"/>
      <c r="L20" s="504">
        <f t="shared" ref="L20:P20" si="1">LOOKUP(9.99E+307,L8:L19)</f>
        <v>7646793.5913009997</v>
      </c>
      <c r="M20" s="504">
        <f t="shared" si="1"/>
        <v>1162.159541</v>
      </c>
      <c r="N20" s="504">
        <f t="shared" si="1"/>
        <v>16073</v>
      </c>
      <c r="O20" s="504">
        <f t="shared" si="1"/>
        <v>10680</v>
      </c>
      <c r="P20" s="504">
        <f t="shared" si="1"/>
        <v>5393</v>
      </c>
      <c r="Q20" s="503"/>
      <c r="R20" s="504">
        <f>L20</f>
        <v>7646793.5913009997</v>
      </c>
      <c r="S20" s="506">
        <f>M20</f>
        <v>1162.159541</v>
      </c>
    </row>
    <row r="21" spans="1:20">
      <c r="A21" s="161" t="s">
        <v>14</v>
      </c>
      <c r="K21" s="161" t="s">
        <v>14</v>
      </c>
      <c r="S21" s="445"/>
    </row>
    <row r="22" spans="1:20" ht="12.75" customHeight="1">
      <c r="A22" s="161" t="s">
        <v>344</v>
      </c>
    </row>
    <row r="23" spans="1:20" ht="12.75" customHeight="1">
      <c r="A23" s="161" t="s">
        <v>288</v>
      </c>
      <c r="S23" s="393"/>
    </row>
    <row r="24" spans="1:20" ht="16.350000000000001" customHeight="1" thickBot="1">
      <c r="A24" s="1008"/>
      <c r="B24" s="1008"/>
      <c r="C24" s="1008"/>
      <c r="D24" s="1008"/>
      <c r="E24" s="1008"/>
      <c r="F24" s="1008"/>
      <c r="G24" s="1008"/>
      <c r="H24" s="1008"/>
      <c r="I24" s="1008"/>
      <c r="J24" s="1008"/>
      <c r="K24" s="1008"/>
      <c r="L24" s="1008"/>
      <c r="M24" s="1008"/>
      <c r="N24" s="1008"/>
      <c r="O24" s="1008"/>
      <c r="S24" s="161" t="s">
        <v>14</v>
      </c>
    </row>
    <row r="25" spans="1:20" ht="15" customHeight="1">
      <c r="A25" s="1135" t="s">
        <v>345</v>
      </c>
      <c r="B25" s="1135"/>
      <c r="C25" s="1135"/>
      <c r="D25" s="1135"/>
      <c r="E25" s="1135"/>
      <c r="F25" s="1135"/>
      <c r="G25" s="1135"/>
      <c r="H25" s="1135"/>
      <c r="I25" s="1135"/>
      <c r="J25" s="1135"/>
      <c r="K25" s="1135"/>
      <c r="L25" s="1135"/>
      <c r="M25" s="1135"/>
      <c r="N25" s="1135"/>
      <c r="O25" s="1135"/>
      <c r="P25" s="1135"/>
      <c r="Q25" s="1136"/>
    </row>
    <row r="26" spans="1:20" ht="12.95">
      <c r="A26" s="1014"/>
      <c r="B26" s="1133" t="s">
        <v>320</v>
      </c>
      <c r="C26" s="1133"/>
      <c r="D26" s="1133"/>
      <c r="E26" s="1133"/>
      <c r="F26" s="1133" t="s">
        <v>321</v>
      </c>
      <c r="G26" s="1133"/>
      <c r="H26" s="1133"/>
      <c r="I26" s="1133"/>
      <c r="J26" s="1093" t="s">
        <v>322</v>
      </c>
      <c r="K26" s="1093"/>
      <c r="L26" s="1093"/>
      <c r="M26" s="1093"/>
      <c r="N26" s="1093" t="s">
        <v>10</v>
      </c>
      <c r="O26" s="1093"/>
      <c r="P26" s="1093"/>
      <c r="Q26" s="1094"/>
      <c r="T26" s="393" t="s">
        <v>14</v>
      </c>
    </row>
    <row r="27" spans="1:20" ht="12.95">
      <c r="A27" s="1137" t="s">
        <v>319</v>
      </c>
      <c r="B27" s="1138" t="s">
        <v>323</v>
      </c>
      <c r="C27" s="507"/>
      <c r="D27" s="508"/>
      <c r="E27" s="509"/>
      <c r="F27" s="1138" t="s">
        <v>323</v>
      </c>
      <c r="G27" s="507"/>
      <c r="H27" s="508"/>
      <c r="I27" s="509"/>
      <c r="J27" s="1138" t="s">
        <v>323</v>
      </c>
      <c r="K27" s="507"/>
      <c r="L27" s="508"/>
      <c r="M27" s="509"/>
      <c r="N27" s="1138" t="s">
        <v>323</v>
      </c>
      <c r="O27" s="507"/>
      <c r="P27" s="508"/>
      <c r="Q27" s="510"/>
    </row>
    <row r="28" spans="1:20" ht="13.35" customHeight="1">
      <c r="A28" s="1137"/>
      <c r="B28" s="1138"/>
      <c r="C28" s="1133" t="s">
        <v>324</v>
      </c>
      <c r="D28" s="1133"/>
      <c r="E28" s="1133"/>
      <c r="F28" s="1138"/>
      <c r="G28" s="1133" t="s">
        <v>324</v>
      </c>
      <c r="H28" s="1133"/>
      <c r="I28" s="1133"/>
      <c r="J28" s="1138"/>
      <c r="K28" s="1133" t="s">
        <v>324</v>
      </c>
      <c r="L28" s="1133"/>
      <c r="M28" s="1133"/>
      <c r="N28" s="1138"/>
      <c r="O28" s="1133" t="s">
        <v>324</v>
      </c>
      <c r="P28" s="1133"/>
      <c r="Q28" s="1134"/>
    </row>
    <row r="29" spans="1:20" ht="25.5" customHeight="1">
      <c r="A29" s="1137"/>
      <c r="B29" s="1138"/>
      <c r="C29" s="1017" t="s">
        <v>326</v>
      </c>
      <c r="D29" s="1011" t="s">
        <v>327</v>
      </c>
      <c r="E29" s="1011" t="s">
        <v>328</v>
      </c>
      <c r="F29" s="1138"/>
      <c r="G29" s="1017" t="s">
        <v>326</v>
      </c>
      <c r="H29" s="1011" t="s">
        <v>327</v>
      </c>
      <c r="I29" s="1011" t="s">
        <v>328</v>
      </c>
      <c r="J29" s="1138"/>
      <c r="K29" s="1017" t="s">
        <v>326</v>
      </c>
      <c r="L29" s="1011" t="s">
        <v>327</v>
      </c>
      <c r="M29" s="1011" t="s">
        <v>328</v>
      </c>
      <c r="N29" s="1138"/>
      <c r="O29" s="1017" t="s">
        <v>326</v>
      </c>
      <c r="P29" s="1011" t="s">
        <v>327</v>
      </c>
      <c r="Q29" s="1012" t="s">
        <v>328</v>
      </c>
    </row>
    <row r="30" spans="1:20">
      <c r="A30" s="381" t="s">
        <v>331</v>
      </c>
      <c r="B30" s="511"/>
      <c r="C30" s="32"/>
      <c r="D30" s="32"/>
      <c r="E30" s="32"/>
      <c r="F30" s="769"/>
      <c r="G30" s="769"/>
      <c r="H30" s="769"/>
      <c r="I30" s="769"/>
      <c r="J30" s="382"/>
      <c r="K30" s="382"/>
      <c r="L30" s="382"/>
      <c r="M30" s="382"/>
      <c r="N30" s="382"/>
      <c r="O30" s="382"/>
      <c r="P30" s="382"/>
      <c r="Q30" s="354"/>
    </row>
    <row r="31" spans="1:20">
      <c r="A31" s="381" t="s">
        <v>332</v>
      </c>
      <c r="B31" s="511"/>
      <c r="C31" s="490"/>
      <c r="D31" s="490"/>
      <c r="E31" s="490"/>
      <c r="F31" s="32"/>
      <c r="G31" s="32"/>
      <c r="H31" s="32"/>
      <c r="I31" s="32"/>
      <c r="J31" s="32"/>
      <c r="K31" s="32"/>
      <c r="L31" s="490"/>
      <c r="M31" s="490"/>
      <c r="N31" s="32"/>
      <c r="O31" s="32"/>
      <c r="P31" s="32"/>
      <c r="Q31" s="488"/>
    </row>
    <row r="32" spans="1:20">
      <c r="A32" s="381" t="s">
        <v>333</v>
      </c>
      <c r="B32" s="511"/>
      <c r="C32" s="32"/>
      <c r="D32" s="32"/>
      <c r="E32" s="32"/>
      <c r="F32" s="32"/>
      <c r="G32" s="32"/>
      <c r="H32" s="32"/>
      <c r="I32" s="32"/>
      <c r="J32" s="32"/>
      <c r="K32" s="32"/>
      <c r="L32" s="32"/>
      <c r="M32" s="32"/>
      <c r="N32" s="32"/>
      <c r="O32" s="32"/>
      <c r="P32" s="32"/>
      <c r="Q32" s="488"/>
    </row>
    <row r="33" spans="1:17">
      <c r="A33" s="381" t="s">
        <v>334</v>
      </c>
      <c r="B33" s="511"/>
      <c r="C33" s="32"/>
      <c r="D33" s="32"/>
      <c r="E33" s="32"/>
      <c r="F33" s="32"/>
      <c r="G33" s="32"/>
      <c r="H33" s="32"/>
      <c r="I33" s="32"/>
      <c r="J33" s="32"/>
      <c r="K33" s="32"/>
      <c r="L33" s="32"/>
      <c r="M33" s="32"/>
      <c r="N33" s="32"/>
      <c r="O33" s="32"/>
      <c r="P33" s="32"/>
      <c r="Q33" s="488"/>
    </row>
    <row r="34" spans="1:17">
      <c r="A34" s="381" t="s">
        <v>335</v>
      </c>
      <c r="B34" s="511"/>
      <c r="C34" s="32"/>
      <c r="D34" s="32"/>
      <c r="E34" s="32"/>
      <c r="F34" s="32"/>
      <c r="G34" s="32"/>
      <c r="H34" s="32"/>
      <c r="I34" s="32"/>
      <c r="J34" s="32"/>
      <c r="K34" s="32"/>
      <c r="L34" s="32"/>
      <c r="M34" s="32"/>
      <c r="N34" s="32"/>
      <c r="O34" s="32"/>
      <c r="P34" s="32"/>
      <c r="Q34" s="488"/>
    </row>
    <row r="35" spans="1:17">
      <c r="A35" s="381" t="s">
        <v>336</v>
      </c>
      <c r="B35" s="511"/>
      <c r="C35" s="32"/>
      <c r="D35" s="32"/>
      <c r="E35" s="32"/>
      <c r="F35" s="32"/>
      <c r="G35" s="32"/>
      <c r="H35" s="32"/>
      <c r="I35" s="32"/>
      <c r="J35" s="32"/>
      <c r="K35" s="32"/>
      <c r="L35" s="32"/>
      <c r="M35" s="32"/>
      <c r="N35" s="32"/>
      <c r="O35" s="32"/>
      <c r="P35" s="32"/>
      <c r="Q35" s="488"/>
    </row>
    <row r="36" spans="1:17">
      <c r="A36" s="381" t="s">
        <v>337</v>
      </c>
      <c r="B36" s="511"/>
      <c r="C36" s="32"/>
      <c r="D36" s="32"/>
      <c r="E36" s="32"/>
      <c r="F36" s="32"/>
      <c r="G36" s="32"/>
      <c r="H36" s="32"/>
      <c r="I36" s="32"/>
      <c r="J36" s="32"/>
      <c r="K36" s="32"/>
      <c r="L36" s="32"/>
      <c r="M36" s="32"/>
      <c r="N36" s="32"/>
      <c r="O36" s="32"/>
      <c r="P36" s="32"/>
      <c r="Q36" s="488"/>
    </row>
    <row r="37" spans="1:17">
      <c r="A37" s="381" t="s">
        <v>338</v>
      </c>
      <c r="B37" s="511"/>
      <c r="C37" s="32"/>
      <c r="D37" s="32"/>
      <c r="E37" s="32"/>
      <c r="F37" s="32"/>
      <c r="G37" s="32"/>
      <c r="H37" s="32"/>
      <c r="I37" s="32"/>
      <c r="J37" s="32"/>
      <c r="K37" s="32"/>
      <c r="L37" s="32"/>
      <c r="M37" s="32"/>
      <c r="N37" s="32"/>
      <c r="O37" s="32"/>
      <c r="P37" s="32"/>
      <c r="Q37" s="488"/>
    </row>
    <row r="38" spans="1:17">
      <c r="A38" s="381" t="s">
        <v>339</v>
      </c>
      <c r="B38" s="511"/>
      <c r="C38" s="32"/>
      <c r="D38" s="32"/>
      <c r="E38" s="32"/>
      <c r="F38" s="32"/>
      <c r="G38" s="32"/>
      <c r="H38" s="32"/>
      <c r="I38" s="32"/>
      <c r="J38" s="32"/>
      <c r="K38" s="32"/>
      <c r="L38" s="32"/>
      <c r="M38" s="32"/>
      <c r="N38" s="32"/>
      <c r="O38" s="32"/>
      <c r="P38" s="32"/>
      <c r="Q38" s="488"/>
    </row>
    <row r="39" spans="1:17">
      <c r="A39" s="381" t="s">
        <v>340</v>
      </c>
      <c r="B39" s="32"/>
      <c r="C39" s="32"/>
      <c r="D39" s="32"/>
      <c r="E39" s="32"/>
      <c r="F39" s="32"/>
      <c r="G39" s="32"/>
      <c r="H39" s="32"/>
      <c r="I39" s="32"/>
      <c r="J39" s="32"/>
      <c r="K39" s="32"/>
      <c r="L39" s="32"/>
      <c r="M39" s="32"/>
      <c r="N39" s="32"/>
      <c r="O39" s="32"/>
      <c r="P39" s="32"/>
      <c r="Q39" s="488"/>
    </row>
    <row r="40" spans="1:17">
      <c r="A40" s="381" t="s">
        <v>341</v>
      </c>
      <c r="B40" s="32"/>
      <c r="C40" s="32"/>
      <c r="D40" s="32"/>
      <c r="E40" s="32"/>
      <c r="F40" s="32"/>
      <c r="G40" s="32"/>
      <c r="H40" s="32"/>
      <c r="I40" s="32"/>
      <c r="J40" s="32"/>
      <c r="K40" s="32"/>
      <c r="L40" s="32"/>
      <c r="M40" s="32"/>
      <c r="N40" s="32"/>
      <c r="O40" s="32"/>
      <c r="P40" s="32"/>
      <c r="Q40" s="488"/>
    </row>
    <row r="41" spans="1:17" ht="12.95" thickBot="1">
      <c r="A41" s="385" t="s">
        <v>342</v>
      </c>
      <c r="B41" s="512"/>
      <c r="C41" s="512"/>
      <c r="D41" s="512"/>
      <c r="E41" s="512"/>
      <c r="F41" s="512"/>
      <c r="G41" s="512"/>
      <c r="H41" s="512"/>
      <c r="I41" s="512"/>
      <c r="J41" s="512"/>
      <c r="K41" s="512"/>
      <c r="L41" s="512"/>
      <c r="M41" s="512"/>
      <c r="N41" s="512"/>
      <c r="O41" s="512"/>
      <c r="P41" s="512"/>
      <c r="Q41" s="501"/>
    </row>
    <row r="42" spans="1:17" ht="13.5" thickBot="1">
      <c r="A42" s="477" t="s">
        <v>343</v>
      </c>
      <c r="B42" s="513">
        <f>SUM(B30:B41)</f>
        <v>0</v>
      </c>
      <c r="C42" s="513">
        <f t="shared" ref="C42:Q42" si="2">SUM(C30:C41)</f>
        <v>0</v>
      </c>
      <c r="D42" s="513">
        <f t="shared" si="2"/>
        <v>0</v>
      </c>
      <c r="E42" s="513">
        <f t="shared" si="2"/>
        <v>0</v>
      </c>
      <c r="F42" s="513">
        <f t="shared" si="2"/>
        <v>0</v>
      </c>
      <c r="G42" s="513">
        <f t="shared" si="2"/>
        <v>0</v>
      </c>
      <c r="H42" s="513">
        <f t="shared" si="2"/>
        <v>0</v>
      </c>
      <c r="I42" s="513">
        <f t="shared" si="2"/>
        <v>0</v>
      </c>
      <c r="J42" s="513">
        <f t="shared" si="2"/>
        <v>0</v>
      </c>
      <c r="K42" s="513"/>
      <c r="L42" s="513">
        <f t="shared" si="2"/>
        <v>0</v>
      </c>
      <c r="M42" s="513">
        <f t="shared" si="2"/>
        <v>0</v>
      </c>
      <c r="N42" s="513">
        <f t="shared" si="2"/>
        <v>0</v>
      </c>
      <c r="O42" s="513"/>
      <c r="P42" s="513">
        <f t="shared" si="2"/>
        <v>0</v>
      </c>
      <c r="Q42" s="514">
        <f t="shared" si="2"/>
        <v>0</v>
      </c>
    </row>
    <row r="43" spans="1:17" ht="12.95">
      <c r="A43" s="185"/>
      <c r="B43" s="515"/>
      <c r="C43" s="515"/>
      <c r="D43" s="515"/>
      <c r="E43" s="515"/>
      <c r="F43" s="515"/>
      <c r="G43" s="515"/>
      <c r="H43" s="515"/>
      <c r="I43" s="515"/>
      <c r="J43" s="515"/>
      <c r="K43" s="515"/>
      <c r="L43" s="515"/>
      <c r="M43" s="515"/>
      <c r="N43" s="515"/>
      <c r="O43" s="515"/>
      <c r="P43" s="515"/>
      <c r="Q43" s="516"/>
    </row>
    <row r="44" spans="1:17" ht="12.75" customHeight="1">
      <c r="A44" s="161" t="s">
        <v>346</v>
      </c>
    </row>
    <row r="45" spans="1:17" ht="12.75" customHeight="1">
      <c r="A45" s="161" t="s">
        <v>288</v>
      </c>
    </row>
    <row r="46" spans="1:17" ht="12.95" thickBot="1">
      <c r="A46" s="1008"/>
      <c r="B46" s="1008"/>
      <c r="C46" s="1008"/>
      <c r="D46" s="1008"/>
      <c r="E46" s="1008"/>
      <c r="F46" s="1008"/>
      <c r="G46" s="1008"/>
      <c r="H46" s="1008"/>
      <c r="I46" s="1008"/>
      <c r="J46" s="1008"/>
      <c r="K46" s="1008"/>
      <c r="L46" s="1008"/>
      <c r="M46" s="1008"/>
      <c r="N46" s="1008"/>
      <c r="O46" s="1008"/>
    </row>
    <row r="47" spans="1:17" ht="15.6">
      <c r="A47" s="1135" t="s">
        <v>347</v>
      </c>
      <c r="B47" s="1135"/>
      <c r="C47" s="1135"/>
      <c r="D47" s="1135"/>
      <c r="E47" s="1135"/>
      <c r="F47" s="1135"/>
      <c r="G47" s="1135"/>
      <c r="H47" s="1135"/>
      <c r="I47" s="1135"/>
      <c r="J47" s="1135"/>
      <c r="K47" s="1135"/>
      <c r="L47" s="1135"/>
      <c r="M47" s="1135"/>
      <c r="N47" s="1135"/>
      <c r="O47" s="1135"/>
      <c r="P47" s="1135"/>
      <c r="Q47" s="1136"/>
    </row>
    <row r="48" spans="1:17" ht="12.95">
      <c r="A48" s="1132" t="s">
        <v>319</v>
      </c>
      <c r="B48" s="1133" t="s">
        <v>320</v>
      </c>
      <c r="C48" s="1133"/>
      <c r="D48" s="1133"/>
      <c r="E48" s="1133"/>
      <c r="F48" s="1133" t="s">
        <v>321</v>
      </c>
      <c r="G48" s="1133"/>
      <c r="H48" s="1133"/>
      <c r="I48" s="1133"/>
      <c r="J48" s="1133" t="s">
        <v>322</v>
      </c>
      <c r="K48" s="1133"/>
      <c r="L48" s="1133"/>
      <c r="M48" s="1133"/>
      <c r="N48" s="1133" t="s">
        <v>10</v>
      </c>
      <c r="O48" s="1133"/>
      <c r="P48" s="1133"/>
      <c r="Q48" s="1134"/>
    </row>
    <row r="49" spans="1:17" ht="13.35" customHeight="1">
      <c r="A49" s="1132"/>
      <c r="B49" s="1131" t="s">
        <v>348</v>
      </c>
      <c r="C49" s="1093" t="s">
        <v>324</v>
      </c>
      <c r="D49" s="1093"/>
      <c r="E49" s="1093"/>
      <c r="F49" s="1131" t="s">
        <v>348</v>
      </c>
      <c r="G49" s="1093" t="s">
        <v>324</v>
      </c>
      <c r="H49" s="1093"/>
      <c r="I49" s="1093"/>
      <c r="J49" s="1131" t="s">
        <v>348</v>
      </c>
      <c r="K49" s="1093" t="s">
        <v>324</v>
      </c>
      <c r="L49" s="1093"/>
      <c r="M49" s="1093"/>
      <c r="N49" s="1131" t="s">
        <v>348</v>
      </c>
      <c r="O49" s="1093" t="s">
        <v>324</v>
      </c>
      <c r="P49" s="1093"/>
      <c r="Q49" s="1094"/>
    </row>
    <row r="50" spans="1:17" ht="39.6" customHeight="1">
      <c r="A50" s="1132"/>
      <c r="B50" s="1131"/>
      <c r="C50" s="1011" t="s">
        <v>326</v>
      </c>
      <c r="D50" s="1011" t="s">
        <v>327</v>
      </c>
      <c r="E50" s="1011" t="s">
        <v>328</v>
      </c>
      <c r="F50" s="1131"/>
      <c r="G50" s="1011" t="s">
        <v>326</v>
      </c>
      <c r="H50" s="1011" t="s">
        <v>327</v>
      </c>
      <c r="I50" s="1011" t="s">
        <v>328</v>
      </c>
      <c r="J50" s="1131"/>
      <c r="K50" s="1011" t="s">
        <v>326</v>
      </c>
      <c r="L50" s="1011" t="s">
        <v>327</v>
      </c>
      <c r="M50" s="1011" t="s">
        <v>328</v>
      </c>
      <c r="N50" s="1131"/>
      <c r="O50" s="1011" t="s">
        <v>326</v>
      </c>
      <c r="P50" s="1011" t="s">
        <v>327</v>
      </c>
      <c r="Q50" s="1012" t="s">
        <v>328</v>
      </c>
    </row>
    <row r="51" spans="1:17">
      <c r="A51" s="381" t="s">
        <v>331</v>
      </c>
      <c r="B51" s="511"/>
      <c r="C51" s="32"/>
      <c r="D51" s="32"/>
      <c r="E51" s="32"/>
      <c r="F51" s="32"/>
      <c r="G51" s="32"/>
      <c r="H51" s="32"/>
      <c r="I51" s="32"/>
      <c r="J51" s="32"/>
      <c r="K51" s="32"/>
      <c r="L51" s="32"/>
      <c r="M51" s="32"/>
      <c r="N51" s="32"/>
      <c r="O51" s="32"/>
      <c r="P51" s="32"/>
      <c r="Q51" s="488"/>
    </row>
    <row r="52" spans="1:17">
      <c r="A52" s="381" t="s">
        <v>332</v>
      </c>
      <c r="B52" s="511"/>
      <c r="C52" s="490"/>
      <c r="D52" s="490"/>
      <c r="E52" s="490"/>
      <c r="F52" s="32"/>
      <c r="G52" s="32"/>
      <c r="H52" s="32"/>
      <c r="I52" s="32"/>
      <c r="J52" s="32"/>
      <c r="K52" s="32"/>
      <c r="L52" s="32"/>
      <c r="M52" s="32"/>
      <c r="N52" s="32"/>
      <c r="O52" s="32"/>
      <c r="P52" s="32"/>
      <c r="Q52" s="488"/>
    </row>
    <row r="53" spans="1:17">
      <c r="A53" s="381" t="s">
        <v>333</v>
      </c>
      <c r="B53" s="511"/>
      <c r="C53" s="32"/>
      <c r="D53" s="32"/>
      <c r="E53" s="32"/>
      <c r="F53" s="32"/>
      <c r="G53" s="32"/>
      <c r="H53" s="32"/>
      <c r="I53" s="32"/>
      <c r="J53" s="32"/>
      <c r="K53" s="32"/>
      <c r="L53" s="32"/>
      <c r="M53" s="32"/>
      <c r="N53" s="32"/>
      <c r="O53" s="32"/>
      <c r="P53" s="32"/>
      <c r="Q53" s="488"/>
    </row>
    <row r="54" spans="1:17">
      <c r="A54" s="381" t="s">
        <v>334</v>
      </c>
      <c r="B54" s="511"/>
      <c r="C54" s="32"/>
      <c r="D54" s="32"/>
      <c r="E54" s="32"/>
      <c r="F54" s="32"/>
      <c r="G54" s="32"/>
      <c r="H54" s="32"/>
      <c r="I54" s="32"/>
      <c r="J54" s="32"/>
      <c r="K54" s="32"/>
      <c r="L54" s="32"/>
      <c r="M54" s="32"/>
      <c r="N54" s="32"/>
      <c r="O54" s="32"/>
      <c r="P54" s="32"/>
      <c r="Q54" s="488"/>
    </row>
    <row r="55" spans="1:17">
      <c r="A55" s="381" t="s">
        <v>335</v>
      </c>
      <c r="B55" s="511"/>
      <c r="C55" s="32"/>
      <c r="D55" s="32"/>
      <c r="E55" s="32"/>
      <c r="F55" s="32"/>
      <c r="G55" s="32"/>
      <c r="H55" s="32"/>
      <c r="I55" s="32"/>
      <c r="J55" s="32"/>
      <c r="K55" s="32"/>
      <c r="L55" s="32"/>
      <c r="M55" s="32"/>
      <c r="N55" s="32"/>
      <c r="O55" s="32"/>
      <c r="P55" s="32"/>
      <c r="Q55" s="488"/>
    </row>
    <row r="56" spans="1:17">
      <c r="A56" s="381" t="s">
        <v>336</v>
      </c>
      <c r="B56" s="511"/>
      <c r="C56" s="32"/>
      <c r="D56" s="32"/>
      <c r="E56" s="32"/>
      <c r="F56" s="32"/>
      <c r="G56" s="32"/>
      <c r="H56" s="32"/>
      <c r="I56" s="32"/>
      <c r="J56" s="32"/>
      <c r="K56" s="32"/>
      <c r="L56" s="32"/>
      <c r="M56" s="32"/>
      <c r="N56" s="32"/>
      <c r="O56" s="32"/>
      <c r="P56" s="32"/>
      <c r="Q56" s="488"/>
    </row>
    <row r="57" spans="1:17">
      <c r="A57" s="381" t="s">
        <v>337</v>
      </c>
      <c r="B57" s="511"/>
      <c r="C57" s="32"/>
      <c r="D57" s="32"/>
      <c r="E57" s="32"/>
      <c r="F57" s="32"/>
      <c r="G57" s="32"/>
      <c r="H57" s="32"/>
      <c r="I57" s="32"/>
      <c r="J57" s="32">
        <v>7</v>
      </c>
      <c r="K57" s="32"/>
      <c r="L57" s="32">
        <v>93288.435446999996</v>
      </c>
      <c r="M57" s="32">
        <v>1.50448</v>
      </c>
      <c r="N57" s="32">
        <f>J57</f>
        <v>7</v>
      </c>
      <c r="O57" s="32"/>
      <c r="P57" s="32">
        <f>L57</f>
        <v>93288.435446999996</v>
      </c>
      <c r="Q57" s="488">
        <f>M57</f>
        <v>1.50448</v>
      </c>
    </row>
    <row r="58" spans="1:17">
      <c r="A58" s="381" t="s">
        <v>338</v>
      </c>
      <c r="B58" s="511"/>
      <c r="C58" s="32"/>
      <c r="D58" s="32"/>
      <c r="E58" s="32"/>
      <c r="F58" s="32"/>
      <c r="G58" s="32"/>
      <c r="H58" s="32"/>
      <c r="I58" s="32"/>
      <c r="J58" s="32">
        <v>9</v>
      </c>
      <c r="K58" s="32"/>
      <c r="L58" s="32">
        <v>122727.24647300001</v>
      </c>
      <c r="M58" s="32">
        <v>1.847621</v>
      </c>
      <c r="N58" s="32">
        <f>J58</f>
        <v>9</v>
      </c>
      <c r="O58" s="32"/>
      <c r="P58" s="32">
        <f>L58</f>
        <v>122727.24647300001</v>
      </c>
      <c r="Q58" s="488">
        <f>M58</f>
        <v>1.847621</v>
      </c>
    </row>
    <row r="59" spans="1:17">
      <c r="A59" s="381" t="s">
        <v>339</v>
      </c>
      <c r="B59" s="511"/>
      <c r="C59" s="32"/>
      <c r="D59" s="32"/>
      <c r="E59" s="32"/>
      <c r="F59" s="32"/>
      <c r="G59" s="32"/>
      <c r="H59" s="32"/>
      <c r="I59" s="32"/>
      <c r="J59" s="32"/>
      <c r="K59" s="32"/>
      <c r="L59" s="32"/>
      <c r="M59" s="32"/>
      <c r="N59" s="32"/>
      <c r="O59" s="32"/>
      <c r="P59" s="32"/>
      <c r="Q59" s="488"/>
    </row>
    <row r="60" spans="1:17">
      <c r="A60" s="381" t="s">
        <v>340</v>
      </c>
      <c r="B60" s="32"/>
      <c r="C60" s="32"/>
      <c r="D60" s="32"/>
      <c r="E60" s="32"/>
      <c r="F60" s="32"/>
      <c r="G60" s="32"/>
      <c r="H60" s="32"/>
      <c r="I60" s="32"/>
      <c r="J60" s="32"/>
      <c r="K60" s="32"/>
      <c r="L60" s="32"/>
      <c r="M60" s="32"/>
      <c r="N60" s="32"/>
      <c r="O60" s="32"/>
      <c r="P60" s="32"/>
      <c r="Q60" s="488"/>
    </row>
    <row r="61" spans="1:17">
      <c r="A61" s="381" t="s">
        <v>341</v>
      </c>
      <c r="B61" s="32"/>
      <c r="C61" s="32"/>
      <c r="D61" s="32"/>
      <c r="E61" s="32"/>
      <c r="F61" s="32"/>
      <c r="G61" s="32"/>
      <c r="H61" s="32"/>
      <c r="I61" s="32"/>
      <c r="J61" s="32"/>
      <c r="K61" s="32"/>
      <c r="L61" s="32"/>
      <c r="M61" s="32"/>
      <c r="N61" s="32"/>
      <c r="O61" s="32"/>
      <c r="P61" s="32"/>
      <c r="Q61" s="488"/>
    </row>
    <row r="62" spans="1:17" ht="12.95" thickBot="1">
      <c r="A62" s="496" t="s">
        <v>342</v>
      </c>
      <c r="B62" s="499"/>
      <c r="C62" s="499"/>
      <c r="D62" s="499"/>
      <c r="E62" s="499"/>
      <c r="F62" s="499"/>
      <c r="G62" s="499"/>
      <c r="H62" s="499"/>
      <c r="I62" s="499"/>
      <c r="J62" s="32"/>
      <c r="K62" s="499"/>
      <c r="L62" s="32"/>
      <c r="M62" s="32"/>
      <c r="N62" s="32"/>
      <c r="O62" s="499"/>
      <c r="P62" s="32"/>
      <c r="Q62" s="488"/>
    </row>
    <row r="63" spans="1:17" ht="13.5" thickBot="1">
      <c r="A63" s="502" t="s">
        <v>343</v>
      </c>
      <c r="B63" s="504">
        <f>SUM(B51:B62)</f>
        <v>0</v>
      </c>
      <c r="C63" s="504">
        <f t="shared" ref="C63:I63" si="3">SUM(C51:C62)</f>
        <v>0</v>
      </c>
      <c r="D63" s="504">
        <f t="shared" si="3"/>
        <v>0</v>
      </c>
      <c r="E63" s="504">
        <f t="shared" si="3"/>
        <v>0</v>
      </c>
      <c r="F63" s="504">
        <f t="shared" si="3"/>
        <v>0</v>
      </c>
      <c r="G63" s="504">
        <f t="shared" si="3"/>
        <v>0</v>
      </c>
      <c r="H63" s="504">
        <f t="shared" si="3"/>
        <v>0</v>
      </c>
      <c r="I63" s="504">
        <f t="shared" si="3"/>
        <v>0</v>
      </c>
      <c r="J63" s="504">
        <f>LOOKUP(9.99E+307,J51:J62)</f>
        <v>9</v>
      </c>
      <c r="K63" s="504"/>
      <c r="L63" s="504">
        <f t="shared" ref="L63:M63" si="4">LOOKUP(9.99E+307,L51:L62)</f>
        <v>122727.24647300001</v>
      </c>
      <c r="M63" s="504">
        <f t="shared" si="4"/>
        <v>1.847621</v>
      </c>
      <c r="N63" s="504">
        <f>J63</f>
        <v>9</v>
      </c>
      <c r="O63" s="504"/>
      <c r="P63" s="504">
        <f>L63</f>
        <v>122727.24647300001</v>
      </c>
      <c r="Q63" s="506">
        <f>M63</f>
        <v>1.847621</v>
      </c>
    </row>
    <row r="64" spans="1:17" ht="12.95">
      <c r="A64" s="883"/>
      <c r="B64" s="515"/>
      <c r="C64" s="515"/>
      <c r="D64" s="515"/>
      <c r="E64" s="515"/>
      <c r="F64" s="515"/>
      <c r="G64" s="515"/>
      <c r="H64" s="515"/>
      <c r="I64" s="515"/>
      <c r="J64" s="515"/>
      <c r="K64" s="515"/>
      <c r="L64" s="515"/>
      <c r="M64" s="515"/>
      <c r="N64" s="515"/>
      <c r="O64" s="515"/>
      <c r="P64" s="515"/>
      <c r="Q64" s="515"/>
    </row>
    <row r="65" spans="1:17" s="839" customFormat="1" ht="12.75" customHeight="1">
      <c r="A65" s="161" t="s">
        <v>349</v>
      </c>
      <c r="B65" s="161"/>
      <c r="C65" s="161"/>
      <c r="D65" s="161"/>
      <c r="E65" s="161"/>
      <c r="F65" s="161"/>
      <c r="G65" s="161"/>
      <c r="H65" s="161"/>
      <c r="I65" s="882"/>
      <c r="J65" s="882"/>
      <c r="K65" s="882"/>
      <c r="L65" s="882"/>
      <c r="M65" s="882"/>
      <c r="N65" s="882"/>
      <c r="O65" s="882"/>
      <c r="P65" s="882"/>
      <c r="Q65" s="881"/>
    </row>
    <row r="67" spans="1:17" ht="12.75" customHeight="1">
      <c r="A67" s="161" t="s">
        <v>350</v>
      </c>
    </row>
    <row r="68" spans="1:17">
      <c r="A68" s="1081" t="s">
        <v>288</v>
      </c>
      <c r="B68" s="1081"/>
      <c r="C68" s="1081"/>
      <c r="D68" s="1081"/>
      <c r="E68" s="1081"/>
      <c r="F68" s="1081"/>
      <c r="G68" s="1081"/>
      <c r="H68" s="1081"/>
      <c r="I68" s="1081"/>
      <c r="J68" s="1081"/>
      <c r="K68" s="1081"/>
      <c r="L68" s="1081"/>
      <c r="M68" s="1081"/>
      <c r="N68" s="1081"/>
      <c r="O68" s="1081"/>
    </row>
  </sheetData>
  <mergeCells count="47">
    <mergeCell ref="A1:S1"/>
    <mergeCell ref="A2:S2"/>
    <mergeCell ref="A3:S3"/>
    <mergeCell ref="A4:S4"/>
    <mergeCell ref="A5:A7"/>
    <mergeCell ref="B5:E5"/>
    <mergeCell ref="F5:I5"/>
    <mergeCell ref="J5:M5"/>
    <mergeCell ref="N5:S5"/>
    <mergeCell ref="B6:B7"/>
    <mergeCell ref="A25:Q25"/>
    <mergeCell ref="C6:E6"/>
    <mergeCell ref="F6:F7"/>
    <mergeCell ref="G6:I6"/>
    <mergeCell ref="J6:J7"/>
    <mergeCell ref="K6:M6"/>
    <mergeCell ref="N6:N7"/>
    <mergeCell ref="O6:P6"/>
    <mergeCell ref="Q6:S6"/>
    <mergeCell ref="A47:Q47"/>
    <mergeCell ref="B26:E26"/>
    <mergeCell ref="F26:I26"/>
    <mergeCell ref="J26:M26"/>
    <mergeCell ref="N26:Q26"/>
    <mergeCell ref="A27:A29"/>
    <mergeCell ref="B27:B29"/>
    <mergeCell ref="F27:F29"/>
    <mergeCell ref="J27:J29"/>
    <mergeCell ref="N27:N29"/>
    <mergeCell ref="C28:E28"/>
    <mergeCell ref="G28:I28"/>
    <mergeCell ref="K28:M28"/>
    <mergeCell ref="O28:Q28"/>
    <mergeCell ref="K49:M49"/>
    <mergeCell ref="N49:N50"/>
    <mergeCell ref="O49:Q49"/>
    <mergeCell ref="A68:O68"/>
    <mergeCell ref="A48:A50"/>
    <mergeCell ref="B48:E48"/>
    <mergeCell ref="F48:I48"/>
    <mergeCell ref="J48:M48"/>
    <mergeCell ref="N48:Q48"/>
    <mergeCell ref="B49:B50"/>
    <mergeCell ref="C49:E49"/>
    <mergeCell ref="F49:F50"/>
    <mergeCell ref="G49:I49"/>
    <mergeCell ref="J49:J50"/>
  </mergeCells>
  <pageMargins left="0.25" right="0.25"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N33"/>
  <sheetViews>
    <sheetView workbookViewId="0">
      <selection activeCell="Q18" sqref="Q18"/>
    </sheetView>
  </sheetViews>
  <sheetFormatPr defaultColWidth="9.140625" defaultRowHeight="12.6"/>
  <cols>
    <col min="1" max="1" width="60.42578125" style="161" customWidth="1"/>
    <col min="2" max="4" width="10.42578125" style="161" customWidth="1"/>
    <col min="5" max="7" width="10.5703125" style="161" customWidth="1"/>
    <col min="8" max="11" width="10.42578125" style="161" customWidth="1"/>
    <col min="12" max="12" width="11.28515625" style="161" customWidth="1"/>
    <col min="13" max="13" width="14.85546875" style="161" customWidth="1"/>
    <col min="14" max="16384" width="9.140625" style="161"/>
  </cols>
  <sheetData>
    <row r="1" spans="1:14" ht="15.6">
      <c r="A1" s="1082" t="s">
        <v>351</v>
      </c>
      <c r="B1" s="1082"/>
      <c r="C1" s="1082"/>
      <c r="D1" s="1082"/>
      <c r="E1" s="1082"/>
      <c r="F1" s="1082"/>
      <c r="G1" s="1082"/>
      <c r="H1" s="1082"/>
      <c r="I1" s="1082"/>
      <c r="J1" s="1082"/>
      <c r="K1" s="1082"/>
      <c r="L1" s="1082"/>
      <c r="M1" s="1082"/>
    </row>
    <row r="2" spans="1:14" ht="15.6">
      <c r="A2" s="1082" t="s">
        <v>1</v>
      </c>
      <c r="B2" s="1142"/>
      <c r="C2" s="1142"/>
      <c r="D2" s="1142"/>
      <c r="E2" s="1142"/>
      <c r="F2" s="1142"/>
      <c r="G2" s="1142"/>
      <c r="H2" s="1142"/>
      <c r="I2" s="1142"/>
      <c r="J2" s="1142"/>
      <c r="K2" s="1142"/>
      <c r="L2" s="1142"/>
      <c r="M2" s="1142"/>
    </row>
    <row r="3" spans="1:14" ht="15.95" thickBot="1">
      <c r="A3" s="1050" t="str">
        <f>'ESA Table 1'!A3:M3</f>
        <v>Through August 2021</v>
      </c>
      <c r="B3" s="1049"/>
      <c r="C3" s="1049"/>
      <c r="D3" s="1049"/>
      <c r="E3" s="1049"/>
      <c r="F3" s="1049"/>
      <c r="G3" s="1049"/>
      <c r="H3" s="1049"/>
      <c r="I3" s="1049"/>
      <c r="J3" s="1049"/>
      <c r="K3" s="1049"/>
      <c r="L3" s="1049"/>
      <c r="M3" s="1049"/>
    </row>
    <row r="4" spans="1:14" ht="12.95">
      <c r="A4" s="517"/>
      <c r="B4" s="1143" t="s">
        <v>352</v>
      </c>
      <c r="C4" s="1144"/>
      <c r="D4" s="1145"/>
      <c r="E4" s="1146" t="s">
        <v>4</v>
      </c>
      <c r="F4" s="1144"/>
      <c r="G4" s="1145"/>
      <c r="H4" s="1143" t="s">
        <v>353</v>
      </c>
      <c r="I4" s="1144"/>
      <c r="J4" s="1145"/>
      <c r="K4" s="1147" t="s">
        <v>354</v>
      </c>
      <c r="L4" s="1148"/>
      <c r="M4" s="1149"/>
    </row>
    <row r="5" spans="1:14" ht="12.95">
      <c r="A5" s="960"/>
      <c r="B5" s="519" t="s">
        <v>8</v>
      </c>
      <c r="C5" s="1011" t="s">
        <v>9</v>
      </c>
      <c r="D5" s="1012" t="s">
        <v>10</v>
      </c>
      <c r="E5" s="519" t="s">
        <v>8</v>
      </c>
      <c r="F5" s="1011" t="s">
        <v>9</v>
      </c>
      <c r="G5" s="1012" t="s">
        <v>10</v>
      </c>
      <c r="H5" s="519" t="s">
        <v>8</v>
      </c>
      <c r="I5" s="1011" t="s">
        <v>9</v>
      </c>
      <c r="J5" s="1012" t="s">
        <v>10</v>
      </c>
      <c r="K5" s="519" t="s">
        <v>8</v>
      </c>
      <c r="L5" s="1011" t="s">
        <v>9</v>
      </c>
      <c r="M5" s="1012" t="s">
        <v>10</v>
      </c>
    </row>
    <row r="6" spans="1:14" ht="12.95">
      <c r="A6" s="406" t="s">
        <v>110</v>
      </c>
      <c r="B6" s="348"/>
      <c r="C6" s="346"/>
      <c r="D6" s="347"/>
      <c r="E6" s="348"/>
      <c r="F6" s="346"/>
      <c r="G6" s="347"/>
      <c r="H6" s="348"/>
      <c r="I6" s="346"/>
      <c r="J6" s="347"/>
      <c r="K6" s="348"/>
      <c r="L6" s="346"/>
      <c r="M6" s="347"/>
    </row>
    <row r="7" spans="1:14" ht="13.5" thickBot="1">
      <c r="A7" s="405"/>
      <c r="B7" s="961"/>
      <c r="C7" s="962"/>
      <c r="D7" s="963"/>
      <c r="E7" s="964"/>
      <c r="F7" s="965"/>
      <c r="G7" s="966"/>
      <c r="H7" s="963"/>
      <c r="I7" s="965"/>
      <c r="J7" s="963"/>
      <c r="K7" s="967"/>
      <c r="L7" s="968"/>
      <c r="M7" s="969"/>
      <c r="N7" s="323" t="s">
        <v>14</v>
      </c>
    </row>
    <row r="8" spans="1:14" ht="13.5" thickBot="1">
      <c r="A8" s="970" t="s">
        <v>355</v>
      </c>
      <c r="B8" s="971">
        <f t="shared" ref="B8:J8" si="0">SUM(B7:B7)</f>
        <v>0</v>
      </c>
      <c r="C8" s="972">
        <f t="shared" si="0"/>
        <v>0</v>
      </c>
      <c r="D8" s="294">
        <f t="shared" si="0"/>
        <v>0</v>
      </c>
      <c r="E8" s="971">
        <f t="shared" si="0"/>
        <v>0</v>
      </c>
      <c r="F8" s="973">
        <f t="shared" si="0"/>
        <v>0</v>
      </c>
      <c r="G8" s="974">
        <f t="shared" si="0"/>
        <v>0</v>
      </c>
      <c r="H8" s="975">
        <f t="shared" si="0"/>
        <v>0</v>
      </c>
      <c r="I8" s="973">
        <f t="shared" si="0"/>
        <v>0</v>
      </c>
      <c r="J8" s="294">
        <f t="shared" si="0"/>
        <v>0</v>
      </c>
      <c r="K8" s="318" t="e">
        <f>H8/B8</f>
        <v>#DIV/0!</v>
      </c>
      <c r="L8" s="976"/>
      <c r="M8" s="977" t="e">
        <f>H8/B8</f>
        <v>#DIV/0!</v>
      </c>
      <c r="N8" s="323" t="s">
        <v>14</v>
      </c>
    </row>
    <row r="9" spans="1:14" ht="12.95">
      <c r="A9" s="526"/>
      <c r="B9" s="374"/>
      <c r="C9" s="375"/>
      <c r="D9" s="380"/>
      <c r="E9" s="374"/>
      <c r="F9" s="761"/>
      <c r="G9" s="762"/>
      <c r="H9" s="763"/>
      <c r="I9" s="761"/>
      <c r="J9" s="380"/>
      <c r="K9" s="527"/>
      <c r="L9" s="528"/>
      <c r="M9" s="529"/>
    </row>
    <row r="10" spans="1:14">
      <c r="A10" s="405"/>
      <c r="B10" s="381"/>
      <c r="C10" s="382"/>
      <c r="D10" s="354"/>
      <c r="E10" s="381"/>
      <c r="F10" s="408"/>
      <c r="G10" s="764"/>
      <c r="H10" s="765"/>
      <c r="I10" s="408"/>
      <c r="J10" s="354"/>
      <c r="K10" s="521"/>
      <c r="L10" s="522"/>
      <c r="M10" s="523"/>
    </row>
    <row r="11" spans="1:14" ht="17.850000000000001" customHeight="1">
      <c r="A11" s="406" t="s">
        <v>21</v>
      </c>
      <c r="B11" s="348"/>
      <c r="C11" s="346"/>
      <c r="D11" s="347"/>
      <c r="E11" s="359"/>
      <c r="F11" s="346"/>
      <c r="G11" s="347"/>
      <c r="H11" s="359"/>
      <c r="I11" s="346"/>
      <c r="J11" s="347"/>
      <c r="K11" s="530"/>
      <c r="L11" s="531"/>
      <c r="M11" s="532"/>
      <c r="N11" s="323" t="s">
        <v>14</v>
      </c>
    </row>
    <row r="12" spans="1:14" ht="17.850000000000001" customHeight="1">
      <c r="A12" s="978" t="s">
        <v>356</v>
      </c>
      <c r="B12" s="533">
        <v>155000</v>
      </c>
      <c r="C12" s="534">
        <v>0</v>
      </c>
      <c r="D12" s="535">
        <v>155000</v>
      </c>
      <c r="E12" s="381">
        <v>0</v>
      </c>
      <c r="F12" s="375">
        <v>0</v>
      </c>
      <c r="G12" s="380">
        <v>0</v>
      </c>
      <c r="H12" s="381"/>
      <c r="I12" s="761">
        <v>0</v>
      </c>
      <c r="J12" s="380"/>
      <c r="K12" s="521"/>
      <c r="L12" s="536">
        <v>0</v>
      </c>
      <c r="M12" s="523"/>
      <c r="N12" s="323" t="s">
        <v>14</v>
      </c>
    </row>
    <row r="13" spans="1:14" ht="12.95">
      <c r="A13" s="537" t="s">
        <v>357</v>
      </c>
      <c r="B13" s="36">
        <v>150000</v>
      </c>
      <c r="C13" s="37">
        <v>0</v>
      </c>
      <c r="D13" s="38">
        <v>150000</v>
      </c>
      <c r="E13" s="39">
        <v>12746.25</v>
      </c>
      <c r="F13" s="37">
        <v>0</v>
      </c>
      <c r="G13" s="40">
        <f>E13</f>
        <v>12746.25</v>
      </c>
      <c r="H13" s="39">
        <v>125694</v>
      </c>
      <c r="I13" s="766">
        <v>0</v>
      </c>
      <c r="J13" s="40">
        <f>H13</f>
        <v>125694</v>
      </c>
      <c r="K13" s="521">
        <f>H13/B13</f>
        <v>0.83796000000000004</v>
      </c>
      <c r="L13" s="536">
        <v>0</v>
      </c>
      <c r="M13" s="523">
        <f>J13/D13</f>
        <v>0.83796000000000004</v>
      </c>
      <c r="N13" s="323" t="s">
        <v>14</v>
      </c>
    </row>
    <row r="14" spans="1:14">
      <c r="A14" s="537" t="s">
        <v>358</v>
      </c>
      <c r="B14" s="36">
        <v>90000</v>
      </c>
      <c r="C14" s="534">
        <v>0</v>
      </c>
      <c r="D14" s="38">
        <v>90000</v>
      </c>
      <c r="E14" s="36">
        <v>0</v>
      </c>
      <c r="F14" s="37">
        <v>0</v>
      </c>
      <c r="G14" s="75">
        <v>0</v>
      </c>
      <c r="H14" s="36"/>
      <c r="I14" s="766">
        <v>0</v>
      </c>
      <c r="J14" s="75"/>
      <c r="K14" s="521"/>
      <c r="L14" s="536">
        <v>0</v>
      </c>
      <c r="M14" s="523"/>
    </row>
    <row r="15" spans="1:14">
      <c r="A15" s="537" t="s">
        <v>359</v>
      </c>
      <c r="B15" s="36">
        <v>45000</v>
      </c>
      <c r="C15" s="37">
        <v>0</v>
      </c>
      <c r="D15" s="38">
        <v>45000</v>
      </c>
      <c r="E15" s="41">
        <v>0</v>
      </c>
      <c r="F15" s="37">
        <v>0</v>
      </c>
      <c r="G15" s="40">
        <v>0</v>
      </c>
      <c r="H15" s="39"/>
      <c r="I15" s="766">
        <v>0</v>
      </c>
      <c r="J15" s="40"/>
      <c r="K15" s="521"/>
      <c r="L15" s="536">
        <v>0</v>
      </c>
      <c r="M15" s="523"/>
    </row>
    <row r="16" spans="1:14">
      <c r="A16" s="537"/>
      <c r="B16" s="36"/>
      <c r="C16" s="37"/>
      <c r="D16" s="38"/>
      <c r="E16" s="41"/>
      <c r="F16" s="37"/>
      <c r="G16" s="40"/>
      <c r="H16" s="39"/>
      <c r="I16" s="766"/>
      <c r="J16" s="40"/>
      <c r="K16" s="538"/>
      <c r="L16" s="536"/>
      <c r="M16" s="539"/>
    </row>
    <row r="17" spans="1:13">
      <c r="A17" s="537"/>
      <c r="B17" s="36"/>
      <c r="C17" s="37"/>
      <c r="D17" s="38"/>
      <c r="E17" s="42"/>
      <c r="F17" s="37"/>
      <c r="G17" s="40"/>
      <c r="H17" s="42"/>
      <c r="I17" s="766"/>
      <c r="J17" s="40"/>
      <c r="K17" s="538"/>
      <c r="L17" s="522"/>
      <c r="M17" s="539"/>
    </row>
    <row r="18" spans="1:13">
      <c r="A18" s="540"/>
      <c r="B18" s="36"/>
      <c r="C18" s="37"/>
      <c r="D18" s="43"/>
      <c r="E18" s="36"/>
      <c r="F18" s="37"/>
      <c r="G18" s="43"/>
      <c r="H18" s="979"/>
      <c r="I18" s="767"/>
      <c r="J18" s="541"/>
      <c r="K18" s="521"/>
      <c r="L18" s="522"/>
      <c r="M18" s="523"/>
    </row>
    <row r="19" spans="1:13" ht="12.95" thickBot="1">
      <c r="A19" s="540"/>
      <c r="B19" s="292"/>
      <c r="C19" s="293"/>
      <c r="D19" s="295"/>
      <c r="E19" s="292"/>
      <c r="F19" s="293"/>
      <c r="G19" s="295"/>
      <c r="H19" s="979"/>
      <c r="I19" s="767"/>
      <c r="J19" s="541"/>
      <c r="K19" s="524"/>
      <c r="L19" s="542"/>
      <c r="M19" s="525"/>
    </row>
    <row r="20" spans="1:13" ht="13.5" thickBot="1">
      <c r="A20" s="980" t="s">
        <v>360</v>
      </c>
      <c r="B20" s="543">
        <f t="shared" ref="B20:J20" si="1">SUM(B12:B19)</f>
        <v>440000</v>
      </c>
      <c r="C20" s="544">
        <f t="shared" si="1"/>
        <v>0</v>
      </c>
      <c r="D20" s="545">
        <f t="shared" si="1"/>
        <v>440000</v>
      </c>
      <c r="E20" s="543">
        <f t="shared" si="1"/>
        <v>12746.25</v>
      </c>
      <c r="F20" s="544">
        <f t="shared" si="1"/>
        <v>0</v>
      </c>
      <c r="G20" s="545">
        <f t="shared" si="1"/>
        <v>12746.25</v>
      </c>
      <c r="H20" s="543">
        <f t="shared" si="1"/>
        <v>125694</v>
      </c>
      <c r="I20" s="768">
        <f t="shared" si="1"/>
        <v>0</v>
      </c>
      <c r="J20" s="545">
        <f t="shared" si="1"/>
        <v>125694</v>
      </c>
      <c r="K20" s="981">
        <f>H20/B20</f>
        <v>0.28566818181818182</v>
      </c>
      <c r="L20" s="982"/>
      <c r="M20" s="983">
        <f>H20/B20</f>
        <v>0.28566818181818182</v>
      </c>
    </row>
    <row r="21" spans="1:13" ht="12.95">
      <c r="A21" s="1063" t="s">
        <v>14</v>
      </c>
      <c r="B21" s="1063"/>
      <c r="C21" s="1063"/>
      <c r="D21" s="1063"/>
      <c r="E21" s="1063"/>
      <c r="F21" s="1063"/>
      <c r="G21" s="1063"/>
      <c r="H21" s="1063"/>
      <c r="I21" s="839"/>
    </row>
    <row r="22" spans="1:13">
      <c r="A22" s="161" t="s">
        <v>37</v>
      </c>
      <c r="B22" s="839"/>
      <c r="C22" s="839"/>
      <c r="D22" s="839"/>
      <c r="E22" s="839"/>
      <c r="F22" s="839"/>
      <c r="G22" s="839"/>
      <c r="H22" s="839"/>
      <c r="I22" s="839"/>
      <c r="J22" s="839"/>
      <c r="K22" s="839"/>
      <c r="L22" s="839"/>
      <c r="M22" s="839"/>
    </row>
    <row r="23" spans="1:13" ht="14.25" customHeight="1">
      <c r="B23" s="839"/>
      <c r="C23" s="839"/>
      <c r="D23" s="839"/>
      <c r="E23" s="839"/>
      <c r="F23" s="839"/>
      <c r="G23" s="839"/>
      <c r="H23" s="839"/>
      <c r="I23" s="839"/>
      <c r="J23" s="839"/>
      <c r="K23" s="839"/>
      <c r="L23" s="839"/>
      <c r="M23" s="839"/>
    </row>
    <row r="24" spans="1:13" ht="12.95">
      <c r="A24" s="185" t="s">
        <v>361</v>
      </c>
      <c r="F24" s="839"/>
      <c r="G24" s="839"/>
      <c r="H24" s="839"/>
      <c r="I24" s="839"/>
    </row>
    <row r="25" spans="1:13">
      <c r="A25" s="161" t="s">
        <v>362</v>
      </c>
      <c r="F25" s="839"/>
      <c r="G25" s="839"/>
      <c r="H25" s="839"/>
      <c r="I25" s="839"/>
    </row>
    <row r="26" spans="1:13" ht="30" customHeight="1">
      <c r="A26" s="161" t="s">
        <v>363</v>
      </c>
      <c r="F26" s="839"/>
      <c r="G26" s="839"/>
      <c r="H26" s="839"/>
      <c r="I26" s="839"/>
    </row>
    <row r="27" spans="1:13" ht="14.25" customHeight="1">
      <c r="A27" s="161" t="s">
        <v>364</v>
      </c>
      <c r="F27" s="839"/>
      <c r="G27" s="839"/>
      <c r="H27" s="839"/>
      <c r="I27" s="839"/>
    </row>
    <row r="28" spans="1:13">
      <c r="A28" s="984" t="s">
        <v>365</v>
      </c>
      <c r="F28" s="839"/>
      <c r="G28" s="839"/>
      <c r="H28" s="839"/>
      <c r="I28" s="839"/>
    </row>
    <row r="29" spans="1:13" ht="12.75" customHeight="1">
      <c r="A29" s="984" t="s">
        <v>366</v>
      </c>
      <c r="F29" s="839"/>
      <c r="G29" s="839"/>
      <c r="H29" s="839"/>
      <c r="I29" s="839"/>
    </row>
    <row r="30" spans="1:13">
      <c r="A30" s="984" t="s">
        <v>367</v>
      </c>
      <c r="F30" s="839"/>
      <c r="G30" s="839"/>
      <c r="H30" s="839"/>
      <c r="I30" s="839"/>
    </row>
    <row r="31" spans="1:13">
      <c r="A31" s="984" t="s">
        <v>368</v>
      </c>
      <c r="F31" s="839"/>
      <c r="G31" s="839"/>
      <c r="H31" s="839"/>
      <c r="I31" s="839"/>
    </row>
    <row r="32" spans="1:13">
      <c r="A32" s="984" t="s">
        <v>369</v>
      </c>
      <c r="F32" s="839"/>
      <c r="G32" s="839"/>
      <c r="H32" s="839"/>
      <c r="I32" s="839"/>
    </row>
    <row r="33" spans="1:1">
      <c r="A33" s="546"/>
    </row>
  </sheetData>
  <mergeCells count="8">
    <mergeCell ref="A21:H21"/>
    <mergeCell ref="A1:M1"/>
    <mergeCell ref="A2:M2"/>
    <mergeCell ref="A3:M3"/>
    <mergeCell ref="B4:D4"/>
    <mergeCell ref="E4:G4"/>
    <mergeCell ref="H4:J4"/>
    <mergeCell ref="K4:M4"/>
  </mergeCells>
  <pageMargins left="0.25" right="0.25" top="0.75" bottom="0.75" header="0.3" footer="0.3"/>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31"/>
  <sheetViews>
    <sheetView workbookViewId="0">
      <selection activeCell="E17" sqref="E17"/>
    </sheetView>
  </sheetViews>
  <sheetFormatPr defaultColWidth="9.42578125" defaultRowHeight="12.6"/>
  <cols>
    <col min="1" max="1" width="60.42578125" style="161" customWidth="1"/>
    <col min="2" max="2" width="12.42578125" style="161" customWidth="1"/>
    <col min="3" max="3" width="18.42578125" style="161" customWidth="1"/>
    <col min="4" max="4" width="21.5703125" style="161" customWidth="1"/>
    <col min="5" max="5" width="18.42578125" style="161" customWidth="1"/>
    <col min="6" max="6" width="21.42578125" style="161" customWidth="1"/>
    <col min="7" max="7" width="23.42578125" style="161" customWidth="1"/>
    <col min="8" max="8" width="20.5703125" style="161" customWidth="1"/>
    <col min="9" max="16384" width="9.42578125" style="161"/>
  </cols>
  <sheetData>
    <row r="1" spans="1:17" ht="38.85" customHeight="1">
      <c r="A1" s="1153" t="s">
        <v>370</v>
      </c>
      <c r="B1" s="1153"/>
      <c r="C1" s="1153"/>
      <c r="D1" s="1153"/>
      <c r="E1" s="430"/>
      <c r="F1" s="430"/>
      <c r="G1" s="430"/>
      <c r="H1" s="430"/>
      <c r="I1" s="430"/>
      <c r="J1" s="430"/>
      <c r="K1" s="430"/>
      <c r="L1" s="430"/>
      <c r="M1" s="430"/>
      <c r="N1" s="430"/>
      <c r="O1" s="430"/>
      <c r="P1" s="430"/>
      <c r="Q1" s="430"/>
    </row>
    <row r="2" spans="1:17" ht="15.6">
      <c r="A2" s="1154" t="str">
        <f>'ESA Table 1'!A2:M2</f>
        <v>Southern California Edison</v>
      </c>
      <c r="B2" s="1154"/>
      <c r="C2" s="1154"/>
      <c r="D2" s="1154"/>
      <c r="E2" s="431"/>
      <c r="F2" s="431"/>
      <c r="G2" s="431"/>
      <c r="H2" s="431"/>
      <c r="I2" s="431"/>
      <c r="J2" s="431"/>
      <c r="K2" s="431"/>
      <c r="L2" s="431"/>
      <c r="M2" s="431"/>
      <c r="N2" s="431"/>
      <c r="O2" s="431"/>
      <c r="P2" s="431"/>
      <c r="Q2" s="431"/>
    </row>
    <row r="3" spans="1:17" ht="15.6">
      <c r="A3" s="1155" t="str">
        <f>'ESA Table 1'!A3:M3</f>
        <v>Through August 2021</v>
      </c>
      <c r="B3" s="1156"/>
      <c r="C3" s="1156"/>
      <c r="D3" s="1156"/>
      <c r="E3" s="162"/>
      <c r="F3" s="162"/>
      <c r="G3" s="162"/>
      <c r="H3" s="162"/>
      <c r="I3" s="162"/>
      <c r="J3" s="162"/>
      <c r="K3" s="162"/>
      <c r="L3" s="162"/>
      <c r="M3" s="162"/>
      <c r="N3" s="81"/>
      <c r="O3" s="81"/>
      <c r="P3" s="81"/>
      <c r="Q3" s="81"/>
    </row>
    <row r="4" spans="1:17" ht="15.95" thickBot="1">
      <c r="A4" s="1006"/>
      <c r="B4" s="1006"/>
      <c r="C4" s="1006"/>
      <c r="D4" s="1006"/>
      <c r="E4" s="81"/>
      <c r="F4" s="81"/>
      <c r="G4" s="81"/>
      <c r="H4" s="81"/>
      <c r="I4" s="81"/>
      <c r="J4" s="81"/>
      <c r="K4" s="81"/>
      <c r="L4" s="81"/>
      <c r="M4" s="81"/>
      <c r="N4" s="81"/>
      <c r="O4" s="81"/>
      <c r="P4" s="81"/>
      <c r="Q4" s="81"/>
    </row>
    <row r="5" spans="1:17" ht="14.45" thickBot="1">
      <c r="A5" s="1157" t="s">
        <v>371</v>
      </c>
      <c r="B5" s="1158"/>
      <c r="C5" s="1158"/>
      <c r="D5" s="1159"/>
    </row>
    <row r="6" spans="1:17" ht="56.45" thickBot="1">
      <c r="A6" s="547" t="s">
        <v>51</v>
      </c>
      <c r="B6" s="548" t="s">
        <v>52</v>
      </c>
      <c r="C6" s="549" t="s">
        <v>372</v>
      </c>
      <c r="D6" s="549" t="s">
        <v>373</v>
      </c>
      <c r="E6" s="550"/>
      <c r="F6" s="551"/>
      <c r="G6" s="419"/>
    </row>
    <row r="7" spans="1:17" ht="14.1">
      <c r="A7" s="552"/>
      <c r="B7" s="553"/>
      <c r="C7" s="553"/>
      <c r="D7" s="554"/>
      <c r="E7" s="154"/>
      <c r="F7" s="551"/>
      <c r="G7" s="419"/>
    </row>
    <row r="8" spans="1:17" ht="14.45" thickBot="1">
      <c r="A8" s="555" t="s">
        <v>374</v>
      </c>
      <c r="B8" s="556" t="s">
        <v>74</v>
      </c>
      <c r="C8" s="556">
        <v>15</v>
      </c>
      <c r="D8" s="557">
        <v>953</v>
      </c>
      <c r="E8" s="154"/>
      <c r="F8" s="551"/>
      <c r="G8" s="419"/>
      <c r="H8" s="839"/>
      <c r="I8" s="839"/>
    </row>
    <row r="9" spans="1:17" ht="14.45" thickBot="1">
      <c r="A9" s="154"/>
      <c r="B9" s="154"/>
      <c r="C9" s="154"/>
      <c r="D9" s="154"/>
      <c r="E9" s="154"/>
      <c r="F9" s="551"/>
      <c r="G9" s="419"/>
      <c r="H9" s="839"/>
      <c r="I9" s="839"/>
    </row>
    <row r="10" spans="1:17" ht="14.1">
      <c r="A10" s="1157" t="s">
        <v>375</v>
      </c>
      <c r="B10" s="1129"/>
      <c r="C10" s="1130"/>
      <c r="D10" s="154"/>
      <c r="E10" s="154"/>
      <c r="F10" s="551"/>
      <c r="G10" s="419"/>
      <c r="H10" s="839"/>
      <c r="I10" s="839"/>
    </row>
    <row r="11" spans="1:17" ht="63" customHeight="1" thickBot="1">
      <c r="A11" s="548" t="s">
        <v>51</v>
      </c>
      <c r="B11" s="548" t="s">
        <v>52</v>
      </c>
      <c r="C11" s="549" t="s">
        <v>376</v>
      </c>
      <c r="F11" s="551"/>
      <c r="G11" s="419"/>
      <c r="H11" s="839"/>
      <c r="I11" s="839"/>
    </row>
    <row r="12" spans="1:17" ht="14.1">
      <c r="A12" s="552"/>
      <c r="B12" s="558"/>
      <c r="C12" s="559"/>
      <c r="F12" s="551"/>
      <c r="G12" s="419"/>
      <c r="H12" s="839"/>
      <c r="I12" s="839"/>
    </row>
    <row r="13" spans="1:17" ht="14.45" thickBot="1">
      <c r="A13" s="555" t="s">
        <v>113</v>
      </c>
      <c r="B13" s="556" t="s">
        <v>70</v>
      </c>
      <c r="C13" s="560">
        <v>4269</v>
      </c>
      <c r="F13" s="551"/>
      <c r="G13" s="419"/>
      <c r="H13" s="839"/>
      <c r="I13" s="839"/>
    </row>
    <row r="14" spans="1:17" ht="14.1">
      <c r="F14" s="551"/>
      <c r="G14" s="419"/>
      <c r="H14" s="839"/>
      <c r="I14" s="839"/>
    </row>
    <row r="15" spans="1:17" ht="14.1">
      <c r="A15" s="1150" t="s">
        <v>377</v>
      </c>
      <c r="B15" s="1151"/>
      <c r="C15" s="1152"/>
      <c r="F15" s="551"/>
      <c r="G15" s="419"/>
      <c r="H15" s="839"/>
      <c r="I15" s="839"/>
    </row>
    <row r="16" spans="1:17" ht="27.95">
      <c r="A16" s="561" t="s">
        <v>378</v>
      </c>
      <c r="B16" s="562" t="s">
        <v>379</v>
      </c>
      <c r="C16" s="563" t="s">
        <v>380</v>
      </c>
      <c r="F16" s="551"/>
      <c r="G16" s="419"/>
      <c r="H16" s="839"/>
      <c r="I16" s="839"/>
    </row>
    <row r="17" spans="1:9" ht="14.45" thickBot="1">
      <c r="A17" s="564">
        <f>67661-2891</f>
        <v>64770</v>
      </c>
      <c r="B17" s="564">
        <v>1878</v>
      </c>
      <c r="C17" s="560">
        <v>1013</v>
      </c>
      <c r="D17" s="323" t="s">
        <v>14</v>
      </c>
      <c r="F17" s="551"/>
      <c r="G17" s="419"/>
      <c r="H17" s="839"/>
      <c r="I17" s="839"/>
    </row>
    <row r="18" spans="1:9" ht="14.1">
      <c r="A18" s="445"/>
      <c r="B18" s="445"/>
      <c r="C18" s="445"/>
      <c r="F18" s="551"/>
      <c r="G18" s="419"/>
      <c r="H18" s="839"/>
      <c r="I18" s="839"/>
    </row>
    <row r="19" spans="1:9">
      <c r="F19" s="839"/>
      <c r="G19" s="839"/>
      <c r="H19" s="839"/>
      <c r="I19" s="839"/>
    </row>
    <row r="20" spans="1:9" ht="12.75" customHeight="1">
      <c r="A20" s="839"/>
      <c r="B20" s="839"/>
      <c r="C20" s="839"/>
      <c r="D20" s="839"/>
      <c r="E20" s="839"/>
      <c r="F20" s="839"/>
      <c r="G20" s="839"/>
      <c r="H20" s="839"/>
      <c r="I20" s="839"/>
    </row>
    <row r="21" spans="1:9">
      <c r="F21" s="839"/>
      <c r="G21" s="839"/>
      <c r="H21" s="839"/>
      <c r="I21" s="839"/>
    </row>
    <row r="22" spans="1:9">
      <c r="F22" s="839"/>
      <c r="G22" s="839"/>
      <c r="H22" s="839"/>
      <c r="I22" s="839"/>
    </row>
    <row r="23" spans="1:9">
      <c r="F23" s="839"/>
      <c r="G23" s="839"/>
      <c r="H23" s="839"/>
      <c r="I23" s="839"/>
    </row>
    <row r="24" spans="1:9">
      <c r="F24" s="839"/>
      <c r="G24" s="839"/>
      <c r="H24" s="839"/>
      <c r="I24" s="839"/>
    </row>
    <row r="25" spans="1:9">
      <c r="F25" s="839"/>
      <c r="G25" s="839"/>
      <c r="H25" s="839"/>
      <c r="I25" s="839"/>
    </row>
    <row r="26" spans="1:9">
      <c r="F26" s="839"/>
      <c r="G26" s="839"/>
      <c r="H26" s="839"/>
      <c r="I26" s="839"/>
    </row>
    <row r="27" spans="1:9">
      <c r="F27" s="839"/>
      <c r="G27" s="839"/>
      <c r="H27" s="839"/>
      <c r="I27" s="839"/>
    </row>
    <row r="28" spans="1:9">
      <c r="F28" s="839"/>
      <c r="G28" s="839"/>
      <c r="H28" s="839"/>
      <c r="I28" s="839"/>
    </row>
    <row r="29" spans="1:9">
      <c r="F29" s="839"/>
      <c r="G29" s="839"/>
      <c r="H29" s="839"/>
      <c r="I29" s="839"/>
    </row>
    <row r="30" spans="1:9">
      <c r="F30" s="839"/>
      <c r="G30" s="839"/>
      <c r="H30" s="839"/>
      <c r="I30" s="839"/>
    </row>
    <row r="31" spans="1:9">
      <c r="F31" s="839"/>
      <c r="G31" s="839"/>
      <c r="H31" s="839"/>
      <c r="I31" s="839"/>
    </row>
  </sheetData>
  <mergeCells count="6">
    <mergeCell ref="A15:C15"/>
    <mergeCell ref="A1:D1"/>
    <mergeCell ref="A2:D2"/>
    <mergeCell ref="A3:D3"/>
    <mergeCell ref="A5:D5"/>
    <mergeCell ref="A10:C10"/>
  </mergeCells>
  <pageMargins left="0.25" right="0.25"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2"/>
  <sheetViews>
    <sheetView workbookViewId="0">
      <selection activeCell="P47" sqref="P47"/>
    </sheetView>
  </sheetViews>
  <sheetFormatPr defaultColWidth="8.85546875" defaultRowHeight="14.45"/>
  <cols>
    <col min="1" max="1" width="9" style="565" customWidth="1"/>
    <col min="2" max="5" width="15.85546875" style="565" customWidth="1"/>
    <col min="6" max="6" width="18.5703125" style="565" customWidth="1"/>
    <col min="7" max="7" width="17.140625" style="565" customWidth="1"/>
    <col min="8" max="8" width="17.42578125" style="565" customWidth="1"/>
    <col min="9" max="9" width="17.140625" style="565" customWidth="1"/>
    <col min="10" max="10" width="18.42578125" style="565" customWidth="1"/>
    <col min="11" max="16384" width="8.85546875" style="565"/>
  </cols>
  <sheetData>
    <row r="1" spans="1:15" ht="15.6">
      <c r="A1" s="1082" t="s">
        <v>381</v>
      </c>
      <c r="B1" s="1082"/>
      <c r="C1" s="1082"/>
      <c r="D1" s="1082"/>
      <c r="E1" s="1082"/>
      <c r="F1" s="1082"/>
      <c r="G1" s="1082"/>
      <c r="H1" s="1082"/>
      <c r="I1" s="1082"/>
      <c r="J1" s="1082"/>
      <c r="K1" s="185"/>
      <c r="L1" s="185"/>
      <c r="M1" s="185"/>
    </row>
    <row r="2" spans="1:15" ht="15.6">
      <c r="A2" s="1082" t="s">
        <v>1</v>
      </c>
      <c r="B2" s="1082"/>
      <c r="C2" s="1082"/>
      <c r="D2" s="1082"/>
      <c r="E2" s="1082"/>
      <c r="F2" s="1082"/>
      <c r="G2" s="1082"/>
      <c r="H2" s="1082"/>
      <c r="I2" s="1082"/>
      <c r="J2" s="1082"/>
      <c r="K2" s="161"/>
      <c r="L2" s="161"/>
      <c r="M2" s="161"/>
    </row>
    <row r="3" spans="1:15" ht="15.6">
      <c r="A3" s="1050" t="str">
        <f>'ESA Table 1'!A3:M3</f>
        <v>Through August 2021</v>
      </c>
      <c r="B3" s="1050"/>
      <c r="C3" s="1050"/>
      <c r="D3" s="1050"/>
      <c r="E3" s="1050"/>
      <c r="F3" s="1050"/>
      <c r="G3" s="1050"/>
      <c r="H3" s="1050"/>
      <c r="I3" s="1050"/>
      <c r="J3" s="1050"/>
      <c r="K3" s="566"/>
      <c r="L3" s="566"/>
      <c r="M3" s="566"/>
    </row>
    <row r="4" spans="1:15" ht="15.95" thickBot="1">
      <c r="A4" s="644"/>
      <c r="B4" s="668"/>
      <c r="C4" s="668"/>
      <c r="D4" s="668"/>
      <c r="E4" s="668"/>
      <c r="F4" s="668"/>
      <c r="G4" s="668"/>
      <c r="H4" s="668"/>
      <c r="I4" s="668"/>
      <c r="J4" s="668"/>
      <c r="K4" s="644"/>
      <c r="L4" s="644"/>
      <c r="M4" s="644"/>
      <c r="N4" s="644"/>
      <c r="O4" s="644"/>
    </row>
    <row r="5" spans="1:15" ht="15.95" thickBot="1">
      <c r="A5" s="644"/>
      <c r="B5" s="1161"/>
      <c r="C5" s="1162"/>
      <c r="D5" s="1162"/>
      <c r="E5" s="1162"/>
      <c r="F5" s="1162"/>
      <c r="G5" s="1162"/>
      <c r="H5" s="1162"/>
      <c r="I5" s="1162"/>
      <c r="J5" s="1163"/>
      <c r="K5" s="644"/>
      <c r="L5" s="644"/>
      <c r="M5" s="644"/>
      <c r="N5" s="644"/>
      <c r="O5" s="644"/>
    </row>
    <row r="6" spans="1:15" ht="29.1">
      <c r="A6" s="644"/>
      <c r="B6" s="670"/>
      <c r="C6" s="671"/>
      <c r="D6" s="671" t="s">
        <v>382</v>
      </c>
      <c r="E6" s="671"/>
      <c r="F6" s="671"/>
      <c r="G6" s="671" t="s">
        <v>383</v>
      </c>
      <c r="H6" s="671"/>
      <c r="I6" s="671"/>
      <c r="J6" s="672" t="s">
        <v>384</v>
      </c>
      <c r="K6" s="644"/>
      <c r="L6" s="644"/>
      <c r="M6" s="644"/>
      <c r="N6" s="644"/>
      <c r="O6" s="644"/>
    </row>
    <row r="7" spans="1:15" ht="47.1" thickBot="1">
      <c r="A7" s="644"/>
      <c r="B7" s="631" t="s">
        <v>385</v>
      </c>
      <c r="C7" s="632" t="s">
        <v>386</v>
      </c>
      <c r="D7" s="632" t="s">
        <v>387</v>
      </c>
      <c r="E7" s="632" t="s">
        <v>388</v>
      </c>
      <c r="F7" s="632" t="s">
        <v>389</v>
      </c>
      <c r="G7" s="632" t="s">
        <v>390</v>
      </c>
      <c r="H7" s="632" t="s">
        <v>391</v>
      </c>
      <c r="I7" s="632" t="s">
        <v>392</v>
      </c>
      <c r="J7" s="633" t="s">
        <v>393</v>
      </c>
      <c r="K7" s="644"/>
      <c r="L7" s="644"/>
      <c r="M7" s="644"/>
      <c r="N7" s="644"/>
      <c r="O7" s="644"/>
    </row>
    <row r="8" spans="1:15" s="567" customFormat="1" ht="15.6">
      <c r="A8" s="618">
        <v>43831</v>
      </c>
      <c r="B8" s="629"/>
      <c r="C8" s="629"/>
      <c r="D8" s="629"/>
      <c r="E8" s="645"/>
      <c r="F8" s="879"/>
      <c r="G8" s="879"/>
      <c r="H8" s="879"/>
      <c r="I8" s="879"/>
      <c r="J8" s="630"/>
      <c r="K8" s="669" t="s">
        <v>14</v>
      </c>
      <c r="L8" s="644"/>
      <c r="M8" s="644"/>
      <c r="N8" s="644"/>
      <c r="O8" s="644"/>
    </row>
    <row r="9" spans="1:15" s="567" customFormat="1" ht="15.6">
      <c r="A9" s="618">
        <v>43862</v>
      </c>
      <c r="B9" s="619"/>
      <c r="C9" s="619"/>
      <c r="D9" s="619"/>
      <c r="E9" s="622"/>
      <c r="F9" s="878"/>
      <c r="G9" s="878"/>
      <c r="H9" s="878"/>
      <c r="I9" s="878"/>
      <c r="J9" s="621"/>
      <c r="K9" s="656"/>
      <c r="L9" s="656"/>
      <c r="M9" s="656"/>
      <c r="N9" s="656"/>
      <c r="O9" s="656"/>
    </row>
    <row r="10" spans="1:15" s="567" customFormat="1" ht="15.6">
      <c r="A10" s="618">
        <v>43891</v>
      </c>
      <c r="B10" s="619">
        <v>229816.3</v>
      </c>
      <c r="C10" s="619"/>
      <c r="D10" s="619"/>
      <c r="E10" s="622"/>
      <c r="F10" s="878"/>
      <c r="G10" s="878"/>
      <c r="H10" s="878"/>
      <c r="I10" s="878"/>
      <c r="J10" s="621">
        <f>B10</f>
        <v>229816.3</v>
      </c>
      <c r="K10" s="656"/>
      <c r="L10" s="656"/>
      <c r="M10" s="656"/>
      <c r="N10" s="656"/>
      <c r="O10" s="656"/>
    </row>
    <row r="11" spans="1:15" s="567" customFormat="1" ht="15.6">
      <c r="A11" s="618">
        <v>43922</v>
      </c>
      <c r="B11" s="619">
        <v>6207683.1699999999</v>
      </c>
      <c r="C11" s="619"/>
      <c r="D11" s="619"/>
      <c r="E11" s="622"/>
      <c r="F11" s="878"/>
      <c r="G11" s="878"/>
      <c r="H11" s="878"/>
      <c r="I11" s="878"/>
      <c r="J11" s="621">
        <f>J10+B11</f>
        <v>6437499.4699999997</v>
      </c>
      <c r="K11" s="656"/>
      <c r="L11" s="656"/>
      <c r="M11" s="656"/>
      <c r="N11" s="656"/>
      <c r="O11" s="656"/>
    </row>
    <row r="12" spans="1:15" s="567" customFormat="1" ht="15.6">
      <c r="A12" s="618">
        <v>43952</v>
      </c>
      <c r="B12" s="619">
        <v>288985.84000000003</v>
      </c>
      <c r="C12" s="619"/>
      <c r="D12" s="619"/>
      <c r="E12" s="622"/>
      <c r="F12" s="878"/>
      <c r="G12" s="878"/>
      <c r="H12" s="878"/>
      <c r="I12" s="878">
        <v>47683.34</v>
      </c>
      <c r="J12" s="621">
        <f>(J11+B12)-I12</f>
        <v>6678801.9699999997</v>
      </c>
      <c r="K12" s="656"/>
      <c r="L12" s="656"/>
      <c r="M12" s="656"/>
      <c r="N12" s="656"/>
      <c r="O12" s="656"/>
    </row>
    <row r="13" spans="1:15" s="567" customFormat="1" ht="15.6">
      <c r="A13" s="618">
        <v>43983</v>
      </c>
      <c r="B13" s="619">
        <v>16734.82</v>
      </c>
      <c r="C13" s="619"/>
      <c r="D13" s="619"/>
      <c r="E13" s="622"/>
      <c r="F13" s="878"/>
      <c r="G13" s="878"/>
      <c r="H13" s="878"/>
      <c r="I13" s="878">
        <v>720240.2</v>
      </c>
      <c r="J13" s="621">
        <f>(J12+B13)-I13</f>
        <v>5975296.5899999999</v>
      </c>
      <c r="K13" s="656"/>
      <c r="L13" s="656"/>
      <c r="M13" s="656"/>
      <c r="N13" s="656"/>
      <c r="O13" s="656"/>
    </row>
    <row r="14" spans="1:15" s="567" customFormat="1" ht="15.6">
      <c r="A14" s="618">
        <v>44013</v>
      </c>
      <c r="B14" s="619">
        <v>124206.58</v>
      </c>
      <c r="C14" s="619"/>
      <c r="D14" s="619"/>
      <c r="E14" s="622"/>
      <c r="F14" s="878"/>
      <c r="G14" s="878"/>
      <c r="H14" s="878"/>
      <c r="I14" s="878">
        <v>0</v>
      </c>
      <c r="J14" s="621">
        <f>J13+B14</f>
        <v>6099503.1699999999</v>
      </c>
      <c r="K14" s="656"/>
      <c r="L14" s="656"/>
      <c r="M14" s="656"/>
      <c r="N14" s="656"/>
      <c r="O14" s="656"/>
    </row>
    <row r="15" spans="1:15" s="567" customFormat="1" ht="15.6">
      <c r="A15" s="618">
        <v>44044</v>
      </c>
      <c r="B15" s="619">
        <v>0</v>
      </c>
      <c r="C15" s="619"/>
      <c r="D15" s="619"/>
      <c r="E15" s="623"/>
      <c r="F15" s="878"/>
      <c r="G15" s="878"/>
      <c r="H15" s="878"/>
      <c r="I15" s="878">
        <v>66435.679999999993</v>
      </c>
      <c r="J15" s="621">
        <f>J14-I15</f>
        <v>6033067.4900000002</v>
      </c>
      <c r="K15" s="656"/>
      <c r="L15" s="656"/>
      <c r="M15" s="656"/>
      <c r="N15" s="656"/>
      <c r="O15" s="656"/>
    </row>
    <row r="16" spans="1:15" s="567" customFormat="1" ht="15.6">
      <c r="A16" s="618">
        <v>44075</v>
      </c>
      <c r="B16" s="619">
        <v>0</v>
      </c>
      <c r="C16" s="619"/>
      <c r="D16" s="619"/>
      <c r="E16" s="623"/>
      <c r="F16" s="878"/>
      <c r="G16" s="878"/>
      <c r="H16" s="878"/>
      <c r="I16" s="878">
        <v>0</v>
      </c>
      <c r="J16" s="621">
        <f>J15-(H16+I16)</f>
        <v>6033067.4900000002</v>
      </c>
      <c r="K16" s="656"/>
      <c r="L16" s="656"/>
      <c r="M16" s="656"/>
      <c r="N16" s="656"/>
      <c r="O16" s="656"/>
    </row>
    <row r="17" spans="1:15" s="567" customFormat="1" ht="15.6">
      <c r="A17" s="618">
        <v>44105</v>
      </c>
      <c r="B17" s="619">
        <v>0</v>
      </c>
      <c r="C17" s="619"/>
      <c r="D17" s="619"/>
      <c r="E17" s="623"/>
      <c r="F17" s="878"/>
      <c r="G17" s="878"/>
      <c r="H17" s="878"/>
      <c r="I17" s="878">
        <v>0</v>
      </c>
      <c r="J17" s="621">
        <f t="shared" ref="J17:J27" si="0">J16-(H17+I17)</f>
        <v>6033067.4900000002</v>
      </c>
      <c r="K17" s="656"/>
      <c r="L17" s="656"/>
      <c r="M17" s="656"/>
      <c r="N17" s="656"/>
      <c r="O17" s="656"/>
    </row>
    <row r="18" spans="1:15" s="567" customFormat="1" ht="15.6">
      <c r="A18" s="618">
        <v>44136</v>
      </c>
      <c r="B18" s="619">
        <v>0</v>
      </c>
      <c r="C18" s="619"/>
      <c r="D18" s="619"/>
      <c r="E18" s="623"/>
      <c r="F18" s="878"/>
      <c r="G18" s="878"/>
      <c r="H18" s="878"/>
      <c r="I18" s="878">
        <v>0</v>
      </c>
      <c r="J18" s="621">
        <f t="shared" si="0"/>
        <v>6033067.4900000002</v>
      </c>
      <c r="K18" s="656"/>
      <c r="L18" s="656"/>
      <c r="M18" s="656"/>
      <c r="N18" s="656"/>
      <c r="O18" s="656"/>
    </row>
    <row r="19" spans="1:15" s="567" customFormat="1" ht="15.6">
      <c r="A19" s="618">
        <v>44166</v>
      </c>
      <c r="B19" s="624">
        <v>0</v>
      </c>
      <c r="C19" s="624">
        <v>2937642.99</v>
      </c>
      <c r="D19" s="624">
        <f>B32-C19</f>
        <v>3929783.7199999997</v>
      </c>
      <c r="E19" s="620">
        <v>0.4</v>
      </c>
      <c r="F19" s="878">
        <v>903039.33</v>
      </c>
      <c r="G19" s="878">
        <f>F19*0.4</f>
        <v>361215.73200000002</v>
      </c>
      <c r="H19" s="878">
        <v>0</v>
      </c>
      <c r="I19" s="878">
        <v>0</v>
      </c>
      <c r="J19" s="621">
        <f t="shared" si="0"/>
        <v>6033067.4900000002</v>
      </c>
      <c r="K19" s="656"/>
      <c r="L19" s="656"/>
      <c r="M19" s="656"/>
      <c r="N19" s="656"/>
      <c r="O19" s="656"/>
    </row>
    <row r="20" spans="1:15" s="567" customFormat="1" ht="15.6">
      <c r="A20" s="618">
        <v>44197</v>
      </c>
      <c r="B20" s="624">
        <v>0</v>
      </c>
      <c r="C20" s="624">
        <v>0</v>
      </c>
      <c r="D20" s="624">
        <v>0</v>
      </c>
      <c r="E20" s="620">
        <v>0.4</v>
      </c>
      <c r="F20" s="878">
        <v>1029235.14</v>
      </c>
      <c r="G20" s="878">
        <f>F20*0.4</f>
        <v>411694.05600000004</v>
      </c>
      <c r="H20" s="878">
        <v>0</v>
      </c>
      <c r="I20" s="878">
        <v>0</v>
      </c>
      <c r="J20" s="621">
        <f t="shared" si="0"/>
        <v>6033067.4900000002</v>
      </c>
      <c r="K20" s="656"/>
      <c r="L20" s="656"/>
      <c r="M20" s="656"/>
      <c r="N20" s="656"/>
      <c r="O20" s="656"/>
    </row>
    <row r="21" spans="1:15" s="567" customFormat="1" ht="15.6">
      <c r="A21" s="618">
        <v>44228</v>
      </c>
      <c r="B21" s="624">
        <v>0</v>
      </c>
      <c r="C21" s="624">
        <v>2791529.86</v>
      </c>
      <c r="D21" s="624">
        <v>4075896.85</v>
      </c>
      <c r="E21" s="620">
        <v>0.4</v>
      </c>
      <c r="F21" s="878">
        <v>2475688.0499999998</v>
      </c>
      <c r="G21" s="878">
        <f t="shared" ref="G21:G27" si="1">F21*0.4</f>
        <v>990275.22</v>
      </c>
      <c r="H21" s="878">
        <v>0</v>
      </c>
      <c r="I21" s="878">
        <v>0</v>
      </c>
      <c r="J21" s="621">
        <f t="shared" si="0"/>
        <v>6033067.4900000002</v>
      </c>
      <c r="K21" s="656"/>
      <c r="L21" s="656"/>
      <c r="M21" s="656"/>
      <c r="N21" s="656"/>
      <c r="O21" s="656"/>
    </row>
    <row r="22" spans="1:15" ht="15.6">
      <c r="A22" s="618">
        <v>44256</v>
      </c>
      <c r="B22" s="624">
        <v>0</v>
      </c>
      <c r="C22" s="624">
        <v>0</v>
      </c>
      <c r="D22" s="624">
        <v>0</v>
      </c>
      <c r="E22" s="620">
        <v>0.4</v>
      </c>
      <c r="F22" s="878">
        <v>1161293.8899999999</v>
      </c>
      <c r="G22" s="878">
        <f t="shared" si="1"/>
        <v>464517.55599999998</v>
      </c>
      <c r="H22" s="878">
        <v>260110.57</v>
      </c>
      <c r="I22" s="878">
        <v>2241.58</v>
      </c>
      <c r="J22" s="621">
        <f t="shared" si="0"/>
        <v>5770715.3399999999</v>
      </c>
      <c r="K22" s="656"/>
      <c r="L22" s="656"/>
      <c r="M22" s="656"/>
      <c r="N22" s="656"/>
      <c r="O22" s="656"/>
    </row>
    <row r="23" spans="1:15" ht="15.6">
      <c r="A23" s="618">
        <v>44287</v>
      </c>
      <c r="B23" s="624">
        <v>0</v>
      </c>
      <c r="C23" s="624">
        <v>0</v>
      </c>
      <c r="D23" s="624">
        <v>0</v>
      </c>
      <c r="E23" s="620">
        <v>0.4</v>
      </c>
      <c r="F23" s="878">
        <v>451816.78</v>
      </c>
      <c r="G23" s="878">
        <f t="shared" si="1"/>
        <v>180726.71200000003</v>
      </c>
      <c r="H23" s="878">
        <v>294772.55</v>
      </c>
      <c r="I23" s="878">
        <v>0</v>
      </c>
      <c r="J23" s="621">
        <f t="shared" si="0"/>
        <v>5475942.79</v>
      </c>
      <c r="K23" s="656"/>
      <c r="L23" s="656"/>
      <c r="M23" s="656"/>
      <c r="N23" s="656"/>
      <c r="O23" s="656"/>
    </row>
    <row r="24" spans="1:15" ht="15.6">
      <c r="A24" s="618">
        <v>44317</v>
      </c>
      <c r="B24" s="624">
        <v>0</v>
      </c>
      <c r="C24" s="624">
        <v>0</v>
      </c>
      <c r="D24" s="624">
        <v>0</v>
      </c>
      <c r="E24" s="620">
        <v>0.4</v>
      </c>
      <c r="F24" s="878">
        <f>317630.62+63942</f>
        <v>381572.62</v>
      </c>
      <c r="G24" s="878">
        <f t="shared" si="1"/>
        <v>152629.04800000001</v>
      </c>
      <c r="H24" s="878">
        <v>417830.52</v>
      </c>
      <c r="I24" s="878">
        <v>0</v>
      </c>
      <c r="J24" s="621">
        <f t="shared" si="0"/>
        <v>5058112.2699999996</v>
      </c>
      <c r="K24" s="877" t="s">
        <v>14</v>
      </c>
      <c r="L24" s="656"/>
      <c r="M24" s="656"/>
      <c r="N24" s="656"/>
      <c r="O24" s="656"/>
    </row>
    <row r="25" spans="1:15" ht="15.6">
      <c r="A25" s="618">
        <v>44348</v>
      </c>
      <c r="B25" s="624">
        <v>0</v>
      </c>
      <c r="C25" s="624">
        <v>0</v>
      </c>
      <c r="D25" s="624">
        <v>0</v>
      </c>
      <c r="E25" s="620">
        <v>0.4</v>
      </c>
      <c r="F25" s="878">
        <f>178763.05+63942</f>
        <v>242705.05</v>
      </c>
      <c r="G25" s="878">
        <f t="shared" si="1"/>
        <v>97082.02</v>
      </c>
      <c r="H25" s="878">
        <v>725051.98</v>
      </c>
      <c r="I25" s="878">
        <v>32064.19</v>
      </c>
      <c r="J25" s="621">
        <f t="shared" si="0"/>
        <v>4300996.0999999996</v>
      </c>
      <c r="K25" s="656"/>
      <c r="L25" s="656"/>
      <c r="M25" s="656"/>
      <c r="N25" s="656"/>
      <c r="O25" s="656"/>
    </row>
    <row r="26" spans="1:15" ht="15.6">
      <c r="A26" s="618">
        <v>44378</v>
      </c>
      <c r="B26" s="624">
        <v>0</v>
      </c>
      <c r="C26" s="624">
        <v>0</v>
      </c>
      <c r="D26" s="624">
        <v>0</v>
      </c>
      <c r="E26" s="620">
        <v>0.4</v>
      </c>
      <c r="F26" s="878">
        <f>52011.5+63942.22</f>
        <v>115953.72</v>
      </c>
      <c r="G26" s="878">
        <f t="shared" si="1"/>
        <v>46381.488000000005</v>
      </c>
      <c r="H26" s="878">
        <v>374998.18</v>
      </c>
      <c r="I26" s="878">
        <v>373318.2</v>
      </c>
      <c r="J26" s="621">
        <f t="shared" si="0"/>
        <v>3552679.7199999997</v>
      </c>
      <c r="K26" s="656"/>
      <c r="L26" s="656"/>
      <c r="M26" s="656"/>
      <c r="N26" s="656"/>
      <c r="O26" s="656"/>
    </row>
    <row r="27" spans="1:15" ht="15.6">
      <c r="A27" s="618">
        <v>44409</v>
      </c>
      <c r="B27" s="624">
        <v>0</v>
      </c>
      <c r="C27" s="624">
        <v>0</v>
      </c>
      <c r="D27" s="624">
        <v>0</v>
      </c>
      <c r="E27" s="620">
        <v>0.4</v>
      </c>
      <c r="F27" s="878">
        <f>20417+63943</f>
        <v>84360</v>
      </c>
      <c r="G27" s="878">
        <f t="shared" si="1"/>
        <v>33744</v>
      </c>
      <c r="H27" s="878">
        <v>665502.03</v>
      </c>
      <c r="I27" s="878">
        <v>170168.94</v>
      </c>
      <c r="J27" s="621">
        <f t="shared" si="0"/>
        <v>2717008.75</v>
      </c>
      <c r="K27" s="656"/>
      <c r="L27" s="656"/>
      <c r="M27" s="656"/>
      <c r="N27" s="656"/>
      <c r="O27" s="656"/>
    </row>
    <row r="28" spans="1:15" ht="15.6">
      <c r="A28" s="618">
        <v>44440</v>
      </c>
      <c r="B28" s="624"/>
      <c r="C28" s="624"/>
      <c r="D28" s="624"/>
      <c r="E28" s="620"/>
      <c r="F28" s="878"/>
      <c r="G28" s="878"/>
      <c r="H28" s="878"/>
      <c r="I28" s="878"/>
      <c r="J28" s="621"/>
      <c r="K28" s="656"/>
      <c r="L28" s="656"/>
      <c r="M28" s="656"/>
      <c r="N28" s="656"/>
      <c r="O28" s="656"/>
    </row>
    <row r="29" spans="1:15" ht="15.6">
      <c r="A29" s="618">
        <v>44470</v>
      </c>
      <c r="B29" s="624"/>
      <c r="C29" s="624"/>
      <c r="D29" s="624"/>
      <c r="E29" s="620"/>
      <c r="F29" s="878"/>
      <c r="G29" s="878"/>
      <c r="H29" s="878"/>
      <c r="I29" s="878"/>
      <c r="J29" s="621"/>
      <c r="K29" s="656"/>
      <c r="L29" s="656"/>
      <c r="M29" s="656"/>
      <c r="N29" s="656"/>
      <c r="O29" s="656"/>
    </row>
    <row r="30" spans="1:15" ht="15.6">
      <c r="A30" s="618">
        <v>44501</v>
      </c>
      <c r="B30" s="624"/>
      <c r="C30" s="624"/>
      <c r="D30" s="624"/>
      <c r="E30" s="620"/>
      <c r="F30" s="878"/>
      <c r="G30" s="878"/>
      <c r="H30" s="878"/>
      <c r="I30" s="878"/>
      <c r="J30" s="621"/>
      <c r="K30" s="656"/>
      <c r="L30" s="656"/>
      <c r="M30" s="656"/>
      <c r="N30" s="656"/>
      <c r="O30" s="656"/>
    </row>
    <row r="31" spans="1:15" ht="15" customHeight="1">
      <c r="A31" s="618">
        <v>44531</v>
      </c>
      <c r="B31" s="624"/>
      <c r="C31" s="624"/>
      <c r="D31" s="624"/>
      <c r="E31" s="620"/>
      <c r="F31" s="878"/>
      <c r="G31" s="878"/>
      <c r="H31" s="878"/>
      <c r="I31" s="878"/>
      <c r="J31" s="621"/>
      <c r="K31" s="656"/>
      <c r="L31" s="656"/>
      <c r="M31" s="656"/>
      <c r="N31" s="656"/>
      <c r="O31" s="656"/>
    </row>
    <row r="32" spans="1:15" ht="15.75" customHeight="1">
      <c r="A32" s="646" t="s">
        <v>10</v>
      </c>
      <c r="B32" s="625">
        <f>SUM(B8:B31)</f>
        <v>6867426.71</v>
      </c>
      <c r="C32" s="625">
        <f>C21</f>
        <v>2791529.86</v>
      </c>
      <c r="D32" s="625">
        <f>B32-C32</f>
        <v>4075896.85</v>
      </c>
      <c r="E32" s="626"/>
      <c r="F32" s="625">
        <f>SUM(F8:F31)</f>
        <v>6845664.5799999991</v>
      </c>
      <c r="G32" s="625">
        <f>SUM(G8:G31)</f>
        <v>2738265.8319999995</v>
      </c>
      <c r="H32" s="625">
        <f>SUM(H8:H31)</f>
        <v>2738265.83</v>
      </c>
      <c r="I32" s="625">
        <f>SUM(I8:I31)</f>
        <v>1412152.13</v>
      </c>
      <c r="J32" s="647">
        <f>B32-(H32+I32)</f>
        <v>2717008.75</v>
      </c>
      <c r="K32" s="656"/>
      <c r="L32" s="656"/>
      <c r="M32" s="656"/>
      <c r="N32" s="656"/>
      <c r="O32" s="656"/>
    </row>
    <row r="33" spans="1:21" ht="15.6">
      <c r="A33" s="618"/>
      <c r="B33" s="648"/>
      <c r="C33" s="648"/>
      <c r="D33" s="648"/>
      <c r="E33" s="649"/>
      <c r="F33" s="625"/>
      <c r="G33" s="625"/>
      <c r="H33" s="650"/>
      <c r="I33" s="648"/>
      <c r="J33" s="648"/>
      <c r="K33" s="656"/>
      <c r="L33" s="656"/>
      <c r="M33" s="656"/>
      <c r="N33" s="656"/>
      <c r="O33" s="656"/>
    </row>
    <row r="34" spans="1:21" ht="15.6">
      <c r="A34" s="618"/>
      <c r="B34" s="648"/>
      <c r="C34" s="648"/>
      <c r="D34" s="648"/>
      <c r="E34" s="649"/>
      <c r="F34" s="648"/>
      <c r="G34" s="648"/>
      <c r="H34" s="648"/>
      <c r="I34" s="648"/>
      <c r="J34" s="648"/>
      <c r="K34" s="656"/>
      <c r="L34" s="656"/>
      <c r="M34" s="656"/>
      <c r="N34" s="656"/>
      <c r="O34" s="656"/>
    </row>
    <row r="35" spans="1:21">
      <c r="A35" s="644"/>
      <c r="B35" s="644"/>
      <c r="C35" s="266"/>
      <c r="D35" s="644"/>
      <c r="E35" s="644"/>
      <c r="F35" s="644"/>
      <c r="G35" s="998"/>
      <c r="H35" s="644"/>
      <c r="I35" s="644"/>
      <c r="J35" s="644"/>
      <c r="K35" s="644"/>
      <c r="L35" s="644"/>
      <c r="M35" s="644"/>
      <c r="N35" s="644"/>
      <c r="O35" s="644"/>
      <c r="P35" s="644"/>
      <c r="Q35" s="644"/>
      <c r="R35" s="644"/>
      <c r="S35" s="644"/>
      <c r="T35" s="644"/>
      <c r="U35" s="644"/>
    </row>
    <row r="36" spans="1:21">
      <c r="A36" s="644"/>
      <c r="B36" s="627" t="s">
        <v>394</v>
      </c>
      <c r="C36" s="627"/>
      <c r="D36" s="627"/>
      <c r="E36" s="627"/>
      <c r="F36" s="627"/>
      <c r="G36" s="627"/>
      <c r="H36" s="627"/>
      <c r="I36" s="627"/>
      <c r="J36" s="627"/>
      <c r="K36" s="644"/>
      <c r="L36" s="644"/>
      <c r="M36" s="644"/>
      <c r="N36" s="644"/>
      <c r="O36" s="644"/>
      <c r="P36" s="644"/>
      <c r="Q36" s="644"/>
      <c r="R36" s="644"/>
      <c r="S36" s="644"/>
      <c r="T36" s="644"/>
      <c r="U36" s="644"/>
    </row>
    <row r="37" spans="1:21">
      <c r="A37" s="644"/>
      <c r="B37" s="628" t="s">
        <v>395</v>
      </c>
      <c r="C37" s="627"/>
      <c r="D37" s="627"/>
      <c r="E37" s="627"/>
      <c r="F37" s="627"/>
      <c r="G37" s="627"/>
      <c r="H37" s="627"/>
      <c r="I37" s="627"/>
      <c r="J37" s="627"/>
      <c r="K37" s="644"/>
      <c r="L37" s="644"/>
      <c r="M37" s="644"/>
      <c r="N37" s="644"/>
      <c r="O37" s="644"/>
      <c r="P37" s="644"/>
      <c r="Q37" s="644"/>
      <c r="R37" s="644"/>
      <c r="S37" s="644"/>
      <c r="T37" s="644"/>
      <c r="U37" s="644"/>
    </row>
    <row r="38" spans="1:21">
      <c r="A38" s="644"/>
      <c r="B38" s="628" t="s">
        <v>396</v>
      </c>
      <c r="C38" s="627"/>
      <c r="D38" s="627"/>
      <c r="E38" s="627"/>
      <c r="F38" s="627"/>
      <c r="G38" s="627"/>
      <c r="H38" s="627"/>
      <c r="I38" s="627"/>
      <c r="J38" s="627"/>
      <c r="K38" s="644"/>
      <c r="L38" s="644"/>
      <c r="M38" s="644"/>
      <c r="N38" s="644"/>
      <c r="O38" s="644"/>
      <c r="P38" s="644"/>
      <c r="Q38" s="644"/>
      <c r="R38" s="644"/>
      <c r="S38" s="644"/>
      <c r="T38" s="644"/>
      <c r="U38" s="644"/>
    </row>
    <row r="39" spans="1:21">
      <c r="A39" s="644"/>
      <c r="B39" s="628" t="s">
        <v>397</v>
      </c>
      <c r="C39" s="627"/>
      <c r="D39" s="627"/>
      <c r="E39" s="627"/>
      <c r="F39" s="627"/>
      <c r="G39" s="627"/>
      <c r="H39" s="627"/>
      <c r="I39" s="627"/>
      <c r="J39" s="627"/>
      <c r="K39" s="644"/>
      <c r="L39" s="644"/>
      <c r="M39" s="644"/>
      <c r="N39" s="644"/>
      <c r="O39" s="644"/>
      <c r="P39" s="644"/>
      <c r="Q39" s="644"/>
      <c r="R39" s="644"/>
      <c r="S39" s="644"/>
      <c r="T39" s="644"/>
      <c r="U39" s="644"/>
    </row>
    <row r="40" spans="1:21">
      <c r="A40" s="644"/>
      <c r="B40" s="628" t="s">
        <v>398</v>
      </c>
      <c r="C40" s="627"/>
      <c r="D40" s="627"/>
      <c r="E40" s="627"/>
      <c r="F40" s="627"/>
      <c r="G40" s="627"/>
      <c r="H40" s="627"/>
      <c r="I40" s="627"/>
      <c r="J40" s="627"/>
      <c r="K40" s="644"/>
      <c r="L40" s="644"/>
      <c r="M40" s="644"/>
      <c r="N40" s="644"/>
      <c r="O40" s="644"/>
      <c r="P40" s="644"/>
      <c r="Q40" s="644"/>
      <c r="R40" s="644"/>
      <c r="S40" s="644"/>
      <c r="T40" s="644"/>
      <c r="U40" s="644"/>
    </row>
    <row r="41" spans="1:21">
      <c r="A41" s="644"/>
      <c r="B41" s="628" t="s">
        <v>399</v>
      </c>
      <c r="C41" s="627"/>
      <c r="D41" s="627"/>
      <c r="E41" s="627"/>
      <c r="F41" s="627"/>
      <c r="G41" s="627"/>
      <c r="H41" s="627"/>
      <c r="I41" s="627"/>
      <c r="J41" s="627"/>
      <c r="K41" s="644"/>
      <c r="L41" s="644"/>
      <c r="M41" s="644"/>
      <c r="N41" s="644"/>
      <c r="O41" s="644"/>
      <c r="P41" s="644"/>
      <c r="Q41" s="644"/>
      <c r="R41" s="644"/>
      <c r="S41" s="644"/>
      <c r="T41" s="644"/>
      <c r="U41" s="644"/>
    </row>
    <row r="42" spans="1:21">
      <c r="A42" s="644"/>
      <c r="B42" s="628" t="s">
        <v>400</v>
      </c>
      <c r="C42" s="627"/>
      <c r="D42" s="627"/>
      <c r="E42" s="627"/>
      <c r="F42" s="627"/>
      <c r="G42" s="627"/>
      <c r="H42" s="627"/>
      <c r="I42" s="627"/>
      <c r="J42" s="627"/>
      <c r="K42" s="644"/>
      <c r="L42" s="644"/>
      <c r="M42" s="644"/>
      <c r="N42" s="644"/>
      <c r="O42" s="644"/>
      <c r="P42" s="644"/>
      <c r="Q42" s="644"/>
      <c r="R42" s="644"/>
      <c r="S42" s="644"/>
      <c r="T42" s="644"/>
      <c r="U42" s="644"/>
    </row>
    <row r="43" spans="1:21" ht="15.75" customHeight="1">
      <c r="A43" s="644"/>
      <c r="B43" s="627"/>
      <c r="C43" s="627"/>
      <c r="D43" s="627"/>
      <c r="E43" s="627"/>
      <c r="F43" s="627"/>
      <c r="G43" s="627"/>
      <c r="H43" s="627"/>
      <c r="I43" s="627"/>
      <c r="J43" s="627"/>
      <c r="K43" s="644"/>
      <c r="L43" s="644"/>
      <c r="M43" s="644"/>
      <c r="N43" s="644"/>
      <c r="O43" s="644"/>
      <c r="P43" s="644"/>
      <c r="Q43" s="644"/>
      <c r="R43" s="644"/>
      <c r="S43" s="644"/>
      <c r="T43" s="644"/>
      <c r="U43" s="644"/>
    </row>
    <row r="44" spans="1:21" ht="33.75" customHeight="1">
      <c r="A44" s="644"/>
      <c r="B44" s="1164" t="s">
        <v>401</v>
      </c>
      <c r="C44" s="1164"/>
      <c r="D44" s="1164"/>
      <c r="E44" s="1164"/>
      <c r="F44" s="1164"/>
      <c r="G44" s="1164"/>
      <c r="H44" s="1164"/>
      <c r="I44" s="1164"/>
      <c r="J44" s="627"/>
      <c r="K44" s="644"/>
      <c r="L44" s="644"/>
      <c r="M44" s="644"/>
      <c r="N44" s="644"/>
      <c r="O44" s="644"/>
      <c r="P44" s="644"/>
      <c r="Q44" s="644"/>
      <c r="R44" s="644"/>
      <c r="S44" s="644"/>
      <c r="T44" s="644"/>
      <c r="U44" s="644"/>
    </row>
    <row r="45" spans="1:21">
      <c r="A45" s="644"/>
      <c r="B45" s="627"/>
      <c r="C45" s="627"/>
      <c r="D45" s="627"/>
      <c r="E45" s="627"/>
      <c r="F45" s="627"/>
      <c r="G45" s="627"/>
      <c r="H45" s="627"/>
      <c r="I45" s="627"/>
      <c r="J45" s="627"/>
      <c r="K45" s="644"/>
      <c r="L45" s="644"/>
      <c r="M45" s="644"/>
      <c r="N45" s="644"/>
      <c r="O45" s="644"/>
      <c r="P45" s="644"/>
      <c r="Q45" s="644"/>
      <c r="R45" s="644"/>
      <c r="S45" s="644"/>
      <c r="T45" s="644"/>
      <c r="U45" s="644"/>
    </row>
    <row r="46" spans="1:21">
      <c r="A46" s="644"/>
      <c r="B46" s="1160"/>
      <c r="C46" s="1160"/>
      <c r="D46" s="1160"/>
      <c r="E46" s="1160"/>
      <c r="F46" s="1160"/>
      <c r="G46" s="1160"/>
      <c r="H46" s="1160"/>
      <c r="I46" s="1160"/>
      <c r="J46" s="1160"/>
      <c r="K46" s="644"/>
      <c r="L46" s="644"/>
      <c r="M46" s="644"/>
      <c r="N46" s="644"/>
      <c r="O46" s="644"/>
      <c r="P46" s="644"/>
      <c r="Q46" s="644"/>
      <c r="R46" s="644"/>
      <c r="S46" s="644"/>
      <c r="T46" s="644"/>
      <c r="U46" s="644"/>
    </row>
    <row r="47" spans="1:21">
      <c r="A47" s="644"/>
      <c r="B47" s="644"/>
      <c r="C47" s="644"/>
      <c r="D47" s="644"/>
      <c r="E47" s="644"/>
      <c r="F47" s="644"/>
      <c r="G47" s="644"/>
      <c r="H47" s="644"/>
      <c r="I47" s="644"/>
      <c r="J47" s="644"/>
      <c r="K47" s="644"/>
      <c r="L47" s="644"/>
      <c r="M47" s="644"/>
      <c r="N47" s="644"/>
      <c r="O47" s="644"/>
    </row>
    <row r="48" spans="1:21">
      <c r="A48" s="644"/>
      <c r="B48" s="644"/>
      <c r="C48" s="644"/>
      <c r="D48" s="644"/>
      <c r="E48" s="644"/>
      <c r="F48" s="644"/>
      <c r="G48" s="644"/>
      <c r="H48" s="644"/>
      <c r="I48" s="644"/>
      <c r="J48" s="644"/>
    </row>
    <row r="49" spans="1:10">
      <c r="A49" s="644"/>
      <c r="B49" s="644"/>
      <c r="C49" s="644"/>
      <c r="D49" s="644"/>
      <c r="E49" s="644"/>
      <c r="F49" s="644"/>
      <c r="G49" s="644"/>
      <c r="H49" s="644"/>
      <c r="I49" s="644"/>
      <c r="J49" s="644"/>
    </row>
    <row r="50" spans="1:10">
      <c r="B50" s="644"/>
      <c r="C50" s="644"/>
      <c r="D50" s="644"/>
      <c r="E50" s="644"/>
      <c r="F50" s="644"/>
      <c r="G50" s="644"/>
      <c r="H50" s="644"/>
      <c r="I50" s="644"/>
      <c r="J50" s="644"/>
    </row>
    <row r="51" spans="1:10">
      <c r="B51" s="644"/>
      <c r="C51" s="644"/>
      <c r="D51" s="644"/>
      <c r="E51" s="644"/>
      <c r="F51" s="644"/>
      <c r="G51" s="644"/>
      <c r="H51" s="644"/>
      <c r="I51" s="644"/>
      <c r="J51" s="644"/>
    </row>
    <row r="52" spans="1:10">
      <c r="B52" s="644"/>
      <c r="C52" s="644"/>
      <c r="D52" s="644"/>
      <c r="E52" s="644"/>
      <c r="F52" s="644"/>
      <c r="G52" s="644"/>
      <c r="H52" s="644"/>
      <c r="I52" s="644"/>
      <c r="J52" s="644"/>
    </row>
  </sheetData>
  <mergeCells count="6">
    <mergeCell ref="B46:J46"/>
    <mergeCell ref="A1:J1"/>
    <mergeCell ref="A2:J2"/>
    <mergeCell ref="A3:J3"/>
    <mergeCell ref="B5:J5"/>
    <mergeCell ref="B44:I44"/>
  </mergeCells>
  <pageMargins left="0.25" right="0.25"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42"/>
  <sheetViews>
    <sheetView zoomScale="120" zoomScaleNormal="120" workbookViewId="0">
      <selection activeCell="H19" sqref="H19"/>
    </sheetView>
  </sheetViews>
  <sheetFormatPr defaultColWidth="8.5703125" defaultRowHeight="12.6"/>
  <cols>
    <col min="1" max="1" width="54.42578125" style="4" customWidth="1"/>
    <col min="2" max="2" width="16.140625" style="4" customWidth="1"/>
    <col min="3" max="3" width="4.5703125" style="4" bestFit="1" customWidth="1"/>
    <col min="4" max="4" width="16.5703125" style="4" customWidth="1"/>
    <col min="5" max="5" width="17" style="4" customWidth="1"/>
    <col min="6" max="6" width="5.140625" style="4" customWidth="1"/>
    <col min="7" max="8" width="18.42578125" style="4" customWidth="1"/>
    <col min="9" max="9" width="5.5703125" style="4" bestFit="1" customWidth="1"/>
    <col min="10" max="10" width="19.5703125" style="4" customWidth="1"/>
    <col min="11" max="11" width="15.85546875" style="4" customWidth="1"/>
    <col min="12" max="12" width="7.5703125" style="4" customWidth="1"/>
    <col min="13" max="13" width="12.42578125" style="4" customWidth="1"/>
    <col min="14" max="14" width="20" style="4" customWidth="1"/>
    <col min="15" max="15" width="17.5703125" style="4" customWidth="1"/>
    <col min="16" max="16384" width="8.5703125" style="4"/>
  </cols>
  <sheetData>
    <row r="1" spans="1:16" ht="15.6">
      <c r="A1" s="1167" t="s">
        <v>402</v>
      </c>
      <c r="B1" s="1167"/>
      <c r="C1" s="1167"/>
      <c r="D1" s="1167"/>
      <c r="E1" s="1167"/>
      <c r="F1" s="1167"/>
      <c r="G1" s="1167"/>
      <c r="H1" s="1167"/>
      <c r="I1" s="1167"/>
      <c r="J1" s="1167"/>
      <c r="K1" s="1167"/>
      <c r="L1" s="1167"/>
      <c r="M1" s="1167"/>
      <c r="N1" s="291"/>
      <c r="O1" s="48"/>
      <c r="P1" s="291"/>
    </row>
    <row r="2" spans="1:16" ht="15.6">
      <c r="A2" s="1167" t="s">
        <v>1</v>
      </c>
      <c r="B2" s="1167"/>
      <c r="C2" s="1167"/>
      <c r="D2" s="1167"/>
      <c r="E2" s="1167"/>
      <c r="F2" s="1167"/>
      <c r="G2" s="1167"/>
      <c r="H2" s="1167"/>
      <c r="I2" s="1167"/>
      <c r="J2" s="1167"/>
      <c r="K2" s="1167"/>
      <c r="L2" s="1167"/>
      <c r="M2" s="1167"/>
      <c r="N2" s="291"/>
      <c r="O2" s="291"/>
      <c r="P2" s="291"/>
    </row>
    <row r="3" spans="1:16" ht="15.6">
      <c r="A3" s="1168" t="s">
        <v>2</v>
      </c>
      <c r="B3" s="1169"/>
      <c r="C3" s="1169"/>
      <c r="D3" s="1169"/>
      <c r="E3" s="1169"/>
      <c r="F3" s="1169"/>
      <c r="G3" s="1169"/>
      <c r="H3" s="1169"/>
      <c r="I3" s="1169"/>
      <c r="J3" s="1169"/>
      <c r="K3" s="1169"/>
      <c r="L3" s="1169"/>
      <c r="M3" s="1169"/>
      <c r="N3" s="291"/>
      <c r="O3" s="291"/>
      <c r="P3" s="291"/>
    </row>
    <row r="4" spans="1:16" ht="12.95">
      <c r="A4" s="121"/>
      <c r="B4" s="1170" t="s">
        <v>403</v>
      </c>
      <c r="C4" s="1171"/>
      <c r="D4" s="1171"/>
      <c r="E4" s="1171" t="s">
        <v>4</v>
      </c>
      <c r="F4" s="1171"/>
      <c r="G4" s="1171"/>
      <c r="H4" s="1171" t="s">
        <v>5</v>
      </c>
      <c r="I4" s="1171"/>
      <c r="J4" s="1171"/>
      <c r="K4" s="1171" t="s">
        <v>6</v>
      </c>
      <c r="L4" s="1171"/>
      <c r="M4" s="1171"/>
      <c r="N4" s="291"/>
      <c r="O4" s="291"/>
      <c r="P4" s="291"/>
    </row>
    <row r="5" spans="1:16" ht="12.95">
      <c r="A5" s="122" t="s">
        <v>404</v>
      </c>
      <c r="B5" s="1020" t="s">
        <v>8</v>
      </c>
      <c r="C5" s="123" t="s">
        <v>9</v>
      </c>
      <c r="D5" s="124" t="s">
        <v>10</v>
      </c>
      <c r="E5" s="1020" t="s">
        <v>8</v>
      </c>
      <c r="F5" s="123" t="s">
        <v>9</v>
      </c>
      <c r="G5" s="1020" t="s">
        <v>10</v>
      </c>
      <c r="H5" s="889" t="s">
        <v>8</v>
      </c>
      <c r="I5" s="123" t="s">
        <v>9</v>
      </c>
      <c r="J5" s="1020" t="s">
        <v>10</v>
      </c>
      <c r="K5" s="1020" t="s">
        <v>8</v>
      </c>
      <c r="L5" s="123" t="s">
        <v>9</v>
      </c>
      <c r="M5" s="1020" t="s">
        <v>10</v>
      </c>
      <c r="N5" s="291"/>
      <c r="O5" s="291"/>
      <c r="P5" s="291"/>
    </row>
    <row r="6" spans="1:16" s="947" customFormat="1">
      <c r="A6" s="939" t="s">
        <v>405</v>
      </c>
      <c r="B6" s="940">
        <v>4070988</v>
      </c>
      <c r="C6" s="941"/>
      <c r="D6" s="568">
        <f t="shared" ref="D6:D14" si="0">SUM(B6:C6)</f>
        <v>4070988</v>
      </c>
      <c r="E6" s="1002">
        <v>367213.53</v>
      </c>
      <c r="F6" s="941"/>
      <c r="G6" s="568">
        <f t="shared" ref="G6:G11" si="1">SUM(E6:F6)</f>
        <v>367213.53</v>
      </c>
      <c r="H6" s="942">
        <v>1314997.1500000001</v>
      </c>
      <c r="I6" s="943"/>
      <c r="J6" s="568">
        <f>SUM(H6:I6)</f>
        <v>1314997.1500000001</v>
      </c>
      <c r="K6" s="651">
        <f>H6/B6</f>
        <v>0.32301670994854326</v>
      </c>
      <c r="L6" s="941"/>
      <c r="M6" s="651">
        <f>J6/D6</f>
        <v>0.32301670994854326</v>
      </c>
      <c r="N6" s="944"/>
      <c r="O6" s="945"/>
      <c r="P6" s="946"/>
    </row>
    <row r="7" spans="1:16" s="947" customFormat="1">
      <c r="A7" s="939" t="s">
        <v>406</v>
      </c>
      <c r="B7" s="948">
        <v>1556178</v>
      </c>
      <c r="C7" s="941"/>
      <c r="D7" s="568">
        <f t="shared" si="0"/>
        <v>1556178</v>
      </c>
      <c r="E7" s="1002">
        <v>77072.179999999993</v>
      </c>
      <c r="F7" s="941"/>
      <c r="G7" s="568">
        <f t="shared" si="1"/>
        <v>77072.179999999993</v>
      </c>
      <c r="H7" s="942">
        <v>330477.93</v>
      </c>
      <c r="I7" s="943"/>
      <c r="J7" s="568">
        <f t="shared" ref="J7:J15" si="2">SUM(H7:I7)</f>
        <v>330477.93</v>
      </c>
      <c r="K7" s="651">
        <f t="shared" ref="K7:M11" si="3">H7/B7</f>
        <v>0.2123651214706801</v>
      </c>
      <c r="L7" s="941"/>
      <c r="M7" s="651">
        <f t="shared" si="3"/>
        <v>0.2123651214706801</v>
      </c>
      <c r="N7" s="944"/>
      <c r="P7" s="946"/>
    </row>
    <row r="8" spans="1:16" s="947" customFormat="1">
      <c r="A8" s="678" t="s">
        <v>407</v>
      </c>
      <c r="B8" s="948">
        <v>491425</v>
      </c>
      <c r="C8" s="941"/>
      <c r="D8" s="568">
        <f t="shared" si="0"/>
        <v>491425</v>
      </c>
      <c r="E8" s="1003">
        <v>59412.33</v>
      </c>
      <c r="F8" s="941"/>
      <c r="G8" s="568">
        <f t="shared" si="1"/>
        <v>59412.33</v>
      </c>
      <c r="H8" s="942">
        <v>340407.85000000003</v>
      </c>
      <c r="I8" s="943"/>
      <c r="J8" s="568">
        <f t="shared" si="2"/>
        <v>340407.85000000003</v>
      </c>
      <c r="K8" s="651">
        <f t="shared" si="3"/>
        <v>0.69269542656560013</v>
      </c>
      <c r="L8" s="941"/>
      <c r="M8" s="651">
        <f t="shared" si="3"/>
        <v>0.69269542656560013</v>
      </c>
      <c r="N8" s="944"/>
      <c r="P8" s="946"/>
    </row>
    <row r="9" spans="1:16" s="947" customFormat="1">
      <c r="A9" s="678" t="s">
        <v>408</v>
      </c>
      <c r="B9" s="948">
        <v>570000</v>
      </c>
      <c r="C9" s="941"/>
      <c r="D9" s="568">
        <f t="shared" si="0"/>
        <v>570000</v>
      </c>
      <c r="E9" s="1003">
        <v>1005.2</v>
      </c>
      <c r="F9" s="941"/>
      <c r="G9" s="568">
        <f t="shared" si="1"/>
        <v>1005.2</v>
      </c>
      <c r="H9" s="942">
        <v>-297663.56</v>
      </c>
      <c r="I9" s="943"/>
      <c r="J9" s="658">
        <f t="shared" si="2"/>
        <v>-297663.56</v>
      </c>
      <c r="K9" s="651">
        <f t="shared" si="3"/>
        <v>-0.52221677192982452</v>
      </c>
      <c r="L9" s="941"/>
      <c r="M9" s="651">
        <f t="shared" si="3"/>
        <v>-0.52221677192982452</v>
      </c>
      <c r="N9" s="944"/>
      <c r="P9" s="946"/>
    </row>
    <row r="10" spans="1:16" s="947" customFormat="1">
      <c r="A10" s="939" t="s">
        <v>409</v>
      </c>
      <c r="B10" s="948"/>
      <c r="C10" s="941"/>
      <c r="D10" s="568">
        <f t="shared" si="0"/>
        <v>0</v>
      </c>
      <c r="E10" s="1004" t="s">
        <v>410</v>
      </c>
      <c r="F10" s="941"/>
      <c r="G10" s="568">
        <f t="shared" si="1"/>
        <v>0</v>
      </c>
      <c r="H10" s="942">
        <v>0</v>
      </c>
      <c r="I10" s="943"/>
      <c r="J10" s="658">
        <f t="shared" si="2"/>
        <v>0</v>
      </c>
      <c r="K10" s="651">
        <v>0</v>
      </c>
      <c r="L10" s="941"/>
      <c r="M10" s="651">
        <v>0</v>
      </c>
      <c r="N10" s="944"/>
      <c r="P10" s="946"/>
    </row>
    <row r="11" spans="1:16" s="947" customFormat="1">
      <c r="A11" s="939" t="s">
        <v>411</v>
      </c>
      <c r="B11" s="949">
        <v>525000</v>
      </c>
      <c r="C11" s="941"/>
      <c r="D11" s="568">
        <f t="shared" si="0"/>
        <v>525000</v>
      </c>
      <c r="E11" s="1003">
        <v>91518.91</v>
      </c>
      <c r="F11" s="941"/>
      <c r="G11" s="658">
        <f t="shared" si="1"/>
        <v>91518.91</v>
      </c>
      <c r="H11" s="942">
        <v>377846.33000000007</v>
      </c>
      <c r="I11" s="943"/>
      <c r="J11" s="568">
        <f t="shared" si="2"/>
        <v>377846.33000000007</v>
      </c>
      <c r="K11" s="651">
        <f t="shared" si="3"/>
        <v>0.7197072952380954</v>
      </c>
      <c r="L11" s="941"/>
      <c r="M11" s="651">
        <f t="shared" si="3"/>
        <v>0.7197072952380954</v>
      </c>
      <c r="N11" s="944"/>
      <c r="P11" s="946"/>
    </row>
    <row r="12" spans="1:16" s="947" customFormat="1">
      <c r="A12" s="939" t="s">
        <v>21</v>
      </c>
      <c r="B12" s="948">
        <v>49500</v>
      </c>
      <c r="C12" s="941"/>
      <c r="D12" s="658">
        <f>SUM(B12:C12)</f>
        <v>49500</v>
      </c>
      <c r="E12" s="1005" t="s">
        <v>410</v>
      </c>
      <c r="F12" s="941"/>
      <c r="G12" s="658">
        <v>0</v>
      </c>
      <c r="H12" s="942">
        <v>0</v>
      </c>
      <c r="I12" s="943"/>
      <c r="J12" s="657">
        <f t="shared" si="2"/>
        <v>0</v>
      </c>
      <c r="K12" s="651">
        <v>0</v>
      </c>
      <c r="L12" s="941"/>
      <c r="M12" s="651">
        <v>0</v>
      </c>
      <c r="N12" s="944"/>
    </row>
    <row r="13" spans="1:16" s="947" customFormat="1">
      <c r="A13" s="939" t="s">
        <v>22</v>
      </c>
      <c r="B13" s="948">
        <v>568876</v>
      </c>
      <c r="C13" s="941"/>
      <c r="D13" s="568">
        <f t="shared" si="0"/>
        <v>568876</v>
      </c>
      <c r="E13" s="1003">
        <v>81587.149999999994</v>
      </c>
      <c r="F13" s="941"/>
      <c r="G13" s="568">
        <f>SUM(E13:F13)</f>
        <v>81587.149999999994</v>
      </c>
      <c r="H13" s="942">
        <v>200476.78</v>
      </c>
      <c r="I13" s="943"/>
      <c r="J13" s="568">
        <f t="shared" si="2"/>
        <v>200476.78</v>
      </c>
      <c r="K13" s="651">
        <f t="shared" ref="K13:M15" si="4">H13/B13</f>
        <v>0.35240857410050697</v>
      </c>
      <c r="L13" s="941"/>
      <c r="M13" s="651">
        <f t="shared" si="4"/>
        <v>0.35240857410050697</v>
      </c>
      <c r="N13" s="944"/>
      <c r="P13" s="946"/>
    </row>
    <row r="14" spans="1:16" s="947" customFormat="1">
      <c r="A14" s="939" t="s">
        <v>23</v>
      </c>
      <c r="B14" s="948">
        <v>1289453</v>
      </c>
      <c r="C14" s="941"/>
      <c r="D14" s="568">
        <f t="shared" si="0"/>
        <v>1289453</v>
      </c>
      <c r="E14" s="1003">
        <v>104078.73</v>
      </c>
      <c r="F14" s="941"/>
      <c r="G14" s="568">
        <f>SUM(E14:F14)</f>
        <v>104078.73</v>
      </c>
      <c r="H14" s="942">
        <v>754824.94000000006</v>
      </c>
      <c r="I14" s="943"/>
      <c r="J14" s="568">
        <f t="shared" si="2"/>
        <v>754824.94000000006</v>
      </c>
      <c r="K14" s="651">
        <f t="shared" si="4"/>
        <v>0.58538383329985666</v>
      </c>
      <c r="L14" s="941"/>
      <c r="M14" s="651">
        <f t="shared" si="4"/>
        <v>0.58538383329985666</v>
      </c>
      <c r="N14" s="944"/>
      <c r="P14" s="946"/>
    </row>
    <row r="15" spans="1:16" s="947" customFormat="1">
      <c r="A15" s="678" t="s">
        <v>25</v>
      </c>
      <c r="B15" s="948">
        <v>135625</v>
      </c>
      <c r="C15" s="941"/>
      <c r="D15" s="568">
        <f>SUM(B15:C15)</f>
        <v>135625</v>
      </c>
      <c r="E15" s="1005" t="s">
        <v>410</v>
      </c>
      <c r="F15" s="941"/>
      <c r="G15" s="568">
        <f>SUM(E15:F15)</f>
        <v>0</v>
      </c>
      <c r="H15" s="942">
        <v>123511.31</v>
      </c>
      <c r="I15" s="943"/>
      <c r="J15" s="568">
        <f t="shared" si="2"/>
        <v>123511.31</v>
      </c>
      <c r="K15" s="651">
        <f t="shared" si="4"/>
        <v>0.91068247004608294</v>
      </c>
      <c r="L15" s="941"/>
      <c r="M15" s="651">
        <f t="shared" si="4"/>
        <v>0.91068247004608294</v>
      </c>
      <c r="N15" s="944"/>
      <c r="P15" s="946"/>
    </row>
    <row r="16" spans="1:16" s="947" customFormat="1" ht="12.95">
      <c r="A16" s="950" t="s">
        <v>412</v>
      </c>
      <c r="B16" s="951">
        <f>SUM(B6:B15)</f>
        <v>9257045</v>
      </c>
      <c r="C16" s="952"/>
      <c r="D16" s="570">
        <f t="shared" ref="D16:G16" si="5">SUM(B16:C16)</f>
        <v>9257045</v>
      </c>
      <c r="E16" s="570">
        <f>SUM(E6:E15)</f>
        <v>781888.03</v>
      </c>
      <c r="F16" s="952"/>
      <c r="G16" s="570">
        <f t="shared" si="5"/>
        <v>781888.03</v>
      </c>
      <c r="H16" s="953">
        <v>3144878.7300000004</v>
      </c>
      <c r="I16" s="952"/>
      <c r="J16" s="570">
        <f>SUM(J6:J15)</f>
        <v>3144878.73</v>
      </c>
      <c r="K16" s="652">
        <f>H16/B16</f>
        <v>0.33972814542869789</v>
      </c>
      <c r="L16" s="952"/>
      <c r="M16" s="652">
        <f>J16/D16</f>
        <v>0.33972814542869784</v>
      </c>
      <c r="N16" s="944"/>
    </row>
    <row r="17" spans="1:15" ht="12.95" thickBot="1">
      <c r="A17" s="56"/>
      <c r="B17" s="103"/>
      <c r="C17" s="103"/>
      <c r="D17" s="103"/>
      <c r="E17" s="103"/>
      <c r="F17" s="750"/>
      <c r="G17" s="750"/>
      <c r="H17" s="750"/>
      <c r="I17" s="750"/>
      <c r="J17" s="103"/>
      <c r="K17" s="126"/>
      <c r="L17" s="103"/>
      <c r="M17" s="127"/>
      <c r="N17" s="291"/>
      <c r="O17" s="291"/>
    </row>
    <row r="18" spans="1:15" s="947" customFormat="1" ht="17.25" customHeight="1">
      <c r="A18" s="954" t="s">
        <v>413</v>
      </c>
      <c r="B18" s="955">
        <v>399664922</v>
      </c>
      <c r="C18" s="941"/>
      <c r="D18" s="571">
        <f t="shared" ref="D18" si="6">SUM(B18:C18)</f>
        <v>399664922</v>
      </c>
      <c r="E18" s="664">
        <v>82094740.489999995</v>
      </c>
      <c r="F18" s="941"/>
      <c r="G18" s="571">
        <f>SUM(E18:F18)</f>
        <v>82094740.489999995</v>
      </c>
      <c r="H18" s="956">
        <v>403920565.24000001</v>
      </c>
      <c r="I18" s="941"/>
      <c r="J18" s="571">
        <f>SUM(H18:I18)</f>
        <v>403920565.24000001</v>
      </c>
      <c r="K18" s="957">
        <f>H18/B18</f>
        <v>1.0106480278997314</v>
      </c>
      <c r="L18" s="941"/>
      <c r="M18" s="957">
        <f>J18/D18</f>
        <v>1.0106480278997314</v>
      </c>
      <c r="N18" s="958"/>
      <c r="O18" s="959"/>
    </row>
    <row r="19" spans="1:15" ht="12.95" thickBot="1">
      <c r="A19" s="56"/>
      <c r="B19" s="103"/>
      <c r="C19" s="103"/>
      <c r="D19" s="103"/>
      <c r="E19" s="862"/>
      <c r="F19" s="750"/>
      <c r="G19" s="750"/>
      <c r="H19" s="750"/>
      <c r="I19" s="750"/>
      <c r="J19" s="103"/>
      <c r="K19" s="126"/>
      <c r="L19" s="103"/>
      <c r="M19" s="127"/>
      <c r="N19" s="291"/>
      <c r="O19" s="291"/>
    </row>
    <row r="20" spans="1:15" s="83" customFormat="1" ht="27.75" customHeight="1" thickBot="1">
      <c r="A20" s="128" t="s">
        <v>414</v>
      </c>
      <c r="B20" s="129">
        <f t="shared" ref="B20:E20" si="7">SUM(B16,B18)</f>
        <v>408921967</v>
      </c>
      <c r="C20" s="130"/>
      <c r="D20" s="129">
        <f t="shared" si="7"/>
        <v>408921967</v>
      </c>
      <c r="E20" s="572">
        <f t="shared" si="7"/>
        <v>82876628.519999996</v>
      </c>
      <c r="F20" s="751"/>
      <c r="G20" s="752">
        <f>SUM(G16,G18)</f>
        <v>82876628.519999996</v>
      </c>
      <c r="H20" s="752">
        <f>SUM(H18,H16)</f>
        <v>407065443.97000003</v>
      </c>
      <c r="I20" s="751"/>
      <c r="J20" s="572">
        <f>SUM(I20+H20)</f>
        <v>407065443.97000003</v>
      </c>
      <c r="K20" s="667">
        <f>H20/B20</f>
        <v>0.99545995769408013</v>
      </c>
      <c r="L20" s="130"/>
      <c r="M20" s="131">
        <f>J20/D20</f>
        <v>0.99545995769408013</v>
      </c>
      <c r="N20" s="665"/>
      <c r="O20" s="666"/>
    </row>
    <row r="21" spans="1:15" s="132" customFormat="1" ht="12.95" thickBot="1">
      <c r="A21" s="56"/>
      <c r="B21" s="103"/>
      <c r="C21" s="103"/>
      <c r="D21" s="103"/>
      <c r="E21" s="103"/>
      <c r="F21" s="750"/>
      <c r="G21" s="750"/>
      <c r="H21" s="750"/>
      <c r="I21" s="750"/>
      <c r="J21" s="103"/>
      <c r="K21" s="126"/>
      <c r="L21" s="103"/>
      <c r="M21" s="127"/>
    </row>
    <row r="22" spans="1:15" s="132" customFormat="1">
      <c r="A22" s="133" t="s">
        <v>415</v>
      </c>
      <c r="B22" s="134"/>
      <c r="C22" s="134"/>
      <c r="D22" s="134"/>
      <c r="E22" s="134"/>
      <c r="F22" s="753"/>
      <c r="G22" s="753"/>
      <c r="H22" s="753"/>
      <c r="I22" s="753"/>
      <c r="J22" s="134"/>
      <c r="K22" s="134"/>
      <c r="L22" s="134"/>
      <c r="M22" s="134"/>
    </row>
    <row r="23" spans="1:15" s="132" customFormat="1" ht="15.75" customHeight="1">
      <c r="A23" s="135" t="s">
        <v>416</v>
      </c>
      <c r="B23" s="136" t="s">
        <v>417</v>
      </c>
      <c r="C23" s="134"/>
      <c r="D23" s="136"/>
      <c r="E23" s="658">
        <v>4413722</v>
      </c>
      <c r="F23" s="754"/>
      <c r="G23" s="749">
        <f t="shared" ref="G23:G27" si="8">SUM(E23:F23)</f>
        <v>4413722</v>
      </c>
      <c r="H23" s="755">
        <v>21819532</v>
      </c>
      <c r="I23" s="754"/>
      <c r="J23" s="569">
        <f t="shared" ref="J23:J27" si="9">SUM(H23:I23)</f>
        <v>21819532</v>
      </c>
      <c r="K23" s="136"/>
      <c r="L23" s="134"/>
      <c r="M23" s="136"/>
      <c r="O23" s="661"/>
    </row>
    <row r="24" spans="1:15" s="132" customFormat="1">
      <c r="A24" s="133" t="s">
        <v>418</v>
      </c>
      <c r="B24" s="136"/>
      <c r="C24" s="134"/>
      <c r="D24" s="136"/>
      <c r="E24" s="658">
        <v>8797005</v>
      </c>
      <c r="F24" s="754"/>
      <c r="G24" s="749">
        <f t="shared" si="8"/>
        <v>8797005</v>
      </c>
      <c r="H24" s="756">
        <v>41394773.439999998</v>
      </c>
      <c r="I24" s="754"/>
      <c r="J24" s="569">
        <f t="shared" si="9"/>
        <v>41394773.439999998</v>
      </c>
      <c r="K24" s="136"/>
      <c r="L24" s="134"/>
      <c r="M24" s="136"/>
      <c r="O24" s="137"/>
    </row>
    <row r="25" spans="1:15" s="132" customFormat="1">
      <c r="A25" s="133" t="s">
        <v>419</v>
      </c>
      <c r="B25" s="136"/>
      <c r="C25" s="134"/>
      <c r="D25" s="136"/>
      <c r="E25" s="653"/>
      <c r="F25" s="754"/>
      <c r="G25" s="749">
        <f t="shared" si="8"/>
        <v>0</v>
      </c>
      <c r="H25" s="756">
        <v>0</v>
      </c>
      <c r="I25" s="754"/>
      <c r="J25" s="569">
        <f t="shared" si="9"/>
        <v>0</v>
      </c>
      <c r="K25" s="136"/>
      <c r="L25" s="134"/>
      <c r="M25" s="136"/>
      <c r="O25" s="137"/>
    </row>
    <row r="26" spans="1:15" s="132" customFormat="1" ht="15.75" customHeight="1">
      <c r="A26" s="308" t="s">
        <v>420</v>
      </c>
      <c r="B26" s="136"/>
      <c r="C26" s="134"/>
      <c r="D26" s="136"/>
      <c r="E26" s="653"/>
      <c r="F26" s="754"/>
      <c r="G26" s="749">
        <f t="shared" si="8"/>
        <v>0</v>
      </c>
      <c r="H26" s="756">
        <v>0</v>
      </c>
      <c r="I26" s="754"/>
      <c r="J26" s="569">
        <f t="shared" si="9"/>
        <v>0</v>
      </c>
      <c r="K26" s="136"/>
      <c r="L26" s="134"/>
      <c r="M26" s="136"/>
      <c r="O26" s="137"/>
    </row>
    <row r="27" spans="1:15" s="132" customFormat="1">
      <c r="A27" s="139" t="s">
        <v>421</v>
      </c>
      <c r="B27" s="136"/>
      <c r="C27" s="134"/>
      <c r="D27" s="136"/>
      <c r="E27" s="653"/>
      <c r="F27" s="754"/>
      <c r="G27" s="749">
        <f t="shared" si="8"/>
        <v>0</v>
      </c>
      <c r="H27" s="756">
        <v>0</v>
      </c>
      <c r="I27" s="754"/>
      <c r="J27" s="569">
        <f t="shared" si="9"/>
        <v>0</v>
      </c>
      <c r="K27" s="136"/>
      <c r="L27" s="134"/>
      <c r="M27" s="136"/>
      <c r="O27" s="137"/>
    </row>
    <row r="28" spans="1:15" s="132" customFormat="1" ht="13.5" thickBot="1">
      <c r="A28" s="138" t="s">
        <v>422</v>
      </c>
      <c r="B28" s="136"/>
      <c r="C28" s="134"/>
      <c r="D28" s="136"/>
      <c r="E28" s="659">
        <f>SUM(E23:E27)</f>
        <v>13210727</v>
      </c>
      <c r="F28" s="754"/>
      <c r="G28" s="757">
        <f>SUM(G23:G27)</f>
        <v>13210727</v>
      </c>
      <c r="H28" s="757">
        <f>SUM(H23:H27)</f>
        <v>63214305.439999998</v>
      </c>
      <c r="I28" s="754"/>
      <c r="J28" s="659">
        <f>SUM(J23:J27)</f>
        <v>63214305.439999998</v>
      </c>
      <c r="K28" s="136"/>
      <c r="L28" s="134"/>
      <c r="M28" s="136"/>
      <c r="N28" s="684"/>
      <c r="O28" s="137"/>
    </row>
    <row r="29" spans="1:15" s="132" customFormat="1" ht="12.95" thickBot="1">
      <c r="A29" s="56"/>
      <c r="B29" s="103"/>
      <c r="C29" s="103"/>
      <c r="D29" s="103"/>
      <c r="E29" s="103"/>
      <c r="F29" s="750"/>
      <c r="G29" s="750"/>
      <c r="H29" s="750"/>
      <c r="I29" s="750"/>
      <c r="J29" s="103"/>
      <c r="K29" s="126"/>
      <c r="L29" s="103"/>
      <c r="M29" s="127"/>
    </row>
    <row r="30" spans="1:15" s="132" customFormat="1" ht="12.75" customHeight="1">
      <c r="A30" s="141" t="s">
        <v>31</v>
      </c>
      <c r="B30" s="136"/>
      <c r="C30" s="134"/>
      <c r="D30" s="136"/>
      <c r="E30" s="1002">
        <v>103218</v>
      </c>
      <c r="F30" s="748"/>
      <c r="G30" s="749">
        <f t="shared" ref="G30" si="10">SUM(E30:F30)</f>
        <v>103218</v>
      </c>
      <c r="H30" s="758">
        <v>651510</v>
      </c>
      <c r="I30" s="748"/>
      <c r="J30" s="568">
        <f t="shared" ref="J30" si="11">SUM(H30:I30)</f>
        <v>651510</v>
      </c>
      <c r="K30" s="136"/>
      <c r="L30" s="134"/>
      <c r="M30" s="136"/>
      <c r="N30" s="1001"/>
    </row>
    <row r="31" spans="1:15">
      <c r="A31" s="291"/>
      <c r="B31" s="291"/>
      <c r="C31" s="291"/>
      <c r="D31" s="291"/>
      <c r="E31" s="291"/>
      <c r="F31" s="692"/>
      <c r="G31" s="692"/>
      <c r="H31" s="759"/>
      <c r="I31" s="760"/>
      <c r="J31" s="291"/>
      <c r="K31" s="291"/>
      <c r="L31" s="291"/>
      <c r="M31" s="291"/>
      <c r="N31" s="291"/>
      <c r="O31" s="291"/>
    </row>
    <row r="32" spans="1:15">
      <c r="A32" s="1173" t="s">
        <v>423</v>
      </c>
      <c r="B32" s="1173"/>
      <c r="C32" s="1173"/>
      <c r="D32" s="1173"/>
      <c r="E32" s="1173"/>
      <c r="F32" s="1173"/>
      <c r="G32" s="1173"/>
      <c r="H32" s="1173"/>
      <c r="I32" s="1173"/>
      <c r="J32" s="1173"/>
      <c r="K32" s="1173"/>
      <c r="L32" s="1173"/>
      <c r="M32" s="1173"/>
      <c r="N32" s="291"/>
      <c r="O32" s="291"/>
    </row>
    <row r="33" spans="1:16" ht="13.35" customHeight="1">
      <c r="A33" s="1166" t="s">
        <v>424</v>
      </c>
      <c r="B33" s="1166"/>
      <c r="C33" s="1166"/>
      <c r="D33" s="1166"/>
      <c r="E33" s="1166"/>
      <c r="F33" s="1166"/>
      <c r="G33" s="1166"/>
      <c r="H33" s="1166"/>
      <c r="I33" s="1166"/>
      <c r="J33" s="1166"/>
      <c r="K33" s="1166"/>
      <c r="L33" s="1166"/>
      <c r="M33" s="1166"/>
      <c r="N33" s="291"/>
      <c r="O33" s="291"/>
      <c r="P33" s="291"/>
    </row>
    <row r="34" spans="1:16">
      <c r="A34" s="1172" t="s">
        <v>425</v>
      </c>
      <c r="B34" s="1172"/>
      <c r="C34" s="1172"/>
      <c r="D34" s="1172"/>
      <c r="E34" s="1172"/>
      <c r="F34" s="1172"/>
      <c r="G34" s="1172"/>
      <c r="H34" s="1172"/>
      <c r="I34" s="1172"/>
      <c r="J34" s="1172"/>
      <c r="K34" s="1172"/>
      <c r="L34" s="1172"/>
      <c r="M34" s="1172"/>
      <c r="N34" s="291"/>
      <c r="O34" s="291"/>
      <c r="P34" s="291"/>
    </row>
    <row r="35" spans="1:16">
      <c r="A35" s="1165" t="s">
        <v>426</v>
      </c>
      <c r="B35" s="1165"/>
      <c r="C35" s="1165"/>
      <c r="D35" s="1165"/>
      <c r="E35" s="1165"/>
      <c r="F35" s="1165"/>
      <c r="G35" s="1165"/>
      <c r="H35" s="1165"/>
      <c r="I35" s="1165"/>
      <c r="J35" s="1165"/>
      <c r="K35" s="1165"/>
      <c r="L35" s="1165"/>
      <c r="M35" s="1165"/>
      <c r="N35" s="291"/>
      <c r="O35" s="291"/>
      <c r="P35" s="291"/>
    </row>
    <row r="36" spans="1:16" s="291" customFormat="1">
      <c r="A36" s="1165" t="s">
        <v>427</v>
      </c>
      <c r="B36" s="1165"/>
      <c r="C36" s="1165"/>
      <c r="D36" s="1165"/>
      <c r="E36" s="1165"/>
      <c r="F36" s="1165"/>
      <c r="G36" s="1165"/>
      <c r="H36" s="1165"/>
      <c r="I36" s="1165"/>
      <c r="J36" s="1165"/>
      <c r="K36" s="1165"/>
      <c r="L36" s="1165"/>
      <c r="M36" s="1165"/>
    </row>
    <row r="37" spans="1:16" ht="12.95">
      <c r="A37" s="1021" t="s">
        <v>428</v>
      </c>
      <c r="B37" s="48"/>
      <c r="C37" s="48"/>
      <c r="D37" s="48"/>
      <c r="E37" s="48"/>
      <c r="F37" s="48"/>
      <c r="G37" s="48"/>
      <c r="H37" s="48"/>
      <c r="I37" s="48"/>
      <c r="J37" s="48"/>
      <c r="K37" s="291"/>
      <c r="L37" s="291"/>
      <c r="M37" s="291"/>
      <c r="N37" s="291"/>
      <c r="O37" s="291"/>
      <c r="P37" s="291"/>
    </row>
    <row r="38" spans="1:16">
      <c r="A38" s="291"/>
      <c r="B38" s="291"/>
      <c r="C38" s="291"/>
      <c r="D38" s="291"/>
      <c r="E38" s="291"/>
      <c r="F38" s="291"/>
      <c r="G38" s="291"/>
      <c r="H38" s="291"/>
      <c r="I38" s="291"/>
      <c r="J38" s="291"/>
      <c r="K38" s="291"/>
      <c r="L38" s="291"/>
      <c r="M38" s="291"/>
      <c r="N38" s="291"/>
      <c r="O38" s="291"/>
      <c r="P38" s="291"/>
    </row>
    <row r="39" spans="1:16" hidden="1">
      <c r="A39" s="291"/>
      <c r="B39" s="143">
        <v>0.9</v>
      </c>
      <c r="C39" s="143">
        <v>0.1</v>
      </c>
      <c r="D39" s="291"/>
      <c r="E39" s="291"/>
      <c r="F39" s="291"/>
      <c r="G39" s="291"/>
      <c r="H39" s="291"/>
      <c r="I39" s="291"/>
      <c r="J39" s="291"/>
      <c r="K39" s="291"/>
      <c r="L39" s="291"/>
      <c r="M39" s="291"/>
      <c r="N39" s="291"/>
      <c r="O39" s="291"/>
      <c r="P39" s="291"/>
    </row>
    <row r="40" spans="1:16">
      <c r="A40" s="291"/>
      <c r="B40" s="291"/>
      <c r="C40" s="291"/>
      <c r="D40" s="291"/>
      <c r="E40" s="291"/>
      <c r="F40" s="291"/>
      <c r="G40" s="291"/>
      <c r="H40" s="291"/>
      <c r="I40" s="291"/>
      <c r="J40" s="291"/>
      <c r="K40" s="291"/>
      <c r="L40" s="291"/>
      <c r="M40" s="291"/>
      <c r="N40" s="291"/>
      <c r="O40" s="291"/>
      <c r="P40" s="291"/>
    </row>
    <row r="41" spans="1:16">
      <c r="A41" s="291"/>
      <c r="B41" s="291"/>
      <c r="C41" s="291"/>
      <c r="D41" s="291"/>
      <c r="E41" s="291"/>
      <c r="F41" s="291"/>
      <c r="G41" s="291"/>
      <c r="H41" s="291"/>
      <c r="I41" s="291"/>
      <c r="J41" s="291"/>
      <c r="K41" s="291"/>
      <c r="L41" s="291"/>
      <c r="M41" s="291"/>
      <c r="N41" s="291"/>
      <c r="O41" s="291"/>
      <c r="P41" s="291"/>
    </row>
    <row r="42" spans="1:16">
      <c r="A42" s="291"/>
      <c r="B42" s="291"/>
      <c r="C42" s="291"/>
      <c r="D42" s="291"/>
      <c r="E42" s="291"/>
      <c r="F42" s="291"/>
      <c r="G42" s="291"/>
      <c r="H42" s="291"/>
      <c r="I42" s="291"/>
      <c r="J42" s="291"/>
      <c r="K42" s="291"/>
      <c r="L42" s="291"/>
      <c r="M42" s="291"/>
      <c r="N42" s="291"/>
      <c r="O42" s="291"/>
      <c r="P42" s="291"/>
    </row>
  </sheetData>
  <mergeCells count="12">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1"/>
  <sheetViews>
    <sheetView topLeftCell="H1" zoomScaleNormal="100" zoomScaleSheetLayoutView="100" workbookViewId="0">
      <selection activeCell="K14" sqref="K14"/>
    </sheetView>
  </sheetViews>
  <sheetFormatPr defaultColWidth="9.42578125" defaultRowHeight="12.6"/>
  <cols>
    <col min="1" max="1" width="22.7109375" style="48" customWidth="1"/>
    <col min="2" max="2" width="12.42578125" style="48" customWidth="1"/>
    <col min="3" max="3" width="8.5703125" style="48" customWidth="1"/>
    <col min="4" max="4" width="15.42578125" style="48" customWidth="1"/>
    <col min="5" max="5" width="18.140625" style="48" customWidth="1"/>
    <col min="6" max="6" width="15.42578125" style="48" customWidth="1"/>
    <col min="7" max="7" width="14.42578125" style="48" customWidth="1"/>
    <col min="8" max="8" width="14.5703125" style="48" customWidth="1"/>
    <col min="9" max="9" width="12.5703125" style="48" customWidth="1"/>
    <col min="10" max="10" width="13.5703125" style="82" customWidth="1"/>
    <col min="11" max="12" width="13.5703125" style="48" customWidth="1"/>
    <col min="13" max="13" width="14.5703125" style="48" customWidth="1"/>
    <col min="14" max="14" width="13.5703125" style="48" customWidth="1"/>
    <col min="15" max="15" width="18.5703125" style="48" customWidth="1"/>
    <col min="16" max="16" width="13.5703125" style="48" customWidth="1"/>
    <col min="17" max="17" width="10.5703125" style="48" customWidth="1"/>
    <col min="18" max="18" width="17.5703125" style="48" customWidth="1"/>
    <col min="19" max="19" width="9.5703125" style="48" customWidth="1"/>
    <col min="20" max="20" width="15.5703125" style="48" customWidth="1"/>
    <col min="21" max="21" width="11.42578125" style="48" bestFit="1" customWidth="1"/>
    <col min="22" max="22" width="11" style="48" bestFit="1" customWidth="1"/>
    <col min="23" max="23" width="15.5703125" style="48" customWidth="1"/>
    <col min="24" max="24" width="17.5703125" style="48" customWidth="1"/>
    <col min="25" max="25" width="14.5703125" style="48" customWidth="1"/>
    <col min="26" max="26" width="10.42578125" style="48" customWidth="1"/>
    <col min="27" max="16384" width="9.42578125" style="48"/>
  </cols>
  <sheetData>
    <row r="1" spans="1:28" ht="15.6">
      <c r="A1" s="1197" t="s">
        <v>429</v>
      </c>
      <c r="B1" s="1198"/>
      <c r="C1" s="1198"/>
      <c r="D1" s="1198"/>
      <c r="E1" s="1198"/>
      <c r="F1" s="1198"/>
      <c r="G1" s="1198"/>
      <c r="H1" s="1198"/>
      <c r="I1" s="1198"/>
      <c r="J1" s="1198"/>
      <c r="K1" s="1198"/>
      <c r="L1" s="1198"/>
      <c r="M1" s="1198"/>
      <c r="N1" s="1198"/>
      <c r="O1" s="1198"/>
      <c r="P1" s="1198"/>
      <c r="Q1" s="1198"/>
      <c r="R1" s="1198"/>
      <c r="S1" s="1198"/>
      <c r="T1" s="1198"/>
      <c r="U1" s="1198"/>
      <c r="V1" s="1198"/>
      <c r="W1" s="1198"/>
      <c r="X1" s="1198"/>
      <c r="Y1" s="1199"/>
    </row>
    <row r="2" spans="1:28" ht="15.6">
      <c r="A2" s="1200" t="s">
        <v>1</v>
      </c>
      <c r="B2" s="1201"/>
      <c r="C2" s="1201"/>
      <c r="D2" s="1201"/>
      <c r="E2" s="1201"/>
      <c r="F2" s="1201"/>
      <c r="G2" s="1201"/>
      <c r="H2" s="1201"/>
      <c r="I2" s="1201"/>
      <c r="J2" s="1201"/>
      <c r="K2" s="1201"/>
      <c r="L2" s="1201"/>
      <c r="M2" s="1201"/>
      <c r="N2" s="1201"/>
      <c r="O2" s="1201"/>
      <c r="P2" s="1201"/>
      <c r="Q2" s="1201"/>
      <c r="R2" s="1201"/>
      <c r="S2" s="1201"/>
      <c r="T2" s="1201"/>
      <c r="U2" s="1201"/>
      <c r="V2" s="1201"/>
      <c r="W2" s="1201"/>
      <c r="X2" s="1201"/>
      <c r="Y2" s="1202"/>
    </row>
    <row r="3" spans="1:28" ht="15.95" thickBot="1">
      <c r="A3" s="1089" t="str">
        <f>'CARE Table 1'!A3:M3</f>
        <v>Through August 2021</v>
      </c>
      <c r="B3" s="1089"/>
      <c r="C3" s="1089"/>
      <c r="D3" s="1089"/>
      <c r="E3" s="1089"/>
      <c r="F3" s="1089"/>
      <c r="G3" s="1089"/>
      <c r="H3" s="1089"/>
      <c r="I3" s="1089"/>
      <c r="J3" s="1089"/>
      <c r="K3" s="1089"/>
      <c r="L3" s="1089"/>
      <c r="M3" s="1089"/>
      <c r="N3" s="1089"/>
      <c r="O3" s="1089"/>
      <c r="P3" s="1089"/>
      <c r="Q3" s="1089"/>
      <c r="R3" s="1089"/>
      <c r="S3" s="1089"/>
      <c r="T3" s="1089"/>
      <c r="U3" s="1089"/>
      <c r="V3" s="1089"/>
      <c r="W3" s="1089"/>
      <c r="X3" s="1089"/>
      <c r="Y3" s="1203"/>
    </row>
    <row r="4" spans="1:28" ht="15.75" customHeight="1" thickBot="1">
      <c r="A4" s="1204">
        <v>2021</v>
      </c>
      <c r="B4" s="1207" t="s">
        <v>430</v>
      </c>
      <c r="C4" s="1208"/>
      <c r="D4" s="1208"/>
      <c r="E4" s="1208"/>
      <c r="F4" s="1208"/>
      <c r="G4" s="1208"/>
      <c r="H4" s="1208"/>
      <c r="I4" s="1208"/>
      <c r="J4" s="1208"/>
      <c r="K4" s="1209"/>
      <c r="L4" s="1210" t="s">
        <v>431</v>
      </c>
      <c r="M4" s="1211"/>
      <c r="N4" s="1211"/>
      <c r="O4" s="1212"/>
      <c r="P4" s="1193" t="s">
        <v>432</v>
      </c>
      <c r="Q4" s="1194"/>
      <c r="R4" s="1194"/>
      <c r="S4" s="1194"/>
      <c r="T4" s="1194"/>
      <c r="U4" s="1213" t="s">
        <v>433</v>
      </c>
      <c r="V4" s="1214"/>
      <c r="W4" s="1215" t="s">
        <v>434</v>
      </c>
      <c r="X4" s="1182" t="s">
        <v>435</v>
      </c>
      <c r="Y4" s="1190" t="s">
        <v>436</v>
      </c>
    </row>
    <row r="5" spans="1:28" ht="15" customHeight="1">
      <c r="A5" s="1205"/>
      <c r="B5" s="1186" t="s">
        <v>437</v>
      </c>
      <c r="C5" s="1180"/>
      <c r="D5" s="1180"/>
      <c r="E5" s="1184"/>
      <c r="F5" s="1193" t="s">
        <v>438</v>
      </c>
      <c r="G5" s="1194"/>
      <c r="H5" s="1194"/>
      <c r="I5" s="1194"/>
      <c r="J5" s="1195"/>
      <c r="K5" s="1194" t="s">
        <v>439</v>
      </c>
      <c r="L5" s="1186" t="s">
        <v>440</v>
      </c>
      <c r="M5" s="1180" t="s">
        <v>441</v>
      </c>
      <c r="N5" s="1180" t="s">
        <v>442</v>
      </c>
      <c r="O5" s="1190" t="s">
        <v>443</v>
      </c>
      <c r="P5" s="1186" t="s">
        <v>444</v>
      </c>
      <c r="Q5" s="1180" t="s">
        <v>445</v>
      </c>
      <c r="R5" s="1180" t="s">
        <v>446</v>
      </c>
      <c r="S5" s="1182" t="s">
        <v>447</v>
      </c>
      <c r="T5" s="1184" t="s">
        <v>448</v>
      </c>
      <c r="U5" s="1186" t="s">
        <v>449</v>
      </c>
      <c r="V5" s="1188" t="s">
        <v>450</v>
      </c>
      <c r="W5" s="1216"/>
      <c r="X5" s="1218"/>
      <c r="Y5" s="1191"/>
    </row>
    <row r="6" spans="1:28" ht="47.25" customHeight="1" thickBot="1">
      <c r="A6" s="1206"/>
      <c r="B6" s="1022" t="s">
        <v>451</v>
      </c>
      <c r="C6" s="1023" t="s">
        <v>452</v>
      </c>
      <c r="D6" s="1023" t="s">
        <v>453</v>
      </c>
      <c r="E6" s="1025" t="s">
        <v>454</v>
      </c>
      <c r="F6" s="1022" t="s">
        <v>455</v>
      </c>
      <c r="G6" s="1023" t="s">
        <v>456</v>
      </c>
      <c r="H6" s="1023" t="s">
        <v>457</v>
      </c>
      <c r="I6" s="144" t="s">
        <v>458</v>
      </c>
      <c r="J6" s="1025" t="s">
        <v>459</v>
      </c>
      <c r="K6" s="1196"/>
      <c r="L6" s="1187"/>
      <c r="M6" s="1181"/>
      <c r="N6" s="1181"/>
      <c r="O6" s="1192"/>
      <c r="P6" s="1187"/>
      <c r="Q6" s="1181"/>
      <c r="R6" s="1181"/>
      <c r="S6" s="1183"/>
      <c r="T6" s="1185"/>
      <c r="U6" s="1187"/>
      <c r="V6" s="1189"/>
      <c r="W6" s="1217"/>
      <c r="X6" s="1219"/>
      <c r="Y6" s="1192"/>
    </row>
    <row r="7" spans="1:28" ht="15.6">
      <c r="A7" s="597" t="s">
        <v>331</v>
      </c>
      <c r="B7" s="598">
        <v>1852</v>
      </c>
      <c r="C7" s="599">
        <v>171</v>
      </c>
      <c r="D7" s="599">
        <v>0</v>
      </c>
      <c r="E7" s="600">
        <f t="shared" ref="E7:E13" si="0">SUM(B7:D7)</f>
        <v>2023</v>
      </c>
      <c r="F7" s="598">
        <v>6679</v>
      </c>
      <c r="G7" s="599">
        <v>1492</v>
      </c>
      <c r="H7" s="599">
        <v>2896</v>
      </c>
      <c r="I7" s="601">
        <v>41</v>
      </c>
      <c r="J7" s="600">
        <f t="shared" ref="J7:J14" si="1">SUM(F7:I7)</f>
        <v>11108</v>
      </c>
      <c r="K7" s="595">
        <f>J7+E7</f>
        <v>13131</v>
      </c>
      <c r="L7" s="598">
        <v>29527</v>
      </c>
      <c r="M7" s="599">
        <v>34858</v>
      </c>
      <c r="N7" s="589">
        <v>0</v>
      </c>
      <c r="O7" s="602">
        <f t="shared" ref="O7:O13" si="2">SUM(L7:N7)</f>
        <v>64385</v>
      </c>
      <c r="P7" s="588">
        <v>2</v>
      </c>
      <c r="Q7" s="589">
        <v>0</v>
      </c>
      <c r="R7" s="589">
        <v>1</v>
      </c>
      <c r="S7" s="589">
        <f t="shared" ref="S7:S18" si="3">T7-(P7+Q7+R7)</f>
        <v>7637</v>
      </c>
      <c r="T7" s="594">
        <v>7640</v>
      </c>
      <c r="U7" s="588">
        <f t="shared" ref="U7:U16" si="4">O7+K7</f>
        <v>77516</v>
      </c>
      <c r="V7" s="594">
        <f>K7-T7</f>
        <v>5491</v>
      </c>
      <c r="W7" s="586">
        <v>1429550</v>
      </c>
      <c r="X7" s="599">
        <v>1349716</v>
      </c>
      <c r="Y7" s="603">
        <f t="shared" ref="Y7:Y13" si="5">W7/X7</f>
        <v>1.0591487394385188</v>
      </c>
      <c r="Z7" s="296"/>
    </row>
    <row r="8" spans="1:28" ht="15.6">
      <c r="A8" s="604" t="s">
        <v>332</v>
      </c>
      <c r="B8" s="605">
        <v>1596</v>
      </c>
      <c r="C8" s="606">
        <v>503</v>
      </c>
      <c r="D8" s="606">
        <v>0</v>
      </c>
      <c r="E8" s="600">
        <f t="shared" si="0"/>
        <v>2099</v>
      </c>
      <c r="F8" s="739">
        <v>6454</v>
      </c>
      <c r="G8" s="740">
        <v>3364</v>
      </c>
      <c r="H8" s="740">
        <v>2960</v>
      </c>
      <c r="I8" s="741">
        <v>64</v>
      </c>
      <c r="J8" s="600">
        <f>SUM(F8:I8)</f>
        <v>12842</v>
      </c>
      <c r="K8" s="595">
        <f t="shared" ref="K8:K14" si="6">J8+E8</f>
        <v>14941</v>
      </c>
      <c r="L8" s="605">
        <v>27441</v>
      </c>
      <c r="M8" s="606">
        <v>32610</v>
      </c>
      <c r="N8" s="589">
        <v>0</v>
      </c>
      <c r="O8" s="602">
        <f t="shared" si="2"/>
        <v>60051</v>
      </c>
      <c r="P8" s="590">
        <v>0</v>
      </c>
      <c r="Q8" s="591">
        <v>0</v>
      </c>
      <c r="R8" s="591">
        <v>0</v>
      </c>
      <c r="S8" s="589">
        <f>T8-(P8+Q8+R8)</f>
        <v>11087</v>
      </c>
      <c r="T8" s="594">
        <v>11087</v>
      </c>
      <c r="U8" s="588">
        <f t="shared" si="4"/>
        <v>74992</v>
      </c>
      <c r="V8" s="594">
        <f>K8-T8</f>
        <v>3854</v>
      </c>
      <c r="W8" s="586">
        <v>1433404</v>
      </c>
      <c r="X8" s="599">
        <v>1349716</v>
      </c>
      <c r="Y8" s="603">
        <f t="shared" si="5"/>
        <v>1.062004154948152</v>
      </c>
    </row>
    <row r="9" spans="1:28" ht="15.6">
      <c r="A9" s="790" t="s">
        <v>333</v>
      </c>
      <c r="B9" s="605">
        <v>1694</v>
      </c>
      <c r="C9" s="606">
        <v>1941</v>
      </c>
      <c r="D9" s="606">
        <v>0</v>
      </c>
      <c r="E9" s="600">
        <f t="shared" si="0"/>
        <v>3635</v>
      </c>
      <c r="F9" s="739">
        <v>6862</v>
      </c>
      <c r="G9" s="740">
        <v>6600</v>
      </c>
      <c r="H9" s="740">
        <v>3302</v>
      </c>
      <c r="I9" s="741">
        <v>87</v>
      </c>
      <c r="J9" s="600">
        <f t="shared" si="1"/>
        <v>16851</v>
      </c>
      <c r="K9" s="595">
        <f t="shared" si="6"/>
        <v>20486</v>
      </c>
      <c r="L9" s="605">
        <v>0</v>
      </c>
      <c r="M9" s="606">
        <v>0</v>
      </c>
      <c r="N9" s="589">
        <v>0</v>
      </c>
      <c r="O9" s="602">
        <f t="shared" si="2"/>
        <v>0</v>
      </c>
      <c r="P9" s="590">
        <v>0</v>
      </c>
      <c r="Q9" s="591">
        <v>0</v>
      </c>
      <c r="R9" s="591">
        <v>0</v>
      </c>
      <c r="S9" s="589">
        <f t="shared" si="3"/>
        <v>8135</v>
      </c>
      <c r="T9" s="594">
        <v>8135</v>
      </c>
      <c r="U9" s="588">
        <f t="shared" si="4"/>
        <v>20486</v>
      </c>
      <c r="V9" s="594">
        <f t="shared" ref="V9:V16" si="7">K9-T9</f>
        <v>12351</v>
      </c>
      <c r="W9" s="586">
        <v>1445755</v>
      </c>
      <c r="X9" s="599">
        <v>1349716</v>
      </c>
      <c r="Y9" s="603">
        <f t="shared" si="5"/>
        <v>1.0711549688971607</v>
      </c>
    </row>
    <row r="10" spans="1:28" ht="15.6">
      <c r="A10" s="604" t="s">
        <v>334</v>
      </c>
      <c r="B10" s="605">
        <v>328</v>
      </c>
      <c r="C10" s="606">
        <v>22</v>
      </c>
      <c r="D10" s="606">
        <v>0</v>
      </c>
      <c r="E10" s="600">
        <f t="shared" si="0"/>
        <v>350</v>
      </c>
      <c r="F10" s="739">
        <v>2959</v>
      </c>
      <c r="G10" s="740">
        <v>1574</v>
      </c>
      <c r="H10" s="740">
        <v>2685</v>
      </c>
      <c r="I10" s="741">
        <v>52</v>
      </c>
      <c r="J10" s="600">
        <f t="shared" si="1"/>
        <v>7270</v>
      </c>
      <c r="K10" s="595">
        <f t="shared" si="6"/>
        <v>7620</v>
      </c>
      <c r="L10" s="605">
        <v>0</v>
      </c>
      <c r="M10" s="606">
        <v>0</v>
      </c>
      <c r="N10" s="589">
        <v>0</v>
      </c>
      <c r="O10" s="602">
        <f t="shared" si="2"/>
        <v>0</v>
      </c>
      <c r="P10" s="590">
        <v>0</v>
      </c>
      <c r="Q10" s="591">
        <v>0</v>
      </c>
      <c r="R10" s="591">
        <v>0</v>
      </c>
      <c r="S10" s="589">
        <f t="shared" si="3"/>
        <v>7180</v>
      </c>
      <c r="T10" s="594">
        <v>7180</v>
      </c>
      <c r="U10" s="588">
        <f t="shared" si="4"/>
        <v>7620</v>
      </c>
      <c r="V10" s="594">
        <v>440</v>
      </c>
      <c r="W10" s="586">
        <v>1446195</v>
      </c>
      <c r="X10" s="599">
        <v>1349716</v>
      </c>
      <c r="Y10" s="603">
        <f t="shared" si="5"/>
        <v>1.0714809634026714</v>
      </c>
    </row>
    <row r="11" spans="1:28" ht="15.6">
      <c r="A11" s="604" t="s">
        <v>335</v>
      </c>
      <c r="B11" s="605">
        <v>1950</v>
      </c>
      <c r="C11" s="606">
        <v>7</v>
      </c>
      <c r="D11" s="606">
        <v>0</v>
      </c>
      <c r="E11" s="600">
        <f t="shared" si="0"/>
        <v>1957</v>
      </c>
      <c r="F11" s="739">
        <v>3908</v>
      </c>
      <c r="G11" s="740">
        <v>754</v>
      </c>
      <c r="H11" s="740">
        <v>3543</v>
      </c>
      <c r="I11" s="741">
        <v>55</v>
      </c>
      <c r="J11" s="600">
        <f t="shared" si="1"/>
        <v>8260</v>
      </c>
      <c r="K11" s="595">
        <f t="shared" si="6"/>
        <v>10217</v>
      </c>
      <c r="L11" s="605">
        <v>0</v>
      </c>
      <c r="M11" s="606">
        <v>0</v>
      </c>
      <c r="N11" s="589">
        <v>0</v>
      </c>
      <c r="O11" s="602">
        <f t="shared" si="2"/>
        <v>0</v>
      </c>
      <c r="P11" s="590">
        <v>0</v>
      </c>
      <c r="Q11" s="591">
        <v>0</v>
      </c>
      <c r="R11" s="591">
        <v>0</v>
      </c>
      <c r="S11" s="589">
        <f t="shared" si="3"/>
        <v>6461</v>
      </c>
      <c r="T11" s="594">
        <v>6461</v>
      </c>
      <c r="U11" s="588">
        <f t="shared" si="4"/>
        <v>10217</v>
      </c>
      <c r="V11" s="594">
        <f t="shared" si="7"/>
        <v>3756</v>
      </c>
      <c r="W11" s="586">
        <v>1449951</v>
      </c>
      <c r="X11" s="599">
        <v>1349716</v>
      </c>
      <c r="Y11" s="603">
        <f t="shared" si="5"/>
        <v>1.0742637710451681</v>
      </c>
    </row>
    <row r="12" spans="1:28" ht="15.6">
      <c r="A12" s="790" t="s">
        <v>336</v>
      </c>
      <c r="B12" s="605">
        <v>7557</v>
      </c>
      <c r="C12" s="606">
        <v>10</v>
      </c>
      <c r="D12" s="606">
        <v>0</v>
      </c>
      <c r="E12" s="600">
        <f t="shared" si="0"/>
        <v>7567</v>
      </c>
      <c r="F12" s="739">
        <v>5358</v>
      </c>
      <c r="G12" s="740">
        <v>7089</v>
      </c>
      <c r="H12" s="740">
        <v>9163</v>
      </c>
      <c r="I12" s="741">
        <v>61</v>
      </c>
      <c r="J12" s="600">
        <f t="shared" si="1"/>
        <v>21671</v>
      </c>
      <c r="K12" s="595">
        <f t="shared" si="6"/>
        <v>29238</v>
      </c>
      <c r="L12" s="605">
        <v>0</v>
      </c>
      <c r="M12" s="606">
        <v>0</v>
      </c>
      <c r="N12" s="589">
        <v>0</v>
      </c>
      <c r="O12" s="602">
        <f t="shared" si="2"/>
        <v>0</v>
      </c>
      <c r="P12" s="590">
        <v>0</v>
      </c>
      <c r="Q12" s="591">
        <v>0</v>
      </c>
      <c r="R12" s="591">
        <v>0</v>
      </c>
      <c r="S12" s="589">
        <f t="shared" si="3"/>
        <v>22444</v>
      </c>
      <c r="T12" s="594">
        <v>22444</v>
      </c>
      <c r="U12" s="588">
        <f t="shared" si="4"/>
        <v>29238</v>
      </c>
      <c r="V12" s="594">
        <f t="shared" si="7"/>
        <v>6794</v>
      </c>
      <c r="W12" s="586">
        <v>1456745</v>
      </c>
      <c r="X12" s="599">
        <v>1349716</v>
      </c>
      <c r="Y12" s="603">
        <f t="shared" si="5"/>
        <v>1.079297422568896</v>
      </c>
    </row>
    <row r="13" spans="1:28" ht="15.6">
      <c r="A13" s="604" t="s">
        <v>337</v>
      </c>
      <c r="B13" s="605">
        <v>1955</v>
      </c>
      <c r="C13" s="606">
        <v>11</v>
      </c>
      <c r="D13" s="606">
        <v>0</v>
      </c>
      <c r="E13" s="600">
        <f t="shared" si="0"/>
        <v>1966</v>
      </c>
      <c r="F13" s="739">
        <v>6891</v>
      </c>
      <c r="G13" s="740">
        <v>2554</v>
      </c>
      <c r="H13" s="740">
        <v>6049</v>
      </c>
      <c r="I13" s="741">
        <v>58</v>
      </c>
      <c r="J13" s="600">
        <f t="shared" si="1"/>
        <v>15552</v>
      </c>
      <c r="K13" s="595">
        <f t="shared" si="6"/>
        <v>17518</v>
      </c>
      <c r="L13" s="605">
        <v>2939</v>
      </c>
      <c r="M13" s="606">
        <v>23289</v>
      </c>
      <c r="N13" s="589">
        <v>0</v>
      </c>
      <c r="O13" s="602">
        <f t="shared" si="2"/>
        <v>26228</v>
      </c>
      <c r="P13" s="590">
        <v>0</v>
      </c>
      <c r="Q13" s="591">
        <v>0</v>
      </c>
      <c r="R13" s="591">
        <v>8</v>
      </c>
      <c r="S13" s="589">
        <f t="shared" si="3"/>
        <v>-8219</v>
      </c>
      <c r="T13" s="594">
        <v>-8211</v>
      </c>
      <c r="U13" s="588">
        <f t="shared" si="4"/>
        <v>43746</v>
      </c>
      <c r="V13" s="594">
        <f t="shared" si="7"/>
        <v>25729</v>
      </c>
      <c r="W13" s="586">
        <v>1482474</v>
      </c>
      <c r="X13" s="599">
        <v>1349716</v>
      </c>
      <c r="Y13" s="603">
        <f t="shared" si="5"/>
        <v>1.0983599512786393</v>
      </c>
      <c r="Z13" s="296"/>
      <c r="AB13" s="296"/>
    </row>
    <row r="14" spans="1:28" ht="15.6">
      <c r="A14" s="604" t="s">
        <v>338</v>
      </c>
      <c r="B14" s="605">
        <v>2323</v>
      </c>
      <c r="C14" s="606">
        <v>4</v>
      </c>
      <c r="D14" s="606">
        <v>0</v>
      </c>
      <c r="E14" s="600">
        <f t="shared" ref="E14:E16" si="8">SUM(B14:D14)</f>
        <v>2327</v>
      </c>
      <c r="F14" s="739">
        <v>7230</v>
      </c>
      <c r="G14" s="740">
        <v>4980</v>
      </c>
      <c r="H14" s="740">
        <v>6089</v>
      </c>
      <c r="I14" s="741">
        <v>94</v>
      </c>
      <c r="J14" s="600">
        <f t="shared" si="1"/>
        <v>18393</v>
      </c>
      <c r="K14" s="595">
        <f t="shared" si="6"/>
        <v>20720</v>
      </c>
      <c r="L14" s="605">
        <v>6973</v>
      </c>
      <c r="M14" s="606">
        <v>37495</v>
      </c>
      <c r="N14" s="589">
        <v>0</v>
      </c>
      <c r="O14" s="602">
        <f t="shared" ref="O14:O16" si="9">SUM(L14:N14)</f>
        <v>44468</v>
      </c>
      <c r="P14" s="590">
        <v>0</v>
      </c>
      <c r="Q14" s="591">
        <v>2</v>
      </c>
      <c r="R14" s="591">
        <v>1482</v>
      </c>
      <c r="S14" s="589">
        <v>20958</v>
      </c>
      <c r="T14" s="594">
        <f>SUM(P14:S14)</f>
        <v>22442</v>
      </c>
      <c r="U14" s="588">
        <f t="shared" si="4"/>
        <v>65188</v>
      </c>
      <c r="V14" s="594">
        <f t="shared" si="7"/>
        <v>-1722</v>
      </c>
      <c r="W14" s="586">
        <f>'CARE Table 5'!G21</f>
        <v>1482236</v>
      </c>
      <c r="X14" s="599">
        <v>1349716</v>
      </c>
      <c r="Y14" s="603">
        <f t="shared" ref="Y14:Y16" si="10">W14/X14</f>
        <v>1.0981836178870221</v>
      </c>
    </row>
    <row r="15" spans="1:28" ht="15.6">
      <c r="A15" s="790" t="s">
        <v>339</v>
      </c>
      <c r="B15" s="605"/>
      <c r="C15" s="606"/>
      <c r="D15" s="606"/>
      <c r="E15" s="600">
        <f>SUM(B15:D15)</f>
        <v>0</v>
      </c>
      <c r="F15" s="739"/>
      <c r="G15" s="740"/>
      <c r="H15" s="740"/>
      <c r="I15" s="741"/>
      <c r="J15" s="600">
        <f t="shared" ref="J15" si="11">SUM(F15:I15)</f>
        <v>0</v>
      </c>
      <c r="K15" s="595">
        <f t="shared" ref="K15" si="12">J15+E15</f>
        <v>0</v>
      </c>
      <c r="L15" s="605"/>
      <c r="M15" s="606"/>
      <c r="N15" s="591"/>
      <c r="O15" s="602">
        <f t="shared" si="9"/>
        <v>0</v>
      </c>
      <c r="P15" s="590"/>
      <c r="Q15" s="591"/>
      <c r="R15" s="591"/>
      <c r="S15" s="589">
        <f t="shared" si="3"/>
        <v>0</v>
      </c>
      <c r="T15" s="594"/>
      <c r="U15" s="588">
        <f t="shared" si="4"/>
        <v>0</v>
      </c>
      <c r="V15" s="594">
        <f t="shared" si="7"/>
        <v>0</v>
      </c>
      <c r="W15" s="586"/>
      <c r="X15" s="599">
        <v>1349716</v>
      </c>
      <c r="Y15" s="603">
        <f t="shared" si="10"/>
        <v>0</v>
      </c>
    </row>
    <row r="16" spans="1:28" ht="15.6">
      <c r="A16" s="604" t="s">
        <v>340</v>
      </c>
      <c r="B16" s="605"/>
      <c r="C16" s="606"/>
      <c r="D16" s="606"/>
      <c r="E16" s="600">
        <f t="shared" si="8"/>
        <v>0</v>
      </c>
      <c r="F16" s="739"/>
      <c r="G16" s="740"/>
      <c r="H16" s="740"/>
      <c r="I16" s="741"/>
      <c r="J16" s="600">
        <f t="shared" ref="J16" si="13">SUM(F16:I16)</f>
        <v>0</v>
      </c>
      <c r="K16" s="595">
        <f t="shared" ref="K16" si="14">J16+E16</f>
        <v>0</v>
      </c>
      <c r="L16" s="605"/>
      <c r="M16" s="606"/>
      <c r="N16" s="591"/>
      <c r="O16" s="602">
        <f t="shared" si="9"/>
        <v>0</v>
      </c>
      <c r="P16" s="590"/>
      <c r="Q16" s="591"/>
      <c r="R16" s="591"/>
      <c r="S16" s="589">
        <f t="shared" si="3"/>
        <v>0</v>
      </c>
      <c r="T16" s="594"/>
      <c r="U16" s="588">
        <f t="shared" si="4"/>
        <v>0</v>
      </c>
      <c r="V16" s="594">
        <f t="shared" si="7"/>
        <v>0</v>
      </c>
      <c r="W16" s="586"/>
      <c r="X16" s="599">
        <v>1349716</v>
      </c>
      <c r="Y16" s="603">
        <f t="shared" si="10"/>
        <v>0</v>
      </c>
    </row>
    <row r="17" spans="1:29" ht="15.6">
      <c r="A17" s="604" t="s">
        <v>341</v>
      </c>
      <c r="B17" s="605"/>
      <c r="C17" s="606"/>
      <c r="D17" s="606"/>
      <c r="E17" s="600">
        <f>SUM(B17:D17)</f>
        <v>0</v>
      </c>
      <c r="F17" s="739"/>
      <c r="G17" s="740"/>
      <c r="H17" s="740"/>
      <c r="I17" s="741"/>
      <c r="J17" s="600">
        <f>SUM(F17:I17)</f>
        <v>0</v>
      </c>
      <c r="K17" s="595">
        <f>J17+E17</f>
        <v>0</v>
      </c>
      <c r="L17" s="605"/>
      <c r="M17" s="606"/>
      <c r="N17" s="591"/>
      <c r="O17" s="602">
        <f>SUM(L17:N17)</f>
        <v>0</v>
      </c>
      <c r="P17" s="590"/>
      <c r="Q17" s="591"/>
      <c r="R17" s="591"/>
      <c r="S17" s="589">
        <f t="shared" si="3"/>
        <v>0</v>
      </c>
      <c r="T17" s="594"/>
      <c r="U17" s="588">
        <f>O17+K17</f>
        <v>0</v>
      </c>
      <c r="V17" s="594">
        <f>K17-T17</f>
        <v>0</v>
      </c>
      <c r="W17" s="587"/>
      <c r="X17" s="599">
        <v>1349716</v>
      </c>
      <c r="Y17" s="603">
        <f>W17/X17</f>
        <v>0</v>
      </c>
      <c r="AA17" s="296"/>
      <c r="AC17" s="296"/>
    </row>
    <row r="18" spans="1:29" ht="15.6">
      <c r="A18" s="790" t="s">
        <v>342</v>
      </c>
      <c r="B18" s="607"/>
      <c r="C18" s="608"/>
      <c r="D18" s="608"/>
      <c r="E18" s="600">
        <f>SUM(B18:D18)</f>
        <v>0</v>
      </c>
      <c r="F18" s="742"/>
      <c r="G18" s="743"/>
      <c r="H18" s="743"/>
      <c r="I18" s="744"/>
      <c r="J18" s="600">
        <f>SUM(F18:I18)</f>
        <v>0</v>
      </c>
      <c r="K18" s="595">
        <f>J18+E18</f>
        <v>0</v>
      </c>
      <c r="L18" s="607"/>
      <c r="M18" s="608"/>
      <c r="N18" s="593"/>
      <c r="O18" s="602">
        <f>SUM(L18:N18)</f>
        <v>0</v>
      </c>
      <c r="P18" s="592"/>
      <c r="Q18" s="593"/>
      <c r="R18" s="593"/>
      <c r="S18" s="589">
        <f t="shared" si="3"/>
        <v>0</v>
      </c>
      <c r="T18" s="594"/>
      <c r="U18" s="588">
        <f>O18+K18</f>
        <v>0</v>
      </c>
      <c r="V18" s="594">
        <f>K18-T18</f>
        <v>0</v>
      </c>
      <c r="W18" s="576"/>
      <c r="X18" s="599">
        <v>1349716</v>
      </c>
      <c r="Y18" s="603">
        <f>W18/X18</f>
        <v>0</v>
      </c>
      <c r="AA18" s="296"/>
    </row>
    <row r="19" spans="1:29" ht="15.95" thickBot="1">
      <c r="A19" s="145" t="s">
        <v>460</v>
      </c>
      <c r="B19" s="146">
        <f>SUM(B7:B18)</f>
        <v>19255</v>
      </c>
      <c r="C19" s="146">
        <f t="shared" ref="C19:V19" si="15">SUM(C7:C18)</f>
        <v>2669</v>
      </c>
      <c r="D19" s="146">
        <f t="shared" si="15"/>
        <v>0</v>
      </c>
      <c r="E19" s="146">
        <f t="shared" si="15"/>
        <v>21924</v>
      </c>
      <c r="F19" s="745">
        <f t="shared" si="15"/>
        <v>46341</v>
      </c>
      <c r="G19" s="745">
        <f t="shared" si="15"/>
        <v>28407</v>
      </c>
      <c r="H19" s="745">
        <f t="shared" si="15"/>
        <v>36687</v>
      </c>
      <c r="I19" s="745">
        <f t="shared" si="15"/>
        <v>512</v>
      </c>
      <c r="J19" s="146">
        <f t="shared" si="15"/>
        <v>111947</v>
      </c>
      <c r="K19" s="146">
        <f t="shared" si="15"/>
        <v>133871</v>
      </c>
      <c r="L19" s="146">
        <f t="shared" si="15"/>
        <v>66880</v>
      </c>
      <c r="M19" s="146">
        <f t="shared" si="15"/>
        <v>128252</v>
      </c>
      <c r="N19" s="146">
        <f t="shared" si="15"/>
        <v>0</v>
      </c>
      <c r="O19" s="146">
        <f t="shared" si="15"/>
        <v>195132</v>
      </c>
      <c r="P19" s="146">
        <f t="shared" si="15"/>
        <v>2</v>
      </c>
      <c r="Q19" s="146">
        <f t="shared" si="15"/>
        <v>2</v>
      </c>
      <c r="R19" s="147">
        <f t="shared" si="15"/>
        <v>1491</v>
      </c>
      <c r="S19" s="146">
        <f t="shared" si="15"/>
        <v>75683</v>
      </c>
      <c r="T19" s="146">
        <f t="shared" si="15"/>
        <v>77178</v>
      </c>
      <c r="U19" s="148">
        <f t="shared" si="15"/>
        <v>329003</v>
      </c>
      <c r="V19" s="149">
        <f t="shared" si="15"/>
        <v>56693</v>
      </c>
      <c r="W19" s="147">
        <f>LOOKUP(9.99E+307,W7:W18)</f>
        <v>1482236</v>
      </c>
      <c r="X19" s="147">
        <f>LOOKUP(9.99E+307,X7:X18)</f>
        <v>1349716</v>
      </c>
      <c r="Y19" s="150">
        <f>W19/X19</f>
        <v>1.0981836178870221</v>
      </c>
    </row>
    <row r="20" spans="1:29" ht="14.1">
      <c r="A20" s="151"/>
      <c r="B20" s="152"/>
      <c r="C20" s="152"/>
      <c r="D20" s="152"/>
      <c r="E20" s="152"/>
      <c r="F20" s="746"/>
      <c r="G20" s="746"/>
      <c r="H20" s="746"/>
      <c r="I20" s="746"/>
      <c r="J20" s="153"/>
      <c r="K20" s="152"/>
      <c r="L20" s="152"/>
      <c r="M20" s="152"/>
      <c r="N20" s="152"/>
      <c r="O20" s="152"/>
      <c r="P20" s="154"/>
      <c r="Q20" s="154"/>
      <c r="R20" s="154"/>
      <c r="S20" s="154"/>
      <c r="T20" s="154"/>
      <c r="U20" s="154"/>
      <c r="V20" s="291"/>
      <c r="W20" s="154"/>
      <c r="X20" s="291"/>
      <c r="Y20" s="291"/>
    </row>
    <row r="21" spans="1:29" ht="14.1">
      <c r="A21" s="151"/>
      <c r="B21" s="152"/>
      <c r="C21" s="152"/>
      <c r="D21" s="152"/>
      <c r="E21" s="152"/>
      <c r="F21" s="746"/>
      <c r="G21" s="746"/>
      <c r="H21" s="746"/>
      <c r="I21" s="746"/>
      <c r="J21" s="153"/>
      <c r="K21" s="152"/>
      <c r="L21" s="152"/>
      <c r="M21" s="152"/>
      <c r="N21" s="152"/>
      <c r="O21" s="152"/>
      <c r="P21" s="154"/>
      <c r="Q21" s="154"/>
      <c r="R21" s="154"/>
      <c r="S21" s="154"/>
      <c r="T21" s="154"/>
      <c r="U21" s="154"/>
      <c r="V21" s="291"/>
      <c r="W21" s="152"/>
      <c r="X21" s="291"/>
      <c r="Y21" s="291"/>
    </row>
    <row r="22" spans="1:29" ht="18.600000000000001">
      <c r="A22" s="155" t="s">
        <v>461</v>
      </c>
      <c r="B22" s="156"/>
      <c r="C22" s="156"/>
      <c r="D22" s="156"/>
      <c r="E22" s="156"/>
      <c r="F22" s="747"/>
      <c r="G22" s="747"/>
      <c r="H22" s="747"/>
      <c r="I22" s="747"/>
      <c r="J22" s="156"/>
      <c r="K22" s="156"/>
      <c r="L22" s="156"/>
      <c r="M22" s="156"/>
      <c r="N22" s="156"/>
      <c r="O22" s="156"/>
      <c r="P22" s="156"/>
      <c r="Q22" s="156"/>
      <c r="R22" s="156"/>
      <c r="S22" s="157"/>
      <c r="T22" s="157"/>
      <c r="U22" s="156"/>
      <c r="V22" s="158"/>
      <c r="W22" s="573"/>
      <c r="X22" s="159"/>
      <c r="Y22" s="159"/>
    </row>
    <row r="23" spans="1:29" ht="18.600000000000001">
      <c r="A23" s="155" t="s">
        <v>462</v>
      </c>
      <c r="B23" s="156"/>
      <c r="C23" s="156"/>
      <c r="D23" s="156"/>
      <c r="E23" s="156"/>
      <c r="F23" s="747"/>
      <c r="G23" s="747"/>
      <c r="H23" s="747"/>
      <c r="I23" s="747"/>
      <c r="J23" s="156"/>
      <c r="K23" s="156"/>
      <c r="L23" s="156"/>
      <c r="M23" s="156"/>
      <c r="N23" s="156"/>
      <c r="O23" s="156"/>
      <c r="P23" s="156"/>
      <c r="Q23" s="156"/>
      <c r="R23" s="156"/>
      <c r="S23" s="156"/>
      <c r="T23" s="156"/>
      <c r="U23" s="156"/>
      <c r="V23" s="159"/>
      <c r="W23" s="573"/>
      <c r="X23" s="159"/>
      <c r="Y23" s="573"/>
      <c r="Z23" s="575"/>
    </row>
    <row r="24" spans="1:29" ht="18.600000000000001">
      <c r="A24" s="155" t="s">
        <v>463</v>
      </c>
      <c r="B24" s="156"/>
      <c r="C24" s="156"/>
      <c r="D24" s="156"/>
      <c r="E24" s="156"/>
      <c r="F24" s="747"/>
      <c r="G24" s="747"/>
      <c r="H24" s="747"/>
      <c r="I24" s="747"/>
      <c r="J24" s="156"/>
      <c r="K24" s="156"/>
      <c r="L24" s="156"/>
      <c r="M24" s="156"/>
      <c r="N24" s="156"/>
      <c r="O24" s="156"/>
      <c r="P24" s="156"/>
      <c r="Q24" s="156"/>
      <c r="R24" s="156"/>
      <c r="S24" s="156"/>
      <c r="T24" s="156"/>
      <c r="U24" s="156"/>
      <c r="V24" s="159"/>
      <c r="W24" s="574"/>
      <c r="X24" s="159"/>
      <c r="Y24" s="159"/>
    </row>
    <row r="25" spans="1:29" ht="18.600000000000001">
      <c r="A25" s="1174" t="s">
        <v>464</v>
      </c>
      <c r="B25" s="1174"/>
      <c r="C25" s="1174"/>
      <c r="D25" s="1174"/>
      <c r="E25" s="1174"/>
      <c r="F25" s="1175"/>
      <c r="G25" s="1175"/>
      <c r="H25" s="1175"/>
      <c r="I25" s="1175"/>
      <c r="J25" s="1174"/>
      <c r="K25" s="1174"/>
      <c r="L25" s="1174"/>
      <c r="M25" s="1174"/>
      <c r="N25" s="1174"/>
      <c r="O25" s="1174"/>
      <c r="P25" s="1174"/>
      <c r="Q25" s="1174"/>
      <c r="R25" s="1174"/>
      <c r="S25" s="1174"/>
      <c r="T25" s="1174"/>
      <c r="U25" s="1174"/>
      <c r="V25" s="1174"/>
      <c r="W25" s="1174"/>
      <c r="X25" s="1174"/>
      <c r="Y25" s="1174"/>
    </row>
    <row r="26" spans="1:29" s="49" customFormat="1" ht="18.600000000000001">
      <c r="A26" s="1174" t="s">
        <v>465</v>
      </c>
      <c r="B26" s="1174"/>
      <c r="C26" s="1174"/>
      <c r="D26" s="1174"/>
      <c r="E26" s="1174"/>
      <c r="F26" s="1175"/>
      <c r="G26" s="1175"/>
      <c r="H26" s="1175"/>
      <c r="I26" s="1175"/>
      <c r="J26" s="1174"/>
      <c r="K26" s="1174"/>
      <c r="L26" s="1174"/>
      <c r="M26" s="1174"/>
      <c r="N26" s="1174"/>
      <c r="O26" s="1174"/>
      <c r="P26" s="1174"/>
      <c r="Q26" s="1174"/>
      <c r="R26" s="1174"/>
      <c r="S26" s="1174"/>
      <c r="T26" s="1174"/>
      <c r="U26" s="1174"/>
      <c r="V26" s="1174"/>
      <c r="W26" s="1174"/>
      <c r="X26" s="1174"/>
      <c r="Y26" s="1174"/>
    </row>
    <row r="27" spans="1:29" ht="30.75" customHeight="1">
      <c r="A27" s="1176"/>
      <c r="B27" s="1176"/>
      <c r="C27" s="1176"/>
      <c r="D27" s="1176"/>
      <c r="E27" s="1176"/>
      <c r="F27" s="1177"/>
      <c r="G27" s="1177"/>
      <c r="H27" s="1177"/>
      <c r="I27" s="1177"/>
      <c r="J27" s="1176"/>
      <c r="K27" s="1176"/>
      <c r="L27" s="1176"/>
      <c r="M27" s="1176"/>
      <c r="N27" s="1176"/>
      <c r="O27" s="1176"/>
      <c r="P27" s="1176"/>
      <c r="Q27" s="1176"/>
      <c r="R27" s="1176"/>
      <c r="S27" s="1176"/>
      <c r="T27" s="1176"/>
      <c r="U27" s="1176"/>
      <c r="V27" s="1176"/>
      <c r="W27" s="1176"/>
      <c r="X27" s="1176"/>
      <c r="Y27" s="1176"/>
    </row>
    <row r="28" spans="1:29" ht="15.6">
      <c r="A28" s="1178"/>
      <c r="B28" s="1178"/>
      <c r="C28" s="1178"/>
      <c r="D28" s="1178"/>
      <c r="E28" s="1178"/>
      <c r="F28" s="1179"/>
      <c r="G28" s="1179"/>
      <c r="H28" s="1179"/>
      <c r="I28" s="1179"/>
      <c r="J28" s="1178"/>
      <c r="K28" s="1178"/>
      <c r="L28" s="1178"/>
      <c r="M28" s="1178"/>
      <c r="N28" s="1178"/>
      <c r="O28" s="1178"/>
      <c r="P28" s="1178"/>
      <c r="Q28" s="1178"/>
      <c r="R28" s="1178"/>
      <c r="S28" s="1178"/>
      <c r="T28" s="1178"/>
      <c r="U28" s="1178"/>
      <c r="V28" s="1178"/>
      <c r="W28" s="1178"/>
      <c r="X28" s="1178"/>
      <c r="Y28" s="1178"/>
    </row>
    <row r="29" spans="1:29" ht="14.45">
      <c r="A29" s="160"/>
      <c r="F29" s="691"/>
      <c r="G29" s="691"/>
      <c r="H29" s="691"/>
      <c r="I29" s="691"/>
    </row>
    <row r="30" spans="1:29">
      <c r="B30" s="161"/>
      <c r="C30" s="161"/>
      <c r="D30" s="161"/>
      <c r="E30" s="161"/>
      <c r="F30" s="352"/>
      <c r="G30" s="352"/>
      <c r="H30" s="352"/>
      <c r="I30" s="352"/>
      <c r="J30" s="1013"/>
      <c r="K30" s="161"/>
      <c r="L30" s="161"/>
      <c r="M30" s="161"/>
      <c r="N30" s="161"/>
      <c r="O30" s="161"/>
      <c r="P30" s="161"/>
      <c r="Q30" s="161"/>
      <c r="R30" s="161"/>
      <c r="S30" s="161"/>
      <c r="T30" s="161"/>
      <c r="U30" s="161"/>
    </row>
    <row r="31" spans="1:29">
      <c r="F31" s="691"/>
      <c r="G31" s="691"/>
      <c r="H31" s="691"/>
      <c r="I31" s="691"/>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6:Y26"/>
    <mergeCell ref="A27:Y27"/>
    <mergeCell ref="A28:Y28"/>
    <mergeCell ref="R5:R6"/>
    <mergeCell ref="S5:S6"/>
    <mergeCell ref="T5:T6"/>
    <mergeCell ref="U5:U6"/>
    <mergeCell ref="V5:V6"/>
    <mergeCell ref="A25:Y25"/>
    <mergeCell ref="Y4:Y6"/>
    <mergeCell ref="B5:E5"/>
    <mergeCell ref="F5:J5"/>
    <mergeCell ref="K5:K6"/>
    <mergeCell ref="L5:L6"/>
    <mergeCell ref="M5:M6"/>
    <mergeCell ref="N5:N6"/>
  </mergeCells>
  <pageMargins left="0.25" right="0.25" top="0.75" bottom="0.75" header="0.3" footer="0.3"/>
  <pageSetup scale="26"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opLeftCell="A23" zoomScaleNormal="100" workbookViewId="0">
      <selection activeCell="L36" sqref="L36"/>
    </sheetView>
  </sheetViews>
  <sheetFormatPr defaultColWidth="9.42578125" defaultRowHeight="12.6"/>
  <cols>
    <col min="1" max="1" width="60.42578125" style="48" customWidth="1"/>
    <col min="2" max="2" width="11.5703125" style="48" customWidth="1"/>
    <col min="3" max="4" width="12.5703125" style="48" customWidth="1"/>
    <col min="5" max="6" width="13.5703125" style="48" customWidth="1"/>
    <col min="7" max="7" width="12.5703125" style="48" customWidth="1"/>
    <col min="8" max="8" width="14.5703125" style="48" customWidth="1"/>
    <col min="9" max="9" width="12.5703125" style="48" customWidth="1"/>
    <col min="10" max="16384" width="9.42578125" style="48"/>
  </cols>
  <sheetData>
    <row r="1" spans="1:13" ht="15.6">
      <c r="A1" s="1099" t="s">
        <v>466</v>
      </c>
      <c r="B1" s="1082"/>
      <c r="C1" s="1082"/>
      <c r="D1" s="1082"/>
      <c r="E1" s="1082"/>
      <c r="F1" s="1082"/>
      <c r="G1" s="1082"/>
      <c r="H1" s="1082"/>
      <c r="I1" s="1082"/>
    </row>
    <row r="2" spans="1:13" ht="15.6">
      <c r="A2" s="1154" t="s">
        <v>1</v>
      </c>
      <c r="B2" s="1154"/>
      <c r="C2" s="1154"/>
      <c r="D2" s="1154"/>
      <c r="E2" s="1154"/>
      <c r="F2" s="1154"/>
      <c r="G2" s="1154"/>
      <c r="H2" s="1154"/>
      <c r="I2" s="1154"/>
    </row>
    <row r="3" spans="1:13" ht="16.350000000000001" customHeight="1" thickBot="1">
      <c r="A3" s="1234" t="str">
        <f>'CARE Table 1'!A3:M3</f>
        <v>Through August 2021</v>
      </c>
      <c r="B3" s="1234"/>
      <c r="C3" s="1234"/>
      <c r="D3" s="1234"/>
      <c r="E3" s="1234"/>
      <c r="F3" s="1234"/>
      <c r="G3" s="1234"/>
      <c r="H3" s="1234"/>
      <c r="I3" s="1234"/>
      <c r="J3" s="162"/>
      <c r="K3" s="162"/>
      <c r="L3" s="162"/>
      <c r="M3" s="162"/>
    </row>
    <row r="4" spans="1:13" ht="75" customHeight="1">
      <c r="A4" s="163" t="s">
        <v>319</v>
      </c>
      <c r="B4" s="164" t="s">
        <v>467</v>
      </c>
      <c r="C4" s="164" t="s">
        <v>468</v>
      </c>
      <c r="D4" s="165" t="s">
        <v>469</v>
      </c>
      <c r="E4" s="164" t="s">
        <v>470</v>
      </c>
      <c r="F4" s="164" t="s">
        <v>471</v>
      </c>
      <c r="G4" s="164" t="s">
        <v>472</v>
      </c>
      <c r="H4" s="165" t="s">
        <v>473</v>
      </c>
      <c r="I4" s="166" t="s">
        <v>474</v>
      </c>
    </row>
    <row r="5" spans="1:13" ht="12.95">
      <c r="A5" s="167" t="s">
        <v>331</v>
      </c>
      <c r="B5" s="168">
        <v>1429550</v>
      </c>
      <c r="C5" s="168">
        <v>0</v>
      </c>
      <c r="D5" s="169">
        <f t="shared" ref="D5:D14" si="0">IF(B5&gt;0,(C5/B5),0)</f>
        <v>0</v>
      </c>
      <c r="E5" s="168">
        <v>0</v>
      </c>
      <c r="F5" s="168">
        <v>0</v>
      </c>
      <c r="G5" s="168">
        <f t="shared" ref="G5:G8" si="1">SUM(E5:F5)</f>
        <v>0</v>
      </c>
      <c r="H5" s="169">
        <f t="shared" ref="H5:H10" si="2">IF(C5=0,0,G5/C5)</f>
        <v>0</v>
      </c>
      <c r="I5" s="170">
        <f t="shared" ref="I5:I10" si="3">IF(B5&gt;0,G5/B5,0)</f>
        <v>0</v>
      </c>
    </row>
    <row r="6" spans="1:13" ht="12.95">
      <c r="A6" s="171" t="s">
        <v>332</v>
      </c>
      <c r="B6" s="168">
        <v>1433404</v>
      </c>
      <c r="C6" s="172">
        <v>0</v>
      </c>
      <c r="D6" s="169">
        <f t="shared" si="0"/>
        <v>0</v>
      </c>
      <c r="E6" s="172">
        <v>0</v>
      </c>
      <c r="F6" s="172">
        <v>0</v>
      </c>
      <c r="G6" s="168">
        <f t="shared" si="1"/>
        <v>0</v>
      </c>
      <c r="H6" s="169">
        <f t="shared" si="2"/>
        <v>0</v>
      </c>
      <c r="I6" s="170">
        <f t="shared" si="3"/>
        <v>0</v>
      </c>
    </row>
    <row r="7" spans="1:13" ht="12.95">
      <c r="A7" s="171" t="s">
        <v>333</v>
      </c>
      <c r="B7" s="168">
        <v>1445755</v>
      </c>
      <c r="C7" s="172">
        <v>0</v>
      </c>
      <c r="D7" s="169">
        <f t="shared" si="0"/>
        <v>0</v>
      </c>
      <c r="E7" s="172">
        <v>0</v>
      </c>
      <c r="F7" s="172">
        <v>0</v>
      </c>
      <c r="G7" s="168">
        <f t="shared" si="1"/>
        <v>0</v>
      </c>
      <c r="H7" s="169">
        <f t="shared" si="2"/>
        <v>0</v>
      </c>
      <c r="I7" s="170">
        <f t="shared" si="3"/>
        <v>0</v>
      </c>
    </row>
    <row r="8" spans="1:13" ht="12.95">
      <c r="A8" s="171" t="s">
        <v>334</v>
      </c>
      <c r="B8" s="168">
        <v>1446195</v>
      </c>
      <c r="C8" s="172">
        <v>0</v>
      </c>
      <c r="D8" s="169">
        <f t="shared" si="0"/>
        <v>0</v>
      </c>
      <c r="E8" s="172">
        <v>0</v>
      </c>
      <c r="F8" s="725">
        <v>0</v>
      </c>
      <c r="G8" s="726">
        <f t="shared" si="1"/>
        <v>0</v>
      </c>
      <c r="H8" s="727">
        <f t="shared" si="2"/>
        <v>0</v>
      </c>
      <c r="I8" s="728">
        <f t="shared" si="3"/>
        <v>0</v>
      </c>
    </row>
    <row r="9" spans="1:13" ht="12.95">
      <c r="A9" s="171" t="s">
        <v>335</v>
      </c>
      <c r="B9" s="168">
        <v>1449951</v>
      </c>
      <c r="C9" s="172">
        <v>0</v>
      </c>
      <c r="D9" s="169">
        <f t="shared" si="0"/>
        <v>0</v>
      </c>
      <c r="E9" s="172">
        <v>0</v>
      </c>
      <c r="F9" s="725">
        <v>0</v>
      </c>
      <c r="G9" s="726">
        <f t="shared" ref="G9:G10" si="4">SUM(E9:F9)</f>
        <v>0</v>
      </c>
      <c r="H9" s="727">
        <f t="shared" si="2"/>
        <v>0</v>
      </c>
      <c r="I9" s="728">
        <f t="shared" si="3"/>
        <v>0</v>
      </c>
    </row>
    <row r="10" spans="1:13" ht="12.95">
      <c r="A10" s="171" t="s">
        <v>336</v>
      </c>
      <c r="B10" s="168">
        <v>1456745</v>
      </c>
      <c r="C10" s="172">
        <v>0</v>
      </c>
      <c r="D10" s="169">
        <f t="shared" si="0"/>
        <v>0</v>
      </c>
      <c r="E10" s="172">
        <v>0</v>
      </c>
      <c r="F10" s="725">
        <v>0</v>
      </c>
      <c r="G10" s="726">
        <f t="shared" si="4"/>
        <v>0</v>
      </c>
      <c r="H10" s="727">
        <f t="shared" si="2"/>
        <v>0</v>
      </c>
      <c r="I10" s="728">
        <f t="shared" si="3"/>
        <v>0</v>
      </c>
    </row>
    <row r="11" spans="1:13" ht="12.95">
      <c r="A11" s="171" t="s">
        <v>337</v>
      </c>
      <c r="B11" s="168">
        <f>'CARE Table 2'!W13</f>
        <v>1482474</v>
      </c>
      <c r="C11" s="172">
        <v>0</v>
      </c>
      <c r="D11" s="169">
        <f t="shared" si="0"/>
        <v>0</v>
      </c>
      <c r="E11" s="172">
        <v>0</v>
      </c>
      <c r="F11" s="725">
        <v>0</v>
      </c>
      <c r="G11" s="726">
        <f t="shared" ref="G11:G14" si="5">SUM(E11:F11)</f>
        <v>0</v>
      </c>
      <c r="H11" s="727">
        <f t="shared" ref="H11:H14" si="6">IF(C11=0,0,G11/C11)</f>
        <v>0</v>
      </c>
      <c r="I11" s="728">
        <f t="shared" ref="I11:I14" si="7">IF(B11&gt;0,G11/B11,0)</f>
        <v>0</v>
      </c>
    </row>
    <row r="12" spans="1:13" ht="12.95">
      <c r="A12" s="171" t="s">
        <v>338</v>
      </c>
      <c r="B12" s="168">
        <f>'CARE Table 2'!W14</f>
        <v>1482236</v>
      </c>
      <c r="C12" s="172">
        <v>0</v>
      </c>
      <c r="D12" s="169">
        <f t="shared" si="0"/>
        <v>0</v>
      </c>
      <c r="E12" s="172">
        <v>0</v>
      </c>
      <c r="F12" s="725">
        <v>0</v>
      </c>
      <c r="G12" s="726">
        <f t="shared" si="5"/>
        <v>0</v>
      </c>
      <c r="H12" s="727">
        <f t="shared" si="6"/>
        <v>0</v>
      </c>
      <c r="I12" s="728">
        <f t="shared" si="7"/>
        <v>0</v>
      </c>
    </row>
    <row r="13" spans="1:13" ht="12.95">
      <c r="A13" s="171" t="s">
        <v>339</v>
      </c>
      <c r="B13" s="168"/>
      <c r="C13" s="172"/>
      <c r="D13" s="169">
        <f t="shared" si="0"/>
        <v>0</v>
      </c>
      <c r="E13" s="172"/>
      <c r="F13" s="725"/>
      <c r="G13" s="726">
        <f t="shared" si="5"/>
        <v>0</v>
      </c>
      <c r="H13" s="727">
        <f t="shared" si="6"/>
        <v>0</v>
      </c>
      <c r="I13" s="728">
        <f t="shared" si="7"/>
        <v>0</v>
      </c>
    </row>
    <row r="14" spans="1:13" ht="12.95">
      <c r="A14" s="171" t="s">
        <v>340</v>
      </c>
      <c r="B14" s="168"/>
      <c r="C14" s="172"/>
      <c r="D14" s="169">
        <f t="shared" si="0"/>
        <v>0</v>
      </c>
      <c r="E14" s="172"/>
      <c r="F14" s="725"/>
      <c r="G14" s="726">
        <f t="shared" si="5"/>
        <v>0</v>
      </c>
      <c r="H14" s="727">
        <f t="shared" si="6"/>
        <v>0</v>
      </c>
      <c r="I14" s="728">
        <f t="shared" si="7"/>
        <v>0</v>
      </c>
    </row>
    <row r="15" spans="1:13" ht="12.95">
      <c r="A15" s="171" t="s">
        <v>341</v>
      </c>
      <c r="B15" s="168"/>
      <c r="C15" s="172"/>
      <c r="D15" s="169">
        <f>IF(B15&gt;0,(C15/B15),0)</f>
        <v>0</v>
      </c>
      <c r="E15" s="172"/>
      <c r="F15" s="725"/>
      <c r="G15" s="726">
        <f>SUM(E15:F15)</f>
        <v>0</v>
      </c>
      <c r="H15" s="727">
        <f>IF(C15=0,0,G15/C15)</f>
        <v>0</v>
      </c>
      <c r="I15" s="728">
        <f>IF(B15&gt;0,G15/B15,0)</f>
        <v>0</v>
      </c>
    </row>
    <row r="16" spans="1:13" ht="13.5" thickBot="1">
      <c r="A16" s="173" t="s">
        <v>342</v>
      </c>
      <c r="B16" s="579"/>
      <c r="C16" s="578"/>
      <c r="D16" s="169">
        <f>IF(B16&gt;0,(C16/B16),0)</f>
        <v>0</v>
      </c>
      <c r="E16" s="174"/>
      <c r="F16" s="729"/>
      <c r="G16" s="726">
        <f>SUM(E16:F16)</f>
        <v>0</v>
      </c>
      <c r="H16" s="727">
        <f>IF(C16=0,0,G16/C16)</f>
        <v>0</v>
      </c>
      <c r="I16" s="728">
        <f>IF(B16&gt;0,G16/B16,0)</f>
        <v>0</v>
      </c>
    </row>
    <row r="17" spans="1:16" ht="13.5" thickBot="1">
      <c r="A17" s="175" t="s">
        <v>460</v>
      </c>
      <c r="B17" s="176">
        <f>'CARE Table 2'!W19</f>
        <v>1482236</v>
      </c>
      <c r="C17" s="176">
        <f>SUM(C5:C16)</f>
        <v>0</v>
      </c>
      <c r="D17" s="177">
        <f t="shared" ref="D17" si="8">IF(B17&gt;0,(C17/B17),0)</f>
        <v>0</v>
      </c>
      <c r="E17" s="176">
        <f>SUM(E5:E16)</f>
        <v>0</v>
      </c>
      <c r="F17" s="730">
        <f>SUM(F5:F16)</f>
        <v>0</v>
      </c>
      <c r="G17" s="730">
        <f>SUM(G5:G16)</f>
        <v>0</v>
      </c>
      <c r="H17" s="731">
        <f>IF(C17=0,0,G17/C17)</f>
        <v>0</v>
      </c>
      <c r="I17" s="731">
        <f>IF(B17&gt;0,G17/B17,0)</f>
        <v>0</v>
      </c>
    </row>
    <row r="18" spans="1:16" ht="15" customHeight="1">
      <c r="A18" s="178"/>
      <c r="B18" s="179"/>
      <c r="C18" s="179"/>
      <c r="D18" s="180"/>
      <c r="E18" s="179"/>
      <c r="F18" s="732"/>
      <c r="G18" s="732"/>
      <c r="H18" s="733"/>
      <c r="I18" s="733"/>
    </row>
    <row r="19" spans="1:16" ht="12.75" customHeight="1">
      <c r="A19" s="1237" t="s">
        <v>475</v>
      </c>
      <c r="B19" s="1238"/>
      <c r="C19" s="1238"/>
      <c r="D19" s="1238"/>
      <c r="E19" s="1238"/>
      <c r="F19" s="1240"/>
      <c r="G19" s="1240"/>
      <c r="H19" s="1240"/>
      <c r="I19" s="1225"/>
      <c r="J19" s="1030"/>
      <c r="K19" s="1030"/>
      <c r="L19" s="182"/>
    </row>
    <row r="20" spans="1:16" ht="12.75" customHeight="1">
      <c r="A20" s="1239" t="s">
        <v>476</v>
      </c>
      <c r="B20" s="1081"/>
      <c r="C20" s="1081"/>
      <c r="D20" s="1081"/>
      <c r="E20" s="1081"/>
      <c r="F20" s="1102"/>
      <c r="G20" s="1102"/>
      <c r="H20" s="1102"/>
      <c r="I20" s="1102"/>
      <c r="J20" s="1030"/>
      <c r="K20" s="1030"/>
      <c r="L20" s="1030"/>
    </row>
    <row r="21" spans="1:16" ht="30.95" customHeight="1">
      <c r="A21" s="1238" t="s">
        <v>477</v>
      </c>
      <c r="B21" s="1238"/>
      <c r="C21" s="1238"/>
      <c r="D21" s="1238"/>
      <c r="E21" s="1238"/>
      <c r="F21" s="1240"/>
      <c r="G21" s="1240"/>
      <c r="H21" s="1240"/>
      <c r="I21" s="1240"/>
      <c r="J21" s="183"/>
      <c r="K21" s="183"/>
      <c r="L21" s="183"/>
      <c r="M21" s="184"/>
      <c r="N21" s="184"/>
      <c r="O21" s="184"/>
      <c r="P21" s="184"/>
    </row>
    <row r="22" spans="1:16" ht="12.75" customHeight="1">
      <c r="A22" s="1222" t="s">
        <v>478</v>
      </c>
      <c r="B22" s="1223"/>
      <c r="C22" s="1223"/>
      <c r="D22" s="1223"/>
      <c r="E22" s="1223"/>
      <c r="F22" s="1225"/>
      <c r="G22" s="1225"/>
      <c r="H22" s="1225"/>
      <c r="I22" s="1026"/>
      <c r="J22" s="1030"/>
      <c r="K22" s="1030"/>
      <c r="L22" s="1030"/>
    </row>
    <row r="23" spans="1:16" ht="12.95">
      <c r="A23" s="83" t="s">
        <v>479</v>
      </c>
      <c r="F23" s="691"/>
      <c r="G23" s="691"/>
      <c r="H23" s="691"/>
      <c r="I23" s="691"/>
      <c r="J23" s="1030"/>
      <c r="K23" s="1030"/>
      <c r="L23" s="1030"/>
    </row>
    <row r="24" spans="1:16" ht="13.5" thickBot="1">
      <c r="A24" s="185"/>
      <c r="B24" s="186"/>
      <c r="C24" s="186"/>
      <c r="D24" s="161"/>
      <c r="E24" s="186"/>
      <c r="F24" s="734"/>
      <c r="G24" s="734"/>
      <c r="H24" s="352"/>
      <c r="I24" s="352"/>
    </row>
    <row r="25" spans="1:16" ht="15.6">
      <c r="A25" s="1226" t="s">
        <v>480</v>
      </c>
      <c r="B25" s="1227"/>
      <c r="C25" s="1227"/>
      <c r="D25" s="1227"/>
      <c r="E25" s="1227"/>
      <c r="F25" s="1228"/>
      <c r="G25" s="1228"/>
      <c r="H25" s="1228"/>
      <c r="I25" s="1229"/>
    </row>
    <row r="26" spans="1:16" ht="16.350000000000001" customHeight="1">
      <c r="A26" s="1230" t="str">
        <f>A2</f>
        <v>Southern California Edison</v>
      </c>
      <c r="B26" s="1154"/>
      <c r="C26" s="1154"/>
      <c r="D26" s="1154"/>
      <c r="E26" s="1154"/>
      <c r="F26" s="1231"/>
      <c r="G26" s="1231"/>
      <c r="H26" s="1231"/>
      <c r="I26" s="1232"/>
    </row>
    <row r="27" spans="1:16" ht="16.5" customHeight="1" thickBot="1">
      <c r="A27" s="1233" t="str">
        <f>A3</f>
        <v>Through August 2021</v>
      </c>
      <c r="B27" s="1234"/>
      <c r="C27" s="1234"/>
      <c r="D27" s="1234"/>
      <c r="E27" s="1234"/>
      <c r="F27" s="1235"/>
      <c r="G27" s="1235"/>
      <c r="H27" s="1235"/>
      <c r="I27" s="1236"/>
    </row>
    <row r="28" spans="1:16" ht="75" customHeight="1" thickBot="1">
      <c r="A28" s="163" t="s">
        <v>319</v>
      </c>
      <c r="B28" s="164" t="s">
        <v>467</v>
      </c>
      <c r="C28" s="164" t="s">
        <v>481</v>
      </c>
      <c r="D28" s="165" t="s">
        <v>469</v>
      </c>
      <c r="E28" s="164" t="s">
        <v>470</v>
      </c>
      <c r="F28" s="735" t="s">
        <v>471</v>
      </c>
      <c r="G28" s="735" t="s">
        <v>472</v>
      </c>
      <c r="H28" s="736" t="s">
        <v>473</v>
      </c>
      <c r="I28" s="737" t="s">
        <v>482</v>
      </c>
    </row>
    <row r="29" spans="1:16" ht="12.95">
      <c r="A29" s="167" t="s">
        <v>331</v>
      </c>
      <c r="B29" s="187">
        <v>1429550</v>
      </c>
      <c r="C29" s="187">
        <v>0</v>
      </c>
      <c r="D29" s="169">
        <f t="shared" ref="D29:D38" si="9">IF(B29&gt;0,(C29/B29),0)</f>
        <v>0</v>
      </c>
      <c r="E29" s="187">
        <v>0</v>
      </c>
      <c r="F29" s="738">
        <v>0</v>
      </c>
      <c r="G29" s="726">
        <f t="shared" ref="G29:G34" si="10">SUM(E29:F29)</f>
        <v>0</v>
      </c>
      <c r="H29" s="727">
        <f t="shared" ref="H29:H34" si="11">IF(C29=0,0,G29/C29)</f>
        <v>0</v>
      </c>
      <c r="I29" s="728">
        <f t="shared" ref="I29:I34" si="12">IF(B29&gt;0,G29/B29,0)</f>
        <v>0</v>
      </c>
    </row>
    <row r="30" spans="1:16" ht="12.95">
      <c r="A30" s="171" t="s">
        <v>332</v>
      </c>
      <c r="B30" s="168">
        <v>1433404</v>
      </c>
      <c r="C30" s="187">
        <v>0</v>
      </c>
      <c r="D30" s="169">
        <f t="shared" si="9"/>
        <v>0</v>
      </c>
      <c r="E30" s="187">
        <v>0</v>
      </c>
      <c r="F30" s="738">
        <v>0</v>
      </c>
      <c r="G30" s="726">
        <f t="shared" si="10"/>
        <v>0</v>
      </c>
      <c r="H30" s="727">
        <f t="shared" si="11"/>
        <v>0</v>
      </c>
      <c r="I30" s="728">
        <f t="shared" si="12"/>
        <v>0</v>
      </c>
    </row>
    <row r="31" spans="1:16" ht="12.95">
      <c r="A31" s="171" t="s">
        <v>333</v>
      </c>
      <c r="B31" s="187">
        <v>1445755</v>
      </c>
      <c r="C31" s="187">
        <v>0</v>
      </c>
      <c r="D31" s="169">
        <f t="shared" si="9"/>
        <v>0</v>
      </c>
      <c r="E31" s="187">
        <v>0</v>
      </c>
      <c r="F31" s="738">
        <v>0</v>
      </c>
      <c r="G31" s="726">
        <f t="shared" si="10"/>
        <v>0</v>
      </c>
      <c r="H31" s="727">
        <f t="shared" si="11"/>
        <v>0</v>
      </c>
      <c r="I31" s="728">
        <f t="shared" si="12"/>
        <v>0</v>
      </c>
    </row>
    <row r="32" spans="1:16" ht="12.95">
      <c r="A32" s="171" t="s">
        <v>334</v>
      </c>
      <c r="B32" s="187">
        <v>1446195</v>
      </c>
      <c r="C32" s="187">
        <v>0</v>
      </c>
      <c r="D32" s="169">
        <f t="shared" si="9"/>
        <v>0</v>
      </c>
      <c r="E32" s="187">
        <v>0</v>
      </c>
      <c r="F32" s="187">
        <v>0</v>
      </c>
      <c r="G32" s="168">
        <f t="shared" si="10"/>
        <v>0</v>
      </c>
      <c r="H32" s="169">
        <f t="shared" si="11"/>
        <v>0</v>
      </c>
      <c r="I32" s="170">
        <f t="shared" si="12"/>
        <v>0</v>
      </c>
    </row>
    <row r="33" spans="1:12" ht="12.95">
      <c r="A33" s="171" t="s">
        <v>335</v>
      </c>
      <c r="B33" s="187">
        <v>1449951</v>
      </c>
      <c r="C33" s="187">
        <v>0</v>
      </c>
      <c r="D33" s="169">
        <f t="shared" si="9"/>
        <v>0</v>
      </c>
      <c r="E33" s="187">
        <v>0</v>
      </c>
      <c r="F33" s="187">
        <v>0</v>
      </c>
      <c r="G33" s="168">
        <f t="shared" si="10"/>
        <v>0</v>
      </c>
      <c r="H33" s="169">
        <f t="shared" si="11"/>
        <v>0</v>
      </c>
      <c r="I33" s="170">
        <f t="shared" si="12"/>
        <v>0</v>
      </c>
    </row>
    <row r="34" spans="1:12" ht="12.95">
      <c r="A34" s="171" t="s">
        <v>336</v>
      </c>
      <c r="B34" s="187">
        <v>1456745</v>
      </c>
      <c r="C34" s="187">
        <v>0</v>
      </c>
      <c r="D34" s="169">
        <f t="shared" si="9"/>
        <v>0</v>
      </c>
      <c r="E34" s="187">
        <v>0</v>
      </c>
      <c r="F34" s="187">
        <v>0</v>
      </c>
      <c r="G34" s="168">
        <f t="shared" si="10"/>
        <v>0</v>
      </c>
      <c r="H34" s="169">
        <f t="shared" si="11"/>
        <v>0</v>
      </c>
      <c r="I34" s="170">
        <f t="shared" si="12"/>
        <v>0</v>
      </c>
    </row>
    <row r="35" spans="1:12" ht="12.95">
      <c r="A35" s="171" t="s">
        <v>337</v>
      </c>
      <c r="B35" s="187">
        <f>'CARE Table 2'!W13</f>
        <v>1482474</v>
      </c>
      <c r="C35" s="172">
        <v>0</v>
      </c>
      <c r="D35" s="169">
        <f t="shared" si="9"/>
        <v>0</v>
      </c>
      <c r="E35" s="187">
        <v>0</v>
      </c>
      <c r="F35" s="187">
        <v>0</v>
      </c>
      <c r="G35" s="168">
        <f t="shared" ref="G35:G37" si="13">SUM(E35:F35)</f>
        <v>0</v>
      </c>
      <c r="H35" s="169">
        <f t="shared" ref="H35:H37" si="14">IF(C35=0,0,G35/C35)</f>
        <v>0</v>
      </c>
      <c r="I35" s="170">
        <f t="shared" ref="I35:I37" si="15">IF(B35&gt;0,G35/B35,0)</f>
        <v>0</v>
      </c>
    </row>
    <row r="36" spans="1:12" ht="12.95">
      <c r="A36" s="171" t="s">
        <v>338</v>
      </c>
      <c r="B36" s="187">
        <f>'CARE Table 2'!W14</f>
        <v>1482236</v>
      </c>
      <c r="C36" s="172">
        <v>191</v>
      </c>
      <c r="D36" s="169">
        <f t="shared" si="9"/>
        <v>1.288593719218802E-4</v>
      </c>
      <c r="E36" s="172">
        <v>0</v>
      </c>
      <c r="F36" s="172">
        <v>2</v>
      </c>
      <c r="G36" s="168">
        <f t="shared" si="13"/>
        <v>2</v>
      </c>
      <c r="H36" s="169">
        <f t="shared" si="14"/>
        <v>1.0471204188481676E-2</v>
      </c>
      <c r="I36" s="170">
        <f t="shared" si="15"/>
        <v>1.3493127949935099E-6</v>
      </c>
    </row>
    <row r="37" spans="1:12" ht="12.95">
      <c r="A37" s="171" t="s">
        <v>339</v>
      </c>
      <c r="B37" s="187"/>
      <c r="C37" s="172"/>
      <c r="D37" s="169">
        <f t="shared" si="9"/>
        <v>0</v>
      </c>
      <c r="E37" s="172"/>
      <c r="F37" s="172"/>
      <c r="G37" s="168">
        <f t="shared" si="13"/>
        <v>0</v>
      </c>
      <c r="H37" s="169">
        <f t="shared" si="14"/>
        <v>0</v>
      </c>
      <c r="I37" s="170">
        <f t="shared" si="15"/>
        <v>0</v>
      </c>
    </row>
    <row r="38" spans="1:12" ht="12.95">
      <c r="A38" s="171" t="s">
        <v>340</v>
      </c>
      <c r="B38" s="187"/>
      <c r="C38" s="172"/>
      <c r="D38" s="169">
        <f t="shared" si="9"/>
        <v>0</v>
      </c>
      <c r="E38" s="172"/>
      <c r="F38" s="172"/>
      <c r="G38" s="168">
        <f t="shared" ref="G38" si="16">SUM(E38:F38)</f>
        <v>0</v>
      </c>
      <c r="H38" s="169">
        <f t="shared" ref="H38" si="17">IF(C38=0,0,G38/C38)</f>
        <v>0</v>
      </c>
      <c r="I38" s="170">
        <f t="shared" ref="I38" si="18">IF(B38&gt;0,G38/B38,0)</f>
        <v>0</v>
      </c>
    </row>
    <row r="39" spans="1:12" ht="12.95">
      <c r="A39" s="171" t="s">
        <v>341</v>
      </c>
      <c r="B39" s="187"/>
      <c r="C39" s="172"/>
      <c r="D39" s="169">
        <f>IF(B39&gt;0,(C39/B39),0)</f>
        <v>0</v>
      </c>
      <c r="E39" s="172"/>
      <c r="F39" s="172"/>
      <c r="G39" s="168">
        <f>SUM(E39:F39)</f>
        <v>0</v>
      </c>
      <c r="H39" s="169">
        <f>IF(C39=0,0,G39/C39)</f>
        <v>0</v>
      </c>
      <c r="I39" s="170">
        <f>IF(B39&gt;0,G39/B39,0)</f>
        <v>0</v>
      </c>
    </row>
    <row r="40" spans="1:12" ht="13.5" thickBot="1">
      <c r="A40" s="173" t="s">
        <v>342</v>
      </c>
      <c r="B40" s="577"/>
      <c r="C40" s="578"/>
      <c r="D40" s="169">
        <f>IF(B40&gt;0,(C40/B40),0)</f>
        <v>0</v>
      </c>
      <c r="E40" s="578"/>
      <c r="F40" s="578"/>
      <c r="G40" s="168">
        <f>SUM(E40:F40)</f>
        <v>0</v>
      </c>
      <c r="H40" s="169">
        <f>IF(C40=0,0,G40/C40)</f>
        <v>0</v>
      </c>
      <c r="I40" s="170">
        <f>IF(B40&gt;0,G40/B40,0)</f>
        <v>0</v>
      </c>
    </row>
    <row r="41" spans="1:12" ht="13.5" thickBot="1">
      <c r="A41" s="175" t="s">
        <v>460</v>
      </c>
      <c r="B41" s="176">
        <f>B17</f>
        <v>1482236</v>
      </c>
      <c r="C41" s="176">
        <f>SUM(C29:C40)</f>
        <v>191</v>
      </c>
      <c r="D41" s="177">
        <f t="shared" ref="D41" si="19">IF(B41&gt;0,(C41/B41),0)</f>
        <v>1.288593719218802E-4</v>
      </c>
      <c r="E41" s="176">
        <f>SUM(E29:E40)</f>
        <v>0</v>
      </c>
      <c r="F41" s="176">
        <f>SUM(F29:F40)</f>
        <v>2</v>
      </c>
      <c r="G41" s="176">
        <f>SUM(G29:G40)</f>
        <v>2</v>
      </c>
      <c r="H41" s="177">
        <f>IF(C41=0,0,G41/C41)</f>
        <v>1.0471204188481676E-2</v>
      </c>
      <c r="I41" s="177">
        <f>IF(B41&gt;0,G41/B41,0)</f>
        <v>1.3493127949935099E-6</v>
      </c>
      <c r="L41" s="188"/>
    </row>
    <row r="42" spans="1:12" s="181" customFormat="1">
      <c r="A42" s="189"/>
      <c r="B42" s="189"/>
      <c r="C42" s="189"/>
      <c r="D42" s="189"/>
      <c r="E42" s="189"/>
      <c r="F42" s="189"/>
      <c r="G42" s="189"/>
      <c r="H42" s="189"/>
      <c r="I42" s="189"/>
      <c r="J42" s="48"/>
      <c r="K42" s="48"/>
      <c r="L42" s="48"/>
    </row>
    <row r="43" spans="1:12" ht="12.75" customHeight="1">
      <c r="A43" s="1237" t="s">
        <v>483</v>
      </c>
      <c r="B43" s="1238"/>
      <c r="C43" s="1238"/>
      <c r="D43" s="1238"/>
      <c r="E43" s="1238"/>
      <c r="F43" s="1238"/>
      <c r="G43" s="1238"/>
      <c r="H43" s="1238"/>
      <c r="I43" s="1223"/>
    </row>
    <row r="44" spans="1:12" ht="12.75" customHeight="1">
      <c r="A44" s="1239" t="s">
        <v>484</v>
      </c>
      <c r="B44" s="1081"/>
      <c r="C44" s="1081"/>
      <c r="D44" s="1081"/>
      <c r="E44" s="1081"/>
      <c r="F44" s="1081"/>
      <c r="G44" s="1081"/>
      <c r="H44" s="1081"/>
      <c r="I44" s="1081"/>
    </row>
    <row r="45" spans="1:12" s="181" customFormat="1" ht="43.5" customHeight="1">
      <c r="A45" s="1220" t="s">
        <v>485</v>
      </c>
      <c r="B45" s="1221"/>
      <c r="C45" s="1221"/>
      <c r="D45" s="1221"/>
      <c r="E45" s="1221"/>
      <c r="F45" s="1221"/>
      <c r="G45" s="1221"/>
      <c r="H45" s="1221"/>
      <c r="I45" s="1221"/>
      <c r="J45" s="1030"/>
      <c r="K45" s="1030"/>
      <c r="L45" s="1030"/>
    </row>
    <row r="46" spans="1:12" s="181" customFormat="1" ht="18.75" customHeight="1">
      <c r="A46" s="1222" t="s">
        <v>486</v>
      </c>
      <c r="B46" s="1223"/>
      <c r="C46" s="1223"/>
      <c r="D46" s="1223"/>
      <c r="E46" s="1223"/>
      <c r="F46" s="1223"/>
      <c r="G46" s="1223"/>
      <c r="H46" s="1223"/>
      <c r="I46" s="1027"/>
      <c r="J46" s="1030"/>
      <c r="K46" s="1030"/>
      <c r="L46" s="1030"/>
    </row>
    <row r="47" spans="1:12" ht="23.25" customHeight="1">
      <c r="A47" s="1224"/>
      <c r="B47" s="1224"/>
      <c r="C47" s="1224"/>
      <c r="D47" s="1224"/>
      <c r="E47" s="1224"/>
      <c r="F47" s="1224"/>
      <c r="G47" s="1224"/>
      <c r="H47" s="1224"/>
      <c r="I47" s="1028"/>
    </row>
    <row r="48" spans="1:12" ht="25.5" customHeight="1">
      <c r="A48" s="1222" t="s">
        <v>487</v>
      </c>
      <c r="B48" s="1222"/>
      <c r="C48" s="1222"/>
      <c r="D48" s="1222"/>
      <c r="E48" s="1222"/>
      <c r="F48" s="1222"/>
      <c r="G48" s="1222"/>
      <c r="H48" s="1222"/>
      <c r="I48" s="1222"/>
      <c r="J48" s="1030"/>
      <c r="K48" s="1030"/>
      <c r="L48" s="1030"/>
    </row>
    <row r="49" spans="2:2">
      <c r="B49" s="190"/>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ageMargins left="0.25" right="0.25" top="0.75" bottom="0.75" header="0.3" footer="0.3"/>
  <pageSetup scale="60"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31"/>
  <sheetViews>
    <sheetView zoomScaleNormal="100" workbookViewId="0">
      <selection activeCell="E6" sqref="E6"/>
    </sheetView>
  </sheetViews>
  <sheetFormatPr defaultColWidth="8.5703125" defaultRowHeight="12.6"/>
  <cols>
    <col min="1" max="1" width="60.42578125" style="4" customWidth="1"/>
    <col min="2" max="2" width="12" style="4" customWidth="1"/>
    <col min="3" max="3" width="10.5703125" style="4" customWidth="1"/>
    <col min="4" max="4" width="12.5703125" style="4" customWidth="1"/>
    <col min="5" max="5" width="13.42578125" style="4" customWidth="1"/>
    <col min="6" max="6" width="17" style="4" customWidth="1"/>
    <col min="7" max="7" width="15.42578125" style="4" customWidth="1"/>
    <col min="8" max="8" width="14.5703125" style="4" customWidth="1"/>
    <col min="9" max="10" width="8.5703125" style="4"/>
    <col min="11" max="11" width="20.5703125" style="4" customWidth="1"/>
    <col min="12" max="16384" width="8.5703125" style="4"/>
  </cols>
  <sheetData>
    <row r="1" spans="1:13" ht="17.45">
      <c r="A1" s="1244" t="s">
        <v>488</v>
      </c>
      <c r="B1" s="1244"/>
      <c r="C1" s="1244"/>
      <c r="D1" s="1244"/>
      <c r="E1" s="1244"/>
      <c r="F1" s="1244"/>
      <c r="G1" s="1244"/>
      <c r="H1" s="291"/>
      <c r="I1" s="291"/>
      <c r="J1" s="291"/>
      <c r="K1" s="291"/>
      <c r="L1" s="291"/>
      <c r="M1" s="291"/>
    </row>
    <row r="2" spans="1:13" ht="15.6">
      <c r="A2" s="1244" t="s">
        <v>1</v>
      </c>
      <c r="B2" s="1245"/>
      <c r="C2" s="1245"/>
      <c r="D2" s="1245"/>
      <c r="E2" s="1245"/>
      <c r="F2" s="1245"/>
      <c r="G2" s="1245"/>
      <c r="H2" s="291"/>
      <c r="I2" s="291"/>
      <c r="J2" s="291"/>
      <c r="K2" s="291"/>
      <c r="L2" s="291"/>
      <c r="M2" s="291"/>
    </row>
    <row r="3" spans="1:13" ht="15.95" thickBot="1">
      <c r="A3" s="1234" t="str">
        <f>'CARE Table 1'!A3:M3</f>
        <v>Through August 2021</v>
      </c>
      <c r="B3" s="1234"/>
      <c r="C3" s="1234"/>
      <c r="D3" s="1234"/>
      <c r="E3" s="1234"/>
      <c r="F3" s="1234"/>
      <c r="G3" s="1234"/>
      <c r="H3" s="162"/>
      <c r="I3" s="162"/>
      <c r="J3" s="162"/>
      <c r="K3" s="162"/>
      <c r="L3" s="162"/>
      <c r="M3" s="162"/>
    </row>
    <row r="4" spans="1:13" ht="40.5" customHeight="1">
      <c r="A4" s="191"/>
      <c r="B4" s="192" t="s">
        <v>489</v>
      </c>
      <c r="C4" s="192" t="s">
        <v>490</v>
      </c>
      <c r="D4" s="192" t="s">
        <v>491</v>
      </c>
      <c r="E4" s="192" t="s">
        <v>492</v>
      </c>
      <c r="F4" s="192" t="s">
        <v>493</v>
      </c>
      <c r="G4" s="193" t="s">
        <v>494</v>
      </c>
      <c r="H4" s="291"/>
      <c r="I4" s="291"/>
      <c r="J4" s="291"/>
      <c r="K4" s="194"/>
      <c r="L4" s="291"/>
      <c r="M4" s="291"/>
    </row>
    <row r="5" spans="1:13" ht="14.45">
      <c r="A5" s="195" t="s">
        <v>495</v>
      </c>
      <c r="B5" s="936">
        <v>318416</v>
      </c>
      <c r="C5" s="936">
        <v>202690</v>
      </c>
      <c r="D5" s="936">
        <v>181431</v>
      </c>
      <c r="E5" s="936">
        <v>6871</v>
      </c>
      <c r="F5" s="936">
        <v>99339</v>
      </c>
      <c r="G5" s="936">
        <v>3743</v>
      </c>
      <c r="H5" s="196"/>
      <c r="I5" s="291"/>
      <c r="J5" s="291"/>
      <c r="K5" s="194"/>
      <c r="L5" s="291"/>
      <c r="M5" s="291"/>
    </row>
    <row r="6" spans="1:13" ht="14.45">
      <c r="A6" s="197" t="s">
        <v>496</v>
      </c>
      <c r="B6" s="937" t="s">
        <v>497</v>
      </c>
      <c r="C6" s="938">
        <v>1</v>
      </c>
      <c r="D6" s="938">
        <v>0.9</v>
      </c>
      <c r="E6" s="938">
        <v>0.03</v>
      </c>
      <c r="F6" s="937" t="s">
        <v>497</v>
      </c>
      <c r="G6" s="938">
        <v>0.02</v>
      </c>
      <c r="H6" s="198"/>
      <c r="I6" s="291"/>
      <c r="J6" s="291"/>
      <c r="K6" s="194"/>
      <c r="L6" s="291"/>
      <c r="M6" s="291"/>
    </row>
    <row r="7" spans="1:13" ht="14.45">
      <c r="A7" s="291"/>
      <c r="B7" s="291"/>
      <c r="C7" s="291"/>
      <c r="D7" s="291"/>
      <c r="E7" s="291"/>
      <c r="F7" s="291"/>
      <c r="G7" s="291"/>
      <c r="H7" s="291"/>
      <c r="I7" s="291"/>
      <c r="J7" s="291"/>
      <c r="K7" s="194"/>
      <c r="L7" s="291"/>
      <c r="M7" s="291"/>
    </row>
    <row r="8" spans="1:13" ht="18" customHeight="1">
      <c r="A8" s="53" t="s">
        <v>498</v>
      </c>
      <c r="B8" s="291"/>
      <c r="C8" s="291"/>
      <c r="D8" s="291"/>
      <c r="E8" s="291"/>
      <c r="F8" s="692"/>
      <c r="G8" s="692"/>
      <c r="H8" s="692"/>
      <c r="I8" s="692"/>
      <c r="J8" s="291"/>
      <c r="K8" s="194"/>
      <c r="L8" s="291"/>
      <c r="M8" s="291"/>
    </row>
    <row r="9" spans="1:13" ht="27" customHeight="1">
      <c r="A9" s="1246" t="s">
        <v>499</v>
      </c>
      <c r="B9" s="1247"/>
      <c r="C9" s="1247"/>
      <c r="D9" s="1247"/>
      <c r="E9" s="1247"/>
      <c r="F9" s="1248"/>
      <c r="G9" s="1248"/>
      <c r="H9" s="692"/>
      <c r="I9" s="692"/>
      <c r="J9" s="291"/>
      <c r="K9" s="291"/>
      <c r="L9" s="291"/>
      <c r="M9" s="291"/>
    </row>
    <row r="10" spans="1:13" ht="14.45">
      <c r="A10" s="1241" t="s">
        <v>500</v>
      </c>
      <c r="B10" s="1241"/>
      <c r="C10" s="1241"/>
      <c r="D10" s="1241"/>
      <c r="E10" s="1241"/>
      <c r="F10" s="1242"/>
      <c r="G10" s="1242"/>
      <c r="H10" s="692"/>
      <c r="I10" s="692"/>
      <c r="J10" s="291"/>
      <c r="K10" s="291"/>
      <c r="L10" s="291"/>
      <c r="M10" s="291"/>
    </row>
    <row r="11" spans="1:13" ht="14.45">
      <c r="A11" s="1241" t="s">
        <v>501</v>
      </c>
      <c r="B11" s="1241"/>
      <c r="C11" s="1241"/>
      <c r="D11" s="1241"/>
      <c r="E11" s="1241"/>
      <c r="F11" s="1242"/>
      <c r="G11" s="1242"/>
      <c r="H11" s="692"/>
      <c r="I11" s="692"/>
      <c r="J11" s="291"/>
      <c r="K11" s="291"/>
      <c r="L11" s="291"/>
      <c r="M11" s="291"/>
    </row>
    <row r="12" spans="1:13" ht="14.45">
      <c r="A12" s="1241" t="s">
        <v>502</v>
      </c>
      <c r="B12" s="1241"/>
      <c r="C12" s="1241"/>
      <c r="D12" s="1241"/>
      <c r="E12" s="1241"/>
      <c r="F12" s="1242"/>
      <c r="G12" s="1242"/>
      <c r="H12" s="692"/>
      <c r="I12" s="692"/>
      <c r="J12" s="291"/>
      <c r="K12" s="291"/>
      <c r="L12" s="291"/>
      <c r="M12" s="291"/>
    </row>
    <row r="13" spans="1:13" ht="27" customHeight="1">
      <c r="A13" s="1221" t="s">
        <v>288</v>
      </c>
      <c r="B13" s="1221"/>
      <c r="C13" s="1221"/>
      <c r="D13" s="1221"/>
      <c r="E13" s="1221"/>
      <c r="F13" s="1243"/>
      <c r="G13" s="1243"/>
      <c r="H13" s="692"/>
      <c r="I13" s="692"/>
      <c r="J13" s="291"/>
      <c r="K13" s="291"/>
      <c r="L13" s="291"/>
      <c r="M13" s="291"/>
    </row>
    <row r="14" spans="1:13">
      <c r="A14" s="291"/>
      <c r="B14" s="291"/>
      <c r="C14" s="291"/>
      <c r="D14" s="291"/>
      <c r="E14" s="291"/>
      <c r="F14" s="692"/>
      <c r="G14" s="692"/>
      <c r="H14" s="692"/>
      <c r="I14" s="692"/>
      <c r="J14" s="291"/>
      <c r="K14" s="291"/>
      <c r="L14" s="291"/>
      <c r="M14" s="291"/>
    </row>
    <row r="15" spans="1:13">
      <c r="A15" s="291"/>
      <c r="B15" s="291"/>
      <c r="C15" s="291"/>
      <c r="D15" s="291"/>
      <c r="E15" s="291"/>
      <c r="F15" s="692"/>
      <c r="G15" s="692"/>
      <c r="H15" s="692"/>
      <c r="I15" s="692"/>
      <c r="J15" s="291"/>
      <c r="K15" s="291"/>
      <c r="L15" s="291"/>
      <c r="M15" s="291"/>
    </row>
    <row r="16" spans="1:13">
      <c r="A16" s="291"/>
      <c r="B16" s="291"/>
      <c r="C16" s="291"/>
      <c r="D16" s="291"/>
      <c r="E16" s="291"/>
      <c r="F16" s="692"/>
      <c r="G16" s="692"/>
      <c r="H16" s="692" t="s">
        <v>14</v>
      </c>
      <c r="I16" s="692"/>
      <c r="J16" s="291"/>
      <c r="K16" s="291"/>
      <c r="L16" s="291"/>
      <c r="M16" s="291"/>
    </row>
    <row r="17" spans="6:9">
      <c r="F17" s="692"/>
      <c r="G17" s="692"/>
      <c r="H17" s="692"/>
      <c r="I17" s="692"/>
    </row>
    <row r="18" spans="6:9">
      <c r="F18" s="692"/>
      <c r="G18" s="692"/>
      <c r="H18" s="692"/>
      <c r="I18" s="692"/>
    </row>
    <row r="19" spans="6:9">
      <c r="F19" s="692"/>
      <c r="G19" s="692"/>
      <c r="H19" s="692"/>
      <c r="I19" s="692"/>
    </row>
    <row r="20" spans="6:9">
      <c r="F20" s="692"/>
      <c r="G20" s="692"/>
      <c r="H20" s="692"/>
      <c r="I20" s="692"/>
    </row>
    <row r="21" spans="6:9">
      <c r="F21" s="692"/>
      <c r="G21" s="692"/>
      <c r="H21" s="692"/>
      <c r="I21" s="692"/>
    </row>
    <row r="22" spans="6:9">
      <c r="F22" s="692"/>
      <c r="G22" s="692"/>
      <c r="H22" s="692"/>
      <c r="I22" s="692"/>
    </row>
    <row r="23" spans="6:9">
      <c r="F23" s="692"/>
      <c r="G23" s="692"/>
      <c r="H23" s="692"/>
      <c r="I23" s="692"/>
    </row>
    <row r="24" spans="6:9">
      <c r="F24" s="692"/>
      <c r="G24" s="692"/>
      <c r="H24" s="692"/>
      <c r="I24" s="692"/>
    </row>
    <row r="25" spans="6:9">
      <c r="F25" s="692"/>
      <c r="G25" s="692"/>
      <c r="H25" s="692"/>
      <c r="I25" s="692"/>
    </row>
    <row r="26" spans="6:9">
      <c r="F26" s="692"/>
      <c r="G26" s="692"/>
      <c r="H26" s="692"/>
      <c r="I26" s="692"/>
    </row>
    <row r="27" spans="6:9">
      <c r="F27" s="692"/>
      <c r="G27" s="692"/>
      <c r="H27" s="692"/>
      <c r="I27" s="692"/>
    </row>
    <row r="28" spans="6:9">
      <c r="F28" s="692"/>
      <c r="G28" s="692"/>
      <c r="H28" s="692"/>
      <c r="I28" s="692"/>
    </row>
    <row r="29" spans="6:9">
      <c r="F29" s="692"/>
      <c r="G29" s="692"/>
      <c r="H29" s="692"/>
      <c r="I29" s="692"/>
    </row>
    <row r="30" spans="6:9">
      <c r="F30" s="692"/>
      <c r="G30" s="692"/>
      <c r="H30" s="692"/>
      <c r="I30" s="692"/>
    </row>
    <row r="31" spans="6:9">
      <c r="F31" s="692"/>
      <c r="G31" s="692"/>
      <c r="H31" s="692"/>
      <c r="I31" s="692"/>
    </row>
  </sheetData>
  <mergeCells count="8">
    <mergeCell ref="A12:G12"/>
    <mergeCell ref="A13:G13"/>
    <mergeCell ref="A1:G1"/>
    <mergeCell ref="A2:G2"/>
    <mergeCell ref="A3:G3"/>
    <mergeCell ref="A9:G9"/>
    <mergeCell ref="A10:G10"/>
    <mergeCell ref="A11:G11"/>
  </mergeCells>
  <pageMargins left="0.25" right="0.25"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P31"/>
  <sheetViews>
    <sheetView zoomScale="90" zoomScaleNormal="90" workbookViewId="0">
      <selection activeCell="A13" sqref="A13:XFD13"/>
    </sheetView>
  </sheetViews>
  <sheetFormatPr defaultColWidth="8.5703125" defaultRowHeight="12.6"/>
  <cols>
    <col min="1" max="1" width="60.42578125" style="4" customWidth="1"/>
    <col min="2" max="7" width="10.5703125" style="4" customWidth="1"/>
    <col min="8" max="8" width="14.5703125" style="4" customWidth="1"/>
    <col min="9" max="9" width="10.5703125" style="4" customWidth="1"/>
    <col min="10" max="10" width="14.5703125" style="4" customWidth="1"/>
    <col min="11" max="11" width="8.5703125" style="4"/>
    <col min="12" max="12" width="17.85546875" style="4" bestFit="1" customWidth="1"/>
    <col min="13" max="13" width="17.85546875" style="291" customWidth="1"/>
    <col min="14" max="14" width="13.5703125" style="4" bestFit="1" customWidth="1"/>
    <col min="15" max="16" width="13.5703125" style="291" customWidth="1"/>
    <col min="17" max="16384" width="8.5703125" style="4"/>
  </cols>
  <sheetData>
    <row r="1" spans="1:11" ht="15.6">
      <c r="A1" s="1167" t="s">
        <v>503</v>
      </c>
      <c r="B1" s="1167"/>
      <c r="C1" s="1167"/>
      <c r="D1" s="1167"/>
      <c r="E1" s="1167"/>
      <c r="F1" s="1167"/>
      <c r="G1" s="1167"/>
      <c r="H1" s="1167"/>
      <c r="I1" s="1167"/>
      <c r="J1" s="1167"/>
      <c r="K1" s="291"/>
    </row>
    <row r="2" spans="1:11" ht="15.6">
      <c r="A2" s="1244" t="s">
        <v>1</v>
      </c>
      <c r="B2" s="1244"/>
      <c r="C2" s="1244"/>
      <c r="D2" s="1244"/>
      <c r="E2" s="1244"/>
      <c r="F2" s="1244"/>
      <c r="G2" s="1244"/>
      <c r="H2" s="1244"/>
      <c r="I2" s="1244"/>
      <c r="J2" s="1244"/>
      <c r="K2" s="291"/>
    </row>
    <row r="3" spans="1:11" ht="15.95" thickBot="1">
      <c r="A3" s="1234" t="str">
        <f>'CARE Table 1'!A3:M3</f>
        <v>Through August 2021</v>
      </c>
      <c r="B3" s="1234"/>
      <c r="C3" s="1234"/>
      <c r="D3" s="1234"/>
      <c r="E3" s="1234"/>
      <c r="F3" s="1234"/>
      <c r="G3" s="1234"/>
      <c r="H3" s="1234"/>
      <c r="I3" s="1234"/>
      <c r="J3" s="1234"/>
      <c r="K3" s="162"/>
    </row>
    <row r="4" spans="1:11" ht="36" customHeight="1">
      <c r="A4" s="1255" t="s">
        <v>264</v>
      </c>
      <c r="B4" s="1257" t="s">
        <v>504</v>
      </c>
      <c r="C4" s="1258"/>
      <c r="D4" s="1259"/>
      <c r="E4" s="1257" t="s">
        <v>505</v>
      </c>
      <c r="F4" s="1258"/>
      <c r="G4" s="1260"/>
      <c r="H4" s="1261" t="s">
        <v>506</v>
      </c>
      <c r="I4" s="1258"/>
      <c r="J4" s="1260"/>
      <c r="K4" s="291"/>
    </row>
    <row r="5" spans="1:11" ht="15.95" thickBot="1">
      <c r="A5" s="1256"/>
      <c r="B5" s="199" t="s">
        <v>266</v>
      </c>
      <c r="C5" s="200" t="s">
        <v>507</v>
      </c>
      <c r="D5" s="201" t="s">
        <v>10</v>
      </c>
      <c r="E5" s="202" t="s">
        <v>266</v>
      </c>
      <c r="F5" s="203" t="s">
        <v>267</v>
      </c>
      <c r="G5" s="204" t="s">
        <v>10</v>
      </c>
      <c r="H5" s="205" t="s">
        <v>266</v>
      </c>
      <c r="I5" s="200" t="s">
        <v>267</v>
      </c>
      <c r="J5" s="204" t="s">
        <v>10</v>
      </c>
      <c r="K5" s="291"/>
    </row>
    <row r="6" spans="1:11" ht="12.95">
      <c r="A6" s="6" t="s">
        <v>508</v>
      </c>
      <c r="B6" s="206">
        <v>485</v>
      </c>
      <c r="C6" s="207">
        <v>0</v>
      </c>
      <c r="D6" s="208">
        <v>485</v>
      </c>
      <c r="E6" s="206">
        <v>52</v>
      </c>
      <c r="F6" s="207">
        <v>0</v>
      </c>
      <c r="G6" s="208">
        <f>SUM(E6:F6)</f>
        <v>52</v>
      </c>
      <c r="H6" s="209">
        <f>IFERROR(E6/B6,0)</f>
        <v>0.10721649484536082</v>
      </c>
      <c r="I6" s="210">
        <f t="shared" ref="I6:I20" si="0">IFERROR(F6/C6,0)</f>
        <v>0</v>
      </c>
      <c r="J6" s="211">
        <f>IFERROR(G6/D6,0)</f>
        <v>0.10721649484536082</v>
      </c>
      <c r="K6" s="291"/>
    </row>
    <row r="7" spans="1:11" ht="12.95">
      <c r="A7" s="6" t="s">
        <v>301</v>
      </c>
      <c r="B7" s="207">
        <v>0</v>
      </c>
      <c r="C7" s="206">
        <v>184</v>
      </c>
      <c r="D7" s="208">
        <v>184</v>
      </c>
      <c r="E7" s="207">
        <v>24</v>
      </c>
      <c r="F7" s="206">
        <v>58</v>
      </c>
      <c r="G7" s="208">
        <f t="shared" ref="G7:G21" si="1">SUM(E7:F7)</f>
        <v>82</v>
      </c>
      <c r="H7" s="209">
        <f t="shared" ref="H7:H20" si="2">IFERROR(E7/B7,0)</f>
        <v>0</v>
      </c>
      <c r="I7" s="210">
        <f t="shared" si="0"/>
        <v>0.31521739130434784</v>
      </c>
      <c r="J7" s="211">
        <f t="shared" ref="J7:J20" si="3">IFERROR(G7/D7,0)</f>
        <v>0.44565217391304346</v>
      </c>
      <c r="K7" s="291"/>
    </row>
    <row r="8" spans="1:11" ht="12.95">
      <c r="A8" s="6" t="s">
        <v>302</v>
      </c>
      <c r="B8" s="206">
        <v>8</v>
      </c>
      <c r="C8" s="206">
        <v>1440</v>
      </c>
      <c r="D8" s="208">
        <v>1448</v>
      </c>
      <c r="E8" s="206">
        <v>22</v>
      </c>
      <c r="F8" s="719">
        <v>1084</v>
      </c>
      <c r="G8" s="208">
        <f t="shared" si="1"/>
        <v>1106</v>
      </c>
      <c r="H8" s="720">
        <f t="shared" si="2"/>
        <v>2.75</v>
      </c>
      <c r="I8" s="721">
        <f t="shared" si="0"/>
        <v>0.75277777777777777</v>
      </c>
      <c r="J8" s="211">
        <f t="shared" si="3"/>
        <v>0.76381215469613262</v>
      </c>
      <c r="K8" s="291"/>
    </row>
    <row r="9" spans="1:11" ht="12.95">
      <c r="A9" s="6" t="s">
        <v>303</v>
      </c>
      <c r="B9" s="206">
        <v>16740</v>
      </c>
      <c r="C9" s="206">
        <v>20661</v>
      </c>
      <c r="D9" s="208">
        <v>37401</v>
      </c>
      <c r="E9" s="206">
        <v>10976</v>
      </c>
      <c r="F9" s="719">
        <v>16035</v>
      </c>
      <c r="G9" s="208">
        <f t="shared" si="1"/>
        <v>27011</v>
      </c>
      <c r="H9" s="720">
        <f t="shared" si="2"/>
        <v>0.65567502986857829</v>
      </c>
      <c r="I9" s="721">
        <f t="shared" si="0"/>
        <v>0.77609989835922755</v>
      </c>
      <c r="J9" s="211">
        <f t="shared" si="3"/>
        <v>0.72219994117804331</v>
      </c>
      <c r="K9" s="291"/>
    </row>
    <row r="10" spans="1:11" ht="12.95">
      <c r="A10" s="6" t="s">
        <v>304</v>
      </c>
      <c r="B10" s="207">
        <v>0</v>
      </c>
      <c r="C10" s="206">
        <v>9168</v>
      </c>
      <c r="D10" s="208">
        <v>9168</v>
      </c>
      <c r="E10" s="207">
        <v>53</v>
      </c>
      <c r="F10" s="719">
        <v>10321</v>
      </c>
      <c r="G10" s="208">
        <f t="shared" si="1"/>
        <v>10374</v>
      </c>
      <c r="H10" s="720">
        <f t="shared" si="2"/>
        <v>0</v>
      </c>
      <c r="I10" s="721">
        <f t="shared" si="0"/>
        <v>1.1257635253054101</v>
      </c>
      <c r="J10" s="211">
        <f t="shared" si="3"/>
        <v>1.131544502617801</v>
      </c>
      <c r="K10" s="291"/>
    </row>
    <row r="11" spans="1:11" ht="12.95">
      <c r="A11" s="6" t="s">
        <v>305</v>
      </c>
      <c r="B11" s="206">
        <v>585553</v>
      </c>
      <c r="C11" s="206">
        <v>3402</v>
      </c>
      <c r="D11" s="208">
        <v>588955</v>
      </c>
      <c r="E11" s="206">
        <v>608225</v>
      </c>
      <c r="F11" s="719">
        <v>2386</v>
      </c>
      <c r="G11" s="208">
        <f t="shared" si="1"/>
        <v>610611</v>
      </c>
      <c r="H11" s="720">
        <f t="shared" si="2"/>
        <v>1.0387189545609024</v>
      </c>
      <c r="I11" s="721">
        <f t="shared" si="0"/>
        <v>0.70135214579659022</v>
      </c>
      <c r="J11" s="211">
        <f t="shared" si="3"/>
        <v>1.0367702116460511</v>
      </c>
      <c r="K11" s="291"/>
    </row>
    <row r="12" spans="1:11" ht="12.95">
      <c r="A12" s="6" t="s">
        <v>306</v>
      </c>
      <c r="B12" s="206">
        <v>3</v>
      </c>
      <c r="C12" s="207">
        <v>0</v>
      </c>
      <c r="D12" s="208">
        <v>3</v>
      </c>
      <c r="E12" s="206">
        <v>0</v>
      </c>
      <c r="F12" s="207">
        <v>0</v>
      </c>
      <c r="G12" s="208">
        <f t="shared" si="1"/>
        <v>0</v>
      </c>
      <c r="H12" s="720">
        <f>IFERROR(E12/B12,0)</f>
        <v>0</v>
      </c>
      <c r="I12" s="721">
        <f t="shared" si="0"/>
        <v>0</v>
      </c>
      <c r="J12" s="211">
        <f t="shared" si="3"/>
        <v>0</v>
      </c>
      <c r="K12" s="291"/>
    </row>
    <row r="13" spans="1:11" ht="12.95">
      <c r="A13" s="6" t="s">
        <v>307</v>
      </c>
      <c r="B13" s="206">
        <v>0</v>
      </c>
      <c r="C13" s="206">
        <v>2186</v>
      </c>
      <c r="D13" s="208">
        <v>2186</v>
      </c>
      <c r="E13" s="206">
        <v>7</v>
      </c>
      <c r="F13" s="719">
        <v>989</v>
      </c>
      <c r="G13" s="208">
        <f t="shared" si="1"/>
        <v>996</v>
      </c>
      <c r="H13" s="720">
        <f t="shared" si="2"/>
        <v>0</v>
      </c>
      <c r="I13" s="721">
        <f t="shared" si="0"/>
        <v>0.4524245196706313</v>
      </c>
      <c r="J13" s="211">
        <f t="shared" si="3"/>
        <v>0.4556267154620311</v>
      </c>
      <c r="K13" s="291"/>
    </row>
    <row r="14" spans="1:11" ht="12.95">
      <c r="A14" s="6" t="s">
        <v>308</v>
      </c>
      <c r="B14" s="206">
        <v>216341</v>
      </c>
      <c r="C14" s="206">
        <v>0</v>
      </c>
      <c r="D14" s="208">
        <v>216341</v>
      </c>
      <c r="E14" s="206">
        <v>194463</v>
      </c>
      <c r="F14" s="719">
        <v>0</v>
      </c>
      <c r="G14" s="208">
        <f t="shared" si="1"/>
        <v>194463</v>
      </c>
      <c r="H14" s="720">
        <f t="shared" si="2"/>
        <v>0.89887261314313982</v>
      </c>
      <c r="I14" s="721">
        <f t="shared" si="0"/>
        <v>0</v>
      </c>
      <c r="J14" s="211">
        <f t="shared" si="3"/>
        <v>0.89887261314313982</v>
      </c>
      <c r="K14" s="291"/>
    </row>
    <row r="15" spans="1:11" ht="12.6" customHeight="1">
      <c r="A15" s="6" t="s">
        <v>309</v>
      </c>
      <c r="B15" s="206">
        <v>81602</v>
      </c>
      <c r="C15" s="206">
        <v>73578</v>
      </c>
      <c r="D15" s="208">
        <v>155180</v>
      </c>
      <c r="E15" s="206">
        <v>111349</v>
      </c>
      <c r="F15" s="719">
        <v>116761</v>
      </c>
      <c r="G15" s="208">
        <f t="shared" si="1"/>
        <v>228110</v>
      </c>
      <c r="H15" s="720">
        <f t="shared" si="2"/>
        <v>1.3645376338815225</v>
      </c>
      <c r="I15" s="721">
        <f t="shared" si="0"/>
        <v>1.5869009758351682</v>
      </c>
      <c r="J15" s="211">
        <f t="shared" si="3"/>
        <v>1.4699703570047686</v>
      </c>
      <c r="K15" s="291"/>
    </row>
    <row r="16" spans="1:11" ht="12.95">
      <c r="A16" s="6" t="s">
        <v>310</v>
      </c>
      <c r="B16" s="206">
        <v>155641</v>
      </c>
      <c r="C16" s="206">
        <v>34142</v>
      </c>
      <c r="D16" s="208">
        <v>189783</v>
      </c>
      <c r="E16" s="206">
        <v>225043</v>
      </c>
      <c r="F16" s="719">
        <v>43384</v>
      </c>
      <c r="G16" s="208">
        <f t="shared" si="1"/>
        <v>268427</v>
      </c>
      <c r="H16" s="720">
        <f t="shared" si="2"/>
        <v>1.4459107818633907</v>
      </c>
      <c r="I16" s="721">
        <f t="shared" si="0"/>
        <v>1.2706929881084881</v>
      </c>
      <c r="J16" s="211">
        <f t="shared" si="3"/>
        <v>1.4143890654062798</v>
      </c>
      <c r="K16" s="291"/>
    </row>
    <row r="17" spans="1:11" ht="12.95">
      <c r="A17" s="6" t="s">
        <v>311</v>
      </c>
      <c r="B17" s="207">
        <v>0</v>
      </c>
      <c r="C17" s="206">
        <v>1</v>
      </c>
      <c r="D17" s="208">
        <v>1</v>
      </c>
      <c r="E17" s="207">
        <v>0</v>
      </c>
      <c r="F17" s="719">
        <v>1</v>
      </c>
      <c r="G17" s="208">
        <f t="shared" si="1"/>
        <v>1</v>
      </c>
      <c r="H17" s="720">
        <f t="shared" si="2"/>
        <v>0</v>
      </c>
      <c r="I17" s="721">
        <f t="shared" si="0"/>
        <v>1</v>
      </c>
      <c r="J17" s="211">
        <f t="shared" si="3"/>
        <v>1</v>
      </c>
      <c r="K17" s="291"/>
    </row>
    <row r="18" spans="1:11" ht="12.95">
      <c r="A18" s="6" t="s">
        <v>312</v>
      </c>
      <c r="B18" s="206">
        <v>17177</v>
      </c>
      <c r="C18" s="207">
        <v>0</v>
      </c>
      <c r="D18" s="208">
        <v>17177</v>
      </c>
      <c r="E18" s="206">
        <v>11018</v>
      </c>
      <c r="F18" s="207">
        <v>0</v>
      </c>
      <c r="G18" s="208">
        <f t="shared" si="1"/>
        <v>11018</v>
      </c>
      <c r="H18" s="720">
        <f t="shared" si="2"/>
        <v>0.64143913372533035</v>
      </c>
      <c r="I18" s="721">
        <f t="shared" si="0"/>
        <v>0</v>
      </c>
      <c r="J18" s="211">
        <f t="shared" si="3"/>
        <v>0.64143913372533035</v>
      </c>
      <c r="K18" s="291"/>
    </row>
    <row r="19" spans="1:11" ht="12.95">
      <c r="A19" s="6" t="s">
        <v>313</v>
      </c>
      <c r="B19" s="206">
        <v>14894</v>
      </c>
      <c r="C19" s="206">
        <v>50496</v>
      </c>
      <c r="D19" s="208">
        <v>65390</v>
      </c>
      <c r="E19" s="206">
        <v>14579</v>
      </c>
      <c r="F19" s="719">
        <v>50445</v>
      </c>
      <c r="G19" s="208">
        <f t="shared" si="1"/>
        <v>65024</v>
      </c>
      <c r="H19" s="720">
        <f t="shared" si="2"/>
        <v>0.97885054384315828</v>
      </c>
      <c r="I19" s="721">
        <f t="shared" si="0"/>
        <v>0.99899001901140683</v>
      </c>
      <c r="J19" s="211">
        <f t="shared" si="3"/>
        <v>0.99440281388591523</v>
      </c>
      <c r="K19" s="291"/>
    </row>
    <row r="20" spans="1:11" ht="13.5" thickBot="1">
      <c r="A20" s="212" t="s">
        <v>315</v>
      </c>
      <c r="B20" s="213">
        <v>63643</v>
      </c>
      <c r="C20" s="213">
        <v>2371</v>
      </c>
      <c r="D20" s="214">
        <v>66014</v>
      </c>
      <c r="E20" s="213">
        <v>62841</v>
      </c>
      <c r="F20" s="722">
        <v>2120</v>
      </c>
      <c r="G20" s="214">
        <f t="shared" si="1"/>
        <v>64961</v>
      </c>
      <c r="H20" s="720">
        <f t="shared" si="2"/>
        <v>0.98739845701805384</v>
      </c>
      <c r="I20" s="721">
        <f t="shared" si="0"/>
        <v>0.89413749472796289</v>
      </c>
      <c r="J20" s="211">
        <f t="shared" si="3"/>
        <v>0.98404883812524613</v>
      </c>
      <c r="K20" s="291"/>
    </row>
    <row r="21" spans="1:11" ht="13.5" thickBot="1">
      <c r="A21" s="215" t="s">
        <v>10</v>
      </c>
      <c r="B21" s="216">
        <f>SUM(B6:B20)</f>
        <v>1152087</v>
      </c>
      <c r="C21" s="216">
        <f>SUM(C6:C20)</f>
        <v>197629</v>
      </c>
      <c r="D21" s="216">
        <f>SUM(D6:D20)</f>
        <v>1349716</v>
      </c>
      <c r="E21" s="216">
        <f t="shared" ref="E21:F21" si="4">SUM(E6:E20)</f>
        <v>1238652</v>
      </c>
      <c r="F21" s="999">
        <f t="shared" si="4"/>
        <v>243584</v>
      </c>
      <c r="G21" s="999">
        <f t="shared" si="1"/>
        <v>1482236</v>
      </c>
      <c r="H21" s="723">
        <f>IFERROR(E21/B21,0)</f>
        <v>1.0751375547159199</v>
      </c>
      <c r="I21" s="724">
        <f>IFERROR(F21/C21,0)</f>
        <v>1.2325316628632437</v>
      </c>
      <c r="J21" s="217">
        <f>IFERROR(G21/D21,0)</f>
        <v>1.0981836178870221</v>
      </c>
      <c r="K21" s="291"/>
    </row>
    <row r="22" spans="1:11">
      <c r="A22" s="291"/>
      <c r="B22" s="291"/>
      <c r="C22" s="291"/>
      <c r="D22" s="291"/>
      <c r="E22" s="291"/>
      <c r="F22" s="692"/>
      <c r="G22" s="692"/>
      <c r="H22" s="692"/>
      <c r="I22" s="692"/>
      <c r="J22" s="291"/>
      <c r="K22" s="291"/>
    </row>
    <row r="23" spans="1:11" ht="14.1">
      <c r="A23" s="1249" t="s">
        <v>509</v>
      </c>
      <c r="B23" s="1250"/>
      <c r="C23" s="1250"/>
      <c r="D23" s="1250"/>
      <c r="E23" s="1250"/>
      <c r="F23" s="1251"/>
      <c r="G23" s="1251"/>
      <c r="H23" s="1251"/>
      <c r="I23" s="1251"/>
      <c r="J23" s="1250"/>
      <c r="K23" s="291"/>
    </row>
    <row r="24" spans="1:11" ht="26.1" customHeight="1">
      <c r="A24" s="1252" t="s">
        <v>288</v>
      </c>
      <c r="B24" s="1253"/>
      <c r="C24" s="1253"/>
      <c r="D24" s="1253"/>
      <c r="E24" s="1253"/>
      <c r="F24" s="1254"/>
      <c r="G24" s="1254"/>
      <c r="H24" s="1254"/>
      <c r="I24" s="1254"/>
      <c r="J24" s="1253"/>
      <c r="K24" s="291"/>
    </row>
    <row r="25" spans="1:11">
      <c r="A25" s="291"/>
      <c r="B25" s="291"/>
      <c r="C25" s="291"/>
      <c r="D25" s="291"/>
      <c r="E25" s="291"/>
      <c r="F25" s="692"/>
      <c r="G25" s="692"/>
      <c r="H25" s="692"/>
      <c r="I25" s="692"/>
      <c r="J25" s="291"/>
      <c r="K25" s="291"/>
    </row>
    <row r="26" spans="1:11">
      <c r="A26" s="291"/>
      <c r="B26" s="291"/>
      <c r="C26" s="291"/>
      <c r="D26" s="291"/>
      <c r="E26" s="291"/>
      <c r="F26" s="692"/>
      <c r="G26" s="692"/>
      <c r="H26" s="692"/>
      <c r="I26" s="692"/>
      <c r="J26" s="291"/>
      <c r="K26" s="291"/>
    </row>
    <row r="27" spans="1:11">
      <c r="A27" s="291"/>
      <c r="B27" s="291"/>
      <c r="C27" s="291"/>
      <c r="D27" s="291"/>
      <c r="E27" s="291"/>
      <c r="F27" s="692"/>
      <c r="G27" s="692"/>
      <c r="H27" s="692"/>
      <c r="I27" s="692"/>
      <c r="J27" s="291"/>
      <c r="K27" s="291"/>
    </row>
    <row r="28" spans="1:11">
      <c r="A28" s="291"/>
      <c r="B28" s="291"/>
      <c r="C28" s="291"/>
      <c r="D28" s="291"/>
      <c r="E28" s="291"/>
      <c r="F28" s="692"/>
      <c r="G28" s="692"/>
      <c r="H28" s="692"/>
      <c r="I28" s="692"/>
      <c r="J28" s="291"/>
      <c r="K28" s="291"/>
    </row>
    <row r="29" spans="1:11">
      <c r="A29" s="291"/>
      <c r="B29" s="291"/>
      <c r="C29" s="291"/>
      <c r="D29" s="291"/>
      <c r="E29" s="291"/>
      <c r="F29" s="692"/>
      <c r="G29" s="692"/>
      <c r="H29" s="692"/>
      <c r="I29" s="692"/>
      <c r="J29" s="291"/>
      <c r="K29" s="291"/>
    </row>
    <row r="30" spans="1:11">
      <c r="A30" s="291"/>
      <c r="B30" s="291"/>
      <c r="C30" s="291"/>
      <c r="D30" s="291"/>
      <c r="E30" s="291"/>
      <c r="F30" s="692"/>
      <c r="G30" s="692"/>
      <c r="H30" s="692"/>
      <c r="I30" s="692"/>
      <c r="J30" s="291"/>
      <c r="K30" s="291"/>
    </row>
    <row r="31" spans="1:11">
      <c r="A31" s="291"/>
      <c r="B31" s="291"/>
      <c r="C31" s="291"/>
      <c r="D31" s="291"/>
      <c r="E31" s="291"/>
      <c r="F31" s="692"/>
      <c r="G31" s="692"/>
      <c r="H31" s="692"/>
      <c r="I31" s="692"/>
      <c r="J31" s="291"/>
      <c r="K31" s="291"/>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31"/>
  <sheetViews>
    <sheetView zoomScaleNormal="100" workbookViewId="0">
      <selection activeCell="H12" sqref="H12"/>
    </sheetView>
  </sheetViews>
  <sheetFormatPr defaultColWidth="8.5703125" defaultRowHeight="12.6"/>
  <cols>
    <col min="1" max="1" width="60.42578125" style="4" customWidth="1"/>
    <col min="2" max="5" width="12.5703125" style="4" customWidth="1"/>
    <col min="6" max="6" width="13.5703125" style="4" customWidth="1"/>
    <col min="7" max="7" width="14.5703125" style="198" customWidth="1"/>
    <col min="8" max="8" width="14.5703125" style="4" customWidth="1"/>
    <col min="9" max="11" width="8.5703125" style="5"/>
    <col min="12" max="16384" width="8.5703125" style="4"/>
  </cols>
  <sheetData>
    <row r="1" spans="1:13" ht="15.6">
      <c r="A1" s="1167" t="s">
        <v>510</v>
      </c>
      <c r="B1" s="1167"/>
      <c r="C1" s="1167"/>
      <c r="D1" s="1167"/>
      <c r="E1" s="1167"/>
      <c r="F1" s="1167"/>
      <c r="G1" s="1167"/>
      <c r="H1" s="1167"/>
      <c r="L1" s="291"/>
      <c r="M1" s="291"/>
    </row>
    <row r="2" spans="1:13" ht="15.6">
      <c r="A2" s="1244" t="s">
        <v>1</v>
      </c>
      <c r="B2" s="1244"/>
      <c r="C2" s="1244"/>
      <c r="D2" s="1244"/>
      <c r="E2" s="1244"/>
      <c r="F2" s="1244"/>
      <c r="G2" s="1244"/>
      <c r="H2" s="1244"/>
      <c r="I2" s="218"/>
      <c r="J2" s="218"/>
      <c r="L2" s="291"/>
      <c r="M2" s="291"/>
    </row>
    <row r="3" spans="1:13" ht="15.95" thickBot="1">
      <c r="A3" s="1234" t="str">
        <f>'CARE Table 1'!A3:M3</f>
        <v>Through August 2021</v>
      </c>
      <c r="B3" s="1234"/>
      <c r="C3" s="1234"/>
      <c r="D3" s="1234"/>
      <c r="E3" s="1234"/>
      <c r="F3" s="1234"/>
      <c r="G3" s="1234"/>
      <c r="H3" s="1234"/>
      <c r="I3" s="162"/>
      <c r="J3" s="162"/>
      <c r="K3" s="162"/>
      <c r="L3" s="162"/>
      <c r="M3" s="162"/>
    </row>
    <row r="4" spans="1:13" ht="54.6" customHeight="1">
      <c r="A4" s="191" t="s">
        <v>319</v>
      </c>
      <c r="B4" s="192" t="s">
        <v>511</v>
      </c>
      <c r="C4" s="192" t="s">
        <v>512</v>
      </c>
      <c r="D4" s="192" t="s">
        <v>513</v>
      </c>
      <c r="E4" s="192" t="s">
        <v>514</v>
      </c>
      <c r="F4" s="192" t="s">
        <v>515</v>
      </c>
      <c r="G4" s="219" t="s">
        <v>516</v>
      </c>
      <c r="H4" s="193" t="s">
        <v>517</v>
      </c>
      <c r="I4" s="220"/>
      <c r="J4" s="220"/>
      <c r="L4" s="291"/>
      <c r="M4" s="291"/>
    </row>
    <row r="5" spans="1:13" s="5" customFormat="1">
      <c r="A5" s="221" t="s">
        <v>331</v>
      </c>
      <c r="B5" s="222">
        <v>1429550</v>
      </c>
      <c r="C5" s="580">
        <v>1</v>
      </c>
      <c r="D5" s="581">
        <f t="shared" ref="D5" si="0">C5/B5</f>
        <v>6.9952082823266067E-7</v>
      </c>
      <c r="E5" s="582">
        <v>29524</v>
      </c>
      <c r="F5" s="582">
        <v>1</v>
      </c>
      <c r="G5" s="223">
        <f t="shared" ref="G5:G11" si="1">E5/C5</f>
        <v>29524</v>
      </c>
      <c r="H5" s="224">
        <f t="shared" ref="H5" si="2">F5/B5</f>
        <v>6.9952082823266067E-7</v>
      </c>
      <c r="J5" s="225"/>
      <c r="L5" s="297"/>
      <c r="M5" s="226"/>
    </row>
    <row r="6" spans="1:13">
      <c r="A6" s="221" t="s">
        <v>332</v>
      </c>
      <c r="B6" s="580">
        <v>1433404</v>
      </c>
      <c r="C6" s="580">
        <v>0</v>
      </c>
      <c r="D6" s="581">
        <f t="shared" ref="D6:D12" si="3">C6/B6</f>
        <v>0</v>
      </c>
      <c r="E6" s="582">
        <v>27441</v>
      </c>
      <c r="F6" s="582">
        <v>0</v>
      </c>
      <c r="G6" s="223" t="e">
        <f t="shared" si="1"/>
        <v>#DIV/0!</v>
      </c>
      <c r="H6" s="224">
        <f>F6/B6</f>
        <v>0</v>
      </c>
      <c r="J6" s="225"/>
      <c r="L6" s="297"/>
      <c r="M6" s="226"/>
    </row>
    <row r="7" spans="1:13">
      <c r="A7" s="221" t="s">
        <v>333</v>
      </c>
      <c r="B7" s="222">
        <v>1445755</v>
      </c>
      <c r="C7" s="580">
        <v>0</v>
      </c>
      <c r="D7" s="581">
        <f t="shared" si="3"/>
        <v>0</v>
      </c>
      <c r="E7" s="582">
        <v>0</v>
      </c>
      <c r="F7" s="582">
        <v>0</v>
      </c>
      <c r="G7" s="223" t="e">
        <f t="shared" si="1"/>
        <v>#DIV/0!</v>
      </c>
      <c r="H7" s="224">
        <f>F7/B7</f>
        <v>0</v>
      </c>
      <c r="J7" s="225"/>
      <c r="L7" s="297"/>
      <c r="M7" s="226"/>
    </row>
    <row r="8" spans="1:13">
      <c r="A8" s="221" t="s">
        <v>334</v>
      </c>
      <c r="B8" s="222">
        <v>1446195</v>
      </c>
      <c r="C8" s="580">
        <v>0</v>
      </c>
      <c r="D8" s="581">
        <f t="shared" si="3"/>
        <v>0</v>
      </c>
      <c r="E8" s="582">
        <v>0</v>
      </c>
      <c r="F8" s="711">
        <v>0</v>
      </c>
      <c r="G8" s="223" t="e">
        <f t="shared" si="1"/>
        <v>#DIV/0!</v>
      </c>
      <c r="H8" s="712">
        <v>0</v>
      </c>
      <c r="I8" s="713"/>
      <c r="J8" s="225"/>
      <c r="L8" s="297"/>
      <c r="M8" s="291"/>
    </row>
    <row r="9" spans="1:13">
      <c r="A9" s="221" t="s">
        <v>335</v>
      </c>
      <c r="B9" s="222">
        <v>1449951</v>
      </c>
      <c r="C9" s="583">
        <v>0</v>
      </c>
      <c r="D9" s="581">
        <f t="shared" si="3"/>
        <v>0</v>
      </c>
      <c r="E9" s="582">
        <v>0</v>
      </c>
      <c r="F9" s="711">
        <v>0</v>
      </c>
      <c r="G9" s="223" t="e">
        <f t="shared" si="1"/>
        <v>#DIV/0!</v>
      </c>
      <c r="H9" s="712">
        <v>0</v>
      </c>
      <c r="I9" s="713"/>
      <c r="L9" s="291"/>
      <c r="M9" s="291"/>
    </row>
    <row r="10" spans="1:13">
      <c r="A10" s="221" t="s">
        <v>336</v>
      </c>
      <c r="B10" s="222">
        <v>1456745</v>
      </c>
      <c r="C10" s="580">
        <v>0</v>
      </c>
      <c r="D10" s="581">
        <f t="shared" si="3"/>
        <v>0</v>
      </c>
      <c r="E10" s="580">
        <v>0</v>
      </c>
      <c r="F10" s="698">
        <v>0</v>
      </c>
      <c r="G10" s="223" t="e">
        <f t="shared" si="1"/>
        <v>#DIV/0!</v>
      </c>
      <c r="H10" s="712">
        <v>0</v>
      </c>
      <c r="I10" s="713"/>
      <c r="L10" s="291"/>
      <c r="M10" s="291"/>
    </row>
    <row r="11" spans="1:13">
      <c r="A11" s="221" t="s">
        <v>337</v>
      </c>
      <c r="B11" s="222">
        <f>'CARE Table 2'!W13</f>
        <v>1482474</v>
      </c>
      <c r="C11" s="580">
        <v>26228</v>
      </c>
      <c r="D11" s="581">
        <f t="shared" si="3"/>
        <v>1.7692047212969672E-2</v>
      </c>
      <c r="E11" s="580">
        <v>25882</v>
      </c>
      <c r="F11" s="698">
        <v>201</v>
      </c>
      <c r="G11" s="223">
        <f t="shared" si="1"/>
        <v>0.98680799145950893</v>
      </c>
      <c r="H11" s="1000">
        <f>F11/B11</f>
        <v>1.3558416538839805E-4</v>
      </c>
      <c r="I11" s="713"/>
      <c r="L11" s="291"/>
      <c r="M11" s="291"/>
    </row>
    <row r="12" spans="1:13">
      <c r="A12" s="221" t="s">
        <v>338</v>
      </c>
      <c r="B12" s="222">
        <f>'CARE Table 2'!W14</f>
        <v>1482236</v>
      </c>
      <c r="C12" s="580">
        <v>44468</v>
      </c>
      <c r="D12" s="581">
        <f t="shared" si="3"/>
        <v>3.0000620683885697E-2</v>
      </c>
      <c r="E12" s="580">
        <v>39611</v>
      </c>
      <c r="F12" s="698">
        <v>123</v>
      </c>
      <c r="G12" s="696">
        <v>0</v>
      </c>
      <c r="H12" s="1000">
        <f>F12/B12</f>
        <v>8.2982736892100859E-5</v>
      </c>
      <c r="I12" s="713"/>
      <c r="L12" s="291"/>
      <c r="M12" s="291"/>
    </row>
    <row r="13" spans="1:13">
      <c r="A13" s="221" t="s">
        <v>339</v>
      </c>
      <c r="B13" s="222"/>
      <c r="C13" s="580"/>
      <c r="D13" s="581"/>
      <c r="E13" s="580"/>
      <c r="F13" s="698"/>
      <c r="G13" s="696">
        <v>0</v>
      </c>
      <c r="H13" s="712"/>
      <c r="I13" s="713"/>
      <c r="L13" s="291"/>
      <c r="M13" s="291"/>
    </row>
    <row r="14" spans="1:13">
      <c r="A14" s="221" t="s">
        <v>340</v>
      </c>
      <c r="B14" s="580"/>
      <c r="C14" s="580"/>
      <c r="D14" s="581"/>
      <c r="E14" s="580"/>
      <c r="F14" s="698"/>
      <c r="G14" s="696">
        <v>0</v>
      </c>
      <c r="H14" s="712"/>
      <c r="I14" s="713"/>
      <c r="L14" s="291"/>
      <c r="M14" s="291"/>
    </row>
    <row r="15" spans="1:13">
      <c r="A15" s="221" t="s">
        <v>341</v>
      </c>
      <c r="B15" s="222"/>
      <c r="C15" s="580"/>
      <c r="D15" s="581"/>
      <c r="E15" s="580"/>
      <c r="F15" s="698"/>
      <c r="G15" s="696">
        <v>0</v>
      </c>
      <c r="H15" s="712"/>
      <c r="I15" s="713"/>
      <c r="L15" s="291"/>
      <c r="M15" s="291"/>
    </row>
    <row r="16" spans="1:13" ht="12.95" thickBot="1">
      <c r="A16" s="227" t="s">
        <v>342</v>
      </c>
      <c r="B16" s="580"/>
      <c r="C16" s="584"/>
      <c r="D16" s="581"/>
      <c r="E16" s="584"/>
      <c r="F16" s="714"/>
      <c r="G16" s="696">
        <v>0</v>
      </c>
      <c r="H16" s="712"/>
      <c r="I16" s="713"/>
      <c r="L16" s="291"/>
      <c r="M16" s="291"/>
    </row>
    <row r="17" spans="1:25" ht="13.5" thickBot="1">
      <c r="A17" s="228" t="s">
        <v>343</v>
      </c>
      <c r="B17" s="229">
        <f>'CARE Table 2'!W19</f>
        <v>1482236</v>
      </c>
      <c r="C17" s="229">
        <f>SUM(C5:C16)</f>
        <v>70697</v>
      </c>
      <c r="D17" s="230">
        <f>IFERROR(C17/B17,0)</f>
        <v>4.7696183333828079E-2</v>
      </c>
      <c r="E17" s="229">
        <f>SUM(E5:E16)</f>
        <v>122458</v>
      </c>
      <c r="F17" s="701">
        <f>SUM(F5:F16)</f>
        <v>325</v>
      </c>
      <c r="G17" s="715">
        <v>0</v>
      </c>
      <c r="H17" s="715">
        <f>IFERROR(G17/F17,0)</f>
        <v>0</v>
      </c>
      <c r="I17" s="713"/>
      <c r="L17" s="291"/>
      <c r="M17" s="291"/>
      <c r="N17" s="291"/>
      <c r="O17" s="291"/>
      <c r="P17" s="291"/>
      <c r="Q17" s="291"/>
      <c r="R17" s="291"/>
      <c r="S17" s="291"/>
      <c r="T17" s="291"/>
      <c r="U17" s="291"/>
      <c r="V17" s="291"/>
      <c r="W17" s="291"/>
      <c r="X17" s="291"/>
      <c r="Y17" s="291"/>
    </row>
    <row r="18" spans="1:25">
      <c r="A18" s="291"/>
      <c r="B18" s="291"/>
      <c r="C18" s="291"/>
      <c r="D18" s="291"/>
      <c r="E18" s="291"/>
      <c r="F18" s="692"/>
      <c r="G18" s="716"/>
      <c r="H18" s="692" t="s">
        <v>14</v>
      </c>
      <c r="I18" s="713"/>
      <c r="L18" s="291"/>
      <c r="M18" s="291"/>
      <c r="N18" s="291"/>
      <c r="O18" s="291"/>
      <c r="P18" s="291"/>
      <c r="Q18" s="291"/>
      <c r="R18" s="291"/>
      <c r="S18" s="291"/>
      <c r="T18" s="291"/>
      <c r="U18" s="291"/>
      <c r="V18" s="291"/>
      <c r="W18" s="291"/>
      <c r="X18" s="291"/>
      <c r="Y18" s="291"/>
    </row>
    <row r="19" spans="1:25" ht="12.75" customHeight="1">
      <c r="A19" s="1265" t="s">
        <v>518</v>
      </c>
      <c r="B19" s="1266"/>
      <c r="C19" s="1266"/>
      <c r="D19" s="1266"/>
      <c r="E19" s="1266"/>
      <c r="F19" s="1267"/>
      <c r="G19" s="1267"/>
      <c r="H19" s="1267"/>
      <c r="I19" s="717"/>
      <c r="L19" s="291"/>
      <c r="M19" s="291"/>
      <c r="N19" s="291"/>
      <c r="O19" s="291"/>
      <c r="P19" s="291"/>
      <c r="Q19" s="291"/>
      <c r="R19" s="291"/>
      <c r="S19" s="291"/>
      <c r="T19" s="291"/>
      <c r="U19" s="291"/>
      <c r="V19" s="291"/>
      <c r="W19" s="291"/>
      <c r="X19" s="291"/>
      <c r="Y19" s="291"/>
    </row>
    <row r="20" spans="1:25" ht="38.85" customHeight="1">
      <c r="A20" s="1265" t="s">
        <v>519</v>
      </c>
      <c r="B20" s="1266"/>
      <c r="C20" s="1266"/>
      <c r="D20" s="1266"/>
      <c r="E20" s="1266"/>
      <c r="F20" s="1267"/>
      <c r="G20" s="1267"/>
      <c r="H20" s="1267"/>
      <c r="I20" s="717"/>
      <c r="L20" s="291"/>
      <c r="M20" s="291"/>
      <c r="N20" s="291"/>
      <c r="O20" s="291"/>
      <c r="P20" s="291"/>
      <c r="Q20" s="291"/>
      <c r="R20" s="291"/>
      <c r="S20" s="291"/>
      <c r="T20" s="291"/>
      <c r="U20" s="291"/>
      <c r="V20" s="291"/>
      <c r="W20" s="291"/>
      <c r="X20" s="291"/>
      <c r="Y20" s="291"/>
    </row>
    <row r="21" spans="1:25" ht="12.75" customHeight="1">
      <c r="A21" s="1268" t="s">
        <v>520</v>
      </c>
      <c r="B21" s="1268"/>
      <c r="C21" s="1268"/>
      <c r="D21" s="1263"/>
      <c r="E21" s="1268"/>
      <c r="F21" s="1269"/>
      <c r="G21" s="1269"/>
      <c r="H21" s="1269"/>
      <c r="I21" s="717"/>
      <c r="L21" s="291"/>
      <c r="M21" s="291"/>
      <c r="N21" s="291"/>
      <c r="O21" s="291"/>
      <c r="P21" s="291"/>
      <c r="Q21" s="291"/>
      <c r="R21" s="291"/>
      <c r="S21" s="291"/>
      <c r="T21" s="291"/>
      <c r="U21" s="291"/>
      <c r="V21" s="291"/>
      <c r="W21" s="291"/>
      <c r="X21" s="291"/>
      <c r="Y21" s="291"/>
    </row>
    <row r="22" spans="1:25" ht="12.75" customHeight="1">
      <c r="A22" s="1262" t="s">
        <v>521</v>
      </c>
      <c r="B22" s="1263"/>
      <c r="C22" s="1263"/>
      <c r="D22" s="1263"/>
      <c r="E22" s="1263"/>
      <c r="F22" s="1264"/>
      <c r="G22" s="1264"/>
      <c r="H22" s="1264"/>
      <c r="I22" s="718"/>
      <c r="L22" s="291"/>
      <c r="M22" s="291"/>
      <c r="N22" s="291"/>
      <c r="O22" s="291"/>
      <c r="P22" s="291"/>
      <c r="Q22" s="291"/>
      <c r="R22" s="291"/>
      <c r="S22" s="291"/>
      <c r="T22" s="291"/>
      <c r="U22" s="291"/>
      <c r="V22" s="291"/>
      <c r="W22" s="291"/>
      <c r="X22" s="291"/>
      <c r="Y22" s="291"/>
    </row>
    <row r="23" spans="1:25">
      <c r="A23" s="1262" t="s">
        <v>522</v>
      </c>
      <c r="B23" s="1263"/>
      <c r="C23" s="1263"/>
      <c r="D23" s="1263"/>
      <c r="E23" s="1263"/>
      <c r="F23" s="1264"/>
      <c r="G23" s="1264"/>
      <c r="H23" s="1264"/>
      <c r="I23" s="718"/>
      <c r="L23" s="291"/>
      <c r="M23" s="291"/>
      <c r="N23" s="291"/>
      <c r="O23" s="291"/>
      <c r="P23" s="291"/>
      <c r="Q23" s="291"/>
      <c r="R23" s="291"/>
      <c r="S23" s="291"/>
      <c r="T23" s="291"/>
      <c r="U23" s="291"/>
      <c r="V23" s="291"/>
      <c r="W23" s="291"/>
      <c r="X23" s="291"/>
      <c r="Y23" s="291"/>
    </row>
    <row r="24" spans="1:25">
      <c r="A24" s="1221" t="s">
        <v>523</v>
      </c>
      <c r="B24" s="1221"/>
      <c r="C24" s="1221"/>
      <c r="D24" s="1221"/>
      <c r="E24" s="1221"/>
      <c r="F24" s="1243"/>
      <c r="G24" s="1243"/>
      <c r="H24" s="1243"/>
      <c r="I24" s="713"/>
      <c r="L24" s="291"/>
      <c r="M24" s="291"/>
      <c r="N24" s="291"/>
      <c r="O24" s="291"/>
      <c r="P24" s="291"/>
      <c r="Q24" s="291"/>
      <c r="R24" s="291"/>
      <c r="S24" s="291"/>
      <c r="T24" s="291"/>
      <c r="U24" s="291"/>
      <c r="V24" s="291"/>
      <c r="W24" s="291"/>
      <c r="X24" s="291"/>
      <c r="Y24" s="291"/>
    </row>
    <row r="25" spans="1:25">
      <c r="A25" s="291"/>
      <c r="B25" s="291"/>
      <c r="C25" s="291"/>
      <c r="D25" s="291"/>
      <c r="E25" s="291"/>
      <c r="F25" s="692"/>
      <c r="G25" s="716"/>
      <c r="H25" s="692"/>
      <c r="I25" s="713"/>
      <c r="L25" s="291"/>
      <c r="M25" s="291"/>
      <c r="N25" s="291"/>
      <c r="O25" s="291"/>
      <c r="P25" s="291"/>
      <c r="Q25" s="291"/>
      <c r="R25" s="291"/>
      <c r="S25" s="291"/>
      <c r="T25" s="291"/>
      <c r="U25" s="291"/>
      <c r="V25" s="291"/>
      <c r="W25" s="291"/>
      <c r="X25" s="291"/>
      <c r="Y25" s="291"/>
    </row>
    <row r="26" spans="1:25" ht="18.600000000000001">
      <c r="A26" s="1174"/>
      <c r="B26" s="1174"/>
      <c r="C26" s="1174"/>
      <c r="D26" s="1174"/>
      <c r="E26" s="1174"/>
      <c r="F26" s="1175"/>
      <c r="G26" s="1175"/>
      <c r="H26" s="1175"/>
      <c r="I26" s="1175"/>
      <c r="J26" s="1174"/>
      <c r="K26" s="1174"/>
      <c r="L26" s="1174"/>
      <c r="M26" s="1174"/>
      <c r="N26" s="1174"/>
      <c r="O26" s="1174"/>
      <c r="P26" s="1174"/>
      <c r="Q26" s="1174"/>
      <c r="R26" s="1174"/>
      <c r="S26" s="1174"/>
      <c r="T26" s="1174"/>
      <c r="U26" s="1174"/>
      <c r="V26" s="1174"/>
      <c r="W26" s="1174"/>
      <c r="X26" s="1174"/>
      <c r="Y26" s="1174"/>
    </row>
    <row r="27" spans="1:25">
      <c r="A27" s="291"/>
      <c r="B27" s="291"/>
      <c r="C27" s="291"/>
      <c r="D27" s="291"/>
      <c r="E27" s="291"/>
      <c r="F27" s="692"/>
      <c r="G27" s="716"/>
      <c r="H27" s="692"/>
      <c r="I27" s="713"/>
      <c r="L27" s="291"/>
      <c r="M27" s="291"/>
      <c r="N27" s="291"/>
      <c r="O27" s="291"/>
      <c r="P27" s="291"/>
      <c r="Q27" s="291"/>
      <c r="R27" s="291"/>
      <c r="S27" s="291"/>
      <c r="T27" s="291"/>
      <c r="U27" s="291"/>
      <c r="V27" s="291"/>
      <c r="W27" s="291"/>
      <c r="X27" s="291"/>
      <c r="Y27" s="291"/>
    </row>
    <row r="28" spans="1:25">
      <c r="A28" s="291"/>
      <c r="B28" s="291"/>
      <c r="C28" s="291"/>
      <c r="D28" s="291"/>
      <c r="E28" s="291"/>
      <c r="F28" s="692"/>
      <c r="G28" s="716"/>
      <c r="H28" s="692"/>
      <c r="I28" s="713"/>
      <c r="L28" s="291"/>
      <c r="M28" s="291"/>
      <c r="N28" s="291"/>
      <c r="O28" s="291"/>
      <c r="P28" s="291"/>
      <c r="Q28" s="291"/>
      <c r="R28" s="291"/>
      <c r="S28" s="291"/>
      <c r="T28" s="291"/>
      <c r="U28" s="291"/>
      <c r="V28" s="291"/>
      <c r="W28" s="291"/>
      <c r="X28" s="291"/>
      <c r="Y28" s="291"/>
    </row>
    <row r="29" spans="1:25">
      <c r="A29" s="291"/>
      <c r="B29" s="291"/>
      <c r="C29" s="291"/>
      <c r="D29" s="291"/>
      <c r="E29" s="291"/>
      <c r="F29" s="692"/>
      <c r="G29" s="716"/>
      <c r="H29" s="692"/>
      <c r="I29" s="713"/>
      <c r="L29" s="291"/>
      <c r="M29" s="291"/>
      <c r="N29" s="291"/>
      <c r="O29" s="291"/>
      <c r="P29" s="291"/>
      <c r="Q29" s="291"/>
      <c r="R29" s="291"/>
      <c r="S29" s="291"/>
      <c r="T29" s="291"/>
      <c r="U29" s="291"/>
      <c r="V29" s="291"/>
      <c r="W29" s="291"/>
      <c r="X29" s="291"/>
      <c r="Y29" s="291"/>
    </row>
    <row r="30" spans="1:25">
      <c r="A30" s="291"/>
      <c r="B30" s="291"/>
      <c r="C30" s="291"/>
      <c r="D30" s="291"/>
      <c r="E30" s="291"/>
      <c r="F30" s="692"/>
      <c r="G30" s="716"/>
      <c r="H30" s="692"/>
      <c r="I30" s="713"/>
      <c r="L30" s="291"/>
      <c r="M30" s="291"/>
      <c r="N30" s="291"/>
      <c r="O30" s="291"/>
      <c r="P30" s="291"/>
      <c r="Q30" s="291"/>
      <c r="R30" s="291"/>
      <c r="S30" s="291"/>
      <c r="T30" s="291"/>
      <c r="U30" s="291"/>
      <c r="V30" s="291"/>
      <c r="W30" s="291"/>
      <c r="X30" s="291"/>
      <c r="Y30" s="291"/>
    </row>
    <row r="31" spans="1:25">
      <c r="A31" s="291"/>
      <c r="B31" s="291"/>
      <c r="C31" s="291"/>
      <c r="D31" s="291"/>
      <c r="E31" s="291"/>
      <c r="F31" s="692"/>
      <c r="G31" s="716"/>
      <c r="H31" s="692"/>
      <c r="I31" s="713"/>
      <c r="L31" s="291"/>
      <c r="M31" s="291"/>
      <c r="N31" s="291"/>
      <c r="O31" s="291"/>
      <c r="P31" s="291"/>
      <c r="Q31" s="291"/>
      <c r="R31" s="291"/>
      <c r="S31" s="291"/>
      <c r="T31" s="291"/>
      <c r="U31" s="291"/>
      <c r="V31" s="291"/>
      <c r="W31" s="291"/>
      <c r="X31" s="291"/>
      <c r="Y31" s="291"/>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64" orientation="portrait"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18"/>
  <sheetViews>
    <sheetView zoomScale="110" zoomScaleNormal="110" zoomScaleSheetLayoutView="108" workbookViewId="0">
      <selection activeCell="H7" sqref="H7"/>
    </sheetView>
  </sheetViews>
  <sheetFormatPr defaultColWidth="8.5703125" defaultRowHeight="12.6"/>
  <cols>
    <col min="1" max="1" width="44.140625" style="161" customWidth="1"/>
    <col min="2" max="2" width="14.42578125" style="161" customWidth="1"/>
    <col min="3" max="3" width="5.5703125" style="161" bestFit="1" customWidth="1"/>
    <col min="4" max="5" width="14.42578125" style="161" customWidth="1"/>
    <col min="6" max="6" width="5.5703125" style="161" bestFit="1" customWidth="1"/>
    <col min="7" max="8" width="14.42578125" style="161" customWidth="1"/>
    <col min="9" max="9" width="5.5703125" style="161" bestFit="1" customWidth="1"/>
    <col min="10" max="10" width="14.42578125" style="161" customWidth="1"/>
    <col min="11" max="11" width="9.7109375" style="161" customWidth="1"/>
    <col min="12" max="12" width="5.5703125" style="161" customWidth="1"/>
    <col min="13" max="13" width="9.7109375" style="161" customWidth="1"/>
    <col min="14" max="14" width="18" style="161" customWidth="1"/>
    <col min="15" max="15" width="11.42578125" style="161" bestFit="1" customWidth="1"/>
    <col min="16" max="16384" width="8.5703125" style="161"/>
  </cols>
  <sheetData>
    <row r="1" spans="1:15" ht="15.6">
      <c r="A1" s="1038" t="s">
        <v>38</v>
      </c>
      <c r="B1" s="1038"/>
      <c r="C1" s="1038"/>
      <c r="D1" s="1038"/>
      <c r="E1" s="1038"/>
      <c r="F1" s="1038"/>
      <c r="G1" s="1038"/>
      <c r="H1" s="1038"/>
      <c r="I1" s="1038"/>
      <c r="J1" s="1038"/>
      <c r="K1" s="1038"/>
      <c r="L1" s="1038"/>
      <c r="M1" s="1038"/>
    </row>
    <row r="2" spans="1:15" ht="15.6">
      <c r="A2" s="1048" t="s">
        <v>1</v>
      </c>
      <c r="B2" s="1049"/>
      <c r="C2" s="1049"/>
      <c r="D2" s="1049"/>
      <c r="E2" s="1049"/>
      <c r="F2" s="1049"/>
      <c r="G2" s="1049"/>
      <c r="H2" s="1049"/>
      <c r="I2" s="1049"/>
      <c r="J2" s="1049"/>
      <c r="K2" s="1049"/>
      <c r="L2" s="1049"/>
      <c r="M2" s="1049"/>
    </row>
    <row r="3" spans="1:15" ht="15.95" thickBot="1">
      <c r="A3" s="1050" t="str">
        <f>'ESA Table 1'!A3:M3</f>
        <v>Through August 2021</v>
      </c>
      <c r="B3" s="1049"/>
      <c r="C3" s="1049"/>
      <c r="D3" s="1049"/>
      <c r="E3" s="1049"/>
      <c r="F3" s="1049"/>
      <c r="G3" s="1049"/>
      <c r="H3" s="1049"/>
      <c r="I3" s="1049"/>
      <c r="J3" s="1049"/>
      <c r="K3" s="1049"/>
      <c r="L3" s="1049"/>
      <c r="M3" s="1049"/>
    </row>
    <row r="4" spans="1:15" ht="12.95">
      <c r="A4" s="87"/>
      <c r="B4" s="1051" t="s">
        <v>39</v>
      </c>
      <c r="C4" s="1052"/>
      <c r="D4" s="1053"/>
      <c r="E4" s="1051" t="s">
        <v>4</v>
      </c>
      <c r="F4" s="1052"/>
      <c r="G4" s="1053"/>
      <c r="H4" s="1051" t="s">
        <v>5</v>
      </c>
      <c r="I4" s="1052"/>
      <c r="J4" s="1053"/>
      <c r="K4" s="1054" t="s">
        <v>6</v>
      </c>
      <c r="L4" s="1052"/>
      <c r="M4" s="1053"/>
    </row>
    <row r="5" spans="1:15" ht="12.95">
      <c r="A5" s="88" t="s">
        <v>7</v>
      </c>
      <c r="B5" s="89" t="s">
        <v>8</v>
      </c>
      <c r="C5" s="90" t="s">
        <v>9</v>
      </c>
      <c r="D5" s="91" t="s">
        <v>10</v>
      </c>
      <c r="E5" s="89" t="s">
        <v>8</v>
      </c>
      <c r="F5" s="90" t="s">
        <v>9</v>
      </c>
      <c r="G5" s="91" t="s">
        <v>10</v>
      </c>
      <c r="H5" s="89" t="s">
        <v>8</v>
      </c>
      <c r="I5" s="90" t="s">
        <v>9</v>
      </c>
      <c r="J5" s="91" t="s">
        <v>10</v>
      </c>
      <c r="K5" s="89" t="s">
        <v>8</v>
      </c>
      <c r="L5" s="90" t="s">
        <v>9</v>
      </c>
      <c r="M5" s="91" t="s">
        <v>10</v>
      </c>
    </row>
    <row r="6" spans="1:15" ht="12.95">
      <c r="A6" s="92" t="s">
        <v>11</v>
      </c>
      <c r="B6" s="93"/>
      <c r="C6" s="94"/>
      <c r="D6" s="95"/>
      <c r="E6" s="93"/>
      <c r="F6" s="94"/>
      <c r="G6" s="95"/>
      <c r="H6" s="93"/>
      <c r="I6" s="94"/>
      <c r="J6" s="95"/>
      <c r="K6" s="96"/>
      <c r="L6" s="94"/>
      <c r="M6" s="97"/>
    </row>
    <row r="7" spans="1:15">
      <c r="A7" s="324" t="s">
        <v>40</v>
      </c>
      <c r="B7" s="98">
        <v>1100000</v>
      </c>
      <c r="C7" s="99"/>
      <c r="D7" s="66">
        <f t="shared" ref="D7" si="0">SUM(B7:C7)</f>
        <v>1100000</v>
      </c>
      <c r="E7" s="861">
        <v>54922.01999999999</v>
      </c>
      <c r="F7" s="99"/>
      <c r="G7" s="66">
        <f t="shared" ref="G7" si="1">SUM(E7:F7)</f>
        <v>54922.01999999999</v>
      </c>
      <c r="H7" s="71">
        <v>158979.63269999999</v>
      </c>
      <c r="I7" s="99"/>
      <c r="J7" s="66">
        <f>H7</f>
        <v>158979.63269999999</v>
      </c>
      <c r="K7" s="100">
        <f>H7/B7</f>
        <v>0.14452693881818179</v>
      </c>
      <c r="L7" s="99"/>
      <c r="M7" s="72">
        <f>J7/D7</f>
        <v>0.14452693881818179</v>
      </c>
      <c r="N7" s="76"/>
      <c r="O7" s="325"/>
    </row>
    <row r="8" spans="1:15" ht="13.5" thickBot="1">
      <c r="A8" s="326" t="s">
        <v>41</v>
      </c>
      <c r="B8" s="69">
        <f>SUM(B7:B7)</f>
        <v>1100000</v>
      </c>
      <c r="C8" s="68"/>
      <c r="D8" s="70">
        <f>SUM(D7:D7)</f>
        <v>1100000</v>
      </c>
      <c r="E8" s="69">
        <f>SUM(E7:E7)</f>
        <v>54922.01999999999</v>
      </c>
      <c r="F8" s="786"/>
      <c r="G8" s="787">
        <f>SUM(G7:G7)</f>
        <v>54922.01999999999</v>
      </c>
      <c r="H8" s="788">
        <f>SUM(H7:H7)</f>
        <v>158979.63269999999</v>
      </c>
      <c r="I8" s="786"/>
      <c r="J8" s="70">
        <f>SUM(J7:J7)</f>
        <v>158979.63269999999</v>
      </c>
      <c r="K8" s="101">
        <f t="shared" ref="K8:M8" si="2">H8/B8</f>
        <v>0.14452693881818179</v>
      </c>
      <c r="L8" s="68"/>
      <c r="M8" s="102">
        <f t="shared" si="2"/>
        <v>0.14452693881818179</v>
      </c>
    </row>
    <row r="9" spans="1:15">
      <c r="A9" s="79"/>
      <c r="B9" s="79"/>
      <c r="C9" s="79"/>
      <c r="D9" s="79"/>
      <c r="E9" s="79"/>
      <c r="F9" s="79"/>
      <c r="G9" s="79"/>
      <c r="H9" s="79"/>
      <c r="I9" s="79"/>
      <c r="J9" s="79"/>
      <c r="K9" s="79"/>
      <c r="L9" s="79"/>
      <c r="M9" s="79"/>
    </row>
    <row r="10" spans="1:15" ht="15" customHeight="1">
      <c r="A10" s="1055" t="s">
        <v>42</v>
      </c>
      <c r="B10" s="1055"/>
      <c r="C10" s="1055"/>
      <c r="D10" s="1055"/>
      <c r="E10" s="1055"/>
      <c r="F10" s="1055"/>
      <c r="G10" s="1055"/>
      <c r="H10" s="79"/>
      <c r="K10" s="154"/>
      <c r="L10" s="154"/>
      <c r="M10" s="327"/>
    </row>
    <row r="11" spans="1:15" ht="15" customHeight="1">
      <c r="A11" s="161" t="s">
        <v>43</v>
      </c>
      <c r="B11" s="322"/>
      <c r="G11" s="322"/>
      <c r="L11" s="322"/>
      <c r="N11" s="323" t="s">
        <v>14</v>
      </c>
    </row>
    <row r="12" spans="1:15" ht="30.75" customHeight="1">
      <c r="A12" s="1047" t="s">
        <v>44</v>
      </c>
      <c r="B12" s="1047"/>
      <c r="C12" s="1047"/>
      <c r="D12" s="1047"/>
      <c r="E12" s="1047"/>
      <c r="F12" s="1047"/>
      <c r="G12" s="1047"/>
      <c r="H12" s="1047"/>
      <c r="I12" s="1047"/>
      <c r="J12" s="1047"/>
      <c r="K12" s="1047"/>
      <c r="L12" s="1047"/>
      <c r="M12" s="1047"/>
    </row>
    <row r="13" spans="1:15" ht="12.95">
      <c r="A13" s="323" t="s">
        <v>14</v>
      </c>
    </row>
    <row r="14" spans="1:15" ht="12.95">
      <c r="A14" s="323" t="s">
        <v>14</v>
      </c>
      <c r="J14" s="322"/>
    </row>
    <row r="15" spans="1:15">
      <c r="E15" s="322"/>
      <c r="H15" s="161" t="s">
        <v>14</v>
      </c>
      <c r="J15" s="663"/>
    </row>
    <row r="16" spans="1:15">
      <c r="J16" s="663"/>
    </row>
    <row r="18" spans="10:10">
      <c r="J18" s="663"/>
    </row>
  </sheetData>
  <mergeCells count="9">
    <mergeCell ref="A12:M12"/>
    <mergeCell ref="A1:M1"/>
    <mergeCell ref="A2:M2"/>
    <mergeCell ref="A3:M3"/>
    <mergeCell ref="B4:D4"/>
    <mergeCell ref="E4:G4"/>
    <mergeCell ref="H4:J4"/>
    <mergeCell ref="K4:M4"/>
    <mergeCell ref="A10:G10"/>
  </mergeCells>
  <pageMargins left="0.25" right="0.25" top="0.75" bottom="0.75" header="0.3" footer="0.3"/>
  <pageSetup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K74"/>
  <sheetViews>
    <sheetView topLeftCell="A52" zoomScale="110" zoomScaleNormal="110" workbookViewId="0">
      <selection activeCell="D83" sqref="D83"/>
    </sheetView>
  </sheetViews>
  <sheetFormatPr defaultColWidth="9.42578125" defaultRowHeight="12.6"/>
  <cols>
    <col min="1" max="1" width="60.42578125" style="4" customWidth="1"/>
    <col min="2" max="6" width="9.5703125" style="4" customWidth="1"/>
    <col min="7" max="7" width="12.5703125" style="4" customWidth="1"/>
    <col min="8" max="8" width="17" style="4" bestFit="1" customWidth="1"/>
    <col min="9" max="9" width="37.140625" style="4" bestFit="1" customWidth="1"/>
    <col min="10" max="16384" width="9.42578125" style="4"/>
  </cols>
  <sheetData>
    <row r="1" spans="1:11" ht="15.6">
      <c r="A1" s="1272" t="s">
        <v>524</v>
      </c>
      <c r="B1" s="1167"/>
      <c r="C1" s="1167"/>
      <c r="D1" s="1167"/>
      <c r="E1" s="1167"/>
      <c r="F1" s="1167"/>
      <c r="G1" s="1273"/>
      <c r="H1" s="291"/>
      <c r="I1" s="291"/>
      <c r="J1" s="291"/>
      <c r="K1" s="291"/>
    </row>
    <row r="2" spans="1:11" ht="15.6">
      <c r="A2" s="1244" t="s">
        <v>1</v>
      </c>
      <c r="B2" s="1244"/>
      <c r="C2" s="1244"/>
      <c r="D2" s="1244"/>
      <c r="E2" s="1244"/>
      <c r="F2" s="1244"/>
      <c r="G2" s="1244"/>
      <c r="H2" s="218"/>
      <c r="I2" s="291"/>
      <c r="J2" s="291"/>
      <c r="K2" s="291"/>
    </row>
    <row r="3" spans="1:11" ht="15.6">
      <c r="A3" s="1234" t="str">
        <f>'CARE Table 1'!A3:M3</f>
        <v>Through August 2021</v>
      </c>
      <c r="B3" s="1234"/>
      <c r="C3" s="1234"/>
      <c r="D3" s="1234"/>
      <c r="E3" s="1234"/>
      <c r="F3" s="1234"/>
      <c r="G3" s="1234"/>
      <c r="H3" s="162"/>
      <c r="I3" s="291"/>
      <c r="J3" s="291"/>
      <c r="K3" s="291"/>
    </row>
    <row r="4" spans="1:11" ht="13.35" customHeight="1">
      <c r="A4" s="1274" t="s">
        <v>525</v>
      </c>
      <c r="B4" s="1277" t="s">
        <v>526</v>
      </c>
      <c r="C4" s="1278"/>
      <c r="D4" s="1278"/>
      <c r="E4" s="1279"/>
      <c r="F4" s="1277" t="s">
        <v>527</v>
      </c>
      <c r="G4" s="1280"/>
      <c r="H4" s="291"/>
      <c r="I4" s="291"/>
      <c r="J4" s="291"/>
      <c r="K4" s="291"/>
    </row>
    <row r="5" spans="1:11" ht="13.35" customHeight="1">
      <c r="A5" s="1275"/>
      <c r="B5" s="1283" t="s">
        <v>528</v>
      </c>
      <c r="C5" s="1284"/>
      <c r="D5" s="1284"/>
      <c r="E5" s="1285"/>
      <c r="F5" s="1281"/>
      <c r="G5" s="1282"/>
      <c r="H5" s="291"/>
      <c r="I5" s="291"/>
      <c r="J5" s="291"/>
      <c r="K5" s="291"/>
    </row>
    <row r="6" spans="1:11" ht="24.75" customHeight="1">
      <c r="A6" s="1276"/>
      <c r="B6" s="232" t="s">
        <v>529</v>
      </c>
      <c r="C6" s="232" t="s">
        <v>530</v>
      </c>
      <c r="D6" s="232" t="s">
        <v>531</v>
      </c>
      <c r="E6" s="233" t="s">
        <v>532</v>
      </c>
      <c r="F6" s="234" t="s">
        <v>533</v>
      </c>
      <c r="G6" s="235" t="s">
        <v>534</v>
      </c>
      <c r="H6" s="291"/>
      <c r="I6" s="291"/>
      <c r="J6" s="291"/>
      <c r="K6" s="291"/>
    </row>
    <row r="7" spans="1:11" ht="12.95">
      <c r="A7" s="673" t="s">
        <v>535</v>
      </c>
      <c r="B7" s="674" t="s">
        <v>536</v>
      </c>
      <c r="C7" s="675" t="s">
        <v>537</v>
      </c>
      <c r="D7" s="676" t="s">
        <v>536</v>
      </c>
      <c r="E7" s="677" t="s">
        <v>536</v>
      </c>
      <c r="F7" s="678">
        <v>15</v>
      </c>
      <c r="G7" s="675">
        <v>30</v>
      </c>
      <c r="H7" s="196"/>
      <c r="I7" s="291"/>
      <c r="J7" s="291"/>
      <c r="K7" s="291"/>
    </row>
    <row r="8" spans="1:11" ht="25.5">
      <c r="A8" s="679" t="s">
        <v>538</v>
      </c>
      <c r="B8" s="680" t="s">
        <v>536</v>
      </c>
      <c r="C8" s="681" t="s">
        <v>537</v>
      </c>
      <c r="D8" s="682" t="s">
        <v>536</v>
      </c>
      <c r="E8" s="677" t="s">
        <v>536</v>
      </c>
      <c r="F8" s="662" t="s">
        <v>539</v>
      </c>
      <c r="G8" s="681" t="s">
        <v>540</v>
      </c>
      <c r="H8" s="710"/>
      <c r="I8" s="692"/>
      <c r="J8" s="291"/>
      <c r="K8" s="291"/>
    </row>
    <row r="9" spans="1:11">
      <c r="A9" s="679" t="s">
        <v>541</v>
      </c>
      <c r="B9" s="681" t="s">
        <v>537</v>
      </c>
      <c r="C9" s="681" t="s">
        <v>536</v>
      </c>
      <c r="D9" s="683" t="s">
        <v>536</v>
      </c>
      <c r="E9" s="677" t="s">
        <v>536</v>
      </c>
      <c r="F9" s="662">
        <v>1</v>
      </c>
      <c r="G9" s="681">
        <v>15</v>
      </c>
      <c r="H9" s="710"/>
      <c r="I9" s="692"/>
      <c r="J9" s="291"/>
      <c r="K9" s="291"/>
    </row>
    <row r="10" spans="1:11" ht="24.95">
      <c r="A10" s="679" t="s">
        <v>542</v>
      </c>
      <c r="B10" s="681" t="s">
        <v>537</v>
      </c>
      <c r="C10" s="681" t="s">
        <v>536</v>
      </c>
      <c r="D10" s="683" t="s">
        <v>536</v>
      </c>
      <c r="E10" s="677" t="s">
        <v>536</v>
      </c>
      <c r="F10" s="662" t="s">
        <v>539</v>
      </c>
      <c r="G10" s="681" t="s">
        <v>540</v>
      </c>
      <c r="H10" s="710"/>
      <c r="I10" s="692"/>
      <c r="J10" s="291"/>
      <c r="K10" s="291"/>
    </row>
    <row r="11" spans="1:11">
      <c r="A11" s="679" t="s">
        <v>543</v>
      </c>
      <c r="B11" s="681" t="s">
        <v>537</v>
      </c>
      <c r="C11" s="681" t="s">
        <v>536</v>
      </c>
      <c r="D11" s="683" t="s">
        <v>536</v>
      </c>
      <c r="E11" s="677" t="s">
        <v>536</v>
      </c>
      <c r="F11" s="662" t="s">
        <v>539</v>
      </c>
      <c r="G11" s="681">
        <v>6</v>
      </c>
      <c r="H11" s="710"/>
      <c r="I11" s="692"/>
      <c r="J11" s="291"/>
      <c r="K11" s="291"/>
    </row>
    <row r="12" spans="1:11" ht="24.95">
      <c r="A12" s="679" t="s">
        <v>544</v>
      </c>
      <c r="B12" s="681" t="s">
        <v>537</v>
      </c>
      <c r="C12" s="681" t="s">
        <v>536</v>
      </c>
      <c r="D12" s="683" t="s">
        <v>537</v>
      </c>
      <c r="E12" s="677" t="s">
        <v>536</v>
      </c>
      <c r="F12" s="662" t="s">
        <v>539</v>
      </c>
      <c r="G12" s="681" t="s">
        <v>540</v>
      </c>
      <c r="H12" s="710"/>
      <c r="I12" s="692"/>
      <c r="J12" s="291"/>
      <c r="K12" s="291"/>
    </row>
    <row r="13" spans="1:11" ht="24.95">
      <c r="A13" s="679" t="s">
        <v>545</v>
      </c>
      <c r="B13" s="681" t="s">
        <v>537</v>
      </c>
      <c r="C13" s="681" t="s">
        <v>536</v>
      </c>
      <c r="D13" s="683" t="s">
        <v>536</v>
      </c>
      <c r="E13" s="677" t="s">
        <v>536</v>
      </c>
      <c r="F13" s="662" t="s">
        <v>539</v>
      </c>
      <c r="G13" s="681" t="s">
        <v>540</v>
      </c>
      <c r="H13" s="710"/>
      <c r="I13" s="692"/>
      <c r="J13" s="291"/>
      <c r="K13" s="291"/>
    </row>
    <row r="14" spans="1:11">
      <c r="A14" s="679" t="s">
        <v>546</v>
      </c>
      <c r="B14" s="681" t="s">
        <v>537</v>
      </c>
      <c r="C14" s="681" t="s">
        <v>536</v>
      </c>
      <c r="D14" s="683" t="s">
        <v>536</v>
      </c>
      <c r="E14" s="677" t="s">
        <v>536</v>
      </c>
      <c r="F14" s="662">
        <v>71</v>
      </c>
      <c r="G14" s="681">
        <v>378</v>
      </c>
      <c r="H14" s="710"/>
      <c r="I14" s="692"/>
      <c r="J14" s="291"/>
      <c r="K14" s="291"/>
    </row>
    <row r="15" spans="1:11" s="291" customFormat="1" ht="24.95">
      <c r="A15" s="679" t="s">
        <v>547</v>
      </c>
      <c r="B15" s="681" t="s">
        <v>537</v>
      </c>
      <c r="C15" s="681" t="s">
        <v>536</v>
      </c>
      <c r="D15" s="683" t="s">
        <v>536</v>
      </c>
      <c r="E15" s="677" t="s">
        <v>536</v>
      </c>
      <c r="F15" s="662" t="s">
        <v>539</v>
      </c>
      <c r="G15" s="681" t="s">
        <v>540</v>
      </c>
      <c r="H15" s="710"/>
      <c r="I15" s="692"/>
    </row>
    <row r="16" spans="1:11" ht="24.95">
      <c r="A16" s="679" t="s">
        <v>548</v>
      </c>
      <c r="B16" s="681" t="s">
        <v>537</v>
      </c>
      <c r="C16" s="681" t="s">
        <v>536</v>
      </c>
      <c r="D16" s="683" t="s">
        <v>536</v>
      </c>
      <c r="E16" s="677" t="s">
        <v>536</v>
      </c>
      <c r="F16" s="662" t="s">
        <v>539</v>
      </c>
      <c r="G16" s="681" t="s">
        <v>540</v>
      </c>
      <c r="H16" s="710"/>
      <c r="I16" s="692"/>
      <c r="J16" s="291"/>
      <c r="K16" s="291"/>
    </row>
    <row r="17" spans="1:11" ht="24.95">
      <c r="A17" s="679" t="s">
        <v>547</v>
      </c>
      <c r="B17" s="681" t="s">
        <v>537</v>
      </c>
      <c r="C17" s="681" t="s">
        <v>536</v>
      </c>
      <c r="D17" s="683" t="s">
        <v>536</v>
      </c>
      <c r="E17" s="677" t="s">
        <v>536</v>
      </c>
      <c r="F17" s="662" t="s">
        <v>539</v>
      </c>
      <c r="G17" s="681" t="s">
        <v>540</v>
      </c>
      <c r="H17" s="710"/>
      <c r="I17" s="692"/>
      <c r="J17" s="291"/>
      <c r="K17" s="291"/>
    </row>
    <row r="18" spans="1:11" ht="24.95">
      <c r="A18" s="679" t="s">
        <v>549</v>
      </c>
      <c r="B18" s="681" t="s">
        <v>537</v>
      </c>
      <c r="C18" s="681" t="s">
        <v>536</v>
      </c>
      <c r="D18" s="683" t="s">
        <v>536</v>
      </c>
      <c r="E18" s="677" t="s">
        <v>536</v>
      </c>
      <c r="F18" s="662" t="s">
        <v>539</v>
      </c>
      <c r="G18" s="681" t="s">
        <v>540</v>
      </c>
      <c r="H18" s="710"/>
      <c r="I18" s="692"/>
      <c r="J18" s="291"/>
      <c r="K18" s="291"/>
    </row>
    <row r="19" spans="1:11" ht="24.95">
      <c r="A19" s="679" t="s">
        <v>550</v>
      </c>
      <c r="B19" s="681" t="s">
        <v>537</v>
      </c>
      <c r="C19" s="681" t="s">
        <v>536</v>
      </c>
      <c r="D19" s="683" t="s">
        <v>536</v>
      </c>
      <c r="E19" s="677" t="s">
        <v>536</v>
      </c>
      <c r="F19" s="662" t="s">
        <v>539</v>
      </c>
      <c r="G19" s="681" t="s">
        <v>540</v>
      </c>
      <c r="H19" s="710"/>
      <c r="I19" s="692"/>
      <c r="J19" s="291"/>
      <c r="K19" s="291"/>
    </row>
    <row r="20" spans="1:11" ht="24.95">
      <c r="A20" s="679" t="s">
        <v>551</v>
      </c>
      <c r="B20" s="681" t="s">
        <v>536</v>
      </c>
      <c r="C20" s="681" t="s">
        <v>537</v>
      </c>
      <c r="D20" s="683" t="s">
        <v>536</v>
      </c>
      <c r="E20" s="677" t="s">
        <v>536</v>
      </c>
      <c r="F20" s="662" t="s">
        <v>539</v>
      </c>
      <c r="G20" s="681" t="s">
        <v>540</v>
      </c>
      <c r="H20" s="710"/>
      <c r="I20" s="692"/>
      <c r="J20" s="291"/>
      <c r="K20" s="291"/>
    </row>
    <row r="21" spans="1:11">
      <c r="A21" s="679" t="s">
        <v>552</v>
      </c>
      <c r="B21" s="681" t="s">
        <v>537</v>
      </c>
      <c r="C21" s="681" t="s">
        <v>536</v>
      </c>
      <c r="D21" s="683" t="s">
        <v>536</v>
      </c>
      <c r="E21" s="677" t="s">
        <v>536</v>
      </c>
      <c r="F21" s="662" t="s">
        <v>539</v>
      </c>
      <c r="G21" s="681">
        <v>1</v>
      </c>
      <c r="H21" s="710"/>
      <c r="I21" s="692"/>
      <c r="J21" s="291"/>
      <c r="K21" s="291"/>
    </row>
    <row r="22" spans="1:11" ht="24.95">
      <c r="A22" s="679" t="s">
        <v>553</v>
      </c>
      <c r="B22" s="681" t="s">
        <v>536</v>
      </c>
      <c r="C22" s="681" t="s">
        <v>537</v>
      </c>
      <c r="D22" s="683" t="s">
        <v>536</v>
      </c>
      <c r="E22" s="677" t="s">
        <v>536</v>
      </c>
      <c r="F22" s="662" t="s">
        <v>539</v>
      </c>
      <c r="G22" s="681" t="s">
        <v>540</v>
      </c>
      <c r="H22" s="710"/>
      <c r="I22" s="692"/>
      <c r="J22" s="291"/>
      <c r="K22" s="291"/>
    </row>
    <row r="23" spans="1:11">
      <c r="A23" s="679" t="s">
        <v>554</v>
      </c>
      <c r="B23" s="681" t="s">
        <v>536</v>
      </c>
      <c r="C23" s="681" t="s">
        <v>537</v>
      </c>
      <c r="D23" s="683" t="s">
        <v>536</v>
      </c>
      <c r="E23" s="677" t="s">
        <v>536</v>
      </c>
      <c r="F23" s="662" t="s">
        <v>539</v>
      </c>
      <c r="G23" s="681">
        <v>1</v>
      </c>
      <c r="H23" s="710"/>
      <c r="I23" s="692"/>
      <c r="J23" s="291"/>
      <c r="K23" s="291"/>
    </row>
    <row r="24" spans="1:11" ht="24.95">
      <c r="A24" s="679" t="s">
        <v>555</v>
      </c>
      <c r="B24" s="681" t="s">
        <v>537</v>
      </c>
      <c r="C24" s="681" t="s">
        <v>536</v>
      </c>
      <c r="D24" s="683" t="s">
        <v>536</v>
      </c>
      <c r="E24" s="677" t="s">
        <v>536</v>
      </c>
      <c r="F24" s="662" t="s">
        <v>539</v>
      </c>
      <c r="G24" s="681" t="s">
        <v>540</v>
      </c>
      <c r="H24" s="710"/>
      <c r="I24" s="692"/>
      <c r="J24" s="291"/>
      <c r="K24" s="291"/>
    </row>
    <row r="25" spans="1:11" ht="24.95">
      <c r="A25" s="679" t="s">
        <v>556</v>
      </c>
      <c r="B25" s="681" t="s">
        <v>536</v>
      </c>
      <c r="C25" s="681" t="s">
        <v>537</v>
      </c>
      <c r="D25" s="683" t="s">
        <v>537</v>
      </c>
      <c r="E25" s="677" t="s">
        <v>536</v>
      </c>
      <c r="F25" s="662" t="s">
        <v>539</v>
      </c>
      <c r="G25" s="681" t="s">
        <v>540</v>
      </c>
      <c r="H25" s="710"/>
      <c r="I25" s="692"/>
      <c r="J25" s="291"/>
      <c r="K25" s="291"/>
    </row>
    <row r="26" spans="1:11" ht="25.5" customHeight="1">
      <c r="A26" s="679" t="s">
        <v>557</v>
      </c>
      <c r="B26" s="681" t="s">
        <v>536</v>
      </c>
      <c r="C26" s="681" t="s">
        <v>537</v>
      </c>
      <c r="D26" s="683" t="s">
        <v>536</v>
      </c>
      <c r="E26" s="677" t="s">
        <v>536</v>
      </c>
      <c r="F26" s="662" t="s">
        <v>539</v>
      </c>
      <c r="G26" s="681" t="s">
        <v>540</v>
      </c>
      <c r="H26" s="710"/>
      <c r="I26" s="692"/>
      <c r="J26" s="291"/>
      <c r="K26" s="291"/>
    </row>
    <row r="27" spans="1:11" s="291" customFormat="1" ht="26.1">
      <c r="A27" s="864" t="s">
        <v>558</v>
      </c>
      <c r="B27" s="662" t="s">
        <v>536</v>
      </c>
      <c r="C27" s="681" t="s">
        <v>537</v>
      </c>
      <c r="D27" s="683" t="s">
        <v>536</v>
      </c>
      <c r="E27" s="677" t="s">
        <v>536</v>
      </c>
      <c r="F27" s="662" t="s">
        <v>539</v>
      </c>
      <c r="G27" s="681" t="s">
        <v>540</v>
      </c>
      <c r="H27" s="710"/>
      <c r="I27" s="692"/>
    </row>
    <row r="28" spans="1:11" ht="24.95">
      <c r="A28" s="673" t="s">
        <v>559</v>
      </c>
      <c r="B28" s="681" t="s">
        <v>537</v>
      </c>
      <c r="C28" s="681" t="s">
        <v>536</v>
      </c>
      <c r="D28" s="683" t="s">
        <v>536</v>
      </c>
      <c r="E28" s="677" t="s">
        <v>536</v>
      </c>
      <c r="F28" s="662" t="s">
        <v>539</v>
      </c>
      <c r="G28" s="681" t="s">
        <v>540</v>
      </c>
      <c r="H28" s="710"/>
      <c r="I28" s="692"/>
      <c r="J28" s="291"/>
      <c r="K28" s="291"/>
    </row>
    <row r="29" spans="1:11">
      <c r="A29" s="679" t="s">
        <v>560</v>
      </c>
      <c r="B29" s="681" t="s">
        <v>536</v>
      </c>
      <c r="C29" s="681" t="s">
        <v>537</v>
      </c>
      <c r="D29" s="683" t="s">
        <v>537</v>
      </c>
      <c r="E29" s="677" t="s">
        <v>536</v>
      </c>
      <c r="F29" s="662">
        <v>4</v>
      </c>
      <c r="G29" s="681">
        <v>5</v>
      </c>
      <c r="H29" s="710"/>
      <c r="I29" s="692"/>
      <c r="J29" s="291"/>
      <c r="K29" s="291"/>
    </row>
    <row r="30" spans="1:11" ht="24.95">
      <c r="A30" s="679" t="s">
        <v>561</v>
      </c>
      <c r="B30" s="681" t="s">
        <v>537</v>
      </c>
      <c r="C30" s="681" t="s">
        <v>536</v>
      </c>
      <c r="D30" s="683" t="s">
        <v>537</v>
      </c>
      <c r="E30" s="677" t="s">
        <v>536</v>
      </c>
      <c r="F30" s="662" t="s">
        <v>539</v>
      </c>
      <c r="G30" s="681" t="s">
        <v>540</v>
      </c>
      <c r="H30" s="710"/>
      <c r="I30" s="692"/>
      <c r="J30" s="291"/>
      <c r="K30" s="291"/>
    </row>
    <row r="31" spans="1:11" ht="24.95">
      <c r="A31" s="679" t="s">
        <v>562</v>
      </c>
      <c r="B31" s="681" t="s">
        <v>537</v>
      </c>
      <c r="C31" s="681" t="s">
        <v>536</v>
      </c>
      <c r="D31" s="683" t="s">
        <v>536</v>
      </c>
      <c r="E31" s="677" t="s">
        <v>536</v>
      </c>
      <c r="F31" s="662" t="s">
        <v>539</v>
      </c>
      <c r="G31" s="681" t="s">
        <v>540</v>
      </c>
      <c r="H31" s="710"/>
      <c r="I31" s="692"/>
      <c r="J31" s="291"/>
      <c r="K31" s="291"/>
    </row>
    <row r="32" spans="1:11" ht="24.95">
      <c r="A32" s="679" t="s">
        <v>563</v>
      </c>
      <c r="B32" s="681" t="s">
        <v>537</v>
      </c>
      <c r="C32" s="681" t="s">
        <v>536</v>
      </c>
      <c r="D32" s="683" t="s">
        <v>536</v>
      </c>
      <c r="E32" s="677" t="s">
        <v>536</v>
      </c>
      <c r="F32" s="662" t="s">
        <v>539</v>
      </c>
      <c r="G32" s="681" t="s">
        <v>540</v>
      </c>
      <c r="H32" s="196"/>
      <c r="I32" s="291"/>
      <c r="J32" s="291"/>
      <c r="K32" s="291"/>
    </row>
    <row r="33" spans="1:8" ht="24.95">
      <c r="A33" s="679" t="s">
        <v>564</v>
      </c>
      <c r="B33" s="681" t="s">
        <v>536</v>
      </c>
      <c r="C33" s="681" t="s">
        <v>537</v>
      </c>
      <c r="D33" s="683" t="s">
        <v>536</v>
      </c>
      <c r="E33" s="677" t="s">
        <v>536</v>
      </c>
      <c r="F33" s="662" t="s">
        <v>539</v>
      </c>
      <c r="G33" s="681" t="s">
        <v>540</v>
      </c>
      <c r="H33" s="196"/>
    </row>
    <row r="34" spans="1:8" ht="24.95">
      <c r="A34" s="679" t="s">
        <v>565</v>
      </c>
      <c r="B34" s="681" t="s">
        <v>537</v>
      </c>
      <c r="C34" s="681" t="s">
        <v>536</v>
      </c>
      <c r="D34" s="683" t="s">
        <v>536</v>
      </c>
      <c r="E34" s="677" t="s">
        <v>536</v>
      </c>
      <c r="F34" s="662" t="s">
        <v>539</v>
      </c>
      <c r="G34" s="681" t="s">
        <v>540</v>
      </c>
      <c r="H34" s="196"/>
    </row>
    <row r="35" spans="1:8" ht="24.95">
      <c r="A35" s="679" t="s">
        <v>566</v>
      </c>
      <c r="B35" s="681" t="s">
        <v>537</v>
      </c>
      <c r="C35" s="681" t="s">
        <v>536</v>
      </c>
      <c r="D35" s="683" t="s">
        <v>537</v>
      </c>
      <c r="E35" s="677" t="s">
        <v>536</v>
      </c>
      <c r="F35" s="662" t="s">
        <v>539</v>
      </c>
      <c r="G35" s="681" t="s">
        <v>540</v>
      </c>
      <c r="H35" s="196"/>
    </row>
    <row r="36" spans="1:8" ht="24.95">
      <c r="A36" s="679" t="s">
        <v>567</v>
      </c>
      <c r="B36" s="681" t="s">
        <v>537</v>
      </c>
      <c r="C36" s="681" t="s">
        <v>536</v>
      </c>
      <c r="D36" s="683" t="s">
        <v>536</v>
      </c>
      <c r="E36" s="677" t="s">
        <v>536</v>
      </c>
      <c r="F36" s="662" t="s">
        <v>539</v>
      </c>
      <c r="G36" s="681" t="s">
        <v>540</v>
      </c>
      <c r="H36" s="196"/>
    </row>
    <row r="37" spans="1:8" ht="24.95">
      <c r="A37" s="679" t="s">
        <v>568</v>
      </c>
      <c r="B37" s="681" t="s">
        <v>537</v>
      </c>
      <c r="C37" s="681" t="s">
        <v>536</v>
      </c>
      <c r="D37" s="683" t="s">
        <v>536</v>
      </c>
      <c r="E37" s="677" t="s">
        <v>536</v>
      </c>
      <c r="F37" s="662" t="s">
        <v>539</v>
      </c>
      <c r="G37" s="681" t="s">
        <v>540</v>
      </c>
      <c r="H37" s="196"/>
    </row>
    <row r="38" spans="1:8" ht="24.95">
      <c r="A38" s="679" t="s">
        <v>569</v>
      </c>
      <c r="B38" s="681" t="s">
        <v>537</v>
      </c>
      <c r="C38" s="681" t="s">
        <v>536</v>
      </c>
      <c r="D38" s="683" t="s">
        <v>536</v>
      </c>
      <c r="E38" s="677" t="s">
        <v>536</v>
      </c>
      <c r="F38" s="662" t="s">
        <v>539</v>
      </c>
      <c r="G38" s="681" t="s">
        <v>540</v>
      </c>
      <c r="H38" s="196"/>
    </row>
    <row r="39" spans="1:8" ht="24.95">
      <c r="A39" s="679" t="s">
        <v>570</v>
      </c>
      <c r="B39" s="681" t="s">
        <v>536</v>
      </c>
      <c r="C39" s="681" t="s">
        <v>537</v>
      </c>
      <c r="D39" s="683" t="s">
        <v>536</v>
      </c>
      <c r="E39" s="677" t="s">
        <v>536</v>
      </c>
      <c r="F39" s="662" t="s">
        <v>539</v>
      </c>
      <c r="G39" s="681" t="s">
        <v>540</v>
      </c>
      <c r="H39" s="196"/>
    </row>
    <row r="40" spans="1:8" ht="24.95">
      <c r="A40" s="679" t="s">
        <v>571</v>
      </c>
      <c r="B40" s="681" t="s">
        <v>537</v>
      </c>
      <c r="C40" s="681" t="s">
        <v>536</v>
      </c>
      <c r="D40" s="683" t="s">
        <v>536</v>
      </c>
      <c r="E40" s="677" t="s">
        <v>536</v>
      </c>
      <c r="F40" s="662" t="s">
        <v>539</v>
      </c>
      <c r="G40" s="681" t="s">
        <v>540</v>
      </c>
      <c r="H40" s="196"/>
    </row>
    <row r="41" spans="1:8" ht="26.1">
      <c r="A41" s="864" t="s">
        <v>572</v>
      </c>
      <c r="B41" s="662" t="s">
        <v>537</v>
      </c>
      <c r="C41" s="681" t="s">
        <v>536</v>
      </c>
      <c r="D41" s="683" t="s">
        <v>536</v>
      </c>
      <c r="E41" s="677" t="s">
        <v>536</v>
      </c>
      <c r="F41" s="662" t="s">
        <v>539</v>
      </c>
      <c r="G41" s="681" t="s">
        <v>540</v>
      </c>
      <c r="H41" s="196"/>
    </row>
    <row r="42" spans="1:8">
      <c r="A42" s="673" t="s">
        <v>573</v>
      </c>
      <c r="B42" s="681" t="s">
        <v>537</v>
      </c>
      <c r="C42" s="681" t="s">
        <v>536</v>
      </c>
      <c r="D42" s="683" t="s">
        <v>536</v>
      </c>
      <c r="E42" s="677" t="s">
        <v>536</v>
      </c>
      <c r="F42" s="662" t="s">
        <v>539</v>
      </c>
      <c r="G42" s="681">
        <v>3</v>
      </c>
      <c r="H42" s="196"/>
    </row>
    <row r="43" spans="1:8">
      <c r="A43" s="679" t="s">
        <v>574</v>
      </c>
      <c r="B43" s="681" t="s">
        <v>536</v>
      </c>
      <c r="C43" s="681" t="s">
        <v>537</v>
      </c>
      <c r="D43" s="683" t="s">
        <v>536</v>
      </c>
      <c r="E43" s="677" t="s">
        <v>536</v>
      </c>
      <c r="F43" s="662" t="s">
        <v>539</v>
      </c>
      <c r="G43" s="681">
        <v>1</v>
      </c>
      <c r="H43" s="196"/>
    </row>
    <row r="44" spans="1:8" ht="24.95">
      <c r="A44" s="679" t="s">
        <v>575</v>
      </c>
      <c r="B44" s="681" t="s">
        <v>536</v>
      </c>
      <c r="C44" s="681" t="s">
        <v>537</v>
      </c>
      <c r="D44" s="683" t="s">
        <v>537</v>
      </c>
      <c r="E44" s="677" t="s">
        <v>536</v>
      </c>
      <c r="F44" s="662" t="s">
        <v>539</v>
      </c>
      <c r="G44" s="681" t="s">
        <v>540</v>
      </c>
      <c r="H44" s="196"/>
    </row>
    <row r="45" spans="1:8">
      <c r="A45" s="679" t="s">
        <v>576</v>
      </c>
      <c r="B45" s="681" t="s">
        <v>537</v>
      </c>
      <c r="C45" s="681" t="s">
        <v>536</v>
      </c>
      <c r="D45" s="683" t="s">
        <v>536</v>
      </c>
      <c r="E45" s="677" t="s">
        <v>536</v>
      </c>
      <c r="F45" s="662">
        <v>1</v>
      </c>
      <c r="G45" s="681">
        <v>3</v>
      </c>
      <c r="H45" s="196"/>
    </row>
    <row r="46" spans="1:8" ht="24.95">
      <c r="A46" s="679" t="s">
        <v>577</v>
      </c>
      <c r="B46" s="681" t="s">
        <v>537</v>
      </c>
      <c r="C46" s="681" t="s">
        <v>536</v>
      </c>
      <c r="D46" s="683" t="s">
        <v>536</v>
      </c>
      <c r="E46" s="677" t="s">
        <v>536</v>
      </c>
      <c r="F46" s="662" t="s">
        <v>539</v>
      </c>
      <c r="G46" s="681" t="s">
        <v>540</v>
      </c>
      <c r="H46" s="196"/>
    </row>
    <row r="47" spans="1:8" ht="24.95">
      <c r="A47" s="679" t="s">
        <v>578</v>
      </c>
      <c r="B47" s="681" t="s">
        <v>537</v>
      </c>
      <c r="C47" s="681" t="s">
        <v>536</v>
      </c>
      <c r="D47" s="683" t="s">
        <v>536</v>
      </c>
      <c r="E47" s="677" t="s">
        <v>536</v>
      </c>
      <c r="F47" s="662" t="s">
        <v>539</v>
      </c>
      <c r="G47" s="681" t="s">
        <v>540</v>
      </c>
      <c r="H47" s="196"/>
    </row>
    <row r="48" spans="1:8" ht="24.95">
      <c r="A48" s="679" t="s">
        <v>579</v>
      </c>
      <c r="B48" s="681" t="s">
        <v>536</v>
      </c>
      <c r="C48" s="681" t="s">
        <v>537</v>
      </c>
      <c r="D48" s="683" t="s">
        <v>536</v>
      </c>
      <c r="E48" s="677" t="s">
        <v>536</v>
      </c>
      <c r="F48" s="662" t="s">
        <v>539</v>
      </c>
      <c r="G48" s="681" t="s">
        <v>540</v>
      </c>
      <c r="H48" s="196"/>
    </row>
    <row r="49" spans="1:9" ht="24.95">
      <c r="A49" s="679" t="s">
        <v>580</v>
      </c>
      <c r="B49" s="681" t="s">
        <v>537</v>
      </c>
      <c r="C49" s="681" t="s">
        <v>536</v>
      </c>
      <c r="D49" s="683" t="s">
        <v>536</v>
      </c>
      <c r="E49" s="677" t="s">
        <v>536</v>
      </c>
      <c r="F49" s="662" t="s">
        <v>539</v>
      </c>
      <c r="G49" s="681" t="s">
        <v>540</v>
      </c>
      <c r="H49" s="196"/>
      <c r="I49" s="291"/>
    </row>
    <row r="50" spans="1:9" ht="24.95">
      <c r="A50" s="679" t="s">
        <v>581</v>
      </c>
      <c r="B50" s="681" t="s">
        <v>537</v>
      </c>
      <c r="C50" s="681" t="s">
        <v>536</v>
      </c>
      <c r="D50" s="683" t="s">
        <v>536</v>
      </c>
      <c r="E50" s="677" t="s">
        <v>536</v>
      </c>
      <c r="F50" s="662" t="s">
        <v>539</v>
      </c>
      <c r="G50" s="681" t="s">
        <v>540</v>
      </c>
      <c r="H50" s="196"/>
      <c r="I50" s="291"/>
    </row>
    <row r="51" spans="1:9">
      <c r="A51" s="679" t="s">
        <v>582</v>
      </c>
      <c r="B51" s="681" t="s">
        <v>537</v>
      </c>
      <c r="C51" s="681" t="s">
        <v>536</v>
      </c>
      <c r="D51" s="683" t="s">
        <v>536</v>
      </c>
      <c r="E51" s="677" t="s">
        <v>536</v>
      </c>
      <c r="F51" s="662">
        <v>1</v>
      </c>
      <c r="G51" s="681">
        <v>7</v>
      </c>
      <c r="H51" s="196"/>
      <c r="I51" s="291"/>
    </row>
    <row r="52" spans="1:9" ht="24.95">
      <c r="A52" s="679" t="s">
        <v>583</v>
      </c>
      <c r="B52" s="681" t="s">
        <v>537</v>
      </c>
      <c r="C52" s="681" t="s">
        <v>536</v>
      </c>
      <c r="D52" s="683" t="s">
        <v>536</v>
      </c>
      <c r="E52" s="677" t="s">
        <v>536</v>
      </c>
      <c r="F52" s="662" t="s">
        <v>539</v>
      </c>
      <c r="G52" s="681" t="s">
        <v>540</v>
      </c>
      <c r="H52" s="196"/>
      <c r="I52" s="291"/>
    </row>
    <row r="53" spans="1:9" ht="24.95">
      <c r="A53" s="679" t="s">
        <v>584</v>
      </c>
      <c r="B53" s="681" t="s">
        <v>537</v>
      </c>
      <c r="C53" s="681" t="s">
        <v>536</v>
      </c>
      <c r="D53" s="683" t="s">
        <v>536</v>
      </c>
      <c r="E53" s="677" t="s">
        <v>536</v>
      </c>
      <c r="F53" s="662" t="s">
        <v>539</v>
      </c>
      <c r="G53" s="681" t="s">
        <v>540</v>
      </c>
      <c r="H53" s="196"/>
      <c r="I53" s="291"/>
    </row>
    <row r="54" spans="1:9">
      <c r="A54" s="679" t="s">
        <v>585</v>
      </c>
      <c r="B54" s="681" t="s">
        <v>536</v>
      </c>
      <c r="C54" s="681" t="s">
        <v>537</v>
      </c>
      <c r="D54" s="683" t="s">
        <v>537</v>
      </c>
      <c r="E54" s="677" t="s">
        <v>537</v>
      </c>
      <c r="F54" s="662">
        <v>1</v>
      </c>
      <c r="G54" s="681">
        <v>2</v>
      </c>
      <c r="H54" s="196"/>
      <c r="I54" s="291"/>
    </row>
    <row r="55" spans="1:9" ht="24.95">
      <c r="A55" s="679" t="s">
        <v>586</v>
      </c>
      <c r="B55" s="681" t="s">
        <v>537</v>
      </c>
      <c r="C55" s="681" t="s">
        <v>536</v>
      </c>
      <c r="D55" s="683" t="s">
        <v>536</v>
      </c>
      <c r="E55" s="677" t="s">
        <v>536</v>
      </c>
      <c r="F55" s="662" t="s">
        <v>539</v>
      </c>
      <c r="G55" s="681" t="s">
        <v>540</v>
      </c>
      <c r="H55" s="196"/>
      <c r="I55" s="291"/>
    </row>
    <row r="56" spans="1:9" ht="24.95">
      <c r="A56" s="679" t="s">
        <v>587</v>
      </c>
      <c r="B56" s="681" t="s">
        <v>537</v>
      </c>
      <c r="C56" s="681" t="s">
        <v>536</v>
      </c>
      <c r="D56" s="683" t="s">
        <v>536</v>
      </c>
      <c r="E56" s="677" t="s">
        <v>536</v>
      </c>
      <c r="F56" s="662" t="s">
        <v>539</v>
      </c>
      <c r="G56" s="681" t="s">
        <v>540</v>
      </c>
      <c r="H56" s="196"/>
      <c r="I56" s="291"/>
    </row>
    <row r="57" spans="1:9" ht="24.95">
      <c r="A57" s="679" t="s">
        <v>588</v>
      </c>
      <c r="B57" s="681" t="s">
        <v>537</v>
      </c>
      <c r="C57" s="681" t="s">
        <v>536</v>
      </c>
      <c r="D57" s="683" t="s">
        <v>536</v>
      </c>
      <c r="E57" s="677" t="s">
        <v>536</v>
      </c>
      <c r="F57" s="662" t="s">
        <v>539</v>
      </c>
      <c r="G57" s="681" t="s">
        <v>540</v>
      </c>
      <c r="H57" s="196"/>
      <c r="I57" s="291"/>
    </row>
    <row r="58" spans="1:9" ht="24.95">
      <c r="A58" s="679" t="s">
        <v>589</v>
      </c>
      <c r="B58" s="681" t="s">
        <v>537</v>
      </c>
      <c r="C58" s="681" t="s">
        <v>536</v>
      </c>
      <c r="D58" s="683" t="s">
        <v>536</v>
      </c>
      <c r="E58" s="677" t="s">
        <v>536</v>
      </c>
      <c r="F58" s="662" t="s">
        <v>539</v>
      </c>
      <c r="G58" s="681" t="s">
        <v>540</v>
      </c>
      <c r="H58" s="196"/>
      <c r="I58" s="291"/>
    </row>
    <row r="59" spans="1:9" ht="24.95">
      <c r="A59" s="679" t="s">
        <v>590</v>
      </c>
      <c r="B59" s="681" t="s">
        <v>537</v>
      </c>
      <c r="C59" s="681" t="s">
        <v>536</v>
      </c>
      <c r="D59" s="683" t="s">
        <v>536</v>
      </c>
      <c r="E59" s="677" t="s">
        <v>536</v>
      </c>
      <c r="F59" s="662" t="s">
        <v>539</v>
      </c>
      <c r="G59" s="681" t="s">
        <v>540</v>
      </c>
      <c r="H59" s="196"/>
      <c r="I59" s="316"/>
    </row>
    <row r="60" spans="1:9" ht="24.95">
      <c r="A60" s="679" t="s">
        <v>591</v>
      </c>
      <c r="B60" s="681" t="s">
        <v>537</v>
      </c>
      <c r="C60" s="681" t="s">
        <v>536</v>
      </c>
      <c r="D60" s="683" t="s">
        <v>536</v>
      </c>
      <c r="E60" s="677" t="s">
        <v>536</v>
      </c>
      <c r="F60" s="662" t="s">
        <v>539</v>
      </c>
      <c r="G60" s="681" t="s">
        <v>540</v>
      </c>
      <c r="H60" s="196"/>
      <c r="I60" s="316"/>
    </row>
    <row r="61" spans="1:9" ht="24.95">
      <c r="A61" s="679" t="s">
        <v>592</v>
      </c>
      <c r="B61" s="865" t="s">
        <v>536</v>
      </c>
      <c r="C61" s="865" t="s">
        <v>537</v>
      </c>
      <c r="D61" s="866" t="s">
        <v>536</v>
      </c>
      <c r="E61" s="867" t="s">
        <v>536</v>
      </c>
      <c r="F61" s="662" t="s">
        <v>539</v>
      </c>
      <c r="G61" s="681" t="s">
        <v>540</v>
      </c>
      <c r="H61" s="196"/>
      <c r="I61" s="291"/>
    </row>
    <row r="62" spans="1:9" ht="24.95">
      <c r="A62" s="679" t="s">
        <v>593</v>
      </c>
      <c r="B62" s="865" t="s">
        <v>537</v>
      </c>
      <c r="C62" s="865" t="s">
        <v>536</v>
      </c>
      <c r="D62" s="866" t="s">
        <v>536</v>
      </c>
      <c r="E62" s="868" t="s">
        <v>536</v>
      </c>
      <c r="F62" s="662" t="s">
        <v>539</v>
      </c>
      <c r="G62" s="681" t="s">
        <v>540</v>
      </c>
      <c r="H62" s="196"/>
      <c r="I62" s="291"/>
    </row>
    <row r="63" spans="1:9" ht="24.95">
      <c r="A63" s="679" t="s">
        <v>594</v>
      </c>
      <c r="B63" s="865" t="s">
        <v>536</v>
      </c>
      <c r="C63" s="865" t="s">
        <v>537</v>
      </c>
      <c r="D63" s="866" t="s">
        <v>536</v>
      </c>
      <c r="E63" s="868" t="s">
        <v>536</v>
      </c>
      <c r="F63" s="662" t="s">
        <v>539</v>
      </c>
      <c r="G63" s="681" t="s">
        <v>540</v>
      </c>
      <c r="H63" s="196"/>
      <c r="I63" s="291"/>
    </row>
    <row r="64" spans="1:9" ht="24.95">
      <c r="A64" s="679" t="s">
        <v>595</v>
      </c>
      <c r="B64" s="865" t="s">
        <v>537</v>
      </c>
      <c r="C64" s="865" t="s">
        <v>536</v>
      </c>
      <c r="D64" s="866" t="s">
        <v>536</v>
      </c>
      <c r="E64" s="868" t="s">
        <v>536</v>
      </c>
      <c r="F64" s="662" t="s">
        <v>539</v>
      </c>
      <c r="G64" s="681" t="s">
        <v>540</v>
      </c>
      <c r="H64" s="196"/>
      <c r="I64" s="291"/>
    </row>
    <row r="65" spans="1:8" ht="24.95">
      <c r="A65" s="679" t="s">
        <v>596</v>
      </c>
      <c r="B65" s="865" t="s">
        <v>536</v>
      </c>
      <c r="C65" s="865" t="s">
        <v>537</v>
      </c>
      <c r="D65" s="866" t="s">
        <v>536</v>
      </c>
      <c r="E65" s="868" t="s">
        <v>536</v>
      </c>
      <c r="F65" s="662" t="s">
        <v>539</v>
      </c>
      <c r="G65" s="681" t="s">
        <v>540</v>
      </c>
      <c r="H65" s="196"/>
    </row>
    <row r="66" spans="1:8" ht="24.95">
      <c r="A66" s="679" t="s">
        <v>597</v>
      </c>
      <c r="B66" s="865" t="s">
        <v>537</v>
      </c>
      <c r="C66" s="865" t="s">
        <v>536</v>
      </c>
      <c r="D66" s="866" t="s">
        <v>536</v>
      </c>
      <c r="E66" s="868" t="s">
        <v>536</v>
      </c>
      <c r="F66" s="662" t="s">
        <v>539</v>
      </c>
      <c r="G66" s="681" t="s">
        <v>540</v>
      </c>
      <c r="H66" s="196"/>
    </row>
    <row r="67" spans="1:8" ht="24.95">
      <c r="A67" s="679" t="s">
        <v>598</v>
      </c>
      <c r="B67" s="865" t="s">
        <v>537</v>
      </c>
      <c r="C67" s="869" t="s">
        <v>536</v>
      </c>
      <c r="D67" s="870" t="s">
        <v>536</v>
      </c>
      <c r="E67" s="868" t="s">
        <v>536</v>
      </c>
      <c r="F67" s="662" t="s">
        <v>539</v>
      </c>
      <c r="G67" s="681" t="s">
        <v>540</v>
      </c>
      <c r="H67" s="196"/>
    </row>
    <row r="68" spans="1:8" ht="24.95">
      <c r="A68" s="679" t="s">
        <v>599</v>
      </c>
      <c r="B68" s="865" t="s">
        <v>537</v>
      </c>
      <c r="C68" s="869" t="s">
        <v>536</v>
      </c>
      <c r="D68" s="870" t="s">
        <v>537</v>
      </c>
      <c r="E68" s="868" t="s">
        <v>536</v>
      </c>
      <c r="F68" s="662" t="s">
        <v>539</v>
      </c>
      <c r="G68" s="681" t="s">
        <v>540</v>
      </c>
      <c r="H68" s="196"/>
    </row>
    <row r="69" spans="1:8" ht="24.95">
      <c r="A69" s="679" t="s">
        <v>600</v>
      </c>
      <c r="B69" s="869" t="s">
        <v>536</v>
      </c>
      <c r="C69" s="869" t="s">
        <v>537</v>
      </c>
      <c r="D69" s="870" t="s">
        <v>536</v>
      </c>
      <c r="E69" s="868" t="s">
        <v>536</v>
      </c>
      <c r="F69" s="662" t="s">
        <v>539</v>
      </c>
      <c r="G69" s="681" t="s">
        <v>540</v>
      </c>
      <c r="H69" s="196"/>
    </row>
    <row r="70" spans="1:8" ht="14.1">
      <c r="A70" s="871" t="s">
        <v>601</v>
      </c>
      <c r="B70" s="872" t="s">
        <v>536</v>
      </c>
      <c r="C70" s="872" t="s">
        <v>536</v>
      </c>
      <c r="D70" s="873" t="s">
        <v>536</v>
      </c>
      <c r="E70" s="874" t="s">
        <v>536</v>
      </c>
      <c r="F70" s="875">
        <v>94</v>
      </c>
      <c r="G70" s="876">
        <v>452</v>
      </c>
      <c r="H70" s="196"/>
    </row>
    <row r="71" spans="1:8" ht="14.45">
      <c r="A71" s="236"/>
      <c r="B71" s="237"/>
      <c r="C71" s="237"/>
      <c r="D71" s="237"/>
      <c r="E71" s="237"/>
      <c r="F71" s="238"/>
      <c r="G71" s="238"/>
      <c r="H71" s="291"/>
    </row>
    <row r="72" spans="1:8" ht="33" customHeight="1">
      <c r="A72" s="1270" t="s">
        <v>602</v>
      </c>
      <c r="B72" s="1270"/>
      <c r="C72" s="1270"/>
      <c r="D72" s="1270"/>
      <c r="E72" s="1270"/>
      <c r="F72" s="1270"/>
      <c r="G72" s="1270"/>
      <c r="H72" s="291"/>
    </row>
    <row r="73" spans="1:8" ht="36" customHeight="1">
      <c r="A73" s="1270" t="s">
        <v>603</v>
      </c>
      <c r="B73" s="1270"/>
      <c r="C73" s="1270"/>
      <c r="D73" s="1270"/>
      <c r="E73" s="1270"/>
      <c r="F73" s="1270"/>
      <c r="G73" s="1270"/>
      <c r="H73" s="291"/>
    </row>
    <row r="74" spans="1:8" ht="31.5" customHeight="1">
      <c r="A74" s="1271" t="s">
        <v>604</v>
      </c>
      <c r="B74" s="1271"/>
      <c r="C74" s="1271"/>
      <c r="D74" s="1271"/>
      <c r="E74" s="1271"/>
      <c r="F74" s="1271"/>
      <c r="G74" s="1271"/>
      <c r="H74" s="291"/>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41"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31"/>
  <sheetViews>
    <sheetView zoomScale="130" zoomScaleNormal="130" workbookViewId="0">
      <selection activeCell="I12" sqref="I12"/>
    </sheetView>
  </sheetViews>
  <sheetFormatPr defaultColWidth="8.5703125" defaultRowHeight="12.6"/>
  <cols>
    <col min="1" max="1" width="13.140625" style="4" customWidth="1"/>
    <col min="2" max="2" width="7.5703125" style="250" bestFit="1" customWidth="1"/>
    <col min="3" max="3" width="9.5703125" style="250" customWidth="1"/>
    <col min="4" max="6" width="12.5703125" style="250" customWidth="1"/>
    <col min="7" max="7" width="12.5703125" style="251" customWidth="1"/>
    <col min="8" max="8" width="14.5703125" style="250" customWidth="1"/>
    <col min="9" max="9" width="12.5703125" style="250" customWidth="1"/>
    <col min="10" max="16384" width="8.5703125" style="4"/>
  </cols>
  <sheetData>
    <row r="1" spans="1:13" ht="15.6">
      <c r="A1" s="1167" t="s">
        <v>605</v>
      </c>
      <c r="B1" s="1167"/>
      <c r="C1" s="1167"/>
      <c r="D1" s="1167"/>
      <c r="E1" s="1167"/>
      <c r="F1" s="1167"/>
      <c r="G1" s="1167"/>
      <c r="H1" s="1167"/>
      <c r="I1" s="1167"/>
      <c r="J1" s="291"/>
      <c r="K1" s="291"/>
      <c r="L1" s="291"/>
      <c r="M1" s="291"/>
    </row>
    <row r="2" spans="1:13" ht="15.6">
      <c r="A2" s="1244" t="s">
        <v>1</v>
      </c>
      <c r="B2" s="1244"/>
      <c r="C2" s="1244"/>
      <c r="D2" s="1244"/>
      <c r="E2" s="1244"/>
      <c r="F2" s="1244"/>
      <c r="G2" s="1244"/>
      <c r="H2" s="1244"/>
      <c r="I2" s="1244"/>
      <c r="J2" s="291"/>
      <c r="K2" s="291"/>
      <c r="L2" s="291"/>
      <c r="M2" s="291"/>
    </row>
    <row r="3" spans="1:13" ht="15.95" thickBot="1">
      <c r="A3" s="1234" t="str">
        <f>'CARE Table 1'!A3:M3</f>
        <v>Through August 2021</v>
      </c>
      <c r="B3" s="1234"/>
      <c r="C3" s="1234"/>
      <c r="D3" s="1234"/>
      <c r="E3" s="1234"/>
      <c r="F3" s="1234"/>
      <c r="G3" s="1234"/>
      <c r="H3" s="1234"/>
      <c r="I3" s="1234"/>
      <c r="J3" s="162"/>
      <c r="K3" s="162"/>
      <c r="L3" s="162"/>
      <c r="M3" s="162"/>
    </row>
    <row r="4" spans="1:13" ht="39">
      <c r="A4" s="191" t="s">
        <v>319</v>
      </c>
      <c r="B4" s="192" t="s">
        <v>606</v>
      </c>
      <c r="C4" s="192" t="s">
        <v>321</v>
      </c>
      <c r="D4" s="192" t="s">
        <v>322</v>
      </c>
      <c r="E4" s="192" t="s">
        <v>10</v>
      </c>
      <c r="F4" s="192" t="s">
        <v>607</v>
      </c>
      <c r="G4" s="239" t="s">
        <v>608</v>
      </c>
      <c r="H4" s="192" t="s">
        <v>609</v>
      </c>
      <c r="I4" s="193" t="s">
        <v>610</v>
      </c>
      <c r="J4" s="291"/>
      <c r="K4" s="291"/>
      <c r="L4" s="291"/>
      <c r="M4" s="291"/>
    </row>
    <row r="5" spans="1:13">
      <c r="A5" s="221" t="s">
        <v>331</v>
      </c>
      <c r="B5" s="240" t="s">
        <v>497</v>
      </c>
      <c r="C5" s="240" t="s">
        <v>497</v>
      </c>
      <c r="D5" s="241">
        <v>1429550</v>
      </c>
      <c r="E5" s="242">
        <v>1429550</v>
      </c>
      <c r="F5" s="242">
        <v>1349716</v>
      </c>
      <c r="G5" s="244">
        <f>+E5/F5</f>
        <v>1.0591487394385188</v>
      </c>
      <c r="H5" s="223">
        <v>0</v>
      </c>
      <c r="I5" s="243">
        <v>4489218</v>
      </c>
      <c r="J5" s="291"/>
      <c r="K5" s="596"/>
      <c r="L5" s="291"/>
      <c r="M5" s="291"/>
    </row>
    <row r="6" spans="1:13">
      <c r="A6" s="221" t="s">
        <v>332</v>
      </c>
      <c r="B6" s="240" t="s">
        <v>497</v>
      </c>
      <c r="C6" s="240" t="s">
        <v>497</v>
      </c>
      <c r="D6" s="241">
        <v>1433404</v>
      </c>
      <c r="E6" s="242">
        <v>1433404</v>
      </c>
      <c r="F6" s="242">
        <v>1349716</v>
      </c>
      <c r="G6" s="244">
        <f>+E6/F6</f>
        <v>1.062004154948152</v>
      </c>
      <c r="H6" s="223">
        <f>ABS(G6-G5)</f>
        <v>2.8554155096331968E-3</v>
      </c>
      <c r="I6" s="243">
        <v>4489173</v>
      </c>
      <c r="J6" s="291"/>
      <c r="K6" s="596"/>
      <c r="L6" s="291"/>
      <c r="M6" s="291"/>
    </row>
    <row r="7" spans="1:13">
      <c r="A7" s="221" t="s">
        <v>333</v>
      </c>
      <c r="B7" s="240" t="s">
        <v>497</v>
      </c>
      <c r="C7" s="240" t="s">
        <v>497</v>
      </c>
      <c r="D7" s="241">
        <v>1445755</v>
      </c>
      <c r="E7" s="242">
        <v>1445755</v>
      </c>
      <c r="F7" s="242">
        <v>1349716</v>
      </c>
      <c r="G7" s="244">
        <f>+E7/F7</f>
        <v>1.0711549688971607</v>
      </c>
      <c r="H7" s="223">
        <f>ABS(G7-G6)</f>
        <v>9.1508139490086293E-3</v>
      </c>
      <c r="I7" s="243">
        <v>4496151</v>
      </c>
      <c r="J7" s="291"/>
      <c r="K7" s="596"/>
      <c r="L7" s="291"/>
      <c r="M7" s="291"/>
    </row>
    <row r="8" spans="1:13">
      <c r="A8" s="221" t="s">
        <v>334</v>
      </c>
      <c r="B8" s="240" t="s">
        <v>497</v>
      </c>
      <c r="C8" s="240" t="s">
        <v>497</v>
      </c>
      <c r="D8" s="241">
        <v>1446195</v>
      </c>
      <c r="E8" s="222">
        <v>1446195</v>
      </c>
      <c r="F8" s="694">
        <v>1349716</v>
      </c>
      <c r="G8" s="695">
        <f>+E8/F8</f>
        <v>1.0714809634026714</v>
      </c>
      <c r="H8" s="696">
        <f>ABS(G8-G7)</f>
        <v>3.259945055107405E-4</v>
      </c>
      <c r="I8" s="697">
        <v>4497228</v>
      </c>
      <c r="J8" s="245"/>
      <c r="K8" s="596"/>
      <c r="L8" s="291"/>
      <c r="M8" s="291"/>
    </row>
    <row r="9" spans="1:13">
      <c r="A9" s="221" t="s">
        <v>335</v>
      </c>
      <c r="B9" s="240" t="s">
        <v>497</v>
      </c>
      <c r="C9" s="240" t="s">
        <v>497</v>
      </c>
      <c r="D9" s="241">
        <v>1449951</v>
      </c>
      <c r="E9" s="222">
        <v>1449951</v>
      </c>
      <c r="F9" s="694">
        <v>1349716</v>
      </c>
      <c r="G9" s="695">
        <f>+E9/F9</f>
        <v>1.0742637710451681</v>
      </c>
      <c r="H9" s="696">
        <f>ABS(G9-G8)</f>
        <v>2.7828076424967207E-3</v>
      </c>
      <c r="I9" s="697">
        <v>4503285</v>
      </c>
      <c r="J9" s="245"/>
      <c r="K9" s="596"/>
      <c r="L9" s="291"/>
      <c r="M9" s="291"/>
    </row>
    <row r="10" spans="1:13">
      <c r="A10" s="221" t="s">
        <v>336</v>
      </c>
      <c r="B10" s="240" t="s">
        <v>497</v>
      </c>
      <c r="C10" s="240" t="s">
        <v>497</v>
      </c>
      <c r="D10" s="241">
        <v>1456745</v>
      </c>
      <c r="E10" s="222">
        <v>1456745</v>
      </c>
      <c r="F10" s="694">
        <v>1349716</v>
      </c>
      <c r="G10" s="695">
        <v>1.079297422568896</v>
      </c>
      <c r="H10" s="696">
        <v>3.259945055107405E-4</v>
      </c>
      <c r="I10" s="697">
        <v>4509673</v>
      </c>
      <c r="J10" s="245"/>
      <c r="K10" s="596"/>
      <c r="L10" s="291"/>
      <c r="M10" s="291"/>
    </row>
    <row r="11" spans="1:13">
      <c r="A11" s="221" t="s">
        <v>337</v>
      </c>
      <c r="B11" s="240" t="s">
        <v>497</v>
      </c>
      <c r="C11" s="240" t="s">
        <v>497</v>
      </c>
      <c r="D11" s="222">
        <v>1482474</v>
      </c>
      <c r="E11" s="222">
        <v>1482474</v>
      </c>
      <c r="F11" s="694">
        <v>1349716</v>
      </c>
      <c r="G11" s="695">
        <v>1.0983599512786393</v>
      </c>
      <c r="H11" s="696">
        <v>3.259945055107405E-4</v>
      </c>
      <c r="I11" s="699">
        <v>4501086</v>
      </c>
      <c r="J11" s="291"/>
      <c r="K11" s="596"/>
      <c r="L11" s="291"/>
      <c r="M11" s="291"/>
    </row>
    <row r="12" spans="1:13">
      <c r="A12" s="221" t="s">
        <v>338</v>
      </c>
      <c r="B12" s="240" t="s">
        <v>497</v>
      </c>
      <c r="C12" s="240" t="s">
        <v>497</v>
      </c>
      <c r="D12" s="222">
        <f>'CARE Table 5'!G21</f>
        <v>1482236</v>
      </c>
      <c r="E12" s="222">
        <f>D12</f>
        <v>1482236</v>
      </c>
      <c r="F12" s="698">
        <f>F5</f>
        <v>1349716</v>
      </c>
      <c r="G12" s="695">
        <f>E12/F12</f>
        <v>1.0981836178870221</v>
      </c>
      <c r="H12" s="696">
        <f>G12-G11</f>
        <v>-1.7633339161715611E-4</v>
      </c>
      <c r="I12" s="699">
        <v>4497048</v>
      </c>
      <c r="J12" s="291"/>
      <c r="K12" s="596"/>
      <c r="L12" s="291"/>
      <c r="M12" s="291"/>
    </row>
    <row r="13" spans="1:13">
      <c r="A13" s="221" t="s">
        <v>339</v>
      </c>
      <c r="B13" s="240" t="s">
        <v>497</v>
      </c>
      <c r="C13" s="240" t="s">
        <v>497</v>
      </c>
      <c r="D13" s="222"/>
      <c r="E13" s="222"/>
      <c r="F13" s="698"/>
      <c r="G13" s="695"/>
      <c r="H13" s="696"/>
      <c r="I13" s="699"/>
      <c r="J13" s="291"/>
      <c r="K13" s="596"/>
      <c r="L13" s="291"/>
      <c r="M13" s="291"/>
    </row>
    <row r="14" spans="1:13">
      <c r="A14" s="221" t="s">
        <v>340</v>
      </c>
      <c r="B14" s="240" t="s">
        <v>497</v>
      </c>
      <c r="C14" s="240" t="s">
        <v>497</v>
      </c>
      <c r="D14" s="222"/>
      <c r="E14" s="222"/>
      <c r="F14" s="698"/>
      <c r="G14" s="695"/>
      <c r="H14" s="696"/>
      <c r="I14" s="699"/>
      <c r="J14" s="291"/>
      <c r="K14" s="596"/>
      <c r="L14" s="291"/>
      <c r="M14" s="291"/>
    </row>
    <row r="15" spans="1:13">
      <c r="A15" s="221" t="s">
        <v>341</v>
      </c>
      <c r="B15" s="240" t="s">
        <v>497</v>
      </c>
      <c r="C15" s="240" t="s">
        <v>497</v>
      </c>
      <c r="D15" s="222"/>
      <c r="E15" s="222"/>
      <c r="F15" s="698"/>
      <c r="G15" s="695"/>
      <c r="H15" s="696"/>
      <c r="I15" s="699"/>
      <c r="J15" s="291"/>
      <c r="K15" s="596"/>
      <c r="L15" s="291"/>
      <c r="M15" s="291"/>
    </row>
    <row r="16" spans="1:13">
      <c r="A16" s="227" t="s">
        <v>342</v>
      </c>
      <c r="B16" s="246" t="s">
        <v>497</v>
      </c>
      <c r="C16" s="246" t="s">
        <v>497</v>
      </c>
      <c r="D16" s="584"/>
      <c r="E16" s="580"/>
      <c r="F16" s="698"/>
      <c r="G16" s="695"/>
      <c r="H16" s="696"/>
      <c r="I16" s="700"/>
      <c r="J16" s="291"/>
      <c r="K16" s="596"/>
      <c r="L16" s="291"/>
      <c r="M16" s="291"/>
    </row>
    <row r="17" spans="1:18" ht="12.95">
      <c r="A17" s="228" t="s">
        <v>343</v>
      </c>
      <c r="B17" s="247"/>
      <c r="C17" s="247"/>
      <c r="D17" s="585">
        <f>'CARE Table 2'!W19</f>
        <v>1482236</v>
      </c>
      <c r="E17" s="585">
        <f>D17</f>
        <v>1482236</v>
      </c>
      <c r="F17" s="701">
        <f>'CARE Table 2'!X19</f>
        <v>1349716</v>
      </c>
      <c r="G17" s="702">
        <f>'CARE Table 2'!Y19</f>
        <v>1.0981836178870221</v>
      </c>
      <c r="H17" s="703">
        <f>H8</f>
        <v>3.259945055107405E-4</v>
      </c>
      <c r="I17" s="701">
        <f>I12</f>
        <v>4497048</v>
      </c>
      <c r="J17" s="291"/>
      <c r="K17" s="596"/>
      <c r="L17" s="291"/>
      <c r="M17" s="291"/>
      <c r="N17" s="74"/>
      <c r="O17" s="291"/>
      <c r="P17" s="291"/>
      <c r="Q17" s="291"/>
      <c r="R17" s="291"/>
    </row>
    <row r="18" spans="1:18" ht="12.95">
      <c r="A18" s="248"/>
      <c r="B18" s="249"/>
      <c r="C18" s="249"/>
      <c r="D18" s="249"/>
      <c r="E18" s="249"/>
      <c r="F18" s="704"/>
      <c r="G18" s="705"/>
      <c r="H18" s="706"/>
      <c r="I18" s="707"/>
      <c r="J18" s="291"/>
      <c r="K18" s="291"/>
      <c r="L18" s="291"/>
      <c r="M18" s="291"/>
      <c r="N18" s="291"/>
      <c r="O18" s="291"/>
      <c r="P18" s="291"/>
      <c r="Q18" s="291"/>
      <c r="R18" s="291"/>
    </row>
    <row r="19" spans="1:18" s="48" customFormat="1">
      <c r="A19" s="1286" t="s">
        <v>611</v>
      </c>
      <c r="B19" s="1286"/>
      <c r="C19" s="1286"/>
      <c r="D19" s="1286"/>
      <c r="E19" s="1286"/>
      <c r="F19" s="1287"/>
      <c r="G19" s="1287"/>
      <c r="H19" s="1287"/>
      <c r="I19" s="1287"/>
      <c r="J19" s="161"/>
      <c r="K19" s="161"/>
      <c r="L19" s="161"/>
      <c r="M19" s="161"/>
      <c r="N19" s="161"/>
      <c r="O19" s="161"/>
      <c r="P19" s="161"/>
      <c r="Q19" s="161"/>
      <c r="R19" s="161"/>
    </row>
    <row r="20" spans="1:18">
      <c r="A20" s="291"/>
      <c r="B20" s="291"/>
      <c r="C20" s="291"/>
      <c r="D20" s="291"/>
      <c r="E20" s="291"/>
      <c r="F20" s="692"/>
      <c r="G20" s="692"/>
      <c r="H20" s="692"/>
      <c r="I20" s="692"/>
      <c r="J20" s="291"/>
      <c r="K20" s="291"/>
      <c r="L20" s="291"/>
      <c r="M20" s="291"/>
      <c r="N20" s="291"/>
      <c r="O20" s="291"/>
      <c r="P20" s="291"/>
      <c r="Q20" s="291"/>
      <c r="R20" s="291"/>
    </row>
    <row r="21" spans="1:18" ht="32.25" customHeight="1">
      <c r="A21" s="1221" t="s">
        <v>612</v>
      </c>
      <c r="B21" s="1221"/>
      <c r="C21" s="1221"/>
      <c r="D21" s="1221"/>
      <c r="E21" s="1221"/>
      <c r="F21" s="1243"/>
      <c r="G21" s="1243"/>
      <c r="H21" s="1243"/>
      <c r="I21" s="1243"/>
      <c r="J21" s="291"/>
      <c r="K21" s="291"/>
      <c r="L21" s="291"/>
      <c r="M21" s="291"/>
      <c r="N21" s="291"/>
      <c r="O21" s="291"/>
      <c r="P21" s="291"/>
      <c r="Q21" s="291"/>
      <c r="R21" s="291"/>
    </row>
    <row r="22" spans="1:18">
      <c r="A22" s="291"/>
      <c r="B22" s="1029"/>
      <c r="C22" s="1029"/>
      <c r="D22" s="1029"/>
      <c r="E22" s="1029"/>
      <c r="F22" s="708"/>
      <c r="G22" s="709"/>
      <c r="H22" s="708"/>
      <c r="I22" s="708"/>
      <c r="J22" s="291"/>
      <c r="K22" s="291"/>
      <c r="L22" s="291"/>
      <c r="M22" s="291"/>
      <c r="N22" s="291"/>
      <c r="O22" s="291"/>
      <c r="P22" s="291"/>
      <c r="Q22" s="291"/>
      <c r="R22" s="291"/>
    </row>
    <row r="23" spans="1:18">
      <c r="A23" s="291"/>
      <c r="B23" s="1029"/>
      <c r="C23" s="1029"/>
      <c r="D23" s="1029"/>
      <c r="E23" s="1029"/>
      <c r="F23" s="708"/>
      <c r="G23" s="709"/>
      <c r="H23" s="708"/>
      <c r="I23" s="708"/>
      <c r="J23" s="291"/>
      <c r="K23" s="291"/>
      <c r="L23" s="291"/>
      <c r="M23" s="291"/>
      <c r="N23" s="291"/>
      <c r="O23" s="291"/>
      <c r="P23" s="291"/>
      <c r="Q23" s="291"/>
      <c r="R23" s="291"/>
    </row>
    <row r="24" spans="1:18">
      <c r="A24" s="291"/>
      <c r="B24" s="1029"/>
      <c r="C24" s="1029"/>
      <c r="D24" s="1029"/>
      <c r="E24" s="1029"/>
      <c r="F24" s="708"/>
      <c r="G24" s="709"/>
      <c r="H24" s="708"/>
      <c r="I24" s="708"/>
      <c r="J24" s="291"/>
      <c r="K24" s="291"/>
      <c r="L24" s="291"/>
      <c r="M24" s="291"/>
      <c r="N24" s="291"/>
      <c r="O24" s="291"/>
      <c r="P24" s="291"/>
      <c r="Q24" s="291"/>
      <c r="R24" s="291"/>
    </row>
    <row r="25" spans="1:18">
      <c r="A25" s="291"/>
      <c r="B25" s="1029"/>
      <c r="C25" s="1029"/>
      <c r="D25" s="1029"/>
      <c r="E25" s="1029"/>
      <c r="F25" s="708"/>
      <c r="G25" s="709"/>
      <c r="H25" s="708"/>
      <c r="I25" s="708"/>
      <c r="J25" s="291"/>
      <c r="K25" s="291"/>
      <c r="L25" s="291"/>
      <c r="M25" s="291"/>
      <c r="N25" s="291"/>
      <c r="O25" s="291"/>
      <c r="P25" s="291"/>
      <c r="Q25" s="291"/>
      <c r="R25" s="291"/>
    </row>
    <row r="26" spans="1:18">
      <c r="A26" s="291"/>
      <c r="B26" s="1029"/>
      <c r="C26" s="1029"/>
      <c r="D26" s="1029"/>
      <c r="E26" s="1029"/>
      <c r="F26" s="708"/>
      <c r="G26" s="709"/>
      <c r="H26" s="708"/>
      <c r="I26" s="708"/>
      <c r="J26" s="291"/>
      <c r="K26" s="291"/>
      <c r="L26" s="291"/>
      <c r="M26" s="291"/>
      <c r="N26" s="291"/>
      <c r="O26" s="291"/>
      <c r="P26" s="291"/>
      <c r="Q26" s="291"/>
      <c r="R26" s="291"/>
    </row>
    <row r="27" spans="1:18">
      <c r="A27" s="291"/>
      <c r="B27" s="1029"/>
      <c r="C27" s="1029"/>
      <c r="D27" s="1029"/>
      <c r="E27" s="1029"/>
      <c r="F27" s="708"/>
      <c r="G27" s="709"/>
      <c r="H27" s="708"/>
      <c r="I27" s="708"/>
      <c r="J27" s="291"/>
      <c r="K27" s="291"/>
      <c r="L27" s="291"/>
      <c r="M27" s="291"/>
      <c r="N27" s="291"/>
      <c r="O27" s="291"/>
      <c r="P27" s="291"/>
      <c r="Q27" s="291"/>
      <c r="R27" s="291"/>
    </row>
    <row r="28" spans="1:18">
      <c r="A28" s="291"/>
      <c r="B28" s="1029"/>
      <c r="C28" s="1029"/>
      <c r="D28" s="1029"/>
      <c r="E28" s="1029"/>
      <c r="F28" s="708"/>
      <c r="G28" s="709"/>
      <c r="H28" s="708"/>
      <c r="I28" s="708"/>
      <c r="J28" s="291"/>
      <c r="K28" s="291"/>
      <c r="L28" s="291"/>
      <c r="M28" s="291"/>
      <c r="N28" s="291"/>
      <c r="O28" s="291"/>
      <c r="P28" s="291"/>
      <c r="Q28" s="291"/>
      <c r="R28" s="291"/>
    </row>
    <row r="29" spans="1:18">
      <c r="A29" s="291"/>
      <c r="B29" s="1029"/>
      <c r="C29" s="1029"/>
      <c r="D29" s="1029"/>
      <c r="E29" s="1029"/>
      <c r="F29" s="708"/>
      <c r="G29" s="709"/>
      <c r="H29" s="708"/>
      <c r="I29" s="708"/>
      <c r="J29" s="291"/>
      <c r="K29" s="291"/>
      <c r="L29" s="291"/>
      <c r="M29" s="291"/>
      <c r="N29" s="291"/>
      <c r="O29" s="291"/>
      <c r="P29" s="291"/>
      <c r="Q29" s="291"/>
      <c r="R29" s="291"/>
    </row>
    <row r="30" spans="1:18">
      <c r="A30" s="291"/>
      <c r="B30" s="1029"/>
      <c r="C30" s="1029"/>
      <c r="D30" s="1029"/>
      <c r="E30" s="1029"/>
      <c r="F30" s="708"/>
      <c r="G30" s="709"/>
      <c r="H30" s="708"/>
      <c r="I30" s="708"/>
      <c r="J30" s="291"/>
      <c r="K30" s="291"/>
      <c r="L30" s="291"/>
      <c r="M30" s="291"/>
      <c r="N30" s="291"/>
      <c r="O30" s="291"/>
      <c r="P30" s="291"/>
      <c r="Q30" s="291"/>
      <c r="R30" s="291"/>
    </row>
    <row r="31" spans="1:18">
      <c r="A31" s="291"/>
      <c r="B31" s="1029"/>
      <c r="C31" s="1029"/>
      <c r="D31" s="1029"/>
      <c r="E31" s="1029"/>
      <c r="F31" s="708"/>
      <c r="G31" s="709"/>
      <c r="H31" s="708"/>
      <c r="I31" s="708"/>
      <c r="J31" s="291"/>
      <c r="K31" s="291"/>
      <c r="L31" s="291"/>
      <c r="M31" s="291"/>
      <c r="N31" s="291"/>
      <c r="O31" s="291"/>
      <c r="P31" s="291"/>
      <c r="Q31" s="291"/>
      <c r="R31" s="291"/>
    </row>
  </sheetData>
  <mergeCells count="5">
    <mergeCell ref="A1:I1"/>
    <mergeCell ref="A2:I2"/>
    <mergeCell ref="A3:I3"/>
    <mergeCell ref="A19:I19"/>
    <mergeCell ref="A21:I21"/>
  </mergeCells>
  <pageMargins left="0.25" right="0.25"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31"/>
  <sheetViews>
    <sheetView zoomScale="110" zoomScaleNormal="110" workbookViewId="0">
      <selection activeCell="E7" sqref="E7"/>
    </sheetView>
  </sheetViews>
  <sheetFormatPr defaultColWidth="8.5703125" defaultRowHeight="12.6"/>
  <cols>
    <col min="1" max="1" width="60.42578125" style="4" customWidth="1"/>
    <col min="2" max="2" width="22.85546875" style="4" bestFit="1" customWidth="1"/>
    <col min="3" max="3" width="23.42578125" style="4" bestFit="1" customWidth="1"/>
    <col min="4" max="4" width="27" style="4" bestFit="1" customWidth="1"/>
    <col min="5" max="5" width="27.140625" style="4" bestFit="1" customWidth="1"/>
    <col min="6" max="7" width="9.5703125" style="4" customWidth="1"/>
    <col min="8" max="8" width="14.5703125" style="4" customWidth="1"/>
    <col min="9" max="12" width="9.5703125" style="4" customWidth="1"/>
    <col min="13" max="13" width="13.5703125" style="4" customWidth="1"/>
    <col min="14" max="16384" width="8.5703125" style="4"/>
  </cols>
  <sheetData>
    <row r="1" spans="1:14" ht="15.6">
      <c r="A1" s="1167" t="s">
        <v>613</v>
      </c>
      <c r="B1" s="1167"/>
      <c r="C1" s="1167"/>
      <c r="D1" s="1167"/>
      <c r="E1" s="1167"/>
      <c r="F1" s="291"/>
      <c r="G1" s="291"/>
      <c r="H1" s="291"/>
      <c r="I1" s="291"/>
      <c r="J1" s="291"/>
      <c r="K1" s="291"/>
      <c r="L1" s="291"/>
      <c r="M1" s="291"/>
      <c r="N1" s="291"/>
    </row>
    <row r="2" spans="1:14" ht="15.6">
      <c r="A2" s="1244" t="s">
        <v>1</v>
      </c>
      <c r="B2" s="1244"/>
      <c r="C2" s="1244"/>
      <c r="D2" s="1244"/>
      <c r="E2" s="1244"/>
      <c r="F2" s="218"/>
      <c r="G2" s="218"/>
      <c r="H2" s="218"/>
      <c r="I2" s="218"/>
      <c r="J2" s="291"/>
      <c r="K2" s="291"/>
      <c r="L2" s="291"/>
      <c r="M2" s="291"/>
      <c r="N2" s="291"/>
    </row>
    <row r="3" spans="1:14" ht="15.6">
      <c r="A3" s="1289" t="str">
        <f>'CARE Table 1'!A3:M3</f>
        <v>Through August 2021</v>
      </c>
      <c r="B3" s="1289"/>
      <c r="C3" s="1289"/>
      <c r="D3" s="1289"/>
      <c r="E3" s="1289"/>
      <c r="F3" s="162"/>
      <c r="G3" s="162"/>
      <c r="H3" s="162"/>
      <c r="I3" s="162"/>
      <c r="J3" s="162"/>
      <c r="K3" s="162"/>
      <c r="L3" s="162"/>
      <c r="M3" s="162"/>
      <c r="N3" s="291"/>
    </row>
    <row r="4" spans="1:14" ht="12.95">
      <c r="A4" s="1290">
        <v>2020</v>
      </c>
      <c r="B4" s="320" t="s">
        <v>614</v>
      </c>
      <c r="C4" s="1019" t="s">
        <v>4</v>
      </c>
      <c r="D4" s="1019" t="s">
        <v>615</v>
      </c>
      <c r="E4" s="1019" t="s">
        <v>616</v>
      </c>
      <c r="F4" s="291"/>
      <c r="G4" s="291"/>
      <c r="H4" s="291"/>
      <c r="I4" s="291"/>
      <c r="J4" s="291"/>
      <c r="K4" s="291"/>
      <c r="L4" s="291"/>
      <c r="M4" s="291"/>
      <c r="N4" s="291"/>
    </row>
    <row r="5" spans="1:14" ht="12.95">
      <c r="A5" s="1291"/>
      <c r="B5" s="1020" t="s">
        <v>10</v>
      </c>
      <c r="C5" s="1019" t="s">
        <v>10</v>
      </c>
      <c r="D5" s="1020" t="s">
        <v>10</v>
      </c>
      <c r="E5" s="1020" t="s">
        <v>617</v>
      </c>
      <c r="F5" s="291"/>
      <c r="G5" s="291"/>
      <c r="H5" s="291"/>
      <c r="I5" s="291"/>
      <c r="J5" s="291"/>
      <c r="K5" s="291"/>
      <c r="L5" s="291"/>
      <c r="M5" s="291"/>
      <c r="N5" s="291"/>
    </row>
    <row r="6" spans="1:14" ht="12.95">
      <c r="A6" s="252" t="s">
        <v>110</v>
      </c>
      <c r="B6" s="253"/>
      <c r="C6" s="253"/>
      <c r="D6" s="253"/>
      <c r="E6" s="253"/>
      <c r="F6" s="291"/>
      <c r="G6" s="291"/>
      <c r="H6" s="291"/>
      <c r="I6" s="291"/>
      <c r="J6" s="291"/>
      <c r="K6" s="291"/>
      <c r="L6" s="291"/>
      <c r="M6" s="291"/>
      <c r="N6" s="291"/>
    </row>
    <row r="7" spans="1:14">
      <c r="A7" s="1" t="s">
        <v>618</v>
      </c>
      <c r="B7" s="125">
        <f>'CARE Table 1'!B11</f>
        <v>525000</v>
      </c>
      <c r="C7" s="254">
        <f>'CARE Table 1'!E11</f>
        <v>91518.91</v>
      </c>
      <c r="D7" s="254">
        <f>'CARE Table 1'!H11</f>
        <v>377846.33000000007</v>
      </c>
      <c r="E7" s="3">
        <f>D7/B7</f>
        <v>0.7197072952380954</v>
      </c>
      <c r="F7" s="291"/>
      <c r="G7" s="291"/>
      <c r="H7" s="291"/>
      <c r="I7" s="291"/>
      <c r="J7" s="291"/>
      <c r="K7" s="291"/>
      <c r="L7" s="291"/>
      <c r="M7" s="291"/>
      <c r="N7" s="291"/>
    </row>
    <row r="8" spans="1:14" s="48" customFormat="1" ht="12.95">
      <c r="A8" s="110" t="s">
        <v>617</v>
      </c>
      <c r="B8" s="140">
        <f>SUM(B7:B7)</f>
        <v>525000</v>
      </c>
      <c r="C8" s="140">
        <f>SUM(C7:C7)</f>
        <v>91518.91</v>
      </c>
      <c r="D8" s="140">
        <f>SUM(D7:D7)</f>
        <v>377846.33000000007</v>
      </c>
      <c r="E8" s="255">
        <f>SUM(E7:E7)</f>
        <v>0.7197072952380954</v>
      </c>
      <c r="F8" s="691"/>
      <c r="G8" s="691"/>
      <c r="H8" s="691"/>
      <c r="I8" s="691"/>
    </row>
    <row r="9" spans="1:14">
      <c r="A9" s="256"/>
      <c r="B9" s="291"/>
      <c r="C9" s="291"/>
      <c r="D9" s="291"/>
      <c r="E9" s="291"/>
      <c r="F9" s="692"/>
      <c r="G9" s="692"/>
      <c r="H9" s="692"/>
      <c r="I9" s="692"/>
      <c r="J9" s="291"/>
      <c r="K9" s="291"/>
      <c r="L9" s="291"/>
      <c r="M9" s="291"/>
      <c r="N9" s="291"/>
    </row>
    <row r="10" spans="1:14">
      <c r="A10" s="1292"/>
      <c r="B10" s="1292"/>
      <c r="C10" s="1292"/>
      <c r="D10" s="1292"/>
      <c r="E10" s="1292"/>
      <c r="F10" s="692"/>
      <c r="G10" s="692"/>
      <c r="H10" s="692"/>
      <c r="I10" s="692"/>
      <c r="J10" s="291"/>
      <c r="K10" s="291"/>
      <c r="L10" s="291"/>
      <c r="M10" s="291"/>
      <c r="N10" s="291"/>
    </row>
    <row r="11" spans="1:14">
      <c r="A11" s="1293" t="s">
        <v>423</v>
      </c>
      <c r="B11" s="1293"/>
      <c r="C11" s="1293"/>
      <c r="D11" s="1293"/>
      <c r="E11" s="1293"/>
      <c r="F11" s="692"/>
      <c r="G11" s="692"/>
      <c r="H11" s="692"/>
      <c r="I11" s="692"/>
      <c r="J11" s="291"/>
      <c r="K11" s="291"/>
      <c r="L11" s="291"/>
      <c r="M11" s="291"/>
      <c r="N11" s="291"/>
    </row>
    <row r="12" spans="1:14" ht="29.25" customHeight="1">
      <c r="A12" s="1288" t="s">
        <v>619</v>
      </c>
      <c r="B12" s="1288"/>
      <c r="C12" s="1288"/>
      <c r="D12" s="1288"/>
      <c r="E12" s="1288"/>
      <c r="F12" s="693"/>
      <c r="G12" s="693"/>
      <c r="H12" s="693"/>
      <c r="I12" s="693"/>
      <c r="J12" s="2"/>
      <c r="K12" s="2"/>
      <c r="L12" s="2"/>
      <c r="M12" s="2"/>
      <c r="N12" s="2"/>
    </row>
    <row r="13" spans="1:14">
      <c r="A13" s="291"/>
      <c r="B13" s="256"/>
      <c r="C13" s="291"/>
      <c r="D13" s="291"/>
      <c r="E13" s="291"/>
      <c r="F13" s="692"/>
      <c r="G13" s="692"/>
      <c r="H13" s="692"/>
      <c r="I13" s="692"/>
      <c r="J13" s="291"/>
      <c r="K13" s="291"/>
      <c r="L13" s="291"/>
      <c r="M13" s="291"/>
      <c r="N13" s="291"/>
    </row>
    <row r="14" spans="1:14">
      <c r="A14" s="291"/>
      <c r="B14" s="256"/>
      <c r="C14" s="291"/>
      <c r="D14" s="291"/>
      <c r="E14" s="291"/>
      <c r="F14" s="692"/>
      <c r="G14" s="692"/>
      <c r="H14" s="692"/>
      <c r="I14" s="692"/>
      <c r="J14" s="291"/>
      <c r="K14" s="291"/>
      <c r="L14" s="291"/>
      <c r="M14" s="291"/>
      <c r="N14" s="291"/>
    </row>
    <row r="15" spans="1:14">
      <c r="A15" s="291"/>
      <c r="B15" s="291"/>
      <c r="C15" s="291"/>
      <c r="D15" s="291"/>
      <c r="E15" s="291"/>
      <c r="F15" s="692"/>
      <c r="G15" s="692"/>
      <c r="H15" s="692"/>
      <c r="I15" s="692"/>
      <c r="J15" s="291"/>
      <c r="K15" s="291"/>
      <c r="L15" s="291"/>
      <c r="M15" s="291"/>
      <c r="N15" s="291"/>
    </row>
    <row r="16" spans="1:14">
      <c r="A16" s="291"/>
      <c r="B16" s="291"/>
      <c r="C16" s="291"/>
      <c r="D16" s="291"/>
      <c r="E16" s="291"/>
      <c r="F16" s="692"/>
      <c r="G16" s="692"/>
      <c r="H16" s="692"/>
      <c r="I16" s="692"/>
      <c r="J16" s="291"/>
      <c r="K16" s="291"/>
      <c r="L16" s="291"/>
      <c r="M16" s="291"/>
      <c r="N16" s="291"/>
    </row>
    <row r="17" spans="1:9">
      <c r="A17" s="291"/>
      <c r="B17" s="291"/>
      <c r="C17" s="291"/>
      <c r="D17" s="291"/>
      <c r="E17" s="291"/>
      <c r="F17" s="692"/>
      <c r="G17" s="692"/>
      <c r="H17" s="692"/>
      <c r="I17" s="692"/>
    </row>
    <row r="18" spans="1:9">
      <c r="A18" s="291"/>
      <c r="B18" s="291"/>
      <c r="C18" s="291"/>
      <c r="D18" s="291"/>
      <c r="E18" s="291"/>
      <c r="F18" s="692"/>
      <c r="G18" s="692"/>
      <c r="H18" s="692"/>
      <c r="I18" s="692"/>
    </row>
    <row r="19" spans="1:9">
      <c r="A19" s="291"/>
      <c r="B19" s="291"/>
      <c r="C19" s="291"/>
      <c r="D19" s="291"/>
      <c r="E19" s="291"/>
      <c r="F19" s="692"/>
      <c r="G19" s="692"/>
      <c r="H19" s="692"/>
      <c r="I19" s="692"/>
    </row>
    <row r="20" spans="1:9">
      <c r="A20" s="291"/>
      <c r="B20" s="291"/>
      <c r="C20" s="291"/>
      <c r="D20" s="291"/>
      <c r="E20" s="291"/>
      <c r="F20" s="692"/>
      <c r="G20" s="692"/>
      <c r="H20" s="692"/>
      <c r="I20" s="692"/>
    </row>
    <row r="21" spans="1:9">
      <c r="A21" s="291"/>
      <c r="B21" s="291"/>
      <c r="C21" s="291"/>
      <c r="D21" s="291"/>
      <c r="E21" s="291"/>
      <c r="F21" s="692"/>
      <c r="G21" s="692"/>
      <c r="H21" s="692"/>
      <c r="I21" s="692"/>
    </row>
    <row r="22" spans="1:9">
      <c r="A22" s="291"/>
      <c r="B22" s="291"/>
      <c r="C22" s="291"/>
      <c r="D22" s="291"/>
      <c r="E22" s="291"/>
      <c r="F22" s="692"/>
      <c r="G22" s="692"/>
      <c r="H22" s="692"/>
      <c r="I22" s="692"/>
    </row>
    <row r="23" spans="1:9">
      <c r="A23" s="291"/>
      <c r="B23" s="291"/>
      <c r="C23" s="291"/>
      <c r="D23" s="291"/>
      <c r="E23" s="291"/>
      <c r="F23" s="692"/>
      <c r="G23" s="692"/>
      <c r="H23" s="692"/>
      <c r="I23" s="692"/>
    </row>
    <row r="24" spans="1:9">
      <c r="A24" s="291"/>
      <c r="B24" s="291"/>
      <c r="C24" s="291"/>
      <c r="D24" s="291"/>
      <c r="E24" s="291"/>
      <c r="F24" s="692"/>
      <c r="G24" s="692"/>
      <c r="H24" s="692"/>
      <c r="I24" s="692"/>
    </row>
    <row r="25" spans="1:9">
      <c r="A25" s="291"/>
      <c r="B25" s="291"/>
      <c r="C25" s="291"/>
      <c r="D25" s="291"/>
      <c r="E25" s="291"/>
      <c r="F25" s="692"/>
      <c r="G25" s="692"/>
      <c r="H25" s="692"/>
      <c r="I25" s="692"/>
    </row>
    <row r="26" spans="1:9">
      <c r="A26" s="291"/>
      <c r="B26" s="291"/>
      <c r="C26" s="291"/>
      <c r="D26" s="291"/>
      <c r="E26" s="291"/>
      <c r="F26" s="692"/>
      <c r="G26" s="692"/>
      <c r="H26" s="692"/>
      <c r="I26" s="692"/>
    </row>
    <row r="27" spans="1:9">
      <c r="A27" s="291"/>
      <c r="B27" s="291"/>
      <c r="C27" s="291"/>
      <c r="D27" s="291"/>
      <c r="E27" s="291"/>
      <c r="F27" s="692"/>
      <c r="G27" s="692"/>
      <c r="H27" s="692"/>
      <c r="I27" s="692"/>
    </row>
    <row r="28" spans="1:9">
      <c r="A28" s="291"/>
      <c r="B28" s="291"/>
      <c r="C28" s="291"/>
      <c r="D28" s="291"/>
      <c r="E28" s="291"/>
      <c r="F28" s="692"/>
      <c r="G28" s="692"/>
      <c r="H28" s="692"/>
      <c r="I28" s="692"/>
    </row>
    <row r="29" spans="1:9">
      <c r="A29" s="291"/>
      <c r="B29" s="291"/>
      <c r="C29" s="291"/>
      <c r="D29" s="291"/>
      <c r="E29" s="291"/>
      <c r="F29" s="692"/>
      <c r="G29" s="692"/>
      <c r="H29" s="692"/>
      <c r="I29" s="692"/>
    </row>
    <row r="30" spans="1:9">
      <c r="A30" s="291"/>
      <c r="B30" s="291"/>
      <c r="C30" s="291"/>
      <c r="D30" s="291"/>
      <c r="E30" s="291"/>
      <c r="F30" s="692"/>
      <c r="G30" s="692"/>
      <c r="H30" s="692"/>
      <c r="I30" s="692"/>
    </row>
    <row r="31" spans="1:9">
      <c r="A31" s="291"/>
      <c r="B31" s="291"/>
      <c r="C31" s="291"/>
      <c r="D31" s="291"/>
      <c r="E31" s="291"/>
      <c r="F31" s="692"/>
      <c r="G31" s="692"/>
      <c r="H31" s="692"/>
      <c r="I31" s="692"/>
    </row>
  </sheetData>
  <mergeCells count="7">
    <mergeCell ref="A12:E12"/>
    <mergeCell ref="A1:E1"/>
    <mergeCell ref="A2:E2"/>
    <mergeCell ref="A3:E3"/>
    <mergeCell ref="A4:A5"/>
    <mergeCell ref="A10:E10"/>
    <mergeCell ref="A11:E11"/>
  </mergeCells>
  <pageMargins left="0.25" right="0.25" top="0.75" bottom="0.75" header="0.3" footer="0.3"/>
  <pageSetup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zoomScaleNormal="100" workbookViewId="0">
      <selection activeCell="D31" sqref="D31"/>
    </sheetView>
  </sheetViews>
  <sheetFormatPr defaultColWidth="9.140625" defaultRowHeight="12.6"/>
  <cols>
    <col min="1" max="1" width="60.42578125" style="4" customWidth="1"/>
    <col min="2" max="2" width="19.42578125" style="4" customWidth="1"/>
    <col min="3" max="3" width="35.42578125" style="4" customWidth="1"/>
    <col min="4" max="4" width="18.140625" style="4" customWidth="1"/>
    <col min="5" max="5" width="9" style="4" customWidth="1"/>
    <col min="6" max="6" width="17.5703125" style="4" customWidth="1"/>
    <col min="7" max="8" width="9.42578125" style="4" customWidth="1"/>
    <col min="9" max="9" width="10.5703125" style="4" customWidth="1"/>
    <col min="10" max="10" width="8.42578125" style="4" customWidth="1"/>
    <col min="11" max="11" width="7.5703125" style="250" customWidth="1"/>
    <col min="12" max="12" width="19.5703125" style="4" customWidth="1"/>
    <col min="13" max="13" width="7.42578125" style="4" customWidth="1"/>
    <col min="14" max="14" width="9.140625" style="4"/>
    <col min="15" max="15" width="20.140625" style="4" customWidth="1"/>
    <col min="16" max="16" width="13.42578125" style="4" customWidth="1"/>
    <col min="17" max="16384" width="9.140625" style="4"/>
  </cols>
  <sheetData>
    <row r="1" spans="1:20" ht="30" customHeight="1">
      <c r="A1" s="1302" t="s">
        <v>620</v>
      </c>
      <c r="B1" s="1302"/>
      <c r="C1" s="1302"/>
      <c r="D1" s="1302"/>
      <c r="E1" s="1302"/>
      <c r="F1" s="1302"/>
      <c r="G1" s="1302"/>
      <c r="H1" s="1302"/>
      <c r="I1" s="1302"/>
      <c r="J1" s="1302"/>
      <c r="K1" s="1302"/>
      <c r="L1" s="1302"/>
      <c r="M1" s="1302"/>
      <c r="N1" s="1302"/>
      <c r="O1" s="1302"/>
      <c r="P1" s="1302"/>
      <c r="Q1" s="291"/>
      <c r="R1" s="291"/>
      <c r="S1" s="291"/>
      <c r="T1" s="291"/>
    </row>
    <row r="2" spans="1:20" ht="18.75" customHeight="1">
      <c r="A2" s="1303" t="s">
        <v>1</v>
      </c>
      <c r="B2" s="1304"/>
      <c r="C2" s="1304"/>
      <c r="D2" s="1304"/>
      <c r="E2" s="1304"/>
      <c r="F2" s="1304"/>
      <c r="G2" s="1304"/>
      <c r="H2" s="1304"/>
      <c r="I2" s="1304"/>
      <c r="J2" s="1304"/>
      <c r="K2" s="1304"/>
      <c r="L2" s="1304"/>
      <c r="M2" s="1304"/>
      <c r="N2" s="1304"/>
      <c r="O2" s="1304"/>
      <c r="P2" s="1305"/>
      <c r="Q2" s="291"/>
      <c r="R2" s="291"/>
      <c r="S2" s="291"/>
      <c r="T2" s="291"/>
    </row>
    <row r="3" spans="1:20" ht="18.75" customHeight="1">
      <c r="A3" s="1306"/>
      <c r="B3" s="1307"/>
      <c r="C3" s="1307"/>
      <c r="D3" s="1307"/>
      <c r="E3" s="1307"/>
      <c r="F3" s="1307"/>
      <c r="G3" s="1307"/>
      <c r="H3" s="1307"/>
      <c r="I3" s="1307"/>
      <c r="J3" s="1307"/>
      <c r="K3" s="1307"/>
      <c r="L3" s="1307"/>
      <c r="M3" s="1307"/>
      <c r="N3" s="1307"/>
      <c r="O3" s="1307"/>
      <c r="P3" s="1308"/>
      <c r="Q3" s="291"/>
      <c r="R3" s="291"/>
      <c r="S3" s="291"/>
      <c r="T3" s="291"/>
    </row>
    <row r="4" spans="1:20" ht="18.75" customHeight="1">
      <c r="A4" s="1309"/>
      <c r="B4" s="1310"/>
      <c r="C4" s="1310"/>
      <c r="D4" s="1310"/>
      <c r="E4" s="1310"/>
      <c r="F4" s="1310"/>
      <c r="G4" s="1310"/>
      <c r="H4" s="1310"/>
      <c r="I4" s="1310"/>
      <c r="J4" s="1310"/>
      <c r="K4" s="1310"/>
      <c r="L4" s="1310"/>
      <c r="M4" s="1310"/>
      <c r="N4" s="1310"/>
      <c r="O4" s="1310"/>
      <c r="P4" s="1311"/>
      <c r="Q4" s="291"/>
      <c r="R4" s="291"/>
      <c r="S4" s="291"/>
      <c r="T4" s="291"/>
    </row>
    <row r="5" spans="1:20" ht="81" customHeight="1">
      <c r="A5" s="1312" t="s">
        <v>621</v>
      </c>
      <c r="B5" s="1315" t="s">
        <v>622</v>
      </c>
      <c r="C5" s="1315" t="s">
        <v>623</v>
      </c>
      <c r="D5" s="1315" t="s">
        <v>624</v>
      </c>
      <c r="E5" s="1318" t="s">
        <v>625</v>
      </c>
      <c r="F5" s="1319"/>
      <c r="G5" s="1318" t="s">
        <v>626</v>
      </c>
      <c r="H5" s="1320"/>
      <c r="I5" s="1319"/>
      <c r="J5" s="1321" t="s">
        <v>627</v>
      </c>
      <c r="K5" s="1322"/>
      <c r="L5" s="1323"/>
      <c r="M5" s="1321" t="s">
        <v>628</v>
      </c>
      <c r="N5" s="1322"/>
      <c r="O5" s="1323"/>
      <c r="P5" s="1300" t="s">
        <v>629</v>
      </c>
      <c r="Q5" s="291"/>
      <c r="R5" s="291"/>
      <c r="S5" s="291"/>
      <c r="T5" s="291"/>
    </row>
    <row r="6" spans="1:20" ht="15" customHeight="1">
      <c r="A6" s="1313"/>
      <c r="B6" s="1316"/>
      <c r="C6" s="1316"/>
      <c r="D6" s="1316"/>
      <c r="E6" s="1298" t="s">
        <v>630</v>
      </c>
      <c r="F6" s="1298" t="s">
        <v>631</v>
      </c>
      <c r="G6" s="1298" t="s">
        <v>632</v>
      </c>
      <c r="H6" s="1298" t="s">
        <v>633</v>
      </c>
      <c r="I6" s="1298" t="s">
        <v>634</v>
      </c>
      <c r="J6" s="1300" t="s">
        <v>630</v>
      </c>
      <c r="K6" s="1294" t="s">
        <v>635</v>
      </c>
      <c r="L6" s="1295"/>
      <c r="M6" s="1300" t="s">
        <v>630</v>
      </c>
      <c r="N6" s="1294" t="s">
        <v>635</v>
      </c>
      <c r="O6" s="1295"/>
      <c r="P6" s="1324"/>
      <c r="Q6" s="291"/>
      <c r="R6" s="291"/>
      <c r="S6" s="291"/>
      <c r="T6" s="291"/>
    </row>
    <row r="7" spans="1:20" ht="64.5" customHeight="1">
      <c r="A7" s="1314"/>
      <c r="B7" s="1317"/>
      <c r="C7" s="1317"/>
      <c r="D7" s="1317"/>
      <c r="E7" s="1299"/>
      <c r="F7" s="1299"/>
      <c r="G7" s="1299"/>
      <c r="H7" s="1299"/>
      <c r="I7" s="1299"/>
      <c r="J7" s="1301"/>
      <c r="K7" s="1033" t="s">
        <v>636</v>
      </c>
      <c r="L7" s="1033" t="s">
        <v>637</v>
      </c>
      <c r="M7" s="1301"/>
      <c r="N7" s="1033" t="s">
        <v>636</v>
      </c>
      <c r="O7" s="1033" t="s">
        <v>637</v>
      </c>
      <c r="P7" s="1301"/>
      <c r="Q7" s="291"/>
      <c r="R7" s="291"/>
      <c r="S7" s="291"/>
      <c r="T7" s="291"/>
    </row>
    <row r="8" spans="1:20" s="262" customFormat="1" ht="62.45">
      <c r="A8" s="257" t="str">
        <f>'[9]Sheet1 (2)'!C20</f>
        <v>2018-05-02</v>
      </c>
      <c r="B8" s="258" t="str">
        <f>'[9]Sheet1 (2)'!D20</f>
        <v>Chinese/Cantonese</v>
      </c>
      <c r="C8" s="258" t="s">
        <v>638</v>
      </c>
      <c r="D8" s="258" t="s">
        <v>639</v>
      </c>
      <c r="E8" s="259">
        <v>1</v>
      </c>
      <c r="F8" s="687" t="s">
        <v>640</v>
      </c>
      <c r="G8" s="688">
        <v>0</v>
      </c>
      <c r="H8" s="688">
        <v>0</v>
      </c>
      <c r="I8" s="688">
        <v>1</v>
      </c>
      <c r="J8" s="259">
        <v>1</v>
      </c>
      <c r="K8" s="259">
        <v>0</v>
      </c>
      <c r="L8" s="258" t="s">
        <v>641</v>
      </c>
      <c r="M8" s="259">
        <v>1</v>
      </c>
      <c r="N8" s="259">
        <v>0</v>
      </c>
      <c r="O8" s="258" t="s">
        <v>641</v>
      </c>
      <c r="P8" s="261"/>
      <c r="Q8" s="1031"/>
      <c r="R8" s="1031"/>
      <c r="S8" s="1031"/>
      <c r="T8" s="1031"/>
    </row>
    <row r="9" spans="1:20" s="262" customFormat="1" ht="37.5">
      <c r="A9" s="257" t="str">
        <f>'[9]Sheet1 (2)'!C55</f>
        <v>2018-05-23</v>
      </c>
      <c r="B9" s="258" t="str">
        <f>'[9]Sheet1 (2)'!D55</f>
        <v>Vietnamese</v>
      </c>
      <c r="C9" s="258" t="s">
        <v>642</v>
      </c>
      <c r="D9" s="258" t="s">
        <v>639</v>
      </c>
      <c r="E9" s="259">
        <v>1</v>
      </c>
      <c r="F9" s="689" t="s">
        <v>643</v>
      </c>
      <c r="G9" s="688">
        <v>0</v>
      </c>
      <c r="H9" s="688">
        <v>0</v>
      </c>
      <c r="I9" s="688">
        <v>0</v>
      </c>
      <c r="J9" s="259">
        <v>0</v>
      </c>
      <c r="K9" s="259">
        <v>0</v>
      </c>
      <c r="L9" s="258" t="s">
        <v>644</v>
      </c>
      <c r="M9" s="259">
        <v>0</v>
      </c>
      <c r="N9" s="259">
        <v>0</v>
      </c>
      <c r="O9" s="258" t="s">
        <v>641</v>
      </c>
      <c r="P9" s="261"/>
      <c r="Q9" s="1031"/>
      <c r="R9" s="1031"/>
      <c r="S9" s="1031"/>
      <c r="T9" s="1031"/>
    </row>
    <row r="10" spans="1:20" s="262" customFormat="1" ht="24.95">
      <c r="A10" s="257" t="str">
        <f>'[9]Sheet1 (2)'!C9</f>
        <v>2018-05-22</v>
      </c>
      <c r="B10" s="258" t="str">
        <f>'[9]Sheet1 (2)'!D9</f>
        <v>Korean</v>
      </c>
      <c r="C10" s="258" t="s">
        <v>645</v>
      </c>
      <c r="D10" s="258" t="s">
        <v>639</v>
      </c>
      <c r="E10" s="259">
        <v>1</v>
      </c>
      <c r="F10" s="689" t="s">
        <v>643</v>
      </c>
      <c r="G10" s="688">
        <v>0</v>
      </c>
      <c r="H10" s="688">
        <v>0</v>
      </c>
      <c r="I10" s="688">
        <v>0</v>
      </c>
      <c r="J10" s="259">
        <v>0</v>
      </c>
      <c r="K10" s="259">
        <v>0</v>
      </c>
      <c r="L10" s="258" t="s">
        <v>644</v>
      </c>
      <c r="M10" s="259">
        <v>0</v>
      </c>
      <c r="N10" s="259">
        <v>0</v>
      </c>
      <c r="O10" s="258" t="s">
        <v>641</v>
      </c>
      <c r="P10" s="261"/>
      <c r="Q10" s="1031"/>
      <c r="R10" s="1031"/>
      <c r="S10" s="1031"/>
      <c r="T10" s="1031"/>
    </row>
    <row r="11" spans="1:20" s="262" customFormat="1" ht="43.5">
      <c r="A11" s="257" t="str">
        <f>'[9]Sheet1 (2)'!C48</f>
        <v>2018-05-23</v>
      </c>
      <c r="B11" s="258" t="str">
        <f>'[9]Sheet1 (2)'!D48</f>
        <v>Korean</v>
      </c>
      <c r="C11" s="258" t="s">
        <v>645</v>
      </c>
      <c r="D11" s="258" t="s">
        <v>639</v>
      </c>
      <c r="E11" s="259">
        <v>1</v>
      </c>
      <c r="F11" s="687" t="s">
        <v>640</v>
      </c>
      <c r="G11" s="688">
        <v>0</v>
      </c>
      <c r="H11" s="688">
        <v>0</v>
      </c>
      <c r="I11" s="688">
        <v>0</v>
      </c>
      <c r="J11" s="259">
        <v>1</v>
      </c>
      <c r="K11" s="259">
        <v>0</v>
      </c>
      <c r="L11" s="258" t="s">
        <v>644</v>
      </c>
      <c r="M11" s="259">
        <v>0</v>
      </c>
      <c r="N11" s="259">
        <v>1</v>
      </c>
      <c r="O11" s="258" t="s">
        <v>641</v>
      </c>
      <c r="P11" s="261"/>
      <c r="Q11" s="1031"/>
      <c r="R11" s="1031"/>
      <c r="S11" s="1031"/>
      <c r="T11" s="1031"/>
    </row>
    <row r="12" spans="1:20" s="262" customFormat="1" ht="37.5">
      <c r="A12" s="257" t="str">
        <f>'[9]Sheet1 (2)'!C10</f>
        <v>2018-05-23</v>
      </c>
      <c r="B12" s="258" t="str">
        <f>'[9]Sheet1 (2)'!D10</f>
        <v>Spanish</v>
      </c>
      <c r="C12" s="258" t="s">
        <v>646</v>
      </c>
      <c r="D12" s="258" t="s">
        <v>639</v>
      </c>
      <c r="E12" s="259">
        <v>1</v>
      </c>
      <c r="F12" s="689" t="s">
        <v>647</v>
      </c>
      <c r="G12" s="688">
        <v>0</v>
      </c>
      <c r="H12" s="688">
        <v>0</v>
      </c>
      <c r="I12" s="688">
        <v>0</v>
      </c>
      <c r="J12" s="259">
        <v>0</v>
      </c>
      <c r="K12" s="259">
        <v>0</v>
      </c>
      <c r="L12" s="258" t="s">
        <v>644</v>
      </c>
      <c r="M12" s="259">
        <v>0</v>
      </c>
      <c r="N12" s="259">
        <v>0</v>
      </c>
      <c r="O12" s="258" t="s">
        <v>641</v>
      </c>
      <c r="P12" s="261"/>
      <c r="Q12" s="1031"/>
      <c r="R12" s="1031"/>
      <c r="S12" s="1031"/>
      <c r="T12" s="1031"/>
    </row>
    <row r="13" spans="1:20" s="231" customFormat="1" ht="50.1">
      <c r="A13" s="257" t="str">
        <f>'[9]Sheet1 (2)'!C26</f>
        <v>2018-05-16</v>
      </c>
      <c r="B13" s="258" t="str">
        <f>'[9]Sheet1 (2)'!D26</f>
        <v>Chinese/Cantonese</v>
      </c>
      <c r="C13" s="258" t="s">
        <v>648</v>
      </c>
      <c r="D13" s="258" t="s">
        <v>639</v>
      </c>
      <c r="E13" s="259">
        <v>1</v>
      </c>
      <c r="F13" s="689" t="s">
        <v>649</v>
      </c>
      <c r="G13" s="688">
        <v>0</v>
      </c>
      <c r="H13" s="688">
        <v>0</v>
      </c>
      <c r="I13" s="688">
        <v>0</v>
      </c>
      <c r="J13" s="259">
        <v>0</v>
      </c>
      <c r="K13" s="259">
        <v>0</v>
      </c>
      <c r="L13" s="258" t="s">
        <v>644</v>
      </c>
      <c r="M13" s="259">
        <v>0</v>
      </c>
      <c r="N13" s="259">
        <v>0</v>
      </c>
      <c r="O13" s="258" t="s">
        <v>641</v>
      </c>
      <c r="P13" s="261"/>
      <c r="Q13" s="1031"/>
      <c r="R13" s="1031"/>
      <c r="S13" s="1031"/>
      <c r="T13" s="1031"/>
    </row>
    <row r="14" spans="1:20" s="231" customFormat="1" ht="37.5">
      <c r="A14" s="257" t="str">
        <f>'[9]Sheet1 (2)'!C34</f>
        <v>2018-05-11</v>
      </c>
      <c r="B14" s="258" t="str">
        <f>'[9]Sheet1 (2)'!D34</f>
        <v>Spanish</v>
      </c>
      <c r="C14" s="258" t="s">
        <v>650</v>
      </c>
      <c r="D14" s="258" t="s">
        <v>639</v>
      </c>
      <c r="E14" s="259">
        <v>1</v>
      </c>
      <c r="F14" s="689" t="s">
        <v>647</v>
      </c>
      <c r="G14" s="688">
        <v>0</v>
      </c>
      <c r="H14" s="688">
        <v>0</v>
      </c>
      <c r="I14" s="688">
        <v>0</v>
      </c>
      <c r="J14" s="259">
        <v>0</v>
      </c>
      <c r="K14" s="259">
        <v>0</v>
      </c>
      <c r="L14" s="258" t="s">
        <v>644</v>
      </c>
      <c r="M14" s="259">
        <v>0</v>
      </c>
      <c r="N14" s="259">
        <v>0</v>
      </c>
      <c r="O14" s="258" t="s">
        <v>641</v>
      </c>
      <c r="P14" s="261"/>
      <c r="Q14" s="1031"/>
      <c r="R14" s="1031"/>
      <c r="S14" s="1031"/>
      <c r="T14" s="1031"/>
    </row>
    <row r="15" spans="1:20" s="231" customFormat="1" ht="37.5">
      <c r="A15" s="257" t="str">
        <f>'[9]Sheet1 (2)'!C31</f>
        <v>2018-05-03</v>
      </c>
      <c r="B15" s="258" t="str">
        <f>'[9]Sheet1 (2)'!D31</f>
        <v>Spanish</v>
      </c>
      <c r="C15" s="258" t="s">
        <v>651</v>
      </c>
      <c r="D15" s="258" t="s">
        <v>639</v>
      </c>
      <c r="E15" s="259">
        <v>1</v>
      </c>
      <c r="F15" s="689" t="s">
        <v>652</v>
      </c>
      <c r="G15" s="688">
        <v>0</v>
      </c>
      <c r="H15" s="688">
        <v>0</v>
      </c>
      <c r="I15" s="688">
        <v>0</v>
      </c>
      <c r="J15" s="259">
        <v>0</v>
      </c>
      <c r="K15" s="259">
        <v>0</v>
      </c>
      <c r="L15" s="258" t="s">
        <v>644</v>
      </c>
      <c r="M15" s="259">
        <v>1</v>
      </c>
      <c r="N15" s="259">
        <v>1</v>
      </c>
      <c r="O15" s="258" t="s">
        <v>641</v>
      </c>
      <c r="P15" s="261"/>
      <c r="Q15" s="1031"/>
      <c r="R15" s="1031"/>
      <c r="S15" s="1031"/>
      <c r="T15" s="1031"/>
    </row>
    <row r="16" spans="1:20" s="231" customFormat="1" ht="50.1">
      <c r="A16" s="257" t="str">
        <f>'[9]Sheet1 (2)'!C53</f>
        <v>2018-05-15</v>
      </c>
      <c r="B16" s="258" t="str">
        <f>'[9]Sheet1 (2)'!D53</f>
        <v>Vietnamese</v>
      </c>
      <c r="C16" s="258" t="s">
        <v>653</v>
      </c>
      <c r="D16" s="258" t="s">
        <v>639</v>
      </c>
      <c r="E16" s="259">
        <v>1</v>
      </c>
      <c r="F16" s="689" t="s">
        <v>652</v>
      </c>
      <c r="G16" s="688">
        <v>0</v>
      </c>
      <c r="H16" s="688">
        <v>0</v>
      </c>
      <c r="I16" s="688">
        <v>0</v>
      </c>
      <c r="J16" s="259">
        <v>0</v>
      </c>
      <c r="K16" s="259">
        <v>0</v>
      </c>
      <c r="L16" s="258" t="s">
        <v>644</v>
      </c>
      <c r="M16" s="259">
        <v>0</v>
      </c>
      <c r="N16" s="259">
        <v>0</v>
      </c>
      <c r="O16" s="258" t="s">
        <v>641</v>
      </c>
      <c r="P16" s="261"/>
      <c r="Q16" s="1031"/>
      <c r="R16" s="1031"/>
      <c r="S16" s="1031"/>
      <c r="T16" s="1031"/>
    </row>
    <row r="17" spans="1:20" s="231" customFormat="1" ht="37.5">
      <c r="A17" s="257" t="str">
        <f>'[9]Sheet1 (2)'!C30</f>
        <v>2018-05-02</v>
      </c>
      <c r="B17" s="258" t="str">
        <f>'[9]Sheet1 (2)'!D30</f>
        <v>Spanish</v>
      </c>
      <c r="C17" s="258" t="s">
        <v>651</v>
      </c>
      <c r="D17" s="258" t="s">
        <v>639</v>
      </c>
      <c r="E17" s="259">
        <v>1</v>
      </c>
      <c r="F17" s="689" t="s">
        <v>652</v>
      </c>
      <c r="G17" s="688">
        <v>0</v>
      </c>
      <c r="H17" s="688">
        <v>0</v>
      </c>
      <c r="I17" s="688">
        <v>0</v>
      </c>
      <c r="J17" s="259">
        <v>1</v>
      </c>
      <c r="K17" s="259">
        <v>0</v>
      </c>
      <c r="L17" s="258" t="s">
        <v>644</v>
      </c>
      <c r="M17" s="259">
        <v>0</v>
      </c>
      <c r="N17" s="259">
        <v>0</v>
      </c>
      <c r="O17" s="258" t="s">
        <v>641</v>
      </c>
      <c r="P17" s="261"/>
      <c r="Q17" s="1031"/>
      <c r="R17" s="1031"/>
      <c r="S17" s="1031"/>
      <c r="T17" s="1031"/>
    </row>
    <row r="18" spans="1:20" s="231" customFormat="1" ht="50.1">
      <c r="A18" s="257" t="str">
        <f>'[9]Sheet1 (2)'!C51</f>
        <v>2018-05-07</v>
      </c>
      <c r="B18" s="258" t="str">
        <f>'[9]Sheet1 (2)'!D51</f>
        <v>Vietnamese</v>
      </c>
      <c r="C18" s="258" t="s">
        <v>653</v>
      </c>
      <c r="D18" s="258" t="s">
        <v>639</v>
      </c>
      <c r="E18" s="259">
        <v>1</v>
      </c>
      <c r="F18" s="689" t="s">
        <v>654</v>
      </c>
      <c r="G18" s="688">
        <v>0</v>
      </c>
      <c r="H18" s="688">
        <v>0</v>
      </c>
      <c r="I18" s="688">
        <v>0</v>
      </c>
      <c r="J18" s="259">
        <v>0</v>
      </c>
      <c r="K18" s="259">
        <v>0</v>
      </c>
      <c r="L18" s="258" t="s">
        <v>644</v>
      </c>
      <c r="M18" s="259">
        <v>0</v>
      </c>
      <c r="N18" s="259">
        <v>0</v>
      </c>
      <c r="O18" s="258" t="s">
        <v>641</v>
      </c>
      <c r="P18" s="261"/>
      <c r="Q18" s="1031"/>
      <c r="R18" s="1031"/>
      <c r="S18" s="1031"/>
      <c r="T18" s="1031"/>
    </row>
    <row r="19" spans="1:20" s="231" customFormat="1" ht="50.1">
      <c r="A19" s="257" t="str">
        <f>'[9]Sheet1 (2)'!C54</f>
        <v>2018-05-22</v>
      </c>
      <c r="B19" s="258" t="str">
        <f>'[9]Sheet1 (2)'!D54</f>
        <v>Vietnamese</v>
      </c>
      <c r="C19" s="258" t="s">
        <v>653</v>
      </c>
      <c r="D19" s="258" t="s">
        <v>639</v>
      </c>
      <c r="E19" s="259">
        <v>1</v>
      </c>
      <c r="F19" s="689" t="s">
        <v>652</v>
      </c>
      <c r="G19" s="688">
        <v>0</v>
      </c>
      <c r="H19" s="688">
        <v>0</v>
      </c>
      <c r="I19" s="688">
        <v>0</v>
      </c>
      <c r="J19" s="259">
        <v>0</v>
      </c>
      <c r="K19" s="259">
        <v>0</v>
      </c>
      <c r="L19" s="258" t="s">
        <v>644</v>
      </c>
      <c r="M19" s="259">
        <v>0</v>
      </c>
      <c r="N19" s="259">
        <v>0</v>
      </c>
      <c r="O19" s="258" t="s">
        <v>641</v>
      </c>
      <c r="P19" s="261"/>
      <c r="Q19" s="1031"/>
      <c r="R19" s="1031"/>
      <c r="S19" s="1031"/>
      <c r="T19" s="1031"/>
    </row>
    <row r="20" spans="1:20" s="231" customFormat="1" ht="29.1">
      <c r="A20" s="257" t="str">
        <f>'[9]Sheet1 (2)'!C32</f>
        <v>2018-05-04</v>
      </c>
      <c r="B20" s="258" t="str">
        <f>'[9]Sheet1 (2)'!D32</f>
        <v>Spanish</v>
      </c>
      <c r="C20" s="258" t="s">
        <v>655</v>
      </c>
      <c r="D20" s="258" t="s">
        <v>639</v>
      </c>
      <c r="E20" s="259">
        <v>1</v>
      </c>
      <c r="F20" s="687" t="s">
        <v>647</v>
      </c>
      <c r="G20" s="688">
        <v>0</v>
      </c>
      <c r="H20" s="688">
        <v>0</v>
      </c>
      <c r="I20" s="688">
        <v>0</v>
      </c>
      <c r="J20" s="259">
        <v>0</v>
      </c>
      <c r="K20" s="259">
        <v>0</v>
      </c>
      <c r="L20" s="258" t="s">
        <v>644</v>
      </c>
      <c r="M20" s="259">
        <v>0</v>
      </c>
      <c r="N20" s="259">
        <v>0</v>
      </c>
      <c r="O20" s="258" t="s">
        <v>641</v>
      </c>
      <c r="P20" s="261"/>
      <c r="Q20" s="1031"/>
      <c r="R20" s="1031"/>
      <c r="S20" s="1031"/>
      <c r="T20" s="1031"/>
    </row>
    <row r="21" spans="1:20" s="231" customFormat="1" ht="24.95">
      <c r="A21" s="257" t="str">
        <f>'[9]Sheet1 (2)'!C14</f>
        <v>2018-05-03</v>
      </c>
      <c r="B21" s="258" t="str">
        <f>'[9]Sheet1 (2)'!D14</f>
        <v>English</v>
      </c>
      <c r="C21" s="258" t="s">
        <v>656</v>
      </c>
      <c r="D21" s="258" t="s">
        <v>639</v>
      </c>
      <c r="E21" s="259">
        <v>1</v>
      </c>
      <c r="F21" s="689" t="s">
        <v>652</v>
      </c>
      <c r="G21" s="688">
        <v>0</v>
      </c>
      <c r="H21" s="688">
        <v>0</v>
      </c>
      <c r="I21" s="688">
        <v>0</v>
      </c>
      <c r="J21" s="259">
        <v>0</v>
      </c>
      <c r="K21" s="259">
        <v>0</v>
      </c>
      <c r="L21" s="258" t="s">
        <v>644</v>
      </c>
      <c r="M21" s="259">
        <v>0</v>
      </c>
      <c r="N21" s="259">
        <v>0</v>
      </c>
      <c r="O21" s="258" t="s">
        <v>641</v>
      </c>
      <c r="P21" s="261"/>
      <c r="Q21" s="1031"/>
      <c r="R21" s="1031"/>
      <c r="S21" s="1031"/>
      <c r="T21" s="1031"/>
    </row>
    <row r="22" spans="1:20" s="231" customFormat="1" ht="50.1">
      <c r="A22" s="257" t="str">
        <f>'[9]Sheet1 (2)'!C27</f>
        <v>2018-05-18</v>
      </c>
      <c r="B22" s="258" t="str">
        <f>'[9]Sheet1 (2)'!D27</f>
        <v>Chinese/Cantonese</v>
      </c>
      <c r="C22" s="258" t="s">
        <v>657</v>
      </c>
      <c r="D22" s="258" t="s">
        <v>639</v>
      </c>
      <c r="E22" s="259">
        <v>1</v>
      </c>
      <c r="F22" s="689" t="s">
        <v>658</v>
      </c>
      <c r="G22" s="688">
        <v>0</v>
      </c>
      <c r="H22" s="688">
        <v>0</v>
      </c>
      <c r="I22" s="688">
        <v>0</v>
      </c>
      <c r="J22" s="259">
        <v>1</v>
      </c>
      <c r="K22" s="259">
        <v>0</v>
      </c>
      <c r="L22" s="258" t="s">
        <v>644</v>
      </c>
      <c r="M22" s="259">
        <v>0</v>
      </c>
      <c r="N22" s="259">
        <v>0</v>
      </c>
      <c r="O22" s="258" t="s">
        <v>641</v>
      </c>
      <c r="P22" s="261"/>
      <c r="Q22" s="1031"/>
      <c r="R22" s="1031"/>
      <c r="S22" s="1031"/>
      <c r="T22" s="1031"/>
    </row>
    <row r="23" spans="1:20" s="231" customFormat="1" ht="24.95">
      <c r="A23" s="257" t="str">
        <f>'[9]Sheet1 (2)'!C17</f>
        <v>2018-05-10</v>
      </c>
      <c r="B23" s="258" t="str">
        <f>'[9]Sheet1 (2)'!D17</f>
        <v>Samoan</v>
      </c>
      <c r="C23" s="258" t="s">
        <v>656</v>
      </c>
      <c r="D23" s="258" t="s">
        <v>639</v>
      </c>
      <c r="E23" s="259">
        <v>0</v>
      </c>
      <c r="F23" s="690" t="s">
        <v>641</v>
      </c>
      <c r="G23" s="688">
        <v>0</v>
      </c>
      <c r="H23" s="688">
        <v>0</v>
      </c>
      <c r="I23" s="688">
        <v>0</v>
      </c>
      <c r="J23" s="259">
        <v>1</v>
      </c>
      <c r="K23" s="259">
        <v>1</v>
      </c>
      <c r="L23" s="258" t="s">
        <v>641</v>
      </c>
      <c r="M23" s="259">
        <v>0</v>
      </c>
      <c r="N23" s="259">
        <v>0</v>
      </c>
      <c r="O23" s="258" t="s">
        <v>641</v>
      </c>
      <c r="P23" s="261"/>
      <c r="Q23" s="1031"/>
      <c r="R23" s="1031"/>
      <c r="S23" s="1031"/>
      <c r="T23" s="1031"/>
    </row>
    <row r="24" spans="1:20" s="231" customFormat="1" ht="24.95">
      <c r="A24" s="257" t="str">
        <f>'[9]Sheet1 (2)'!C16</f>
        <v>2018-05-08</v>
      </c>
      <c r="B24" s="258" t="str">
        <f>'[9]Sheet1 (2)'!D16</f>
        <v>English</v>
      </c>
      <c r="C24" s="258" t="s">
        <v>659</v>
      </c>
      <c r="D24" s="258" t="s">
        <v>639</v>
      </c>
      <c r="E24" s="259">
        <v>0</v>
      </c>
      <c r="F24" s="689" t="s">
        <v>641</v>
      </c>
      <c r="G24" s="688">
        <v>0</v>
      </c>
      <c r="H24" s="688">
        <v>0</v>
      </c>
      <c r="I24" s="688">
        <v>0</v>
      </c>
      <c r="J24" s="259">
        <v>1</v>
      </c>
      <c r="K24" s="259">
        <v>1</v>
      </c>
      <c r="L24" s="258" t="s">
        <v>641</v>
      </c>
      <c r="M24" s="259">
        <v>0</v>
      </c>
      <c r="N24" s="259">
        <v>0</v>
      </c>
      <c r="O24" s="258" t="s">
        <v>641</v>
      </c>
      <c r="P24" s="261"/>
      <c r="Q24" s="1031"/>
      <c r="R24" s="1031"/>
      <c r="S24" s="1031"/>
      <c r="T24" s="1031"/>
    </row>
    <row r="25" spans="1:20" s="231" customFormat="1" ht="24.95">
      <c r="A25" s="257" t="str">
        <f>'[9]Sheet1 (2)'!C7</f>
        <v>2018-05-14</v>
      </c>
      <c r="B25" s="258" t="str">
        <f>'[9]Sheet1 (2)'!D7</f>
        <v>Vietnamese</v>
      </c>
      <c r="C25" s="258" t="s">
        <v>645</v>
      </c>
      <c r="D25" s="258" t="s">
        <v>639</v>
      </c>
      <c r="E25" s="259">
        <v>1</v>
      </c>
      <c r="F25" s="687" t="s">
        <v>652</v>
      </c>
      <c r="G25" s="688">
        <v>0</v>
      </c>
      <c r="H25" s="688">
        <v>0</v>
      </c>
      <c r="I25" s="688">
        <v>0</v>
      </c>
      <c r="J25" s="259">
        <v>0</v>
      </c>
      <c r="K25" s="259">
        <v>0</v>
      </c>
      <c r="L25" s="258" t="s">
        <v>644</v>
      </c>
      <c r="M25" s="259">
        <v>0</v>
      </c>
      <c r="N25" s="259">
        <v>0</v>
      </c>
      <c r="O25" s="258" t="s">
        <v>641</v>
      </c>
      <c r="P25" s="261"/>
      <c r="Q25" s="1032"/>
      <c r="R25" s="1031"/>
      <c r="S25" s="1032"/>
      <c r="T25" s="1032"/>
    </row>
    <row r="26" spans="1:20" s="231" customFormat="1" ht="50.1">
      <c r="A26" s="257" t="str">
        <f>A2</f>
        <v>Southern California Edison</v>
      </c>
      <c r="B26" s="258" t="str">
        <f>'[9]Sheet1 (2)'!D28</f>
        <v>English</v>
      </c>
      <c r="C26" s="258" t="s">
        <v>648</v>
      </c>
      <c r="D26" s="258" t="s">
        <v>639</v>
      </c>
      <c r="E26" s="259">
        <v>1</v>
      </c>
      <c r="F26" s="689" t="s">
        <v>652</v>
      </c>
      <c r="G26" s="688">
        <v>0</v>
      </c>
      <c r="H26" s="688">
        <v>0</v>
      </c>
      <c r="I26" s="688">
        <v>0</v>
      </c>
      <c r="J26" s="259">
        <v>1</v>
      </c>
      <c r="K26" s="259">
        <v>0</v>
      </c>
      <c r="L26" s="258" t="s">
        <v>644</v>
      </c>
      <c r="M26" s="259">
        <v>1</v>
      </c>
      <c r="N26" s="259">
        <v>0</v>
      </c>
      <c r="O26" s="258" t="s">
        <v>641</v>
      </c>
      <c r="P26" s="261"/>
      <c r="Q26" s="1031"/>
      <c r="R26" s="1031"/>
      <c r="S26" s="1031"/>
      <c r="T26" s="1031"/>
    </row>
    <row r="27" spans="1:20" s="231" customFormat="1">
      <c r="A27" s="257">
        <f>A3</f>
        <v>0</v>
      </c>
      <c r="B27" s="258">
        <f>'[9]Sheet1 (2)'!D56</f>
        <v>0</v>
      </c>
      <c r="C27" s="258" t="s">
        <v>71</v>
      </c>
      <c r="D27" s="258" t="s">
        <v>639</v>
      </c>
      <c r="E27" s="259">
        <v>1</v>
      </c>
      <c r="F27" s="689" t="s">
        <v>658</v>
      </c>
      <c r="G27" s="688">
        <v>0</v>
      </c>
      <c r="H27" s="688">
        <v>0</v>
      </c>
      <c r="I27" s="688">
        <v>0</v>
      </c>
      <c r="J27" s="259">
        <v>0</v>
      </c>
      <c r="K27" s="259">
        <v>0</v>
      </c>
      <c r="L27" s="258" t="s">
        <v>644</v>
      </c>
      <c r="M27" s="259">
        <v>0</v>
      </c>
      <c r="N27" s="259">
        <v>0</v>
      </c>
      <c r="O27" s="258" t="s">
        <v>641</v>
      </c>
      <c r="P27" s="261"/>
      <c r="Q27" s="1031"/>
      <c r="R27" s="1031"/>
      <c r="S27" s="1031"/>
      <c r="T27" s="1031"/>
    </row>
    <row r="28" spans="1:20" s="231" customFormat="1" ht="37.5">
      <c r="A28" s="257" t="str">
        <f>'[9]Sheet1 (2)'!C35</f>
        <v>2018-05-14</v>
      </c>
      <c r="B28" s="258" t="str">
        <f>'[9]Sheet1 (2)'!D35</f>
        <v>Spanish</v>
      </c>
      <c r="C28" s="258" t="s">
        <v>660</v>
      </c>
      <c r="D28" s="258" t="s">
        <v>639</v>
      </c>
      <c r="E28" s="259">
        <v>1</v>
      </c>
      <c r="F28" s="689" t="s">
        <v>658</v>
      </c>
      <c r="G28" s="688">
        <v>0</v>
      </c>
      <c r="H28" s="688">
        <v>0</v>
      </c>
      <c r="I28" s="688">
        <v>0</v>
      </c>
      <c r="J28" s="259">
        <v>0</v>
      </c>
      <c r="K28" s="259">
        <v>0</v>
      </c>
      <c r="L28" s="258" t="s">
        <v>644</v>
      </c>
      <c r="M28" s="259">
        <v>0</v>
      </c>
      <c r="N28" s="259">
        <v>0</v>
      </c>
      <c r="O28" s="258" t="s">
        <v>641</v>
      </c>
      <c r="P28" s="261"/>
      <c r="Q28" s="1031"/>
      <c r="R28" s="1031"/>
      <c r="S28" s="1031"/>
      <c r="T28" s="1031"/>
    </row>
    <row r="29" spans="1:20" s="231" customFormat="1" ht="24.95">
      <c r="A29" s="257" t="str">
        <f>'[9]Sheet1 (2)'!C40</f>
        <v>2018-05-16</v>
      </c>
      <c r="B29" s="258" t="str">
        <f>'[9]Sheet1 (2)'!D40</f>
        <v>Spanish</v>
      </c>
      <c r="C29" s="258" t="s">
        <v>661</v>
      </c>
      <c r="D29" s="258" t="s">
        <v>639</v>
      </c>
      <c r="E29" s="259">
        <v>1</v>
      </c>
      <c r="F29" s="689" t="s">
        <v>658</v>
      </c>
      <c r="G29" s="688">
        <v>0</v>
      </c>
      <c r="H29" s="688">
        <v>0</v>
      </c>
      <c r="I29" s="688">
        <v>0</v>
      </c>
      <c r="J29" s="259">
        <v>1</v>
      </c>
      <c r="K29" s="259">
        <v>1</v>
      </c>
      <c r="L29" s="258" t="s">
        <v>641</v>
      </c>
      <c r="M29" s="259">
        <v>0</v>
      </c>
      <c r="N29" s="259">
        <v>0</v>
      </c>
      <c r="O29" s="258" t="s">
        <v>641</v>
      </c>
      <c r="P29" s="261"/>
      <c r="Q29" s="1031"/>
      <c r="R29" s="1031"/>
      <c r="S29" s="1031"/>
      <c r="T29" s="1031"/>
    </row>
    <row r="30" spans="1:20" s="231" customFormat="1" ht="24.95">
      <c r="A30" s="257" t="str">
        <f>'[9]Sheet1 (2)'!C44</f>
        <v>2018-05-30</v>
      </c>
      <c r="B30" s="258" t="str">
        <f>'[9]Sheet1 (2)'!D44</f>
        <v>Spanish</v>
      </c>
      <c r="C30" s="258" t="s">
        <v>659</v>
      </c>
      <c r="D30" s="258" t="s">
        <v>639</v>
      </c>
      <c r="E30" s="259">
        <v>1</v>
      </c>
      <c r="F30" s="689" t="s">
        <v>652</v>
      </c>
      <c r="G30" s="688">
        <v>0</v>
      </c>
      <c r="H30" s="688">
        <v>0</v>
      </c>
      <c r="I30" s="688">
        <v>0</v>
      </c>
      <c r="J30" s="259">
        <v>0</v>
      </c>
      <c r="K30" s="259">
        <v>1</v>
      </c>
      <c r="L30" s="258" t="s">
        <v>641</v>
      </c>
      <c r="M30" s="259">
        <v>0</v>
      </c>
      <c r="N30" s="259">
        <v>0</v>
      </c>
      <c r="O30" s="258" t="s">
        <v>641</v>
      </c>
      <c r="P30" s="261"/>
      <c r="Q30" s="1031"/>
      <c r="R30" s="1031"/>
      <c r="S30" s="1031"/>
      <c r="T30" s="1031"/>
    </row>
    <row r="31" spans="1:20" s="231" customFormat="1" ht="50.1">
      <c r="A31" s="257" t="str">
        <f>'[9]Sheet1 (2)'!C21</f>
        <v>2018-05-02</v>
      </c>
      <c r="B31" s="258" t="str">
        <f>'[9]Sheet1 (2)'!D21</f>
        <v>Chinese/Cantonese</v>
      </c>
      <c r="C31" s="258" t="s">
        <v>657</v>
      </c>
      <c r="D31" s="258" t="s">
        <v>639</v>
      </c>
      <c r="E31" s="259">
        <v>1</v>
      </c>
      <c r="F31" s="689" t="s">
        <v>658</v>
      </c>
      <c r="G31" s="688">
        <v>0</v>
      </c>
      <c r="H31" s="688">
        <v>0</v>
      </c>
      <c r="I31" s="688">
        <v>0</v>
      </c>
      <c r="J31" s="259">
        <v>1</v>
      </c>
      <c r="K31" s="259">
        <v>0</v>
      </c>
      <c r="L31" s="258" t="s">
        <v>644</v>
      </c>
      <c r="M31" s="259">
        <v>1</v>
      </c>
      <c r="N31" s="259">
        <v>0</v>
      </c>
      <c r="O31" s="258" t="s">
        <v>641</v>
      </c>
      <c r="P31" s="261"/>
      <c r="Q31" s="1031"/>
      <c r="R31" s="1031"/>
      <c r="S31" s="1031"/>
      <c r="T31" s="1031"/>
    </row>
    <row r="32" spans="1:20" s="231" customFormat="1" ht="24.95">
      <c r="A32" s="257" t="str">
        <f>'[9]Sheet1 (2)'!C6</f>
        <v>2018-05-14</v>
      </c>
      <c r="B32" s="258" t="str">
        <f>'[9]Sheet1 (2)'!D6</f>
        <v>Korean</v>
      </c>
      <c r="C32" s="258" t="s">
        <v>645</v>
      </c>
      <c r="D32" s="258" t="s">
        <v>639</v>
      </c>
      <c r="E32" s="259">
        <v>0</v>
      </c>
      <c r="F32" s="258" t="s">
        <v>641</v>
      </c>
      <c r="G32" s="259">
        <v>0</v>
      </c>
      <c r="H32" s="259">
        <v>0</v>
      </c>
      <c r="I32" s="259">
        <v>0</v>
      </c>
      <c r="J32" s="259">
        <v>1</v>
      </c>
      <c r="K32" s="259">
        <v>0</v>
      </c>
      <c r="L32" s="258" t="s">
        <v>644</v>
      </c>
      <c r="M32" s="259">
        <v>0</v>
      </c>
      <c r="N32" s="259">
        <v>0</v>
      </c>
      <c r="O32" s="258" t="s">
        <v>641</v>
      </c>
      <c r="P32" s="261"/>
      <c r="Q32" s="1032"/>
      <c r="R32" s="1031"/>
      <c r="S32" s="1032"/>
      <c r="T32" s="1032"/>
    </row>
    <row r="33" spans="1:20" s="231" customFormat="1">
      <c r="A33" s="257">
        <f>'[9]Sheet1 (2)'!C57</f>
        <v>0</v>
      </c>
      <c r="B33" s="258">
        <f>'[9]Sheet1 (2)'!D57</f>
        <v>0</v>
      </c>
      <c r="C33" s="258" t="s">
        <v>71</v>
      </c>
      <c r="D33" s="258" t="s">
        <v>639</v>
      </c>
      <c r="E33" s="259">
        <v>1</v>
      </c>
      <c r="F33" s="258" t="s">
        <v>654</v>
      </c>
      <c r="G33" s="259">
        <v>0</v>
      </c>
      <c r="H33" s="259">
        <v>0</v>
      </c>
      <c r="I33" s="259">
        <v>0</v>
      </c>
      <c r="J33" s="259">
        <v>0</v>
      </c>
      <c r="K33" s="259">
        <v>0</v>
      </c>
      <c r="L33" s="258" t="s">
        <v>644</v>
      </c>
      <c r="M33" s="259">
        <v>0</v>
      </c>
      <c r="N33" s="259">
        <v>0</v>
      </c>
      <c r="O33" s="258" t="s">
        <v>641</v>
      </c>
      <c r="P33" s="261"/>
      <c r="Q33" s="1031"/>
      <c r="R33" s="1031"/>
      <c r="S33" s="1031"/>
      <c r="T33" s="1031"/>
    </row>
    <row r="34" spans="1:20" s="231" customFormat="1" ht="24.95">
      <c r="A34" s="257" t="str">
        <f>'[9]Sheet1 (2)'!C45</f>
        <v>2018-05-22</v>
      </c>
      <c r="B34" s="258" t="str">
        <f>'[9]Sheet1 (2)'!D45</f>
        <v>Korean</v>
      </c>
      <c r="C34" s="258" t="s">
        <v>645</v>
      </c>
      <c r="D34" s="258" t="s">
        <v>639</v>
      </c>
      <c r="E34" s="259">
        <v>1</v>
      </c>
      <c r="F34" s="258" t="s">
        <v>654</v>
      </c>
      <c r="G34" s="259">
        <v>0</v>
      </c>
      <c r="H34" s="259">
        <v>0</v>
      </c>
      <c r="I34" s="259">
        <v>0</v>
      </c>
      <c r="J34" s="259">
        <v>0</v>
      </c>
      <c r="K34" s="259">
        <v>0</v>
      </c>
      <c r="L34" s="258" t="s">
        <v>644</v>
      </c>
      <c r="M34" s="259">
        <v>0</v>
      </c>
      <c r="N34" s="259">
        <v>0</v>
      </c>
      <c r="O34" s="258" t="s">
        <v>641</v>
      </c>
      <c r="P34" s="261"/>
      <c r="Q34" s="1031"/>
      <c r="R34" s="1031"/>
      <c r="S34" s="1031"/>
      <c r="T34" s="1031"/>
    </row>
    <row r="35" spans="1:20" s="231" customFormat="1" ht="24.95">
      <c r="A35" s="257" t="str">
        <f>'[9]Sheet1 (2)'!C12</f>
        <v>2018-05-30</v>
      </c>
      <c r="B35" s="258" t="str">
        <f>'[9]Sheet1 (2)'!D12</f>
        <v>Vietnamese</v>
      </c>
      <c r="C35" s="258" t="s">
        <v>645</v>
      </c>
      <c r="D35" s="258" t="s">
        <v>639</v>
      </c>
      <c r="E35" s="259">
        <v>1</v>
      </c>
      <c r="F35" s="258" t="s">
        <v>658</v>
      </c>
      <c r="G35" s="259">
        <v>0</v>
      </c>
      <c r="H35" s="259">
        <v>0</v>
      </c>
      <c r="I35" s="259">
        <v>0</v>
      </c>
      <c r="J35" s="259">
        <v>1</v>
      </c>
      <c r="K35" s="259">
        <v>0</v>
      </c>
      <c r="L35" s="258" t="s">
        <v>644</v>
      </c>
      <c r="M35" s="259">
        <v>1</v>
      </c>
      <c r="N35" s="259">
        <v>0</v>
      </c>
      <c r="O35" s="258" t="s">
        <v>641</v>
      </c>
      <c r="P35" s="261"/>
      <c r="Q35" s="1031"/>
      <c r="R35" s="1031"/>
      <c r="S35" s="1031"/>
      <c r="T35" s="1031"/>
    </row>
    <row r="36" spans="1:20" s="231" customFormat="1" ht="24.95">
      <c r="A36" s="257" t="str">
        <f>'[9]Sheet1 (2)'!C36</f>
        <v>2018-05-14</v>
      </c>
      <c r="B36" s="258" t="str">
        <f>'[9]Sheet1 (2)'!D36</f>
        <v>Spanish</v>
      </c>
      <c r="C36" s="258" t="s">
        <v>655</v>
      </c>
      <c r="D36" s="258" t="s">
        <v>639</v>
      </c>
      <c r="E36" s="259">
        <v>1</v>
      </c>
      <c r="F36" s="258" t="s">
        <v>658</v>
      </c>
      <c r="G36" s="259">
        <v>0</v>
      </c>
      <c r="H36" s="259">
        <v>0</v>
      </c>
      <c r="I36" s="259">
        <v>0</v>
      </c>
      <c r="J36" s="259">
        <v>1</v>
      </c>
      <c r="K36" s="259">
        <v>0</v>
      </c>
      <c r="L36" s="258" t="s">
        <v>644</v>
      </c>
      <c r="M36" s="259">
        <v>0</v>
      </c>
      <c r="N36" s="259">
        <v>0</v>
      </c>
      <c r="O36" s="258" t="s">
        <v>641</v>
      </c>
      <c r="P36" s="261"/>
      <c r="Q36" s="1031"/>
      <c r="R36" s="1031"/>
      <c r="S36" s="1031"/>
      <c r="T36" s="1031"/>
    </row>
    <row r="37" spans="1:20" s="231" customFormat="1" ht="37.5">
      <c r="A37" s="257" t="str">
        <f>'[9]Sheet1 (2)'!C37</f>
        <v>2018-05-14</v>
      </c>
      <c r="B37" s="258" t="str">
        <f>'[9]Sheet1 (2)'!D37</f>
        <v>Spanish</v>
      </c>
      <c r="C37" s="258" t="s">
        <v>650</v>
      </c>
      <c r="D37" s="258" t="s">
        <v>639</v>
      </c>
      <c r="E37" s="259">
        <v>1</v>
      </c>
      <c r="F37" s="258" t="s">
        <v>658</v>
      </c>
      <c r="G37" s="259">
        <v>0</v>
      </c>
      <c r="H37" s="259">
        <v>0</v>
      </c>
      <c r="I37" s="259">
        <v>0</v>
      </c>
      <c r="J37" s="259">
        <v>1</v>
      </c>
      <c r="K37" s="259">
        <v>0</v>
      </c>
      <c r="L37" s="258" t="s">
        <v>644</v>
      </c>
      <c r="M37" s="259">
        <v>0</v>
      </c>
      <c r="N37" s="259">
        <v>0</v>
      </c>
      <c r="O37" s="258" t="s">
        <v>641</v>
      </c>
      <c r="P37" s="261"/>
      <c r="Q37" s="1031"/>
      <c r="R37" s="1031"/>
      <c r="S37" s="1031"/>
      <c r="T37" s="1031"/>
    </row>
    <row r="38" spans="1:20" s="231" customFormat="1" ht="50.1">
      <c r="A38" s="257" t="str">
        <f>'[9]Sheet1 (2)'!C25</f>
        <v>2018-05-15</v>
      </c>
      <c r="B38" s="258" t="str">
        <f>'[9]Sheet1 (2)'!D25</f>
        <v>Chinese/Cantonese</v>
      </c>
      <c r="C38" s="258" t="s">
        <v>648</v>
      </c>
      <c r="D38" s="258" t="s">
        <v>639</v>
      </c>
      <c r="E38" s="259">
        <v>1</v>
      </c>
      <c r="F38" s="258" t="s">
        <v>652</v>
      </c>
      <c r="G38" s="259">
        <v>0</v>
      </c>
      <c r="H38" s="259">
        <v>0</v>
      </c>
      <c r="I38" s="259">
        <v>0</v>
      </c>
      <c r="J38" s="259">
        <v>0</v>
      </c>
      <c r="K38" s="259">
        <v>0</v>
      </c>
      <c r="L38" s="258" t="s">
        <v>644</v>
      </c>
      <c r="M38" s="259">
        <v>1</v>
      </c>
      <c r="N38" s="259">
        <v>0</v>
      </c>
      <c r="O38" s="258" t="s">
        <v>641</v>
      </c>
      <c r="P38" s="261"/>
      <c r="Q38" s="1031"/>
      <c r="R38" s="1031"/>
      <c r="S38" s="1031"/>
      <c r="T38" s="1031"/>
    </row>
    <row r="39" spans="1:20" s="231" customFormat="1" ht="37.5">
      <c r="A39" s="257" t="str">
        <f>'[9]Sheet1 (2)'!C41</f>
        <v>2018-05-18</v>
      </c>
      <c r="B39" s="258" t="str">
        <f>'[9]Sheet1 (2)'!D41</f>
        <v>Spanish</v>
      </c>
      <c r="C39" s="258" t="s">
        <v>662</v>
      </c>
      <c r="D39" s="258" t="s">
        <v>639</v>
      </c>
      <c r="E39" s="259">
        <v>1</v>
      </c>
      <c r="F39" s="258" t="s">
        <v>647</v>
      </c>
      <c r="G39" s="259">
        <v>0</v>
      </c>
      <c r="H39" s="259">
        <v>0</v>
      </c>
      <c r="I39" s="259">
        <v>0</v>
      </c>
      <c r="J39" s="259">
        <v>0</v>
      </c>
      <c r="K39" s="259">
        <v>1</v>
      </c>
      <c r="L39" s="258" t="s">
        <v>641</v>
      </c>
      <c r="M39" s="259">
        <v>0</v>
      </c>
      <c r="N39" s="259">
        <v>0</v>
      </c>
      <c r="O39" s="258" t="s">
        <v>641</v>
      </c>
      <c r="P39" s="261"/>
      <c r="Q39" s="1031"/>
      <c r="R39" s="1031"/>
      <c r="S39" s="1031"/>
      <c r="T39" s="1031"/>
    </row>
    <row r="40" spans="1:20" s="231" customFormat="1" ht="50.1">
      <c r="A40" s="257" t="str">
        <f>'[9]Sheet1 (2)'!C42</f>
        <v>2018-05-23</v>
      </c>
      <c r="B40" s="258" t="str">
        <f>'[9]Sheet1 (2)'!D42</f>
        <v>Spanish</v>
      </c>
      <c r="C40" s="258" t="s">
        <v>663</v>
      </c>
      <c r="D40" s="258" t="s">
        <v>639</v>
      </c>
      <c r="E40" s="259">
        <v>1</v>
      </c>
      <c r="F40" s="258" t="s">
        <v>647</v>
      </c>
      <c r="G40" s="259">
        <v>0</v>
      </c>
      <c r="H40" s="259">
        <v>0</v>
      </c>
      <c r="I40" s="259">
        <v>0</v>
      </c>
      <c r="J40" s="259">
        <v>0</v>
      </c>
      <c r="K40" s="259">
        <v>1</v>
      </c>
      <c r="L40" s="258" t="s">
        <v>641</v>
      </c>
      <c r="M40" s="259">
        <v>0</v>
      </c>
      <c r="N40" s="259">
        <v>0</v>
      </c>
      <c r="O40" s="258" t="s">
        <v>641</v>
      </c>
      <c r="P40" s="261"/>
      <c r="Q40" s="1031"/>
      <c r="R40" s="1031"/>
      <c r="S40" s="1031"/>
      <c r="T40" s="1031"/>
    </row>
    <row r="41" spans="1:20" s="231" customFormat="1" ht="24.95">
      <c r="A41" s="257" t="str">
        <f>'[9]Sheet1 (2)'!C5</f>
        <v>2018-05-09</v>
      </c>
      <c r="B41" s="258" t="str">
        <f>'[9]Sheet1 (2)'!D5</f>
        <v>Spanish</v>
      </c>
      <c r="C41" s="258" t="s">
        <v>645</v>
      </c>
      <c r="D41" s="258" t="s">
        <v>639</v>
      </c>
      <c r="E41" s="259">
        <v>1</v>
      </c>
      <c r="F41" s="258" t="s">
        <v>658</v>
      </c>
      <c r="G41" s="259">
        <v>0</v>
      </c>
      <c r="H41" s="259">
        <v>0</v>
      </c>
      <c r="I41" s="259">
        <v>0</v>
      </c>
      <c r="J41" s="259">
        <v>0</v>
      </c>
      <c r="K41" s="259">
        <v>0</v>
      </c>
      <c r="L41" s="258" t="s">
        <v>644</v>
      </c>
      <c r="M41" s="259">
        <v>0</v>
      </c>
      <c r="N41" s="259">
        <v>0</v>
      </c>
      <c r="O41" s="258" t="s">
        <v>641</v>
      </c>
      <c r="P41" s="261"/>
      <c r="Q41" s="1032"/>
      <c r="R41" s="1031"/>
      <c r="S41" s="1032"/>
      <c r="T41" s="1032"/>
    </row>
    <row r="42" spans="1:20" s="231" customFormat="1" ht="37.5">
      <c r="A42" s="257" t="str">
        <f>'[9]Sheet1 (2)'!C38</f>
        <v>2018-05-15</v>
      </c>
      <c r="B42" s="258" t="str">
        <f>'[9]Sheet1 (2)'!D38</f>
        <v>Spanish</v>
      </c>
      <c r="C42" s="258" t="s">
        <v>660</v>
      </c>
      <c r="D42" s="258" t="s">
        <v>639</v>
      </c>
      <c r="E42" s="259">
        <v>1</v>
      </c>
      <c r="F42" s="258" t="s">
        <v>658</v>
      </c>
      <c r="G42" s="259">
        <v>0</v>
      </c>
      <c r="H42" s="259">
        <v>0</v>
      </c>
      <c r="I42" s="259">
        <v>0</v>
      </c>
      <c r="J42" s="259">
        <v>0</v>
      </c>
      <c r="K42" s="259">
        <v>0</v>
      </c>
      <c r="L42" s="258" t="s">
        <v>644</v>
      </c>
      <c r="M42" s="259">
        <v>0</v>
      </c>
      <c r="N42" s="259">
        <v>0</v>
      </c>
      <c r="O42" s="258" t="s">
        <v>641</v>
      </c>
      <c r="P42" s="261"/>
      <c r="Q42" s="1031"/>
      <c r="R42" s="1031"/>
      <c r="S42" s="1031"/>
      <c r="T42" s="1031"/>
    </row>
    <row r="43" spans="1:20" s="231" customFormat="1" ht="24.95">
      <c r="A43" s="257" t="str">
        <f>'[9]Sheet1 (2)'!C8</f>
        <v>2018-05-21</v>
      </c>
      <c r="B43" s="258" t="str">
        <f>'[9]Sheet1 (2)'!D8</f>
        <v>Vietnamese</v>
      </c>
      <c r="C43" s="258" t="s">
        <v>645</v>
      </c>
      <c r="D43" s="258" t="s">
        <v>639</v>
      </c>
      <c r="E43" s="259">
        <v>0</v>
      </c>
      <c r="F43" s="258" t="s">
        <v>641</v>
      </c>
      <c r="G43" s="259">
        <v>0</v>
      </c>
      <c r="H43" s="259">
        <v>0</v>
      </c>
      <c r="I43" s="259">
        <v>0</v>
      </c>
      <c r="J43" s="259">
        <v>0</v>
      </c>
      <c r="K43" s="259">
        <v>0</v>
      </c>
      <c r="L43" s="258" t="s">
        <v>644</v>
      </c>
      <c r="M43" s="259">
        <v>0</v>
      </c>
      <c r="N43" s="259">
        <v>0</v>
      </c>
      <c r="O43" s="258" t="s">
        <v>641</v>
      </c>
      <c r="P43" s="261"/>
      <c r="Q43" s="1032"/>
      <c r="R43" s="1031"/>
      <c r="S43" s="1032"/>
      <c r="T43" s="1032"/>
    </row>
    <row r="44" spans="1:20" s="231" customFormat="1" ht="24.95">
      <c r="A44" s="257" t="str">
        <f>'[9]Sheet1 (2)'!C18</f>
        <v>2018-05-25</v>
      </c>
      <c r="B44" s="258" t="str">
        <f>'[9]Sheet1 (2)'!D18</f>
        <v>Spanish</v>
      </c>
      <c r="C44" s="258" t="s">
        <v>656</v>
      </c>
      <c r="D44" s="258" t="s">
        <v>639</v>
      </c>
      <c r="E44" s="259">
        <v>1</v>
      </c>
      <c r="F44" s="258" t="s">
        <v>658</v>
      </c>
      <c r="G44" s="259">
        <v>0</v>
      </c>
      <c r="H44" s="259">
        <v>0</v>
      </c>
      <c r="I44" s="259">
        <v>0</v>
      </c>
      <c r="J44" s="259">
        <v>0</v>
      </c>
      <c r="K44" s="259">
        <v>1</v>
      </c>
      <c r="L44" s="258" t="s">
        <v>641</v>
      </c>
      <c r="M44" s="259">
        <v>0</v>
      </c>
      <c r="N44" s="259">
        <v>0</v>
      </c>
      <c r="O44" s="258" t="s">
        <v>641</v>
      </c>
      <c r="P44" s="261"/>
      <c r="Q44" s="1031"/>
      <c r="R44" s="1031"/>
      <c r="S44" s="1031"/>
      <c r="T44" s="1031"/>
    </row>
    <row r="45" spans="1:20" s="231" customFormat="1" ht="24.95">
      <c r="A45" s="257" t="str">
        <f>'[9]Sheet1 (2)'!C43</f>
        <v>2018-05-25</v>
      </c>
      <c r="B45" s="258" t="str">
        <f>'[9]Sheet1 (2)'!D43</f>
        <v>Spanish</v>
      </c>
      <c r="C45" s="258" t="s">
        <v>655</v>
      </c>
      <c r="D45" s="258" t="s">
        <v>639</v>
      </c>
      <c r="E45" s="259">
        <v>1</v>
      </c>
      <c r="F45" s="258" t="s">
        <v>652</v>
      </c>
      <c r="G45" s="259">
        <v>0</v>
      </c>
      <c r="H45" s="259">
        <v>0</v>
      </c>
      <c r="I45" s="259">
        <v>0</v>
      </c>
      <c r="J45" s="259">
        <v>0</v>
      </c>
      <c r="K45" s="259">
        <v>1</v>
      </c>
      <c r="L45" s="258" t="s">
        <v>641</v>
      </c>
      <c r="M45" s="259">
        <v>0</v>
      </c>
      <c r="N45" s="259">
        <v>0</v>
      </c>
      <c r="O45" s="258" t="s">
        <v>641</v>
      </c>
      <c r="P45" s="261"/>
      <c r="Q45" s="1031"/>
      <c r="R45" s="1031"/>
      <c r="S45" s="1031"/>
      <c r="T45" s="1031"/>
    </row>
    <row r="46" spans="1:20" s="231" customFormat="1" ht="24.95">
      <c r="A46" s="257" t="str">
        <f>'[9]Sheet1 (2)'!C39</f>
        <v>2018-05-16</v>
      </c>
      <c r="B46" s="258" t="str">
        <f>'[9]Sheet1 (2)'!D39</f>
        <v>Spanish</v>
      </c>
      <c r="C46" s="258" t="s">
        <v>661</v>
      </c>
      <c r="D46" s="258" t="s">
        <v>639</v>
      </c>
      <c r="E46" s="259">
        <v>1</v>
      </c>
      <c r="F46" s="258" t="s">
        <v>658</v>
      </c>
      <c r="G46" s="259">
        <v>0</v>
      </c>
      <c r="H46" s="259">
        <v>0</v>
      </c>
      <c r="I46" s="259">
        <v>0</v>
      </c>
      <c r="J46" s="259">
        <v>0</v>
      </c>
      <c r="K46" s="259">
        <v>0</v>
      </c>
      <c r="L46" s="258" t="s">
        <v>644</v>
      </c>
      <c r="M46" s="259">
        <v>0</v>
      </c>
      <c r="N46" s="259">
        <v>0</v>
      </c>
      <c r="O46" s="258" t="s">
        <v>641</v>
      </c>
      <c r="P46" s="261"/>
      <c r="Q46" s="1031"/>
      <c r="R46" s="1031"/>
      <c r="S46" s="1031"/>
      <c r="T46" s="1031"/>
    </row>
    <row r="47" spans="1:20" s="231" customFormat="1" ht="24.95">
      <c r="A47" s="257" t="str">
        <f>'[9]Sheet1 (2)'!C33</f>
        <v>2018-05-09</v>
      </c>
      <c r="B47" s="258" t="str">
        <f>'[9]Sheet1 (2)'!D33</f>
        <v>Spanish</v>
      </c>
      <c r="C47" s="258" t="s">
        <v>655</v>
      </c>
      <c r="D47" s="258" t="s">
        <v>639</v>
      </c>
      <c r="E47" s="259">
        <v>1</v>
      </c>
      <c r="F47" s="258" t="s">
        <v>658</v>
      </c>
      <c r="G47" s="259">
        <v>0</v>
      </c>
      <c r="H47" s="259">
        <v>0</v>
      </c>
      <c r="I47" s="259">
        <v>1</v>
      </c>
      <c r="J47" s="259">
        <v>0</v>
      </c>
      <c r="K47" s="259">
        <v>0</v>
      </c>
      <c r="L47" s="258" t="s">
        <v>644</v>
      </c>
      <c r="M47" s="259">
        <v>1</v>
      </c>
      <c r="N47" s="259">
        <v>0</v>
      </c>
      <c r="O47" s="258" t="s">
        <v>641</v>
      </c>
      <c r="P47" s="261"/>
      <c r="Q47" s="1031"/>
      <c r="R47" s="1031"/>
      <c r="S47" s="1031"/>
      <c r="T47" s="1031"/>
    </row>
    <row r="48" spans="1:20" s="231" customFormat="1" ht="50.1">
      <c r="A48" s="257" t="str">
        <f>'[9]Sheet1 (2)'!C52</f>
        <v>2018-05-10</v>
      </c>
      <c r="B48" s="258" t="str">
        <f>'[9]Sheet1 (2)'!D52</f>
        <v>Vietnamese</v>
      </c>
      <c r="C48" s="258" t="s">
        <v>664</v>
      </c>
      <c r="D48" s="258" t="s">
        <v>639</v>
      </c>
      <c r="E48" s="259">
        <v>1</v>
      </c>
      <c r="F48" s="260" t="s">
        <v>665</v>
      </c>
      <c r="G48" s="259">
        <v>0</v>
      </c>
      <c r="H48" s="259">
        <v>0</v>
      </c>
      <c r="I48" s="259">
        <v>0</v>
      </c>
      <c r="J48" s="259">
        <v>0</v>
      </c>
      <c r="K48" s="259">
        <v>0</v>
      </c>
      <c r="L48" s="258" t="s">
        <v>644</v>
      </c>
      <c r="M48" s="259">
        <v>0</v>
      </c>
      <c r="N48" s="259">
        <v>0</v>
      </c>
      <c r="O48" s="258" t="s">
        <v>641</v>
      </c>
      <c r="P48" s="261"/>
      <c r="Q48" s="1031"/>
      <c r="R48" s="1031"/>
      <c r="S48" s="1031"/>
      <c r="T48" s="1031"/>
    </row>
    <row r="49" spans="1:20" s="231" customFormat="1" ht="24.95">
      <c r="A49" s="257" t="str">
        <f>'[9]Sheet1 (2)'!C13</f>
        <v>2018-04-30</v>
      </c>
      <c r="B49" s="258" t="str">
        <f>'[9]Sheet1 (2)'!D13</f>
        <v>English</v>
      </c>
      <c r="C49" s="258" t="s">
        <v>656</v>
      </c>
      <c r="D49" s="258" t="s">
        <v>639</v>
      </c>
      <c r="E49" s="259">
        <v>1</v>
      </c>
      <c r="F49" s="258" t="s">
        <v>649</v>
      </c>
      <c r="G49" s="259">
        <v>0</v>
      </c>
      <c r="H49" s="259">
        <v>0</v>
      </c>
      <c r="I49" s="259">
        <v>0</v>
      </c>
      <c r="J49" s="259">
        <v>1</v>
      </c>
      <c r="K49" s="259">
        <v>0</v>
      </c>
      <c r="L49" s="258" t="s">
        <v>644</v>
      </c>
      <c r="M49" s="259">
        <v>0</v>
      </c>
      <c r="N49" s="259">
        <v>0</v>
      </c>
      <c r="O49" s="258" t="s">
        <v>641</v>
      </c>
      <c r="P49" s="261"/>
      <c r="Q49" s="1031"/>
      <c r="R49" s="1031"/>
      <c r="S49" s="1031"/>
      <c r="T49" s="1031"/>
    </row>
    <row r="50" spans="1:20" s="231" customFormat="1" ht="62.45">
      <c r="A50" s="257" t="str">
        <f>'[9]Sheet1 (2)'!C19</f>
        <v>2018-05-01</v>
      </c>
      <c r="B50" s="258" t="str">
        <f>'[9]Sheet1 (2)'!D19</f>
        <v>Chinese/Cantonese</v>
      </c>
      <c r="C50" s="258" t="s">
        <v>638</v>
      </c>
      <c r="D50" s="258" t="s">
        <v>639</v>
      </c>
      <c r="E50" s="259">
        <v>0</v>
      </c>
      <c r="F50" s="258" t="s">
        <v>641</v>
      </c>
      <c r="G50" s="259">
        <v>0</v>
      </c>
      <c r="H50" s="259">
        <v>0</v>
      </c>
      <c r="I50" s="259">
        <v>0</v>
      </c>
      <c r="J50" s="259">
        <v>1</v>
      </c>
      <c r="K50" s="259"/>
      <c r="L50" s="258" t="s">
        <v>641</v>
      </c>
      <c r="M50" s="259">
        <v>0</v>
      </c>
      <c r="N50" s="259">
        <v>1</v>
      </c>
      <c r="O50" s="258" t="s">
        <v>641</v>
      </c>
      <c r="P50" s="261"/>
      <c r="Q50" s="1031"/>
      <c r="R50" s="1031"/>
      <c r="S50" s="1031"/>
      <c r="T50" s="1031"/>
    </row>
    <row r="51" spans="1:20" s="231" customFormat="1" ht="24.95">
      <c r="A51" s="257" t="str">
        <f>'[9]Sheet1 (2)'!C4</f>
        <v>2018-05-01</v>
      </c>
      <c r="B51" s="258" t="str">
        <f>'[9]Sheet1 (2)'!D4</f>
        <v>English</v>
      </c>
      <c r="C51" s="258" t="s">
        <v>645</v>
      </c>
      <c r="D51" s="258" t="s">
        <v>639</v>
      </c>
      <c r="E51" s="259">
        <v>0</v>
      </c>
      <c r="F51" s="258" t="s">
        <v>641</v>
      </c>
      <c r="G51" s="259">
        <v>0</v>
      </c>
      <c r="H51" s="259">
        <v>0</v>
      </c>
      <c r="I51" s="259">
        <v>0</v>
      </c>
      <c r="J51" s="259">
        <v>1</v>
      </c>
      <c r="K51" s="259">
        <v>0</v>
      </c>
      <c r="L51" s="258" t="s">
        <v>644</v>
      </c>
      <c r="M51" s="259">
        <v>0</v>
      </c>
      <c r="N51" s="259">
        <v>0</v>
      </c>
      <c r="O51" s="258" t="s">
        <v>641</v>
      </c>
      <c r="P51" s="261"/>
      <c r="Q51" s="1032"/>
      <c r="R51" s="1032"/>
      <c r="S51" s="1032"/>
      <c r="T51" s="1032"/>
    </row>
    <row r="52" spans="1:20" s="231" customFormat="1" ht="24.95">
      <c r="A52" s="257" t="str">
        <f>'[9]Sheet1 (2)'!C15</f>
        <v>2018-05-08</v>
      </c>
      <c r="B52" s="258" t="str">
        <f>'[9]Sheet1 (2)'!D15</f>
        <v>English</v>
      </c>
      <c r="C52" s="258" t="s">
        <v>661</v>
      </c>
      <c r="D52" s="258" t="s">
        <v>639</v>
      </c>
      <c r="E52" s="259">
        <v>1</v>
      </c>
      <c r="F52" s="258" t="s">
        <v>654</v>
      </c>
      <c r="G52" s="259">
        <v>0</v>
      </c>
      <c r="H52" s="259">
        <v>0</v>
      </c>
      <c r="I52" s="259">
        <v>0</v>
      </c>
      <c r="J52" s="259">
        <v>1</v>
      </c>
      <c r="K52" s="259"/>
      <c r="L52" s="258"/>
      <c r="M52" s="259">
        <v>0</v>
      </c>
      <c r="N52" s="259">
        <v>1</v>
      </c>
      <c r="O52" s="258" t="s">
        <v>641</v>
      </c>
      <c r="P52" s="261"/>
      <c r="Q52" s="1031"/>
      <c r="R52" s="1031"/>
      <c r="S52" s="1031"/>
      <c r="T52" s="1031"/>
    </row>
    <row r="53" spans="1:20" s="266" customFormat="1" ht="29.1">
      <c r="A53" s="263" t="str">
        <f>'[9]Sheet1 (2)'!C46</f>
        <v>2018-04-17</v>
      </c>
      <c r="B53" s="260" t="str">
        <f>'[9]Sheet1 (2)'!D46</f>
        <v>English</v>
      </c>
      <c r="C53" s="260" t="s">
        <v>666</v>
      </c>
      <c r="D53" s="258" t="s">
        <v>639</v>
      </c>
      <c r="E53" s="264">
        <v>0</v>
      </c>
      <c r="F53" s="260" t="s">
        <v>641</v>
      </c>
      <c r="G53" s="259">
        <v>0</v>
      </c>
      <c r="H53" s="259">
        <v>0</v>
      </c>
      <c r="I53" s="264">
        <v>0</v>
      </c>
      <c r="J53" s="264">
        <v>0</v>
      </c>
      <c r="K53" s="264">
        <v>0</v>
      </c>
      <c r="L53" s="260" t="s">
        <v>644</v>
      </c>
      <c r="M53" s="264">
        <v>0</v>
      </c>
      <c r="N53" s="264">
        <v>0</v>
      </c>
      <c r="O53" s="258" t="s">
        <v>641</v>
      </c>
      <c r="P53" s="265"/>
    </row>
    <row r="54" spans="1:20" s="231" customFormat="1" ht="50.1">
      <c r="A54" s="257" t="str">
        <f>'[9]Sheet1 (2)'!C22</f>
        <v>2018-05-03</v>
      </c>
      <c r="B54" s="258" t="str">
        <f>'[9]Sheet1 (2)'!D22</f>
        <v>Chinese/Cantonese</v>
      </c>
      <c r="C54" s="258" t="s">
        <v>657</v>
      </c>
      <c r="D54" s="258" t="s">
        <v>639</v>
      </c>
      <c r="E54" s="259">
        <v>1</v>
      </c>
      <c r="F54" s="258" t="s">
        <v>658</v>
      </c>
      <c r="G54" s="259">
        <v>0</v>
      </c>
      <c r="H54" s="259">
        <v>0</v>
      </c>
      <c r="I54" s="259">
        <v>0</v>
      </c>
      <c r="J54" s="259">
        <v>1</v>
      </c>
      <c r="K54" s="259">
        <v>0</v>
      </c>
      <c r="L54" s="258" t="s">
        <v>644</v>
      </c>
      <c r="M54" s="259">
        <v>0</v>
      </c>
      <c r="N54" s="259">
        <v>0</v>
      </c>
      <c r="O54" s="258" t="s">
        <v>641</v>
      </c>
      <c r="P54" s="261"/>
      <c r="Q54" s="1031"/>
      <c r="R54" s="1031"/>
      <c r="S54" s="1031"/>
      <c r="T54" s="1031"/>
    </row>
    <row r="55" spans="1:20" s="231" customFormat="1" ht="37.5">
      <c r="A55" s="257" t="str">
        <f>'[9]Sheet1 (2)'!C11</f>
        <v>2018-05-25</v>
      </c>
      <c r="B55" s="258" t="str">
        <f>'[9]Sheet1 (2)'!D11</f>
        <v>English</v>
      </c>
      <c r="C55" s="258" t="s">
        <v>650</v>
      </c>
      <c r="D55" s="258" t="s">
        <v>639</v>
      </c>
      <c r="E55" s="259">
        <v>0</v>
      </c>
      <c r="F55" s="258" t="s">
        <v>641</v>
      </c>
      <c r="G55" s="259">
        <v>0</v>
      </c>
      <c r="H55" s="259">
        <v>0</v>
      </c>
      <c r="I55" s="259">
        <v>0</v>
      </c>
      <c r="J55" s="259">
        <v>0</v>
      </c>
      <c r="K55" s="259">
        <v>0</v>
      </c>
      <c r="L55" s="258" t="s">
        <v>644</v>
      </c>
      <c r="M55" s="259">
        <v>0</v>
      </c>
      <c r="N55" s="259">
        <v>0</v>
      </c>
      <c r="O55" s="258" t="s">
        <v>641</v>
      </c>
      <c r="P55" s="261"/>
      <c r="Q55" s="1031"/>
      <c r="R55" s="1031"/>
      <c r="S55" s="1031"/>
      <c r="T55" s="1031"/>
    </row>
    <row r="56" spans="1:20" s="231" customFormat="1" ht="24.95">
      <c r="A56" s="257" t="str">
        <f>'[9]Sheet1 (2)'!C50</f>
        <v>2018-05-04</v>
      </c>
      <c r="B56" s="258" t="str">
        <f>'[9]Sheet1 (2)'!D50</f>
        <v>Vietnamese</v>
      </c>
      <c r="C56" s="258" t="s">
        <v>645</v>
      </c>
      <c r="D56" s="258" t="s">
        <v>639</v>
      </c>
      <c r="E56" s="259">
        <v>1</v>
      </c>
      <c r="F56" s="260" t="s">
        <v>652</v>
      </c>
      <c r="G56" s="259">
        <v>0</v>
      </c>
      <c r="H56" s="259">
        <v>0</v>
      </c>
      <c r="I56" s="259">
        <v>0</v>
      </c>
      <c r="J56" s="259">
        <v>0</v>
      </c>
      <c r="K56" s="259">
        <v>0</v>
      </c>
      <c r="L56" s="258" t="s">
        <v>644</v>
      </c>
      <c r="M56" s="259">
        <v>0</v>
      </c>
      <c r="N56" s="264">
        <v>0</v>
      </c>
      <c r="O56" s="258" t="s">
        <v>641</v>
      </c>
      <c r="P56" s="261"/>
      <c r="Q56" s="1031"/>
      <c r="R56" s="1031"/>
      <c r="S56" s="1031"/>
      <c r="T56" s="1031"/>
    </row>
    <row r="57" spans="1:20" s="231" customFormat="1" ht="50.1">
      <c r="A57" s="257" t="str">
        <f>'[9]Sheet1 (2)'!C24</f>
        <v>2018-05-10</v>
      </c>
      <c r="B57" s="258" t="str">
        <f>'[9]Sheet1 (2)'!D24</f>
        <v>Chinese/Cantonese</v>
      </c>
      <c r="C57" s="258" t="s">
        <v>657</v>
      </c>
      <c r="D57" s="258" t="s">
        <v>639</v>
      </c>
      <c r="E57" s="259">
        <v>0</v>
      </c>
      <c r="F57" s="258" t="s">
        <v>641</v>
      </c>
      <c r="G57" s="259">
        <v>0</v>
      </c>
      <c r="H57" s="259">
        <v>0</v>
      </c>
      <c r="I57" s="259">
        <v>0</v>
      </c>
      <c r="J57" s="259">
        <v>0</v>
      </c>
      <c r="K57" s="259">
        <v>0</v>
      </c>
      <c r="L57" s="258" t="s">
        <v>644</v>
      </c>
      <c r="M57" s="259">
        <v>1</v>
      </c>
      <c r="N57" s="259">
        <v>0</v>
      </c>
      <c r="O57" s="258" t="s">
        <v>641</v>
      </c>
      <c r="P57" s="261"/>
      <c r="Q57" s="1031"/>
      <c r="R57" s="1031"/>
      <c r="S57" s="1031"/>
      <c r="T57" s="1031"/>
    </row>
    <row r="58" spans="1:20" s="231" customFormat="1" ht="50.1">
      <c r="A58" s="257" t="str">
        <f>'[9]Sheet1 (2)'!C29</f>
        <v>2018-05-25</v>
      </c>
      <c r="B58" s="258" t="str">
        <f>'[9]Sheet1 (2)'!D29</f>
        <v>Chinese/Cantonese</v>
      </c>
      <c r="C58" s="258" t="s">
        <v>657</v>
      </c>
      <c r="D58" s="258" t="s">
        <v>639</v>
      </c>
      <c r="E58" s="259">
        <v>1</v>
      </c>
      <c r="F58" s="258" t="s">
        <v>649</v>
      </c>
      <c r="G58" s="259">
        <v>0</v>
      </c>
      <c r="H58" s="259">
        <v>0</v>
      </c>
      <c r="I58" s="259">
        <v>0</v>
      </c>
      <c r="J58" s="259">
        <v>0</v>
      </c>
      <c r="K58" s="259">
        <v>0</v>
      </c>
      <c r="L58" s="258" t="s">
        <v>644</v>
      </c>
      <c r="M58" s="259">
        <v>0</v>
      </c>
      <c r="N58" s="259">
        <v>0</v>
      </c>
      <c r="O58" s="258" t="s">
        <v>641</v>
      </c>
      <c r="P58" s="261"/>
      <c r="Q58" s="1031"/>
      <c r="R58" s="1031"/>
      <c r="S58" s="1031"/>
      <c r="T58" s="1031"/>
    </row>
    <row r="59" spans="1:20" s="231" customFormat="1" ht="50.1">
      <c r="A59" s="257" t="str">
        <f>'[9]Sheet1 (2)'!C23</f>
        <v>2018-05-04</v>
      </c>
      <c r="B59" s="258" t="str">
        <f>'[9]Sheet1 (2)'!D23</f>
        <v>Chinese/Cantonese</v>
      </c>
      <c r="C59" s="258" t="s">
        <v>657</v>
      </c>
      <c r="D59" s="258" t="s">
        <v>639</v>
      </c>
      <c r="E59" s="259">
        <v>1</v>
      </c>
      <c r="F59" s="258" t="s">
        <v>658</v>
      </c>
      <c r="G59" s="259">
        <v>0</v>
      </c>
      <c r="H59" s="259">
        <v>0</v>
      </c>
      <c r="I59" s="259">
        <v>0</v>
      </c>
      <c r="J59" s="259">
        <v>0</v>
      </c>
      <c r="K59" s="259">
        <v>0</v>
      </c>
      <c r="L59" s="258" t="s">
        <v>644</v>
      </c>
      <c r="M59" s="259">
        <v>0</v>
      </c>
      <c r="N59" s="264">
        <v>0</v>
      </c>
      <c r="O59" s="258" t="s">
        <v>641</v>
      </c>
      <c r="P59" s="261"/>
      <c r="Q59" s="1031"/>
      <c r="R59" s="1031"/>
      <c r="S59" s="1031"/>
      <c r="T59" s="1031"/>
    </row>
    <row r="60" spans="1:20" s="231" customFormat="1" ht="24.95">
      <c r="A60" s="257" t="str">
        <f>'[9]Sheet1 (2)'!C49</f>
        <v>2018-05-03</v>
      </c>
      <c r="B60" s="258" t="str">
        <f>'[9]Sheet1 (2)'!D49</f>
        <v>Vietnamese</v>
      </c>
      <c r="C60" s="258" t="s">
        <v>645</v>
      </c>
      <c r="D60" s="258" t="s">
        <v>639</v>
      </c>
      <c r="E60" s="259">
        <v>1</v>
      </c>
      <c r="F60" s="258" t="s">
        <v>658</v>
      </c>
      <c r="G60" s="259">
        <v>0</v>
      </c>
      <c r="H60" s="259">
        <v>0</v>
      </c>
      <c r="I60" s="259">
        <v>0</v>
      </c>
      <c r="J60" s="259">
        <v>0</v>
      </c>
      <c r="K60" s="259">
        <v>0</v>
      </c>
      <c r="L60" s="258" t="s">
        <v>644</v>
      </c>
      <c r="M60" s="259">
        <v>0</v>
      </c>
      <c r="N60" s="259">
        <v>0</v>
      </c>
      <c r="O60" s="258" t="s">
        <v>641</v>
      </c>
      <c r="P60" s="261"/>
      <c r="Q60" s="1031"/>
      <c r="R60" s="1031"/>
      <c r="S60" s="1031"/>
      <c r="T60" s="1031"/>
    </row>
    <row r="61" spans="1:20" s="231" customFormat="1" ht="14.45">
      <c r="A61" s="257" t="s">
        <v>667</v>
      </c>
      <c r="B61" s="258" t="s">
        <v>668</v>
      </c>
      <c r="C61" s="258" t="s">
        <v>669</v>
      </c>
      <c r="D61" s="258" t="s">
        <v>639</v>
      </c>
      <c r="E61" s="259">
        <v>1</v>
      </c>
      <c r="F61" s="258" t="s">
        <v>670</v>
      </c>
      <c r="G61" s="259">
        <v>0</v>
      </c>
      <c r="H61" s="259">
        <v>0</v>
      </c>
      <c r="I61" s="259">
        <v>0</v>
      </c>
      <c r="J61" s="259">
        <v>1</v>
      </c>
      <c r="K61" s="259">
        <v>0</v>
      </c>
      <c r="L61" s="258" t="s">
        <v>644</v>
      </c>
      <c r="M61" s="259">
        <v>0</v>
      </c>
      <c r="N61" s="259">
        <v>0</v>
      </c>
      <c r="O61" s="267" t="s">
        <v>639</v>
      </c>
      <c r="P61" s="268"/>
      <c r="Q61" s="1031"/>
      <c r="R61" s="1031"/>
      <c r="S61" s="1031"/>
      <c r="T61" s="1031"/>
    </row>
    <row r="62" spans="1:20" s="231" customFormat="1" ht="14.45">
      <c r="A62" s="257" t="s">
        <v>671</v>
      </c>
      <c r="B62" s="258" t="s">
        <v>672</v>
      </c>
      <c r="C62" s="258" t="s">
        <v>673</v>
      </c>
      <c r="D62" s="258" t="s">
        <v>639</v>
      </c>
      <c r="E62" s="259">
        <v>1</v>
      </c>
      <c r="F62" s="258" t="s">
        <v>654</v>
      </c>
      <c r="G62" s="259">
        <v>0</v>
      </c>
      <c r="H62" s="259">
        <v>0</v>
      </c>
      <c r="I62" s="259">
        <v>0</v>
      </c>
      <c r="J62" s="259">
        <v>1</v>
      </c>
      <c r="K62" s="259">
        <v>0</v>
      </c>
      <c r="L62" s="258" t="s">
        <v>644</v>
      </c>
      <c r="M62" s="259">
        <v>1</v>
      </c>
      <c r="N62" s="259">
        <v>0</v>
      </c>
      <c r="O62" s="267" t="s">
        <v>639</v>
      </c>
      <c r="P62" s="268"/>
      <c r="Q62" s="1031"/>
      <c r="R62" s="1031"/>
      <c r="S62" s="1031"/>
      <c r="T62" s="1031"/>
    </row>
    <row r="63" spans="1:20" s="231" customFormat="1" ht="14.45">
      <c r="A63" s="257" t="s">
        <v>674</v>
      </c>
      <c r="B63" s="258" t="s">
        <v>675</v>
      </c>
      <c r="C63" s="258" t="s">
        <v>676</v>
      </c>
      <c r="D63" s="258" t="s">
        <v>639</v>
      </c>
      <c r="E63" s="259">
        <v>1</v>
      </c>
      <c r="F63" s="258" t="s">
        <v>647</v>
      </c>
      <c r="G63" s="259">
        <v>0</v>
      </c>
      <c r="H63" s="259">
        <v>0</v>
      </c>
      <c r="I63" s="259">
        <v>0</v>
      </c>
      <c r="J63" s="259">
        <v>0</v>
      </c>
      <c r="K63" s="259">
        <v>0</v>
      </c>
      <c r="L63" s="258" t="s">
        <v>644</v>
      </c>
      <c r="M63" s="259">
        <v>0</v>
      </c>
      <c r="N63" s="259">
        <v>0</v>
      </c>
      <c r="O63" s="267" t="s">
        <v>639</v>
      </c>
      <c r="P63" s="268"/>
      <c r="Q63" s="1031"/>
      <c r="R63" s="1031"/>
      <c r="S63" s="1031"/>
      <c r="T63" s="1031"/>
    </row>
    <row r="64" spans="1:20" s="231" customFormat="1" ht="14.45">
      <c r="A64" s="257" t="s">
        <v>677</v>
      </c>
      <c r="B64" s="258" t="s">
        <v>675</v>
      </c>
      <c r="C64" s="258" t="s">
        <v>678</v>
      </c>
      <c r="D64" s="258" t="s">
        <v>639</v>
      </c>
      <c r="E64" s="259">
        <v>1</v>
      </c>
      <c r="F64" s="258" t="s">
        <v>647</v>
      </c>
      <c r="G64" s="259">
        <v>0</v>
      </c>
      <c r="H64" s="259">
        <v>0</v>
      </c>
      <c r="I64" s="259">
        <v>0</v>
      </c>
      <c r="J64" s="259">
        <v>0</v>
      </c>
      <c r="K64" s="259">
        <v>1</v>
      </c>
      <c r="L64" s="258" t="s">
        <v>641</v>
      </c>
      <c r="M64" s="259">
        <v>0</v>
      </c>
      <c r="N64" s="259">
        <v>0</v>
      </c>
      <c r="O64" s="267" t="s">
        <v>639</v>
      </c>
      <c r="P64" s="268"/>
      <c r="Q64" s="1031"/>
      <c r="R64" s="1031"/>
      <c r="S64" s="1031"/>
      <c r="T64" s="1031"/>
    </row>
    <row r="65" spans="1:3582" ht="14.45">
      <c r="A65" s="269" t="s">
        <v>679</v>
      </c>
      <c r="B65" s="270"/>
      <c r="C65" s="271"/>
      <c r="D65" s="271"/>
      <c r="E65" s="272">
        <f>SUM(E8:E64)</f>
        <v>48</v>
      </c>
      <c r="F65" s="271"/>
      <c r="G65" s="272">
        <f>SUM(G8:G64)</f>
        <v>0</v>
      </c>
      <c r="H65" s="272">
        <f>SUM(H8:H64)</f>
        <v>0</v>
      </c>
      <c r="I65" s="272">
        <f>SUM(I8:I64)</f>
        <v>2</v>
      </c>
      <c r="J65" s="272">
        <f>SUM(J8:J64)</f>
        <v>20</v>
      </c>
      <c r="K65" s="272">
        <f>SUM(K8:K64)</f>
        <v>9</v>
      </c>
      <c r="L65" s="271"/>
      <c r="M65" s="272">
        <f>SUM(M8:M64)</f>
        <v>9</v>
      </c>
      <c r="N65" s="273">
        <f>SUM(N8:N64)</f>
        <v>4</v>
      </c>
      <c r="O65" s="271"/>
      <c r="P65" s="272">
        <v>26</v>
      </c>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S65" s="291"/>
      <c r="CT65" s="291"/>
      <c r="CU65" s="291"/>
      <c r="CV65" s="291"/>
      <c r="CW65" s="291"/>
      <c r="CX65" s="291"/>
      <c r="CY65" s="291"/>
      <c r="CZ65" s="291"/>
      <c r="DA65" s="291"/>
      <c r="DB65" s="291"/>
      <c r="DC65" s="291"/>
      <c r="DD65" s="291"/>
      <c r="DE65" s="291"/>
      <c r="DF65" s="291"/>
      <c r="DG65" s="291"/>
      <c r="DH65" s="291"/>
      <c r="DI65" s="291"/>
      <c r="DJ65" s="291"/>
      <c r="DK65" s="291"/>
      <c r="DL65" s="291"/>
      <c r="DM65" s="291"/>
      <c r="DN65" s="291"/>
      <c r="DO65" s="291"/>
      <c r="DP65" s="291"/>
      <c r="DQ65" s="291"/>
      <c r="DR65" s="291"/>
      <c r="DS65" s="291"/>
      <c r="DT65" s="291"/>
      <c r="DU65" s="291"/>
      <c r="DV65" s="291"/>
      <c r="DW65" s="291"/>
      <c r="DX65" s="291"/>
      <c r="DY65" s="291"/>
      <c r="DZ65" s="291"/>
      <c r="EA65" s="291"/>
      <c r="EB65" s="291"/>
      <c r="EC65" s="291"/>
      <c r="ED65" s="291"/>
      <c r="EE65" s="291"/>
      <c r="EF65" s="291"/>
      <c r="EG65" s="291"/>
      <c r="EH65" s="291"/>
      <c r="EI65" s="291"/>
      <c r="EJ65" s="291"/>
      <c r="EK65" s="291"/>
      <c r="EL65" s="291"/>
      <c r="EM65" s="291"/>
      <c r="EN65" s="291"/>
      <c r="EO65" s="291"/>
      <c r="EP65" s="291"/>
      <c r="EQ65" s="291"/>
      <c r="ER65" s="291"/>
      <c r="ES65" s="291"/>
      <c r="ET65" s="291"/>
      <c r="EU65" s="291"/>
      <c r="EV65" s="291"/>
      <c r="EW65" s="291"/>
      <c r="EX65" s="291"/>
      <c r="EY65" s="291"/>
      <c r="EZ65" s="291"/>
      <c r="FA65" s="291"/>
      <c r="FB65" s="291"/>
      <c r="FC65" s="291"/>
      <c r="FD65" s="291"/>
      <c r="FE65" s="291"/>
      <c r="FF65" s="291"/>
      <c r="FG65" s="291"/>
      <c r="FH65" s="291"/>
      <c r="FI65" s="291"/>
      <c r="FJ65" s="291"/>
      <c r="FK65" s="291"/>
      <c r="FL65" s="291"/>
      <c r="FM65" s="291"/>
      <c r="FN65" s="291"/>
      <c r="FO65" s="291"/>
      <c r="FP65" s="291"/>
      <c r="FQ65" s="291"/>
      <c r="FR65" s="291"/>
      <c r="FS65" s="291"/>
      <c r="FT65" s="291"/>
      <c r="FU65" s="291"/>
      <c r="FV65" s="291"/>
      <c r="FW65" s="291"/>
      <c r="FX65" s="291"/>
      <c r="FY65" s="291"/>
      <c r="FZ65" s="291"/>
      <c r="GA65" s="291"/>
      <c r="GB65" s="291"/>
      <c r="GC65" s="291"/>
      <c r="GD65" s="291"/>
      <c r="GE65" s="291"/>
      <c r="GF65" s="291"/>
      <c r="GG65" s="291"/>
      <c r="GH65" s="291"/>
      <c r="GI65" s="291"/>
      <c r="GJ65" s="291"/>
      <c r="GK65" s="291"/>
      <c r="GL65" s="291"/>
      <c r="GM65" s="291"/>
      <c r="GN65" s="291"/>
      <c r="GO65" s="291"/>
      <c r="GP65" s="291"/>
      <c r="GQ65" s="291"/>
      <c r="GR65" s="291"/>
      <c r="GS65" s="291"/>
      <c r="GT65" s="291"/>
      <c r="GU65" s="291"/>
      <c r="GV65" s="291"/>
      <c r="GW65" s="291"/>
      <c r="GX65" s="291"/>
      <c r="GY65" s="291"/>
      <c r="GZ65" s="291"/>
      <c r="HA65" s="291"/>
      <c r="HB65" s="291"/>
      <c r="HC65" s="291"/>
      <c r="HD65" s="291"/>
      <c r="HE65" s="291"/>
      <c r="HF65" s="291"/>
      <c r="HG65" s="291"/>
      <c r="HH65" s="291"/>
      <c r="HI65" s="291"/>
      <c r="HJ65" s="291"/>
      <c r="HK65" s="291"/>
      <c r="HL65" s="291"/>
      <c r="HM65" s="291"/>
      <c r="HN65" s="291"/>
      <c r="HO65" s="291"/>
      <c r="HP65" s="291"/>
      <c r="HQ65" s="291"/>
      <c r="HR65" s="291"/>
      <c r="HS65" s="291"/>
      <c r="HT65" s="291"/>
      <c r="HU65" s="291"/>
      <c r="HV65" s="291"/>
      <c r="HW65" s="291"/>
      <c r="HX65" s="291"/>
      <c r="HY65" s="291"/>
      <c r="HZ65" s="291"/>
      <c r="IA65" s="291"/>
      <c r="IB65" s="291"/>
      <c r="IC65" s="291"/>
      <c r="ID65" s="291"/>
      <c r="IE65" s="291"/>
      <c r="IF65" s="291"/>
      <c r="IG65" s="291"/>
      <c r="IH65" s="291"/>
      <c r="II65" s="291"/>
      <c r="IJ65" s="291"/>
      <c r="IK65" s="291"/>
      <c r="IL65" s="291"/>
      <c r="IM65" s="291"/>
      <c r="IN65" s="291"/>
      <c r="IO65" s="291"/>
      <c r="IP65" s="291"/>
      <c r="IQ65" s="291"/>
      <c r="IR65" s="291"/>
      <c r="IS65" s="291"/>
      <c r="IT65" s="291"/>
      <c r="IU65" s="291"/>
      <c r="IV65" s="291"/>
      <c r="IW65" s="291"/>
      <c r="IX65" s="291"/>
      <c r="IY65" s="291"/>
      <c r="IZ65" s="291"/>
      <c r="JA65" s="291"/>
      <c r="JB65" s="291"/>
      <c r="JC65" s="291"/>
      <c r="JD65" s="291"/>
      <c r="JE65" s="291"/>
      <c r="JF65" s="291"/>
      <c r="JG65" s="291"/>
      <c r="JH65" s="291"/>
      <c r="JI65" s="291"/>
      <c r="JJ65" s="291"/>
      <c r="JK65" s="291"/>
      <c r="JL65" s="291"/>
      <c r="JM65" s="291"/>
      <c r="JN65" s="291"/>
      <c r="JO65" s="291"/>
      <c r="JP65" s="291"/>
      <c r="JQ65" s="291"/>
      <c r="JR65" s="291"/>
      <c r="JS65" s="291"/>
      <c r="JT65" s="291"/>
      <c r="JU65" s="291"/>
      <c r="JV65" s="291"/>
      <c r="JW65" s="291"/>
      <c r="JX65" s="291"/>
      <c r="JY65" s="291"/>
      <c r="JZ65" s="291"/>
      <c r="KA65" s="291"/>
      <c r="KB65" s="291"/>
      <c r="KC65" s="291"/>
      <c r="KD65" s="291"/>
      <c r="KE65" s="291"/>
      <c r="KF65" s="291"/>
      <c r="KG65" s="291"/>
      <c r="KH65" s="291"/>
      <c r="KI65" s="291"/>
      <c r="KJ65" s="291"/>
      <c r="KK65" s="291"/>
      <c r="KL65" s="291"/>
      <c r="KM65" s="291"/>
      <c r="KN65" s="291"/>
      <c r="KO65" s="291"/>
      <c r="KP65" s="291"/>
      <c r="KQ65" s="291"/>
      <c r="KR65" s="291"/>
      <c r="KS65" s="291"/>
      <c r="KT65" s="291"/>
      <c r="KU65" s="291"/>
      <c r="KV65" s="291"/>
      <c r="KW65" s="291"/>
      <c r="KX65" s="291"/>
      <c r="KY65" s="291"/>
      <c r="KZ65" s="291"/>
      <c r="LA65" s="291"/>
      <c r="LB65" s="291"/>
      <c r="LC65" s="291"/>
      <c r="LD65" s="291"/>
      <c r="LE65" s="291"/>
      <c r="LF65" s="291"/>
      <c r="LG65" s="291"/>
      <c r="LH65" s="291"/>
      <c r="LI65" s="291"/>
      <c r="LJ65" s="291"/>
      <c r="LK65" s="291"/>
      <c r="LL65" s="291"/>
      <c r="LM65" s="291"/>
      <c r="LN65" s="291"/>
      <c r="LO65" s="291"/>
      <c r="LP65" s="291"/>
      <c r="LQ65" s="291"/>
      <c r="LR65" s="291"/>
      <c r="LS65" s="291"/>
      <c r="LT65" s="291"/>
      <c r="LU65" s="291"/>
      <c r="LV65" s="291"/>
      <c r="LW65" s="291"/>
      <c r="LX65" s="291"/>
      <c r="LY65" s="291"/>
      <c r="LZ65" s="291"/>
      <c r="MA65" s="291"/>
      <c r="MB65" s="291"/>
      <c r="MC65" s="291"/>
      <c r="MD65" s="291"/>
      <c r="ME65" s="291"/>
      <c r="MF65" s="291"/>
      <c r="MG65" s="291"/>
      <c r="MH65" s="291"/>
      <c r="MI65" s="291"/>
      <c r="MJ65" s="291"/>
      <c r="MK65" s="291"/>
      <c r="ML65" s="291"/>
      <c r="MM65" s="291"/>
      <c r="MN65" s="291"/>
      <c r="MO65" s="291"/>
      <c r="MP65" s="291"/>
      <c r="MQ65" s="291"/>
      <c r="MR65" s="291"/>
      <c r="MS65" s="291"/>
      <c r="MT65" s="291"/>
      <c r="MU65" s="291"/>
      <c r="MV65" s="291"/>
      <c r="MW65" s="291"/>
      <c r="MX65" s="291"/>
      <c r="MY65" s="291"/>
      <c r="MZ65" s="291"/>
      <c r="NA65" s="291"/>
      <c r="NB65" s="291"/>
      <c r="NC65" s="291"/>
      <c r="ND65" s="291"/>
      <c r="NE65" s="291"/>
      <c r="NF65" s="291"/>
      <c r="NG65" s="291"/>
      <c r="NH65" s="291"/>
      <c r="NI65" s="291"/>
      <c r="NJ65" s="291"/>
      <c r="NK65" s="291"/>
      <c r="NL65" s="291"/>
      <c r="NM65" s="291"/>
      <c r="NN65" s="291"/>
      <c r="NO65" s="291"/>
      <c r="NP65" s="291"/>
      <c r="NQ65" s="291"/>
      <c r="NR65" s="291"/>
      <c r="NS65" s="291"/>
      <c r="NT65" s="291"/>
      <c r="NU65" s="291"/>
      <c r="NV65" s="291"/>
      <c r="NW65" s="291"/>
      <c r="NX65" s="291"/>
      <c r="NY65" s="291"/>
      <c r="NZ65" s="291"/>
      <c r="OA65" s="291"/>
      <c r="OB65" s="291"/>
      <c r="OC65" s="291"/>
      <c r="OD65" s="291"/>
      <c r="OE65" s="291"/>
      <c r="OF65" s="291"/>
      <c r="OG65" s="291"/>
      <c r="OH65" s="291"/>
      <c r="OI65" s="291"/>
      <c r="OJ65" s="291"/>
      <c r="OK65" s="291"/>
      <c r="OL65" s="291"/>
      <c r="OM65" s="291"/>
      <c r="ON65" s="291"/>
      <c r="OO65" s="291"/>
      <c r="OP65" s="291"/>
      <c r="OQ65" s="291"/>
      <c r="OR65" s="291"/>
      <c r="OS65" s="291"/>
      <c r="OT65" s="291"/>
      <c r="OU65" s="291"/>
      <c r="OV65" s="291"/>
      <c r="OW65" s="291"/>
      <c r="OX65" s="291"/>
      <c r="OY65" s="291"/>
      <c r="OZ65" s="291"/>
      <c r="PA65" s="291"/>
      <c r="PB65" s="291"/>
      <c r="PC65" s="291"/>
      <c r="PD65" s="291"/>
      <c r="PE65" s="291"/>
      <c r="PF65" s="291"/>
      <c r="PG65" s="291"/>
      <c r="PH65" s="291"/>
      <c r="PI65" s="291"/>
      <c r="PJ65" s="291"/>
      <c r="PK65" s="291"/>
      <c r="PL65" s="291"/>
      <c r="PM65" s="291"/>
      <c r="PN65" s="291"/>
      <c r="PO65" s="291"/>
      <c r="PP65" s="291"/>
      <c r="PQ65" s="291"/>
      <c r="PR65" s="291"/>
      <c r="PS65" s="291"/>
      <c r="PT65" s="291"/>
      <c r="PU65" s="291"/>
      <c r="PV65" s="291"/>
      <c r="PW65" s="291"/>
      <c r="PX65" s="291"/>
      <c r="PY65" s="291"/>
      <c r="PZ65" s="291"/>
      <c r="QA65" s="291"/>
      <c r="QB65" s="291"/>
      <c r="QC65" s="291"/>
      <c r="QD65" s="291"/>
      <c r="QE65" s="291"/>
      <c r="QF65" s="291"/>
      <c r="QG65" s="291"/>
      <c r="QH65" s="291"/>
      <c r="QI65" s="291"/>
      <c r="QJ65" s="291"/>
      <c r="QK65" s="291"/>
      <c r="QL65" s="291"/>
      <c r="QM65" s="291"/>
      <c r="QN65" s="291"/>
      <c r="QO65" s="291"/>
      <c r="QP65" s="291"/>
      <c r="QQ65" s="291"/>
      <c r="QR65" s="291"/>
      <c r="QS65" s="291"/>
      <c r="QT65" s="291"/>
      <c r="QU65" s="291"/>
      <c r="QV65" s="291"/>
      <c r="QW65" s="291"/>
      <c r="QX65" s="291"/>
      <c r="QY65" s="291"/>
      <c r="QZ65" s="291"/>
      <c r="RA65" s="291"/>
      <c r="RB65" s="291"/>
      <c r="RC65" s="291"/>
      <c r="RD65" s="291"/>
      <c r="RE65" s="291"/>
      <c r="RF65" s="291"/>
      <c r="RG65" s="291"/>
      <c r="RH65" s="291"/>
      <c r="RI65" s="291"/>
      <c r="RJ65" s="291"/>
      <c r="RK65" s="291"/>
      <c r="RL65" s="291"/>
      <c r="RM65" s="291"/>
      <c r="RN65" s="291"/>
      <c r="RO65" s="291"/>
      <c r="RP65" s="291"/>
      <c r="RQ65" s="291"/>
      <c r="RR65" s="291"/>
      <c r="RS65" s="291"/>
      <c r="RT65" s="291"/>
      <c r="RU65" s="291"/>
      <c r="RV65" s="291"/>
      <c r="RW65" s="291"/>
      <c r="RX65" s="291"/>
      <c r="RY65" s="291"/>
      <c r="RZ65" s="291"/>
      <c r="SA65" s="291"/>
      <c r="SB65" s="291"/>
      <c r="SC65" s="291"/>
      <c r="SD65" s="291"/>
      <c r="SE65" s="291"/>
      <c r="SF65" s="291"/>
      <c r="SG65" s="291"/>
      <c r="SH65" s="291"/>
      <c r="SI65" s="291"/>
      <c r="SJ65" s="291"/>
      <c r="SK65" s="291"/>
      <c r="SL65" s="291"/>
      <c r="SM65" s="291"/>
      <c r="SN65" s="291"/>
      <c r="SO65" s="291"/>
      <c r="SP65" s="291"/>
      <c r="SQ65" s="291"/>
      <c r="SR65" s="291"/>
      <c r="SS65" s="291"/>
      <c r="ST65" s="291"/>
      <c r="SU65" s="291"/>
      <c r="SV65" s="291"/>
      <c r="SW65" s="291"/>
      <c r="SX65" s="291"/>
      <c r="SY65" s="291"/>
      <c r="SZ65" s="291"/>
      <c r="TA65" s="291"/>
      <c r="TB65" s="291"/>
      <c r="TC65" s="291"/>
      <c r="TD65" s="291"/>
      <c r="TE65" s="291"/>
      <c r="TF65" s="291"/>
      <c r="TG65" s="291"/>
      <c r="TH65" s="291"/>
      <c r="TI65" s="291"/>
      <c r="TJ65" s="291"/>
      <c r="TK65" s="291"/>
      <c r="TL65" s="291"/>
      <c r="TM65" s="291"/>
      <c r="TN65" s="291"/>
      <c r="TO65" s="291"/>
      <c r="TP65" s="291"/>
      <c r="TQ65" s="291"/>
      <c r="TR65" s="291"/>
      <c r="TS65" s="291"/>
      <c r="TT65" s="291"/>
      <c r="TU65" s="291"/>
      <c r="TV65" s="291"/>
      <c r="TW65" s="291"/>
      <c r="TX65" s="291"/>
      <c r="TY65" s="291"/>
      <c r="TZ65" s="291"/>
      <c r="UA65" s="291"/>
      <c r="UB65" s="291"/>
      <c r="UC65" s="291"/>
      <c r="UD65" s="291"/>
      <c r="UE65" s="291"/>
      <c r="UF65" s="291"/>
      <c r="UG65" s="291"/>
      <c r="UH65" s="291"/>
      <c r="UI65" s="291"/>
      <c r="UJ65" s="291"/>
      <c r="UK65" s="291"/>
      <c r="UL65" s="291"/>
      <c r="UM65" s="291"/>
      <c r="UN65" s="291"/>
      <c r="UO65" s="291"/>
      <c r="UP65" s="291"/>
      <c r="UQ65" s="291"/>
      <c r="UR65" s="291"/>
      <c r="US65" s="291"/>
      <c r="UT65" s="291"/>
      <c r="UU65" s="291"/>
      <c r="UV65" s="291"/>
      <c r="UW65" s="291"/>
      <c r="UX65" s="291"/>
      <c r="UY65" s="291"/>
      <c r="UZ65" s="291"/>
      <c r="VA65" s="291"/>
      <c r="VB65" s="291"/>
      <c r="VC65" s="291"/>
      <c r="VD65" s="291"/>
      <c r="VE65" s="291"/>
      <c r="VF65" s="291"/>
      <c r="VG65" s="291"/>
      <c r="VH65" s="291"/>
      <c r="VI65" s="291"/>
      <c r="VJ65" s="291"/>
      <c r="VK65" s="291"/>
      <c r="VL65" s="291"/>
      <c r="VM65" s="291"/>
      <c r="VN65" s="291"/>
      <c r="VO65" s="291"/>
      <c r="VP65" s="291"/>
      <c r="VQ65" s="291"/>
      <c r="VR65" s="291"/>
      <c r="VS65" s="291"/>
      <c r="VT65" s="291"/>
      <c r="VU65" s="291"/>
      <c r="VV65" s="291"/>
      <c r="VW65" s="291"/>
      <c r="VX65" s="291"/>
      <c r="VY65" s="291"/>
      <c r="VZ65" s="291"/>
      <c r="WA65" s="291"/>
      <c r="WB65" s="291"/>
      <c r="WC65" s="291"/>
      <c r="WD65" s="291"/>
      <c r="WE65" s="291"/>
      <c r="WF65" s="291"/>
      <c r="WG65" s="291"/>
      <c r="WH65" s="291"/>
      <c r="WI65" s="291"/>
      <c r="WJ65" s="291"/>
      <c r="WK65" s="291"/>
      <c r="WL65" s="291"/>
      <c r="WM65" s="291"/>
      <c r="WN65" s="291"/>
      <c r="WO65" s="291"/>
      <c r="WP65" s="291"/>
      <c r="WQ65" s="291"/>
      <c r="WR65" s="291"/>
      <c r="WS65" s="291"/>
      <c r="WT65" s="291"/>
      <c r="WU65" s="291"/>
      <c r="WV65" s="291"/>
      <c r="WW65" s="291"/>
      <c r="WX65" s="291"/>
      <c r="WY65" s="291"/>
      <c r="WZ65" s="291"/>
      <c r="XA65" s="291"/>
      <c r="XB65" s="291"/>
      <c r="XC65" s="291"/>
      <c r="XD65" s="291"/>
      <c r="XE65" s="291"/>
      <c r="XF65" s="291"/>
      <c r="XG65" s="291"/>
      <c r="XH65" s="291"/>
      <c r="XI65" s="291"/>
      <c r="XJ65" s="291"/>
      <c r="XK65" s="291"/>
      <c r="XL65" s="291"/>
      <c r="XM65" s="291"/>
      <c r="XN65" s="291"/>
      <c r="XO65" s="291"/>
      <c r="XP65" s="291"/>
      <c r="XQ65" s="291"/>
      <c r="XR65" s="291"/>
      <c r="XS65" s="291"/>
      <c r="XT65" s="291"/>
      <c r="XU65" s="291"/>
      <c r="XV65" s="291"/>
      <c r="XW65" s="291"/>
      <c r="XX65" s="291"/>
      <c r="XY65" s="291"/>
      <c r="XZ65" s="291"/>
      <c r="YA65" s="291"/>
      <c r="YB65" s="291"/>
      <c r="YC65" s="291"/>
      <c r="YD65" s="291"/>
      <c r="YE65" s="291"/>
      <c r="YF65" s="291"/>
      <c r="YG65" s="291"/>
      <c r="YH65" s="291"/>
      <c r="YI65" s="291"/>
      <c r="YJ65" s="291"/>
      <c r="YK65" s="291"/>
      <c r="YL65" s="291"/>
      <c r="YM65" s="291"/>
      <c r="YN65" s="291"/>
      <c r="YO65" s="291"/>
      <c r="YP65" s="291"/>
      <c r="YQ65" s="291"/>
      <c r="YR65" s="291"/>
      <c r="YS65" s="291"/>
      <c r="YT65" s="291"/>
      <c r="YU65" s="291"/>
      <c r="YV65" s="291"/>
      <c r="YW65" s="291"/>
      <c r="YX65" s="291"/>
      <c r="YY65" s="291"/>
      <c r="YZ65" s="291"/>
      <c r="ZA65" s="291"/>
      <c r="ZB65" s="291"/>
      <c r="ZC65" s="291"/>
      <c r="ZD65" s="291"/>
      <c r="ZE65" s="291"/>
      <c r="ZF65" s="291"/>
      <c r="ZG65" s="291"/>
      <c r="ZH65" s="291"/>
      <c r="ZI65" s="291"/>
      <c r="ZJ65" s="291"/>
      <c r="ZK65" s="291"/>
      <c r="ZL65" s="291"/>
      <c r="ZM65" s="291"/>
      <c r="ZN65" s="291"/>
      <c r="ZO65" s="291"/>
      <c r="ZP65" s="291"/>
      <c r="ZQ65" s="291"/>
      <c r="ZR65" s="291"/>
      <c r="ZS65" s="291"/>
      <c r="ZT65" s="291"/>
      <c r="ZU65" s="291"/>
      <c r="ZV65" s="291"/>
      <c r="ZW65" s="291"/>
      <c r="ZX65" s="291"/>
      <c r="ZY65" s="291"/>
      <c r="ZZ65" s="291"/>
      <c r="AAA65" s="291"/>
      <c r="AAB65" s="291"/>
      <c r="AAC65" s="291"/>
      <c r="AAD65" s="291"/>
      <c r="AAE65" s="291"/>
      <c r="AAF65" s="291"/>
      <c r="AAG65" s="291"/>
      <c r="AAH65" s="291"/>
      <c r="AAI65" s="291"/>
      <c r="AAJ65" s="291"/>
      <c r="AAK65" s="291"/>
      <c r="AAL65" s="291"/>
      <c r="AAM65" s="291"/>
      <c r="AAN65" s="291"/>
      <c r="AAO65" s="291"/>
      <c r="AAP65" s="291"/>
      <c r="AAQ65" s="291"/>
      <c r="AAR65" s="291"/>
      <c r="AAS65" s="291"/>
      <c r="AAT65" s="291"/>
      <c r="AAU65" s="291"/>
      <c r="AAV65" s="291"/>
      <c r="AAW65" s="291"/>
      <c r="AAX65" s="291"/>
      <c r="AAY65" s="291"/>
      <c r="AAZ65" s="291"/>
      <c r="ABA65" s="291"/>
      <c r="ABB65" s="291"/>
      <c r="ABC65" s="291"/>
      <c r="ABD65" s="291"/>
      <c r="ABE65" s="291"/>
      <c r="ABF65" s="291"/>
      <c r="ABG65" s="291"/>
      <c r="ABH65" s="291"/>
      <c r="ABI65" s="291"/>
      <c r="ABJ65" s="291"/>
      <c r="ABK65" s="291"/>
      <c r="ABL65" s="291"/>
      <c r="ABM65" s="291"/>
      <c r="ABN65" s="291"/>
      <c r="ABO65" s="291"/>
      <c r="ABP65" s="291"/>
      <c r="ABQ65" s="291"/>
      <c r="ABR65" s="291"/>
      <c r="ABS65" s="291"/>
      <c r="ABT65" s="291"/>
      <c r="ABU65" s="291"/>
      <c r="ABV65" s="291"/>
      <c r="ABW65" s="291"/>
      <c r="ABX65" s="291"/>
      <c r="ABY65" s="291"/>
      <c r="ABZ65" s="291"/>
      <c r="ACA65" s="291"/>
      <c r="ACB65" s="291"/>
      <c r="ACC65" s="291"/>
      <c r="ACD65" s="291"/>
      <c r="ACE65" s="291"/>
      <c r="ACF65" s="291"/>
      <c r="ACG65" s="291"/>
      <c r="ACH65" s="291"/>
      <c r="ACI65" s="291"/>
      <c r="ACJ65" s="291"/>
      <c r="ACK65" s="291"/>
      <c r="ACL65" s="291"/>
      <c r="ACM65" s="291"/>
      <c r="ACN65" s="291"/>
      <c r="ACO65" s="291"/>
      <c r="ACP65" s="291"/>
      <c r="ACQ65" s="291"/>
      <c r="ACR65" s="291"/>
      <c r="ACS65" s="291"/>
      <c r="ACT65" s="291"/>
      <c r="ACU65" s="291"/>
      <c r="ACV65" s="291"/>
      <c r="ACW65" s="291"/>
      <c r="ACX65" s="291"/>
      <c r="ACY65" s="291"/>
      <c r="ACZ65" s="291"/>
      <c r="ADA65" s="291"/>
      <c r="ADB65" s="291"/>
      <c r="ADC65" s="291"/>
      <c r="ADD65" s="291"/>
      <c r="ADE65" s="291"/>
      <c r="ADF65" s="291"/>
      <c r="ADG65" s="291"/>
      <c r="ADH65" s="291"/>
      <c r="ADI65" s="291"/>
      <c r="ADJ65" s="291"/>
      <c r="ADK65" s="291"/>
      <c r="ADL65" s="291"/>
      <c r="ADM65" s="291"/>
      <c r="ADN65" s="291"/>
      <c r="ADO65" s="291"/>
      <c r="ADP65" s="291"/>
      <c r="ADQ65" s="291"/>
      <c r="ADR65" s="291"/>
      <c r="ADS65" s="291"/>
      <c r="ADT65" s="291"/>
      <c r="ADU65" s="291"/>
      <c r="ADV65" s="291"/>
      <c r="ADW65" s="291"/>
      <c r="ADX65" s="291"/>
      <c r="ADY65" s="291"/>
      <c r="ADZ65" s="291"/>
      <c r="AEA65" s="291"/>
      <c r="AEB65" s="291"/>
      <c r="AEC65" s="291"/>
      <c r="AED65" s="291"/>
      <c r="AEE65" s="291"/>
      <c r="AEF65" s="291"/>
      <c r="AEG65" s="291"/>
      <c r="AEH65" s="291"/>
      <c r="AEI65" s="291"/>
      <c r="AEJ65" s="291"/>
      <c r="AEK65" s="291"/>
      <c r="AEL65" s="291"/>
      <c r="AEM65" s="291"/>
      <c r="AEN65" s="291"/>
      <c r="AEO65" s="291"/>
      <c r="AEP65" s="291"/>
      <c r="AEQ65" s="291"/>
      <c r="AER65" s="291"/>
      <c r="AES65" s="291"/>
      <c r="AET65" s="291"/>
      <c r="AEU65" s="291"/>
      <c r="AEV65" s="291"/>
      <c r="AEW65" s="291"/>
      <c r="AEX65" s="291"/>
      <c r="AEY65" s="291"/>
      <c r="AEZ65" s="291"/>
      <c r="AFA65" s="291"/>
      <c r="AFB65" s="291"/>
      <c r="AFC65" s="291"/>
      <c r="AFD65" s="291"/>
      <c r="AFE65" s="291"/>
      <c r="AFF65" s="291"/>
      <c r="AFG65" s="291"/>
      <c r="AFH65" s="291"/>
      <c r="AFI65" s="291"/>
      <c r="AFJ65" s="291"/>
      <c r="AFK65" s="291"/>
      <c r="AFL65" s="291"/>
      <c r="AFM65" s="291"/>
      <c r="AFN65" s="291"/>
      <c r="AFO65" s="291"/>
      <c r="AFP65" s="291"/>
      <c r="AFQ65" s="291"/>
      <c r="AFR65" s="291"/>
      <c r="AFS65" s="291"/>
      <c r="AFT65" s="291"/>
      <c r="AFU65" s="291"/>
      <c r="AFV65" s="291"/>
      <c r="AFW65" s="291"/>
      <c r="AFX65" s="291"/>
      <c r="AFY65" s="291"/>
      <c r="AFZ65" s="291"/>
      <c r="AGA65" s="291"/>
      <c r="AGB65" s="291"/>
      <c r="AGC65" s="291"/>
      <c r="AGD65" s="291"/>
      <c r="AGE65" s="291"/>
      <c r="AGF65" s="291"/>
      <c r="AGG65" s="291"/>
      <c r="AGH65" s="291"/>
      <c r="AGI65" s="291"/>
      <c r="AGJ65" s="291"/>
      <c r="AGK65" s="291"/>
      <c r="AGL65" s="291"/>
      <c r="AGM65" s="291"/>
      <c r="AGN65" s="291"/>
      <c r="AGO65" s="291"/>
      <c r="AGP65" s="291"/>
      <c r="AGQ65" s="291"/>
      <c r="AGR65" s="291"/>
      <c r="AGS65" s="291"/>
      <c r="AGT65" s="291"/>
      <c r="AGU65" s="291"/>
      <c r="AGV65" s="291"/>
      <c r="AGW65" s="291"/>
      <c r="AGX65" s="291"/>
      <c r="AGY65" s="291"/>
      <c r="AGZ65" s="291"/>
      <c r="AHA65" s="291"/>
      <c r="AHB65" s="291"/>
      <c r="AHC65" s="291"/>
      <c r="AHD65" s="291"/>
      <c r="AHE65" s="291"/>
      <c r="AHF65" s="291"/>
      <c r="AHG65" s="291"/>
      <c r="AHH65" s="291"/>
      <c r="AHI65" s="291"/>
      <c r="AHJ65" s="291"/>
      <c r="AHK65" s="291"/>
      <c r="AHL65" s="291"/>
      <c r="AHM65" s="291"/>
      <c r="AHN65" s="291"/>
      <c r="AHO65" s="291"/>
      <c r="AHP65" s="291"/>
      <c r="AHQ65" s="291"/>
      <c r="AHR65" s="291"/>
      <c r="AHS65" s="291"/>
      <c r="AHT65" s="291"/>
      <c r="AHU65" s="291"/>
      <c r="AHV65" s="291"/>
      <c r="AHW65" s="291"/>
      <c r="AHX65" s="291"/>
      <c r="AHY65" s="291"/>
      <c r="AHZ65" s="291"/>
      <c r="AIA65" s="291"/>
      <c r="AIB65" s="291"/>
      <c r="AIC65" s="291"/>
      <c r="AID65" s="291"/>
      <c r="AIE65" s="291"/>
      <c r="AIF65" s="291"/>
      <c r="AIG65" s="291"/>
      <c r="AIH65" s="291"/>
      <c r="AII65" s="291"/>
      <c r="AIJ65" s="291"/>
      <c r="AIK65" s="291"/>
      <c r="AIL65" s="291"/>
      <c r="AIM65" s="291"/>
      <c r="AIN65" s="291"/>
      <c r="AIO65" s="291"/>
      <c r="AIP65" s="291"/>
      <c r="AIQ65" s="291"/>
      <c r="AIR65" s="291"/>
      <c r="AIS65" s="291"/>
      <c r="AIT65" s="291"/>
      <c r="AIU65" s="291"/>
      <c r="AIV65" s="291"/>
      <c r="AIW65" s="291"/>
      <c r="AIX65" s="291"/>
      <c r="AIY65" s="291"/>
      <c r="AIZ65" s="291"/>
      <c r="AJA65" s="291"/>
      <c r="AJB65" s="291"/>
      <c r="AJC65" s="291"/>
      <c r="AJD65" s="291"/>
      <c r="AJE65" s="291"/>
      <c r="AJF65" s="291"/>
      <c r="AJG65" s="291"/>
      <c r="AJH65" s="291"/>
      <c r="AJI65" s="291"/>
      <c r="AJJ65" s="291"/>
      <c r="AJK65" s="291"/>
      <c r="AJL65" s="291"/>
      <c r="AJM65" s="291"/>
      <c r="AJN65" s="291"/>
      <c r="AJO65" s="291"/>
      <c r="AJP65" s="291"/>
      <c r="AJQ65" s="291"/>
      <c r="AJR65" s="291"/>
      <c r="AJS65" s="291"/>
      <c r="AJT65" s="291"/>
      <c r="AJU65" s="291"/>
      <c r="AJV65" s="291"/>
      <c r="AJW65" s="291"/>
      <c r="AJX65" s="291"/>
      <c r="AJY65" s="291"/>
      <c r="AJZ65" s="291"/>
      <c r="AKA65" s="291"/>
      <c r="AKB65" s="291"/>
      <c r="AKC65" s="291"/>
      <c r="AKD65" s="291"/>
      <c r="AKE65" s="291"/>
      <c r="AKF65" s="291"/>
      <c r="AKG65" s="291"/>
      <c r="AKH65" s="291"/>
      <c r="AKI65" s="291"/>
      <c r="AKJ65" s="291"/>
      <c r="AKK65" s="291"/>
      <c r="AKL65" s="291"/>
      <c r="AKM65" s="291"/>
      <c r="AKN65" s="291"/>
      <c r="AKO65" s="291"/>
      <c r="AKP65" s="291"/>
      <c r="AKQ65" s="291"/>
      <c r="AKR65" s="291"/>
      <c r="AKS65" s="291"/>
      <c r="AKT65" s="291"/>
      <c r="AKU65" s="291"/>
      <c r="AKV65" s="291"/>
      <c r="AKW65" s="291"/>
      <c r="AKX65" s="291"/>
      <c r="AKY65" s="291"/>
      <c r="AKZ65" s="291"/>
      <c r="ALA65" s="291"/>
      <c r="ALB65" s="291"/>
      <c r="ALC65" s="291"/>
      <c r="ALD65" s="291"/>
      <c r="ALE65" s="291"/>
      <c r="ALF65" s="291"/>
      <c r="ALG65" s="291"/>
      <c r="ALH65" s="291"/>
      <c r="ALI65" s="291"/>
      <c r="ALJ65" s="291"/>
      <c r="ALK65" s="291"/>
      <c r="ALL65" s="291"/>
      <c r="ALM65" s="291"/>
      <c r="ALN65" s="291"/>
      <c r="ALO65" s="291"/>
      <c r="ALP65" s="291"/>
      <c r="ALQ65" s="291"/>
      <c r="ALR65" s="291"/>
      <c r="ALS65" s="291"/>
      <c r="ALT65" s="291"/>
      <c r="ALU65" s="291"/>
      <c r="ALV65" s="291"/>
      <c r="ALW65" s="291"/>
      <c r="ALX65" s="291"/>
      <c r="ALY65" s="291"/>
      <c r="ALZ65" s="291"/>
      <c r="AMA65" s="291"/>
      <c r="AMB65" s="291"/>
      <c r="AMC65" s="291"/>
      <c r="AMD65" s="291"/>
      <c r="AME65" s="291"/>
      <c r="AMF65" s="291"/>
      <c r="AMG65" s="291"/>
      <c r="AMH65" s="291"/>
      <c r="AMI65" s="291"/>
      <c r="AMJ65" s="291"/>
      <c r="AMK65" s="291"/>
      <c r="AML65" s="291"/>
      <c r="AMM65" s="291"/>
      <c r="AMN65" s="291"/>
      <c r="AMO65" s="291"/>
      <c r="AMP65" s="291"/>
      <c r="AMQ65" s="291"/>
      <c r="AMR65" s="291"/>
      <c r="AMS65" s="291"/>
      <c r="AMT65" s="291"/>
      <c r="AMU65" s="291"/>
      <c r="AMV65" s="291"/>
      <c r="AMW65" s="291"/>
      <c r="AMX65" s="291"/>
      <c r="AMY65" s="291"/>
      <c r="AMZ65" s="291"/>
      <c r="ANA65" s="291"/>
      <c r="ANB65" s="291"/>
      <c r="ANC65" s="291"/>
      <c r="AND65" s="291"/>
      <c r="ANE65" s="291"/>
      <c r="ANF65" s="291"/>
      <c r="ANG65" s="291"/>
      <c r="ANH65" s="291"/>
      <c r="ANI65" s="291"/>
      <c r="ANJ65" s="291"/>
      <c r="ANK65" s="291"/>
      <c r="ANL65" s="291"/>
      <c r="ANM65" s="291"/>
      <c r="ANN65" s="291"/>
      <c r="ANO65" s="291"/>
      <c r="ANP65" s="291"/>
      <c r="ANQ65" s="291"/>
      <c r="ANR65" s="291"/>
      <c r="ANS65" s="291"/>
      <c r="ANT65" s="291"/>
      <c r="ANU65" s="291"/>
      <c r="ANV65" s="291"/>
      <c r="ANW65" s="291"/>
      <c r="ANX65" s="291"/>
      <c r="ANY65" s="291"/>
      <c r="ANZ65" s="291"/>
      <c r="AOA65" s="291"/>
      <c r="AOB65" s="291"/>
      <c r="AOC65" s="291"/>
      <c r="AOD65" s="291"/>
      <c r="AOE65" s="291"/>
      <c r="AOF65" s="291"/>
      <c r="AOG65" s="291"/>
      <c r="AOH65" s="291"/>
      <c r="AOI65" s="291"/>
      <c r="AOJ65" s="291"/>
      <c r="AOK65" s="291"/>
      <c r="AOL65" s="291"/>
      <c r="AOM65" s="291"/>
      <c r="AON65" s="291"/>
      <c r="AOO65" s="291"/>
      <c r="AOP65" s="291"/>
      <c r="AOQ65" s="291"/>
      <c r="AOR65" s="291"/>
      <c r="AOS65" s="291"/>
      <c r="AOT65" s="291"/>
      <c r="AOU65" s="291"/>
      <c r="AOV65" s="291"/>
      <c r="AOW65" s="291"/>
      <c r="AOX65" s="291"/>
      <c r="AOY65" s="291"/>
      <c r="AOZ65" s="291"/>
      <c r="APA65" s="291"/>
      <c r="APB65" s="291"/>
      <c r="APC65" s="291"/>
      <c r="APD65" s="291"/>
      <c r="APE65" s="291"/>
      <c r="APF65" s="291"/>
      <c r="APG65" s="291"/>
      <c r="APH65" s="291"/>
      <c r="API65" s="291"/>
      <c r="APJ65" s="291"/>
      <c r="APK65" s="291"/>
      <c r="APL65" s="291"/>
      <c r="APM65" s="291"/>
      <c r="APN65" s="291"/>
      <c r="APO65" s="291"/>
      <c r="APP65" s="291"/>
      <c r="APQ65" s="291"/>
      <c r="APR65" s="291"/>
      <c r="APS65" s="291"/>
      <c r="APT65" s="291"/>
      <c r="APU65" s="291"/>
      <c r="APV65" s="291"/>
      <c r="APW65" s="291"/>
      <c r="APX65" s="291"/>
      <c r="APY65" s="291"/>
      <c r="APZ65" s="291"/>
      <c r="AQA65" s="291"/>
      <c r="AQB65" s="291"/>
      <c r="AQC65" s="291"/>
      <c r="AQD65" s="291"/>
      <c r="AQE65" s="291"/>
      <c r="AQF65" s="291"/>
      <c r="AQG65" s="291"/>
      <c r="AQH65" s="291"/>
      <c r="AQI65" s="291"/>
      <c r="AQJ65" s="291"/>
      <c r="AQK65" s="291"/>
      <c r="AQL65" s="291"/>
      <c r="AQM65" s="291"/>
      <c r="AQN65" s="291"/>
      <c r="AQO65" s="291"/>
      <c r="AQP65" s="291"/>
      <c r="AQQ65" s="291"/>
      <c r="AQR65" s="291"/>
      <c r="AQS65" s="291"/>
      <c r="AQT65" s="291"/>
      <c r="AQU65" s="291"/>
      <c r="AQV65" s="291"/>
      <c r="AQW65" s="291"/>
      <c r="AQX65" s="291"/>
      <c r="AQY65" s="291"/>
      <c r="AQZ65" s="291"/>
      <c r="ARA65" s="291"/>
      <c r="ARB65" s="291"/>
      <c r="ARC65" s="291"/>
      <c r="ARD65" s="291"/>
      <c r="ARE65" s="291"/>
      <c r="ARF65" s="291"/>
      <c r="ARG65" s="291"/>
      <c r="ARH65" s="291"/>
      <c r="ARI65" s="291"/>
      <c r="ARJ65" s="291"/>
      <c r="ARK65" s="291"/>
      <c r="ARL65" s="291"/>
      <c r="ARM65" s="291"/>
      <c r="ARN65" s="291"/>
      <c r="ARO65" s="291"/>
      <c r="ARP65" s="291"/>
      <c r="ARQ65" s="291"/>
      <c r="ARR65" s="291"/>
      <c r="ARS65" s="291"/>
      <c r="ART65" s="291"/>
      <c r="ARU65" s="291"/>
      <c r="ARV65" s="291"/>
      <c r="ARW65" s="291"/>
      <c r="ARX65" s="291"/>
      <c r="ARY65" s="291"/>
      <c r="ARZ65" s="291"/>
      <c r="ASA65" s="291"/>
      <c r="ASB65" s="291"/>
      <c r="ASC65" s="291"/>
      <c r="ASD65" s="291"/>
      <c r="ASE65" s="291"/>
      <c r="ASF65" s="291"/>
      <c r="ASG65" s="291"/>
      <c r="ASH65" s="291"/>
      <c r="ASI65" s="291"/>
      <c r="ASJ65" s="291"/>
      <c r="ASK65" s="291"/>
      <c r="ASL65" s="291"/>
      <c r="ASM65" s="291"/>
      <c r="ASN65" s="291"/>
      <c r="ASO65" s="291"/>
      <c r="ASP65" s="291"/>
      <c r="ASQ65" s="291"/>
      <c r="ASR65" s="291"/>
      <c r="ASS65" s="291"/>
      <c r="AST65" s="291"/>
      <c r="ASU65" s="291"/>
      <c r="ASV65" s="291"/>
      <c r="ASW65" s="291"/>
      <c r="ASX65" s="291"/>
      <c r="ASY65" s="291"/>
      <c r="ASZ65" s="291"/>
      <c r="ATA65" s="291"/>
      <c r="ATB65" s="291"/>
      <c r="ATC65" s="291"/>
      <c r="ATD65" s="291"/>
      <c r="ATE65" s="291"/>
      <c r="ATF65" s="291"/>
      <c r="ATG65" s="291"/>
      <c r="ATH65" s="291"/>
      <c r="ATI65" s="291"/>
      <c r="ATJ65" s="291"/>
      <c r="ATK65" s="291"/>
      <c r="ATL65" s="291"/>
      <c r="ATM65" s="291"/>
      <c r="ATN65" s="291"/>
      <c r="ATO65" s="291"/>
      <c r="ATP65" s="291"/>
      <c r="ATQ65" s="291"/>
      <c r="ATR65" s="291"/>
      <c r="ATS65" s="291"/>
      <c r="ATT65" s="291"/>
      <c r="ATU65" s="291"/>
      <c r="ATV65" s="291"/>
      <c r="ATW65" s="291"/>
      <c r="ATX65" s="291"/>
      <c r="ATY65" s="291"/>
      <c r="ATZ65" s="291"/>
      <c r="AUA65" s="291"/>
      <c r="AUB65" s="291"/>
      <c r="AUC65" s="291"/>
      <c r="AUD65" s="291"/>
      <c r="AUE65" s="291"/>
      <c r="AUF65" s="291"/>
      <c r="AUG65" s="291"/>
      <c r="AUH65" s="291"/>
      <c r="AUI65" s="291"/>
      <c r="AUJ65" s="291"/>
      <c r="AUK65" s="291"/>
      <c r="AUL65" s="291"/>
      <c r="AUM65" s="291"/>
      <c r="AUN65" s="291"/>
      <c r="AUO65" s="291"/>
      <c r="AUP65" s="291"/>
      <c r="AUQ65" s="291"/>
      <c r="AUR65" s="291"/>
      <c r="AUS65" s="291"/>
      <c r="AUT65" s="291"/>
      <c r="AUU65" s="291"/>
      <c r="AUV65" s="291"/>
      <c r="AUW65" s="291"/>
      <c r="AUX65" s="291"/>
      <c r="AUY65" s="291"/>
      <c r="AUZ65" s="291"/>
      <c r="AVA65" s="291"/>
      <c r="AVB65" s="291"/>
      <c r="AVC65" s="291"/>
      <c r="AVD65" s="291"/>
      <c r="AVE65" s="291"/>
      <c r="AVF65" s="291"/>
      <c r="AVG65" s="291"/>
      <c r="AVH65" s="291"/>
      <c r="AVI65" s="291"/>
      <c r="AVJ65" s="291"/>
      <c r="AVK65" s="291"/>
      <c r="AVL65" s="291"/>
      <c r="AVM65" s="291"/>
      <c r="AVN65" s="291"/>
      <c r="AVO65" s="291"/>
      <c r="AVP65" s="291"/>
      <c r="AVQ65" s="291"/>
      <c r="AVR65" s="291"/>
      <c r="AVS65" s="291"/>
      <c r="AVT65" s="291"/>
      <c r="AVU65" s="291"/>
      <c r="AVV65" s="291"/>
      <c r="AVW65" s="291"/>
      <c r="AVX65" s="291"/>
      <c r="AVY65" s="291"/>
      <c r="AVZ65" s="291"/>
      <c r="AWA65" s="291"/>
      <c r="AWB65" s="291"/>
      <c r="AWC65" s="291"/>
      <c r="AWD65" s="291"/>
      <c r="AWE65" s="291"/>
      <c r="AWF65" s="291"/>
      <c r="AWG65" s="291"/>
      <c r="AWH65" s="291"/>
      <c r="AWI65" s="291"/>
      <c r="AWJ65" s="291"/>
      <c r="AWK65" s="291"/>
      <c r="AWL65" s="291"/>
      <c r="AWM65" s="291"/>
      <c r="AWN65" s="291"/>
      <c r="AWO65" s="291"/>
      <c r="AWP65" s="291"/>
      <c r="AWQ65" s="291"/>
      <c r="AWR65" s="291"/>
      <c r="AWS65" s="291"/>
      <c r="AWT65" s="291"/>
      <c r="AWU65" s="291"/>
      <c r="AWV65" s="291"/>
      <c r="AWW65" s="291"/>
      <c r="AWX65" s="291"/>
      <c r="AWY65" s="291"/>
      <c r="AWZ65" s="291"/>
      <c r="AXA65" s="291"/>
      <c r="AXB65" s="291"/>
      <c r="AXC65" s="291"/>
      <c r="AXD65" s="291"/>
      <c r="AXE65" s="291"/>
      <c r="AXF65" s="291"/>
      <c r="AXG65" s="291"/>
      <c r="AXH65" s="291"/>
      <c r="AXI65" s="291"/>
      <c r="AXJ65" s="291"/>
      <c r="AXK65" s="291"/>
      <c r="AXL65" s="291"/>
      <c r="AXM65" s="291"/>
      <c r="AXN65" s="291"/>
      <c r="AXO65" s="291"/>
      <c r="AXP65" s="291"/>
      <c r="AXQ65" s="291"/>
      <c r="AXR65" s="291"/>
      <c r="AXS65" s="291"/>
      <c r="AXT65" s="291"/>
      <c r="AXU65" s="291"/>
      <c r="AXV65" s="291"/>
      <c r="AXW65" s="291"/>
      <c r="AXX65" s="291"/>
      <c r="AXY65" s="291"/>
      <c r="AXZ65" s="291"/>
      <c r="AYA65" s="291"/>
      <c r="AYB65" s="291"/>
      <c r="AYC65" s="291"/>
      <c r="AYD65" s="291"/>
      <c r="AYE65" s="291"/>
      <c r="AYF65" s="291"/>
      <c r="AYG65" s="291"/>
      <c r="AYH65" s="291"/>
      <c r="AYI65" s="291"/>
      <c r="AYJ65" s="291"/>
      <c r="AYK65" s="291"/>
      <c r="AYL65" s="291"/>
      <c r="AYM65" s="291"/>
      <c r="AYN65" s="291"/>
      <c r="AYO65" s="291"/>
      <c r="AYP65" s="291"/>
      <c r="AYQ65" s="291"/>
      <c r="AYR65" s="291"/>
      <c r="AYS65" s="291"/>
      <c r="AYT65" s="291"/>
      <c r="AYU65" s="291"/>
      <c r="AYV65" s="291"/>
      <c r="AYW65" s="291"/>
      <c r="AYX65" s="291"/>
      <c r="AYY65" s="291"/>
      <c r="AYZ65" s="291"/>
      <c r="AZA65" s="291"/>
      <c r="AZB65" s="291"/>
      <c r="AZC65" s="291"/>
      <c r="AZD65" s="291"/>
      <c r="AZE65" s="291"/>
      <c r="AZF65" s="291"/>
      <c r="AZG65" s="291"/>
      <c r="AZH65" s="291"/>
      <c r="AZI65" s="291"/>
      <c r="AZJ65" s="291"/>
      <c r="AZK65" s="291"/>
      <c r="AZL65" s="291"/>
      <c r="AZM65" s="291"/>
      <c r="AZN65" s="291"/>
      <c r="AZO65" s="291"/>
      <c r="AZP65" s="291"/>
      <c r="AZQ65" s="291"/>
      <c r="AZR65" s="291"/>
      <c r="AZS65" s="291"/>
      <c r="AZT65" s="291"/>
      <c r="AZU65" s="291"/>
      <c r="AZV65" s="291"/>
      <c r="AZW65" s="291"/>
      <c r="AZX65" s="291"/>
      <c r="AZY65" s="291"/>
      <c r="AZZ65" s="291"/>
      <c r="BAA65" s="291"/>
      <c r="BAB65" s="291"/>
      <c r="BAC65" s="291"/>
      <c r="BAD65" s="291"/>
      <c r="BAE65" s="291"/>
      <c r="BAF65" s="291"/>
      <c r="BAG65" s="291"/>
      <c r="BAH65" s="291"/>
      <c r="BAI65" s="291"/>
      <c r="BAJ65" s="291"/>
      <c r="BAK65" s="291"/>
      <c r="BAL65" s="291"/>
      <c r="BAM65" s="291"/>
      <c r="BAN65" s="291"/>
      <c r="BAO65" s="291"/>
      <c r="BAP65" s="291"/>
      <c r="BAQ65" s="291"/>
      <c r="BAR65" s="291"/>
      <c r="BAS65" s="291"/>
      <c r="BAT65" s="291"/>
      <c r="BAU65" s="291"/>
      <c r="BAV65" s="291"/>
      <c r="BAW65" s="291"/>
      <c r="BAX65" s="291"/>
      <c r="BAY65" s="291"/>
      <c r="BAZ65" s="291"/>
      <c r="BBA65" s="291"/>
      <c r="BBB65" s="291"/>
      <c r="BBC65" s="291"/>
      <c r="BBD65" s="291"/>
      <c r="BBE65" s="291"/>
      <c r="BBF65" s="291"/>
      <c r="BBG65" s="291"/>
      <c r="BBH65" s="291"/>
      <c r="BBI65" s="291"/>
      <c r="BBJ65" s="291"/>
      <c r="BBK65" s="291"/>
      <c r="BBL65" s="291"/>
      <c r="BBM65" s="291"/>
      <c r="BBN65" s="291"/>
      <c r="BBO65" s="291"/>
      <c r="BBP65" s="291"/>
      <c r="BBQ65" s="291"/>
      <c r="BBR65" s="291"/>
      <c r="BBS65" s="291"/>
      <c r="BBT65" s="291"/>
      <c r="BBU65" s="291"/>
      <c r="BBV65" s="291"/>
      <c r="BBW65" s="291"/>
      <c r="BBX65" s="291"/>
      <c r="BBY65" s="291"/>
      <c r="BBZ65" s="291"/>
      <c r="BCA65" s="291"/>
      <c r="BCB65" s="291"/>
      <c r="BCC65" s="291"/>
      <c r="BCD65" s="291"/>
      <c r="BCE65" s="291"/>
      <c r="BCF65" s="291"/>
      <c r="BCG65" s="291"/>
      <c r="BCH65" s="291"/>
      <c r="BCI65" s="291"/>
      <c r="BCJ65" s="291"/>
      <c r="BCK65" s="291"/>
      <c r="BCL65" s="291"/>
      <c r="BCM65" s="291"/>
      <c r="BCN65" s="291"/>
      <c r="BCO65" s="291"/>
      <c r="BCP65" s="291"/>
      <c r="BCQ65" s="291"/>
      <c r="BCR65" s="291"/>
      <c r="BCS65" s="291"/>
      <c r="BCT65" s="291"/>
      <c r="BCU65" s="291"/>
      <c r="BCV65" s="291"/>
      <c r="BCW65" s="291"/>
      <c r="BCX65" s="291"/>
      <c r="BCY65" s="291"/>
      <c r="BCZ65" s="291"/>
      <c r="BDA65" s="291"/>
      <c r="BDB65" s="291"/>
      <c r="BDC65" s="291"/>
      <c r="BDD65" s="291"/>
      <c r="BDE65" s="291"/>
      <c r="BDF65" s="291"/>
      <c r="BDG65" s="291"/>
      <c r="BDH65" s="291"/>
      <c r="BDI65" s="291"/>
      <c r="BDJ65" s="291"/>
      <c r="BDK65" s="291"/>
      <c r="BDL65" s="291"/>
      <c r="BDM65" s="291"/>
      <c r="BDN65" s="291"/>
      <c r="BDO65" s="291"/>
      <c r="BDP65" s="291"/>
      <c r="BDQ65" s="291"/>
      <c r="BDR65" s="291"/>
      <c r="BDS65" s="291"/>
      <c r="BDT65" s="291"/>
      <c r="BDU65" s="291"/>
      <c r="BDV65" s="291"/>
      <c r="BDW65" s="291"/>
      <c r="BDX65" s="291"/>
      <c r="BDY65" s="291"/>
      <c r="BDZ65" s="291"/>
      <c r="BEA65" s="291"/>
      <c r="BEB65" s="291"/>
      <c r="BEC65" s="291"/>
      <c r="BED65" s="291"/>
      <c r="BEE65" s="291"/>
      <c r="BEF65" s="291"/>
      <c r="BEG65" s="291"/>
      <c r="BEH65" s="291"/>
      <c r="BEI65" s="291"/>
      <c r="BEJ65" s="291"/>
      <c r="BEK65" s="291"/>
      <c r="BEL65" s="291"/>
      <c r="BEM65" s="291"/>
      <c r="BEN65" s="291"/>
      <c r="BEO65" s="291"/>
      <c r="BEP65" s="291"/>
      <c r="BEQ65" s="291"/>
      <c r="BER65" s="291"/>
      <c r="BES65" s="291"/>
      <c r="BET65" s="291"/>
      <c r="BEU65" s="291"/>
      <c r="BEV65" s="291"/>
      <c r="BEW65" s="291"/>
      <c r="BEX65" s="291"/>
      <c r="BEY65" s="291"/>
      <c r="BEZ65" s="291"/>
      <c r="BFA65" s="291"/>
      <c r="BFB65" s="291"/>
      <c r="BFC65" s="291"/>
      <c r="BFD65" s="291"/>
      <c r="BFE65" s="291"/>
      <c r="BFF65" s="291"/>
      <c r="BFG65" s="291"/>
      <c r="BFH65" s="291"/>
      <c r="BFI65" s="291"/>
      <c r="BFJ65" s="291"/>
      <c r="BFK65" s="291"/>
      <c r="BFL65" s="291"/>
      <c r="BFM65" s="291"/>
      <c r="BFN65" s="291"/>
      <c r="BFO65" s="291"/>
      <c r="BFP65" s="291"/>
      <c r="BFQ65" s="291"/>
      <c r="BFR65" s="291"/>
      <c r="BFS65" s="291"/>
      <c r="BFT65" s="291"/>
      <c r="BFU65" s="291"/>
      <c r="BFV65" s="291"/>
      <c r="BFW65" s="291"/>
      <c r="BFX65" s="291"/>
      <c r="BFY65" s="291"/>
      <c r="BFZ65" s="291"/>
      <c r="BGA65" s="291"/>
      <c r="BGB65" s="291"/>
      <c r="BGC65" s="291"/>
      <c r="BGD65" s="291"/>
      <c r="BGE65" s="291"/>
      <c r="BGF65" s="291"/>
      <c r="BGG65" s="291"/>
      <c r="BGH65" s="291"/>
      <c r="BGI65" s="291"/>
      <c r="BGJ65" s="291"/>
      <c r="BGK65" s="291"/>
      <c r="BGL65" s="291"/>
      <c r="BGM65" s="291"/>
      <c r="BGN65" s="291"/>
      <c r="BGO65" s="291"/>
      <c r="BGP65" s="291"/>
      <c r="BGQ65" s="291"/>
      <c r="BGR65" s="291"/>
      <c r="BGS65" s="291"/>
      <c r="BGT65" s="291"/>
      <c r="BGU65" s="291"/>
      <c r="BGV65" s="291"/>
      <c r="BGW65" s="291"/>
      <c r="BGX65" s="291"/>
      <c r="BGY65" s="291"/>
      <c r="BGZ65" s="291"/>
      <c r="BHA65" s="291"/>
      <c r="BHB65" s="291"/>
      <c r="BHC65" s="291"/>
      <c r="BHD65" s="291"/>
      <c r="BHE65" s="291"/>
      <c r="BHF65" s="291"/>
      <c r="BHG65" s="291"/>
      <c r="BHH65" s="291"/>
      <c r="BHI65" s="291"/>
      <c r="BHJ65" s="291"/>
      <c r="BHK65" s="291"/>
      <c r="BHL65" s="291"/>
      <c r="BHM65" s="291"/>
      <c r="BHN65" s="291"/>
      <c r="BHO65" s="291"/>
      <c r="BHP65" s="291"/>
      <c r="BHQ65" s="291"/>
      <c r="BHR65" s="291"/>
      <c r="BHS65" s="291"/>
      <c r="BHT65" s="291"/>
      <c r="BHU65" s="291"/>
      <c r="BHV65" s="291"/>
      <c r="BHW65" s="291"/>
      <c r="BHX65" s="291"/>
      <c r="BHY65" s="291"/>
      <c r="BHZ65" s="291"/>
      <c r="BIA65" s="291"/>
      <c r="BIB65" s="291"/>
      <c r="BIC65" s="291"/>
      <c r="BID65" s="291"/>
      <c r="BIE65" s="291"/>
      <c r="BIF65" s="291"/>
      <c r="BIG65" s="291"/>
      <c r="BIH65" s="291"/>
      <c r="BII65" s="291"/>
      <c r="BIJ65" s="291"/>
      <c r="BIK65" s="291"/>
      <c r="BIL65" s="291"/>
      <c r="BIM65" s="291"/>
      <c r="BIN65" s="291"/>
      <c r="BIO65" s="291"/>
      <c r="BIP65" s="291"/>
      <c r="BIQ65" s="291"/>
      <c r="BIR65" s="291"/>
      <c r="BIS65" s="291"/>
      <c r="BIT65" s="291"/>
      <c r="BIU65" s="291"/>
      <c r="BIV65" s="291"/>
      <c r="BIW65" s="291"/>
      <c r="BIX65" s="291"/>
      <c r="BIY65" s="291"/>
      <c r="BIZ65" s="291"/>
      <c r="BJA65" s="291"/>
      <c r="BJB65" s="291"/>
      <c r="BJC65" s="291"/>
      <c r="BJD65" s="291"/>
      <c r="BJE65" s="291"/>
      <c r="BJF65" s="291"/>
      <c r="BJG65" s="291"/>
      <c r="BJH65" s="291"/>
      <c r="BJI65" s="291"/>
      <c r="BJJ65" s="291"/>
      <c r="BJK65" s="291"/>
      <c r="BJL65" s="291"/>
      <c r="BJM65" s="291"/>
      <c r="BJN65" s="291"/>
      <c r="BJO65" s="291"/>
      <c r="BJP65" s="291"/>
      <c r="BJQ65" s="291"/>
      <c r="BJR65" s="291"/>
      <c r="BJS65" s="291"/>
      <c r="BJT65" s="291"/>
      <c r="BJU65" s="291"/>
      <c r="BJV65" s="291"/>
      <c r="BJW65" s="291"/>
      <c r="BJX65" s="291"/>
      <c r="BJY65" s="291"/>
      <c r="BJZ65" s="291"/>
      <c r="BKA65" s="291"/>
      <c r="BKB65" s="291"/>
      <c r="BKC65" s="291"/>
      <c r="BKD65" s="291"/>
      <c r="BKE65" s="291"/>
      <c r="BKF65" s="291"/>
      <c r="BKG65" s="291"/>
      <c r="BKH65" s="291"/>
      <c r="BKI65" s="291"/>
      <c r="BKJ65" s="291"/>
      <c r="BKK65" s="291"/>
      <c r="BKL65" s="291"/>
      <c r="BKM65" s="291"/>
      <c r="BKN65" s="291"/>
      <c r="BKO65" s="291"/>
      <c r="BKP65" s="291"/>
      <c r="BKQ65" s="291"/>
      <c r="BKR65" s="291"/>
      <c r="BKS65" s="291"/>
      <c r="BKT65" s="291"/>
      <c r="BKU65" s="291"/>
      <c r="BKV65" s="291"/>
      <c r="BKW65" s="291"/>
      <c r="BKX65" s="291"/>
      <c r="BKY65" s="291"/>
      <c r="BKZ65" s="291"/>
      <c r="BLA65" s="291"/>
      <c r="BLB65" s="291"/>
      <c r="BLC65" s="291"/>
      <c r="BLD65" s="291"/>
      <c r="BLE65" s="291"/>
      <c r="BLF65" s="291"/>
      <c r="BLG65" s="291"/>
      <c r="BLH65" s="291"/>
      <c r="BLI65" s="291"/>
      <c r="BLJ65" s="291"/>
      <c r="BLK65" s="291"/>
      <c r="BLL65" s="291"/>
      <c r="BLM65" s="291"/>
      <c r="BLN65" s="291"/>
      <c r="BLO65" s="291"/>
      <c r="BLP65" s="291"/>
      <c r="BLQ65" s="291"/>
      <c r="BLR65" s="291"/>
      <c r="BLS65" s="291"/>
      <c r="BLT65" s="291"/>
      <c r="BLU65" s="291"/>
      <c r="BLV65" s="291"/>
      <c r="BLW65" s="291"/>
      <c r="BLX65" s="291"/>
      <c r="BLY65" s="291"/>
      <c r="BLZ65" s="291"/>
      <c r="BMA65" s="291"/>
      <c r="BMB65" s="291"/>
      <c r="BMC65" s="291"/>
      <c r="BMD65" s="291"/>
      <c r="BME65" s="291"/>
      <c r="BMF65" s="291"/>
      <c r="BMG65" s="291"/>
      <c r="BMH65" s="291"/>
      <c r="BMI65" s="291"/>
      <c r="BMJ65" s="291"/>
      <c r="BMK65" s="291"/>
      <c r="BML65" s="291"/>
      <c r="BMM65" s="291"/>
      <c r="BMN65" s="291"/>
      <c r="BMO65" s="291"/>
      <c r="BMP65" s="291"/>
      <c r="BMQ65" s="291"/>
      <c r="BMR65" s="291"/>
      <c r="BMS65" s="291"/>
      <c r="BMT65" s="291"/>
      <c r="BMU65" s="291"/>
      <c r="BMV65" s="291"/>
      <c r="BMW65" s="291"/>
      <c r="BMX65" s="291"/>
      <c r="BMY65" s="291"/>
      <c r="BMZ65" s="291"/>
      <c r="BNA65" s="291"/>
      <c r="BNB65" s="291"/>
      <c r="BNC65" s="291"/>
      <c r="BND65" s="291"/>
      <c r="BNE65" s="291"/>
      <c r="BNF65" s="291"/>
      <c r="BNG65" s="291"/>
      <c r="BNH65" s="291"/>
      <c r="BNI65" s="291"/>
      <c r="BNJ65" s="291"/>
      <c r="BNK65" s="291"/>
      <c r="BNL65" s="291"/>
      <c r="BNM65" s="291"/>
      <c r="BNN65" s="291"/>
      <c r="BNO65" s="291"/>
      <c r="BNP65" s="291"/>
      <c r="BNQ65" s="291"/>
      <c r="BNR65" s="291"/>
      <c r="BNS65" s="291"/>
      <c r="BNT65" s="291"/>
      <c r="BNU65" s="291"/>
      <c r="BNV65" s="291"/>
      <c r="BNW65" s="291"/>
      <c r="BNX65" s="291"/>
      <c r="BNY65" s="291"/>
      <c r="BNZ65" s="291"/>
      <c r="BOA65" s="291"/>
      <c r="BOB65" s="291"/>
      <c r="BOC65" s="291"/>
      <c r="BOD65" s="291"/>
      <c r="BOE65" s="291"/>
      <c r="BOF65" s="291"/>
      <c r="BOG65" s="291"/>
      <c r="BOH65" s="291"/>
      <c r="BOI65" s="291"/>
      <c r="BOJ65" s="291"/>
      <c r="BOK65" s="291"/>
      <c r="BOL65" s="291"/>
      <c r="BOM65" s="291"/>
      <c r="BON65" s="291"/>
      <c r="BOO65" s="291"/>
      <c r="BOP65" s="291"/>
      <c r="BOQ65" s="291"/>
      <c r="BOR65" s="291"/>
      <c r="BOS65" s="291"/>
      <c r="BOT65" s="291"/>
      <c r="BOU65" s="291"/>
      <c r="BOV65" s="291"/>
      <c r="BOW65" s="291"/>
      <c r="BOX65" s="291"/>
      <c r="BOY65" s="291"/>
      <c r="BOZ65" s="291"/>
      <c r="BPA65" s="291"/>
      <c r="BPB65" s="291"/>
      <c r="BPC65" s="291"/>
      <c r="BPD65" s="291"/>
      <c r="BPE65" s="291"/>
      <c r="BPF65" s="291"/>
      <c r="BPG65" s="291"/>
      <c r="BPH65" s="291"/>
      <c r="BPI65" s="291"/>
      <c r="BPJ65" s="291"/>
      <c r="BPK65" s="291"/>
      <c r="BPL65" s="291"/>
      <c r="BPM65" s="291"/>
      <c r="BPN65" s="291"/>
      <c r="BPO65" s="291"/>
      <c r="BPP65" s="291"/>
      <c r="BPQ65" s="291"/>
      <c r="BPR65" s="291"/>
      <c r="BPS65" s="291"/>
      <c r="BPT65" s="291"/>
      <c r="BPU65" s="291"/>
      <c r="BPV65" s="291"/>
      <c r="BPW65" s="291"/>
      <c r="BPX65" s="291"/>
      <c r="BPY65" s="291"/>
      <c r="BPZ65" s="291"/>
      <c r="BQA65" s="291"/>
      <c r="BQB65" s="291"/>
      <c r="BQC65" s="291"/>
      <c r="BQD65" s="291"/>
      <c r="BQE65" s="291"/>
      <c r="BQF65" s="291"/>
      <c r="BQG65" s="291"/>
      <c r="BQH65" s="291"/>
      <c r="BQI65" s="291"/>
      <c r="BQJ65" s="291"/>
      <c r="BQK65" s="291"/>
      <c r="BQL65" s="291"/>
      <c r="BQM65" s="291"/>
      <c r="BQN65" s="291"/>
      <c r="BQO65" s="291"/>
      <c r="BQP65" s="291"/>
      <c r="BQQ65" s="291"/>
      <c r="BQR65" s="291"/>
      <c r="BQS65" s="291"/>
      <c r="BQT65" s="291"/>
      <c r="BQU65" s="291"/>
      <c r="BQV65" s="291"/>
      <c r="BQW65" s="291"/>
      <c r="BQX65" s="291"/>
      <c r="BQY65" s="291"/>
      <c r="BQZ65" s="291"/>
      <c r="BRA65" s="291"/>
      <c r="BRB65" s="291"/>
      <c r="BRC65" s="291"/>
      <c r="BRD65" s="291"/>
      <c r="BRE65" s="291"/>
      <c r="BRF65" s="291"/>
      <c r="BRG65" s="291"/>
      <c r="BRH65" s="291"/>
      <c r="BRI65" s="291"/>
      <c r="BRJ65" s="291"/>
      <c r="BRK65" s="291"/>
      <c r="BRL65" s="291"/>
      <c r="BRM65" s="291"/>
      <c r="BRN65" s="291"/>
      <c r="BRO65" s="291"/>
      <c r="BRP65" s="291"/>
      <c r="BRQ65" s="291"/>
      <c r="BRR65" s="291"/>
      <c r="BRS65" s="291"/>
      <c r="BRT65" s="291"/>
      <c r="BRU65" s="291"/>
      <c r="BRV65" s="291"/>
      <c r="BRW65" s="291"/>
      <c r="BRX65" s="291"/>
      <c r="BRY65" s="291"/>
      <c r="BRZ65" s="291"/>
      <c r="BSA65" s="291"/>
      <c r="BSB65" s="291"/>
      <c r="BSC65" s="291"/>
      <c r="BSD65" s="291"/>
      <c r="BSE65" s="291"/>
      <c r="BSF65" s="291"/>
      <c r="BSG65" s="291"/>
      <c r="BSH65" s="291"/>
      <c r="BSI65" s="291"/>
      <c r="BSJ65" s="291"/>
      <c r="BSK65" s="291"/>
      <c r="BSL65" s="291"/>
      <c r="BSM65" s="291"/>
      <c r="BSN65" s="291"/>
      <c r="BSO65" s="291"/>
      <c r="BSP65" s="291"/>
      <c r="BSQ65" s="291"/>
      <c r="BSR65" s="291"/>
      <c r="BSS65" s="291"/>
      <c r="BST65" s="291"/>
      <c r="BSU65" s="291"/>
      <c r="BSV65" s="291"/>
      <c r="BSW65" s="291"/>
      <c r="BSX65" s="291"/>
      <c r="BSY65" s="291"/>
      <c r="BSZ65" s="291"/>
      <c r="BTA65" s="291"/>
      <c r="BTB65" s="291"/>
      <c r="BTC65" s="291"/>
      <c r="BTD65" s="291"/>
      <c r="BTE65" s="291"/>
      <c r="BTF65" s="291"/>
      <c r="BTG65" s="291"/>
      <c r="BTH65" s="291"/>
      <c r="BTI65" s="291"/>
      <c r="BTJ65" s="291"/>
      <c r="BTK65" s="291"/>
      <c r="BTL65" s="291"/>
      <c r="BTM65" s="291"/>
      <c r="BTN65" s="291"/>
      <c r="BTO65" s="291"/>
      <c r="BTP65" s="291"/>
      <c r="BTQ65" s="291"/>
      <c r="BTR65" s="291"/>
      <c r="BTS65" s="291"/>
      <c r="BTT65" s="291"/>
      <c r="BTU65" s="291"/>
      <c r="BTV65" s="291"/>
      <c r="BTW65" s="291"/>
      <c r="BTX65" s="291"/>
      <c r="BTY65" s="291"/>
      <c r="BTZ65" s="291"/>
      <c r="BUA65" s="291"/>
      <c r="BUB65" s="291"/>
      <c r="BUC65" s="291"/>
      <c r="BUD65" s="291"/>
      <c r="BUE65" s="291"/>
      <c r="BUF65" s="291"/>
      <c r="BUG65" s="291"/>
      <c r="BUH65" s="291"/>
      <c r="BUI65" s="291"/>
      <c r="BUJ65" s="291"/>
      <c r="BUK65" s="291"/>
      <c r="BUL65" s="291"/>
      <c r="BUM65" s="291"/>
      <c r="BUN65" s="291"/>
      <c r="BUO65" s="291"/>
      <c r="BUP65" s="291"/>
      <c r="BUQ65" s="291"/>
      <c r="BUR65" s="291"/>
      <c r="BUS65" s="291"/>
      <c r="BUT65" s="291"/>
      <c r="BUU65" s="291"/>
      <c r="BUV65" s="291"/>
      <c r="BUW65" s="291"/>
      <c r="BUX65" s="291"/>
      <c r="BUY65" s="291"/>
      <c r="BUZ65" s="291"/>
      <c r="BVA65" s="291"/>
      <c r="BVB65" s="291"/>
      <c r="BVC65" s="291"/>
      <c r="BVD65" s="291"/>
      <c r="BVE65" s="291"/>
      <c r="BVF65" s="291"/>
      <c r="BVG65" s="291"/>
      <c r="BVH65" s="291"/>
      <c r="BVI65" s="291"/>
      <c r="BVJ65" s="291"/>
      <c r="BVK65" s="291"/>
      <c r="BVL65" s="291"/>
      <c r="BVM65" s="291"/>
      <c r="BVN65" s="291"/>
      <c r="BVO65" s="291"/>
      <c r="BVP65" s="291"/>
      <c r="BVQ65" s="291"/>
      <c r="BVR65" s="291"/>
      <c r="BVS65" s="291"/>
      <c r="BVT65" s="291"/>
      <c r="BVU65" s="291"/>
      <c r="BVV65" s="291"/>
      <c r="BVW65" s="291"/>
      <c r="BVX65" s="291"/>
      <c r="BVY65" s="291"/>
      <c r="BVZ65" s="291"/>
      <c r="BWA65" s="291"/>
      <c r="BWB65" s="291"/>
      <c r="BWC65" s="291"/>
      <c r="BWD65" s="291"/>
      <c r="BWE65" s="291"/>
      <c r="BWF65" s="291"/>
      <c r="BWG65" s="291"/>
      <c r="BWH65" s="291"/>
      <c r="BWI65" s="291"/>
      <c r="BWJ65" s="291"/>
      <c r="BWK65" s="291"/>
      <c r="BWL65" s="291"/>
      <c r="BWM65" s="291"/>
      <c r="BWN65" s="291"/>
      <c r="BWO65" s="291"/>
      <c r="BWP65" s="291"/>
      <c r="BWQ65" s="291"/>
      <c r="BWR65" s="291"/>
      <c r="BWS65" s="291"/>
      <c r="BWT65" s="291"/>
      <c r="BWU65" s="291"/>
      <c r="BWV65" s="291"/>
      <c r="BWW65" s="291"/>
      <c r="BWX65" s="291"/>
      <c r="BWY65" s="291"/>
      <c r="BWZ65" s="291"/>
      <c r="BXA65" s="291"/>
      <c r="BXB65" s="291"/>
      <c r="BXC65" s="291"/>
      <c r="BXD65" s="291"/>
      <c r="BXE65" s="291"/>
      <c r="BXF65" s="291"/>
      <c r="BXG65" s="291"/>
      <c r="BXH65" s="291"/>
      <c r="BXI65" s="291"/>
      <c r="BXJ65" s="291"/>
      <c r="BXK65" s="291"/>
      <c r="BXL65" s="291"/>
      <c r="BXM65" s="291"/>
      <c r="BXN65" s="291"/>
      <c r="BXO65" s="291"/>
      <c r="BXP65" s="291"/>
      <c r="BXQ65" s="291"/>
      <c r="BXR65" s="291"/>
      <c r="BXS65" s="291"/>
      <c r="BXT65" s="291"/>
      <c r="BXU65" s="291"/>
      <c r="BXV65" s="291"/>
      <c r="BXW65" s="291"/>
      <c r="BXX65" s="291"/>
      <c r="BXY65" s="291"/>
      <c r="BXZ65" s="291"/>
      <c r="BYA65" s="291"/>
      <c r="BYB65" s="291"/>
      <c r="BYC65" s="291"/>
      <c r="BYD65" s="291"/>
      <c r="BYE65" s="291"/>
      <c r="BYF65" s="291"/>
      <c r="BYG65" s="291"/>
      <c r="BYH65" s="291"/>
      <c r="BYI65" s="291"/>
      <c r="BYJ65" s="291"/>
      <c r="BYK65" s="291"/>
      <c r="BYL65" s="291"/>
      <c r="BYM65" s="291"/>
      <c r="BYN65" s="291"/>
      <c r="BYO65" s="291"/>
      <c r="BYP65" s="291"/>
      <c r="BYQ65" s="291"/>
      <c r="BYR65" s="291"/>
      <c r="BYS65" s="291"/>
      <c r="BYT65" s="291"/>
      <c r="BYU65" s="291"/>
      <c r="BYV65" s="291"/>
      <c r="BYW65" s="291"/>
      <c r="BYX65" s="291"/>
      <c r="BYY65" s="291"/>
      <c r="BYZ65" s="291"/>
      <c r="BZA65" s="291"/>
      <c r="BZB65" s="291"/>
      <c r="BZC65" s="291"/>
      <c r="BZD65" s="291"/>
      <c r="BZE65" s="291"/>
      <c r="BZF65" s="291"/>
      <c r="BZG65" s="291"/>
      <c r="BZH65" s="291"/>
      <c r="BZI65" s="291"/>
      <c r="BZJ65" s="291"/>
      <c r="BZK65" s="291"/>
      <c r="BZL65" s="291"/>
      <c r="BZM65" s="291"/>
      <c r="BZN65" s="291"/>
      <c r="BZO65" s="291"/>
      <c r="BZP65" s="291"/>
      <c r="BZQ65" s="291"/>
      <c r="BZR65" s="291"/>
      <c r="BZS65" s="291"/>
      <c r="BZT65" s="291"/>
      <c r="BZU65" s="291"/>
      <c r="BZV65" s="291"/>
      <c r="BZW65" s="291"/>
      <c r="BZX65" s="291"/>
      <c r="BZY65" s="291"/>
      <c r="BZZ65" s="291"/>
      <c r="CAA65" s="291"/>
      <c r="CAB65" s="291"/>
      <c r="CAC65" s="291"/>
      <c r="CAD65" s="291"/>
      <c r="CAE65" s="291"/>
      <c r="CAF65" s="291"/>
      <c r="CAG65" s="291"/>
      <c r="CAH65" s="291"/>
      <c r="CAI65" s="291"/>
      <c r="CAJ65" s="291"/>
      <c r="CAK65" s="291"/>
      <c r="CAL65" s="291"/>
      <c r="CAM65" s="291"/>
      <c r="CAN65" s="291"/>
      <c r="CAO65" s="291"/>
      <c r="CAP65" s="291"/>
      <c r="CAQ65" s="291"/>
      <c r="CAR65" s="291"/>
      <c r="CAS65" s="291"/>
      <c r="CAT65" s="291"/>
      <c r="CAU65" s="291"/>
      <c r="CAV65" s="291"/>
      <c r="CAW65" s="291"/>
      <c r="CAX65" s="291"/>
      <c r="CAY65" s="291"/>
      <c r="CAZ65" s="291"/>
      <c r="CBA65" s="291"/>
      <c r="CBB65" s="291"/>
      <c r="CBC65" s="291"/>
      <c r="CBD65" s="291"/>
      <c r="CBE65" s="291"/>
      <c r="CBF65" s="291"/>
      <c r="CBG65" s="291"/>
      <c r="CBH65" s="291"/>
      <c r="CBI65" s="291"/>
      <c r="CBJ65" s="291"/>
      <c r="CBK65" s="291"/>
      <c r="CBL65" s="291"/>
      <c r="CBM65" s="291"/>
      <c r="CBN65" s="291"/>
      <c r="CBO65" s="291"/>
      <c r="CBP65" s="291"/>
      <c r="CBQ65" s="291"/>
      <c r="CBR65" s="291"/>
      <c r="CBS65" s="291"/>
      <c r="CBT65" s="291"/>
      <c r="CBU65" s="291"/>
      <c r="CBV65" s="291"/>
      <c r="CBW65" s="291"/>
      <c r="CBX65" s="291"/>
      <c r="CBY65" s="291"/>
      <c r="CBZ65" s="291"/>
      <c r="CCA65" s="291"/>
      <c r="CCB65" s="291"/>
      <c r="CCC65" s="291"/>
      <c r="CCD65" s="291"/>
      <c r="CCE65" s="291"/>
      <c r="CCF65" s="291"/>
      <c r="CCG65" s="291"/>
      <c r="CCH65" s="291"/>
      <c r="CCI65" s="291"/>
      <c r="CCJ65" s="291"/>
      <c r="CCK65" s="291"/>
      <c r="CCL65" s="291"/>
      <c r="CCM65" s="291"/>
      <c r="CCN65" s="291"/>
      <c r="CCO65" s="291"/>
      <c r="CCP65" s="291"/>
      <c r="CCQ65" s="291"/>
      <c r="CCR65" s="291"/>
      <c r="CCS65" s="291"/>
      <c r="CCT65" s="291"/>
      <c r="CCU65" s="291"/>
      <c r="CCV65" s="291"/>
      <c r="CCW65" s="291"/>
      <c r="CCX65" s="291"/>
      <c r="CCY65" s="291"/>
      <c r="CCZ65" s="291"/>
      <c r="CDA65" s="291"/>
      <c r="CDB65" s="291"/>
      <c r="CDC65" s="291"/>
      <c r="CDD65" s="291"/>
      <c r="CDE65" s="291"/>
      <c r="CDF65" s="291"/>
      <c r="CDG65" s="291"/>
      <c r="CDH65" s="291"/>
      <c r="CDI65" s="291"/>
      <c r="CDJ65" s="291"/>
      <c r="CDK65" s="291"/>
      <c r="CDL65" s="291"/>
      <c r="CDM65" s="291"/>
      <c r="CDN65" s="291"/>
      <c r="CDO65" s="291"/>
      <c r="CDP65" s="291"/>
      <c r="CDQ65" s="291"/>
      <c r="CDR65" s="291"/>
      <c r="CDS65" s="291"/>
      <c r="CDT65" s="291"/>
      <c r="CDU65" s="291"/>
      <c r="CDV65" s="291"/>
      <c r="CDW65" s="291"/>
      <c r="CDX65" s="291"/>
      <c r="CDY65" s="291"/>
      <c r="CDZ65" s="291"/>
      <c r="CEA65" s="291"/>
      <c r="CEB65" s="291"/>
      <c r="CEC65" s="291"/>
      <c r="CED65" s="291"/>
      <c r="CEE65" s="291"/>
      <c r="CEF65" s="291"/>
      <c r="CEG65" s="291"/>
      <c r="CEH65" s="291"/>
      <c r="CEI65" s="291"/>
      <c r="CEJ65" s="291"/>
      <c r="CEK65" s="291"/>
      <c r="CEL65" s="291"/>
      <c r="CEM65" s="291"/>
      <c r="CEN65" s="291"/>
      <c r="CEO65" s="291"/>
      <c r="CEP65" s="291"/>
      <c r="CEQ65" s="291"/>
      <c r="CER65" s="291"/>
      <c r="CES65" s="291"/>
      <c r="CET65" s="291"/>
      <c r="CEU65" s="291"/>
      <c r="CEV65" s="291"/>
      <c r="CEW65" s="291"/>
      <c r="CEX65" s="291"/>
      <c r="CEY65" s="291"/>
      <c r="CEZ65" s="291"/>
      <c r="CFA65" s="291"/>
      <c r="CFB65" s="291"/>
      <c r="CFC65" s="291"/>
      <c r="CFD65" s="291"/>
      <c r="CFE65" s="291"/>
      <c r="CFF65" s="291"/>
      <c r="CFG65" s="291"/>
      <c r="CFH65" s="291"/>
      <c r="CFI65" s="291"/>
      <c r="CFJ65" s="291"/>
      <c r="CFK65" s="291"/>
      <c r="CFL65" s="291"/>
      <c r="CFM65" s="291"/>
      <c r="CFN65" s="291"/>
      <c r="CFO65" s="291"/>
      <c r="CFP65" s="291"/>
      <c r="CFQ65" s="291"/>
      <c r="CFR65" s="291"/>
      <c r="CFS65" s="291"/>
      <c r="CFT65" s="291"/>
      <c r="CFU65" s="291"/>
      <c r="CFV65" s="291"/>
      <c r="CFW65" s="291"/>
      <c r="CFX65" s="291"/>
      <c r="CFY65" s="291"/>
      <c r="CFZ65" s="291"/>
      <c r="CGA65" s="291"/>
      <c r="CGB65" s="291"/>
      <c r="CGC65" s="291"/>
      <c r="CGD65" s="291"/>
      <c r="CGE65" s="291"/>
      <c r="CGF65" s="291"/>
      <c r="CGG65" s="291"/>
      <c r="CGH65" s="291"/>
      <c r="CGI65" s="291"/>
      <c r="CGJ65" s="291"/>
      <c r="CGK65" s="291"/>
      <c r="CGL65" s="291"/>
      <c r="CGM65" s="291"/>
      <c r="CGN65" s="291"/>
      <c r="CGO65" s="291"/>
      <c r="CGP65" s="291"/>
      <c r="CGQ65" s="291"/>
      <c r="CGR65" s="291"/>
      <c r="CGS65" s="291"/>
      <c r="CGT65" s="291"/>
      <c r="CGU65" s="291"/>
      <c r="CGV65" s="291"/>
      <c r="CGW65" s="291"/>
      <c r="CGX65" s="291"/>
      <c r="CGY65" s="291"/>
      <c r="CGZ65" s="291"/>
      <c r="CHA65" s="291"/>
      <c r="CHB65" s="291"/>
      <c r="CHC65" s="291"/>
      <c r="CHD65" s="291"/>
      <c r="CHE65" s="291"/>
      <c r="CHF65" s="291"/>
      <c r="CHG65" s="291"/>
      <c r="CHH65" s="291"/>
      <c r="CHI65" s="291"/>
      <c r="CHJ65" s="291"/>
      <c r="CHK65" s="291"/>
      <c r="CHL65" s="291"/>
      <c r="CHM65" s="291"/>
      <c r="CHN65" s="291"/>
      <c r="CHO65" s="291"/>
      <c r="CHP65" s="291"/>
      <c r="CHQ65" s="291"/>
      <c r="CHR65" s="291"/>
      <c r="CHS65" s="291"/>
      <c r="CHT65" s="291"/>
      <c r="CHU65" s="291"/>
      <c r="CHV65" s="291"/>
      <c r="CHW65" s="291"/>
      <c r="CHX65" s="291"/>
      <c r="CHY65" s="291"/>
      <c r="CHZ65" s="291"/>
      <c r="CIA65" s="291"/>
      <c r="CIB65" s="291"/>
      <c r="CIC65" s="291"/>
      <c r="CID65" s="291"/>
      <c r="CIE65" s="291"/>
      <c r="CIF65" s="291"/>
      <c r="CIG65" s="291"/>
      <c r="CIH65" s="291"/>
      <c r="CII65" s="291"/>
      <c r="CIJ65" s="291"/>
      <c r="CIK65" s="291"/>
      <c r="CIL65" s="291"/>
      <c r="CIM65" s="291"/>
      <c r="CIN65" s="291"/>
      <c r="CIO65" s="291"/>
      <c r="CIP65" s="291"/>
      <c r="CIQ65" s="291"/>
      <c r="CIR65" s="291"/>
      <c r="CIS65" s="291"/>
      <c r="CIT65" s="291"/>
      <c r="CIU65" s="291"/>
      <c r="CIV65" s="291"/>
      <c r="CIW65" s="291"/>
      <c r="CIX65" s="291"/>
      <c r="CIY65" s="291"/>
      <c r="CIZ65" s="291"/>
      <c r="CJA65" s="291"/>
      <c r="CJB65" s="291"/>
      <c r="CJC65" s="291"/>
      <c r="CJD65" s="291"/>
      <c r="CJE65" s="291"/>
      <c r="CJF65" s="291"/>
      <c r="CJG65" s="291"/>
      <c r="CJH65" s="291"/>
      <c r="CJI65" s="291"/>
      <c r="CJJ65" s="291"/>
      <c r="CJK65" s="291"/>
      <c r="CJL65" s="291"/>
      <c r="CJM65" s="291"/>
      <c r="CJN65" s="291"/>
      <c r="CJO65" s="291"/>
      <c r="CJP65" s="291"/>
      <c r="CJQ65" s="291"/>
      <c r="CJR65" s="291"/>
      <c r="CJS65" s="291"/>
      <c r="CJT65" s="291"/>
      <c r="CJU65" s="291"/>
      <c r="CJV65" s="291"/>
      <c r="CJW65" s="291"/>
      <c r="CJX65" s="291"/>
      <c r="CJY65" s="291"/>
      <c r="CJZ65" s="291"/>
      <c r="CKA65" s="291"/>
      <c r="CKB65" s="291"/>
      <c r="CKC65" s="291"/>
      <c r="CKD65" s="291"/>
      <c r="CKE65" s="291"/>
      <c r="CKF65" s="291"/>
      <c r="CKG65" s="291"/>
      <c r="CKH65" s="291"/>
      <c r="CKI65" s="291"/>
      <c r="CKJ65" s="291"/>
      <c r="CKK65" s="291"/>
      <c r="CKL65" s="291"/>
      <c r="CKM65" s="291"/>
      <c r="CKN65" s="291"/>
      <c r="CKO65" s="291"/>
      <c r="CKP65" s="291"/>
      <c r="CKQ65" s="291"/>
      <c r="CKR65" s="291"/>
      <c r="CKS65" s="291"/>
      <c r="CKT65" s="291"/>
      <c r="CKU65" s="291"/>
      <c r="CKV65" s="291"/>
      <c r="CKW65" s="291"/>
      <c r="CKX65" s="291"/>
      <c r="CKY65" s="291"/>
      <c r="CKZ65" s="291"/>
      <c r="CLA65" s="291"/>
      <c r="CLB65" s="291"/>
      <c r="CLC65" s="291"/>
      <c r="CLD65" s="291"/>
      <c r="CLE65" s="291"/>
      <c r="CLF65" s="291"/>
      <c r="CLG65" s="291"/>
      <c r="CLH65" s="291"/>
      <c r="CLI65" s="291"/>
      <c r="CLJ65" s="291"/>
      <c r="CLK65" s="291"/>
      <c r="CLL65" s="291"/>
      <c r="CLM65" s="291"/>
      <c r="CLN65" s="291"/>
      <c r="CLO65" s="291"/>
      <c r="CLP65" s="291"/>
      <c r="CLQ65" s="291"/>
      <c r="CLR65" s="291"/>
      <c r="CLS65" s="291"/>
      <c r="CLT65" s="291"/>
      <c r="CLU65" s="291"/>
      <c r="CLV65" s="291"/>
      <c r="CLW65" s="291"/>
      <c r="CLX65" s="291"/>
      <c r="CLY65" s="291"/>
      <c r="CLZ65" s="291"/>
      <c r="CMA65" s="291"/>
      <c r="CMB65" s="291"/>
      <c r="CMC65" s="291"/>
      <c r="CMD65" s="291"/>
      <c r="CME65" s="291"/>
      <c r="CMF65" s="291"/>
      <c r="CMG65" s="291"/>
      <c r="CMH65" s="291"/>
      <c r="CMI65" s="291"/>
      <c r="CMJ65" s="291"/>
      <c r="CMK65" s="291"/>
      <c r="CML65" s="291"/>
      <c r="CMM65" s="291"/>
      <c r="CMN65" s="291"/>
      <c r="CMO65" s="291"/>
      <c r="CMP65" s="291"/>
      <c r="CMQ65" s="291"/>
      <c r="CMR65" s="291"/>
      <c r="CMS65" s="291"/>
      <c r="CMT65" s="291"/>
      <c r="CMU65" s="291"/>
      <c r="CMV65" s="291"/>
      <c r="CMW65" s="291"/>
      <c r="CMX65" s="291"/>
      <c r="CMY65" s="291"/>
      <c r="CMZ65" s="291"/>
      <c r="CNA65" s="291"/>
      <c r="CNB65" s="291"/>
      <c r="CNC65" s="291"/>
      <c r="CND65" s="291"/>
      <c r="CNE65" s="291"/>
      <c r="CNF65" s="291"/>
      <c r="CNG65" s="291"/>
      <c r="CNH65" s="291"/>
      <c r="CNI65" s="291"/>
      <c r="CNJ65" s="291"/>
      <c r="CNK65" s="291"/>
      <c r="CNL65" s="291"/>
      <c r="CNM65" s="291"/>
      <c r="CNN65" s="291"/>
      <c r="CNO65" s="291"/>
      <c r="CNP65" s="291"/>
      <c r="CNQ65" s="291"/>
      <c r="CNR65" s="291"/>
      <c r="CNS65" s="291"/>
      <c r="CNT65" s="291"/>
      <c r="CNU65" s="291"/>
      <c r="CNV65" s="291"/>
      <c r="CNW65" s="291"/>
      <c r="CNX65" s="291"/>
      <c r="CNY65" s="291"/>
      <c r="CNZ65" s="291"/>
      <c r="COA65" s="291"/>
      <c r="COB65" s="291"/>
      <c r="COC65" s="291"/>
      <c r="COD65" s="291"/>
      <c r="COE65" s="291"/>
      <c r="COF65" s="291"/>
      <c r="COG65" s="291"/>
      <c r="COH65" s="291"/>
      <c r="COI65" s="291"/>
      <c r="COJ65" s="291"/>
      <c r="COK65" s="291"/>
      <c r="COL65" s="291"/>
      <c r="COM65" s="291"/>
      <c r="CON65" s="291"/>
      <c r="COO65" s="291"/>
      <c r="COP65" s="291"/>
      <c r="COQ65" s="291"/>
      <c r="COR65" s="291"/>
      <c r="COS65" s="291"/>
      <c r="COT65" s="291"/>
      <c r="COU65" s="291"/>
      <c r="COV65" s="291"/>
      <c r="COW65" s="291"/>
      <c r="COX65" s="291"/>
      <c r="COY65" s="291"/>
      <c r="COZ65" s="291"/>
      <c r="CPA65" s="291"/>
      <c r="CPB65" s="291"/>
      <c r="CPC65" s="291"/>
      <c r="CPD65" s="291"/>
      <c r="CPE65" s="291"/>
      <c r="CPF65" s="291"/>
      <c r="CPG65" s="291"/>
      <c r="CPH65" s="291"/>
      <c r="CPI65" s="291"/>
      <c r="CPJ65" s="291"/>
      <c r="CPK65" s="291"/>
      <c r="CPL65" s="291"/>
      <c r="CPM65" s="291"/>
      <c r="CPN65" s="291"/>
      <c r="CPO65" s="291"/>
      <c r="CPP65" s="291"/>
      <c r="CPQ65" s="291"/>
      <c r="CPR65" s="291"/>
      <c r="CPS65" s="291"/>
      <c r="CPT65" s="291"/>
      <c r="CPU65" s="291"/>
      <c r="CPV65" s="291"/>
      <c r="CPW65" s="291"/>
      <c r="CPX65" s="291"/>
      <c r="CPY65" s="291"/>
      <c r="CPZ65" s="291"/>
      <c r="CQA65" s="291"/>
      <c r="CQB65" s="291"/>
      <c r="CQC65" s="291"/>
      <c r="CQD65" s="291"/>
      <c r="CQE65" s="291"/>
      <c r="CQF65" s="291"/>
      <c r="CQG65" s="291"/>
      <c r="CQH65" s="291"/>
      <c r="CQI65" s="291"/>
      <c r="CQJ65" s="291"/>
      <c r="CQK65" s="291"/>
      <c r="CQL65" s="291"/>
      <c r="CQM65" s="291"/>
      <c r="CQN65" s="291"/>
      <c r="CQO65" s="291"/>
      <c r="CQP65" s="291"/>
      <c r="CQQ65" s="291"/>
      <c r="CQR65" s="291"/>
      <c r="CQS65" s="291"/>
      <c r="CQT65" s="291"/>
      <c r="CQU65" s="291"/>
      <c r="CQV65" s="291"/>
      <c r="CQW65" s="291"/>
      <c r="CQX65" s="291"/>
      <c r="CQY65" s="291"/>
      <c r="CQZ65" s="291"/>
      <c r="CRA65" s="291"/>
      <c r="CRB65" s="291"/>
      <c r="CRC65" s="291"/>
      <c r="CRD65" s="291"/>
      <c r="CRE65" s="291"/>
      <c r="CRF65" s="291"/>
      <c r="CRG65" s="291"/>
      <c r="CRH65" s="291"/>
      <c r="CRI65" s="291"/>
      <c r="CRJ65" s="291"/>
      <c r="CRK65" s="291"/>
      <c r="CRL65" s="291"/>
      <c r="CRM65" s="291"/>
      <c r="CRN65" s="291"/>
      <c r="CRO65" s="291"/>
      <c r="CRP65" s="291"/>
      <c r="CRQ65" s="291"/>
      <c r="CRR65" s="291"/>
      <c r="CRS65" s="291"/>
      <c r="CRT65" s="291"/>
      <c r="CRU65" s="291"/>
      <c r="CRV65" s="291"/>
      <c r="CRW65" s="291"/>
      <c r="CRX65" s="291"/>
      <c r="CRY65" s="291"/>
      <c r="CRZ65" s="291"/>
      <c r="CSA65" s="291"/>
      <c r="CSB65" s="291"/>
      <c r="CSC65" s="291"/>
      <c r="CSD65" s="291"/>
      <c r="CSE65" s="291"/>
      <c r="CSF65" s="291"/>
      <c r="CSG65" s="291"/>
      <c r="CSH65" s="291"/>
      <c r="CSI65" s="291"/>
      <c r="CSJ65" s="291"/>
      <c r="CSK65" s="291"/>
      <c r="CSL65" s="291"/>
      <c r="CSM65" s="291"/>
      <c r="CSN65" s="291"/>
      <c r="CSO65" s="291"/>
      <c r="CSP65" s="291"/>
      <c r="CSQ65" s="291"/>
      <c r="CSR65" s="291"/>
      <c r="CSS65" s="291"/>
      <c r="CST65" s="291"/>
      <c r="CSU65" s="291"/>
      <c r="CSV65" s="291"/>
      <c r="CSW65" s="291"/>
      <c r="CSX65" s="291"/>
      <c r="CSY65" s="291"/>
      <c r="CSZ65" s="291"/>
      <c r="CTA65" s="291"/>
      <c r="CTB65" s="291"/>
      <c r="CTC65" s="291"/>
      <c r="CTD65" s="291"/>
      <c r="CTE65" s="291"/>
      <c r="CTF65" s="291"/>
      <c r="CTG65" s="291"/>
      <c r="CTH65" s="291"/>
      <c r="CTI65" s="291"/>
      <c r="CTJ65" s="291"/>
      <c r="CTK65" s="291"/>
      <c r="CTL65" s="291"/>
      <c r="CTM65" s="291"/>
      <c r="CTN65" s="291"/>
      <c r="CTO65" s="291"/>
      <c r="CTP65" s="291"/>
      <c r="CTQ65" s="291"/>
      <c r="CTR65" s="291"/>
      <c r="CTS65" s="291"/>
      <c r="CTT65" s="291"/>
      <c r="CTU65" s="291"/>
      <c r="CTV65" s="291"/>
      <c r="CTW65" s="291"/>
      <c r="CTX65" s="291"/>
      <c r="CTY65" s="291"/>
      <c r="CTZ65" s="291"/>
      <c r="CUA65" s="291"/>
      <c r="CUB65" s="291"/>
      <c r="CUC65" s="291"/>
      <c r="CUD65" s="291"/>
      <c r="CUE65" s="291"/>
      <c r="CUF65" s="291"/>
      <c r="CUG65" s="291"/>
      <c r="CUH65" s="291"/>
      <c r="CUI65" s="291"/>
      <c r="CUJ65" s="291"/>
      <c r="CUK65" s="291"/>
      <c r="CUL65" s="291"/>
      <c r="CUM65" s="291"/>
      <c r="CUN65" s="291"/>
      <c r="CUO65" s="291"/>
      <c r="CUP65" s="291"/>
      <c r="CUQ65" s="291"/>
      <c r="CUR65" s="291"/>
      <c r="CUS65" s="291"/>
      <c r="CUT65" s="291"/>
      <c r="CUU65" s="291"/>
      <c r="CUV65" s="291"/>
      <c r="CUW65" s="291"/>
      <c r="CUX65" s="291"/>
      <c r="CUY65" s="291"/>
      <c r="CUZ65" s="291"/>
      <c r="CVA65" s="291"/>
      <c r="CVB65" s="291"/>
      <c r="CVC65" s="291"/>
      <c r="CVD65" s="291"/>
      <c r="CVE65" s="291"/>
      <c r="CVF65" s="291"/>
      <c r="CVG65" s="291"/>
      <c r="CVH65" s="291"/>
      <c r="CVI65" s="291"/>
      <c r="CVJ65" s="291"/>
      <c r="CVK65" s="291"/>
      <c r="CVL65" s="291"/>
      <c r="CVM65" s="291"/>
      <c r="CVN65" s="291"/>
      <c r="CVO65" s="291"/>
      <c r="CVP65" s="291"/>
      <c r="CVQ65" s="291"/>
      <c r="CVR65" s="291"/>
      <c r="CVS65" s="291"/>
      <c r="CVT65" s="291"/>
      <c r="CVU65" s="291"/>
      <c r="CVV65" s="291"/>
      <c r="CVW65" s="291"/>
      <c r="CVX65" s="291"/>
      <c r="CVY65" s="291"/>
      <c r="CVZ65" s="291"/>
      <c r="CWA65" s="291"/>
      <c r="CWB65" s="291"/>
      <c r="CWC65" s="291"/>
      <c r="CWD65" s="291"/>
      <c r="CWE65" s="291"/>
      <c r="CWF65" s="291"/>
      <c r="CWG65" s="291"/>
      <c r="CWH65" s="291"/>
      <c r="CWI65" s="291"/>
      <c r="CWJ65" s="291"/>
      <c r="CWK65" s="291"/>
      <c r="CWL65" s="291"/>
      <c r="CWM65" s="291"/>
      <c r="CWN65" s="291"/>
      <c r="CWO65" s="291"/>
      <c r="CWP65" s="291"/>
      <c r="CWQ65" s="291"/>
      <c r="CWR65" s="291"/>
      <c r="CWS65" s="291"/>
      <c r="CWT65" s="291"/>
      <c r="CWU65" s="291"/>
      <c r="CWV65" s="291"/>
      <c r="CWW65" s="291"/>
      <c r="CWX65" s="291"/>
      <c r="CWY65" s="291"/>
      <c r="CWZ65" s="291"/>
      <c r="CXA65" s="291"/>
      <c r="CXB65" s="291"/>
      <c r="CXC65" s="291"/>
      <c r="CXD65" s="291"/>
      <c r="CXE65" s="291"/>
      <c r="CXF65" s="291"/>
      <c r="CXG65" s="291"/>
      <c r="CXH65" s="291"/>
      <c r="CXI65" s="291"/>
      <c r="CXJ65" s="291"/>
      <c r="CXK65" s="291"/>
      <c r="CXL65" s="291"/>
      <c r="CXM65" s="291"/>
      <c r="CXN65" s="291"/>
      <c r="CXO65" s="291"/>
      <c r="CXP65" s="291"/>
      <c r="CXQ65" s="291"/>
      <c r="CXR65" s="291"/>
      <c r="CXS65" s="291"/>
      <c r="CXT65" s="291"/>
      <c r="CXU65" s="291"/>
      <c r="CXV65" s="291"/>
      <c r="CXW65" s="291"/>
      <c r="CXX65" s="291"/>
      <c r="CXY65" s="291"/>
      <c r="CXZ65" s="291"/>
      <c r="CYA65" s="291"/>
      <c r="CYB65" s="291"/>
      <c r="CYC65" s="291"/>
      <c r="CYD65" s="291"/>
      <c r="CYE65" s="291"/>
      <c r="CYF65" s="291"/>
      <c r="CYG65" s="291"/>
      <c r="CYH65" s="291"/>
      <c r="CYI65" s="291"/>
      <c r="CYJ65" s="291"/>
      <c r="CYK65" s="291"/>
      <c r="CYL65" s="291"/>
      <c r="CYM65" s="291"/>
      <c r="CYN65" s="291"/>
      <c r="CYO65" s="291"/>
      <c r="CYP65" s="291"/>
      <c r="CYQ65" s="291"/>
      <c r="CYR65" s="291"/>
      <c r="CYS65" s="291"/>
      <c r="CYT65" s="291"/>
      <c r="CYU65" s="291"/>
      <c r="CYV65" s="291"/>
      <c r="CYW65" s="291"/>
      <c r="CYX65" s="291"/>
      <c r="CYY65" s="291"/>
      <c r="CYZ65" s="291"/>
      <c r="CZA65" s="291"/>
      <c r="CZB65" s="291"/>
      <c r="CZC65" s="291"/>
      <c r="CZD65" s="291"/>
      <c r="CZE65" s="291"/>
      <c r="CZF65" s="291"/>
      <c r="CZG65" s="291"/>
      <c r="CZH65" s="291"/>
      <c r="CZI65" s="291"/>
      <c r="CZJ65" s="291"/>
      <c r="CZK65" s="291"/>
      <c r="CZL65" s="291"/>
      <c r="CZM65" s="291"/>
      <c r="CZN65" s="291"/>
      <c r="CZO65" s="291"/>
      <c r="CZP65" s="291"/>
      <c r="CZQ65" s="291"/>
      <c r="CZR65" s="291"/>
      <c r="CZS65" s="291"/>
      <c r="CZT65" s="291"/>
      <c r="CZU65" s="291"/>
      <c r="CZV65" s="291"/>
      <c r="CZW65" s="291"/>
      <c r="CZX65" s="291"/>
      <c r="CZY65" s="291"/>
      <c r="CZZ65" s="291"/>
      <c r="DAA65" s="291"/>
      <c r="DAB65" s="291"/>
      <c r="DAC65" s="291"/>
      <c r="DAD65" s="291"/>
      <c r="DAE65" s="291"/>
      <c r="DAF65" s="291"/>
      <c r="DAG65" s="291"/>
      <c r="DAH65" s="291"/>
      <c r="DAI65" s="291"/>
      <c r="DAJ65" s="291"/>
      <c r="DAK65" s="291"/>
      <c r="DAL65" s="291"/>
      <c r="DAM65" s="291"/>
      <c r="DAN65" s="291"/>
      <c r="DAO65" s="291"/>
      <c r="DAP65" s="291"/>
      <c r="DAQ65" s="291"/>
      <c r="DAR65" s="291"/>
      <c r="DAS65" s="291"/>
      <c r="DAT65" s="291"/>
      <c r="DAU65" s="291"/>
      <c r="DAV65" s="291"/>
      <c r="DAW65" s="291"/>
      <c r="DAX65" s="291"/>
      <c r="DAY65" s="291"/>
      <c r="DAZ65" s="291"/>
      <c r="DBA65" s="291"/>
      <c r="DBB65" s="291"/>
      <c r="DBC65" s="291"/>
      <c r="DBD65" s="291"/>
      <c r="DBE65" s="291"/>
      <c r="DBF65" s="291"/>
      <c r="DBG65" s="291"/>
      <c r="DBH65" s="291"/>
      <c r="DBI65" s="291"/>
      <c r="DBJ65" s="291"/>
      <c r="DBK65" s="291"/>
      <c r="DBL65" s="291"/>
      <c r="DBM65" s="291"/>
      <c r="DBN65" s="291"/>
      <c r="DBO65" s="291"/>
      <c r="DBP65" s="291"/>
      <c r="DBQ65" s="291"/>
      <c r="DBR65" s="291"/>
      <c r="DBS65" s="291"/>
      <c r="DBT65" s="291"/>
      <c r="DBU65" s="291"/>
      <c r="DBV65" s="291"/>
      <c r="DBW65" s="291"/>
      <c r="DBX65" s="291"/>
      <c r="DBY65" s="291"/>
      <c r="DBZ65" s="291"/>
      <c r="DCA65" s="291"/>
      <c r="DCB65" s="291"/>
      <c r="DCC65" s="291"/>
      <c r="DCD65" s="291"/>
      <c r="DCE65" s="291"/>
      <c r="DCF65" s="291"/>
      <c r="DCG65" s="291"/>
      <c r="DCH65" s="291"/>
      <c r="DCI65" s="291"/>
      <c r="DCJ65" s="291"/>
      <c r="DCK65" s="291"/>
      <c r="DCL65" s="291"/>
      <c r="DCM65" s="291"/>
      <c r="DCN65" s="291"/>
      <c r="DCO65" s="291"/>
      <c r="DCP65" s="291"/>
      <c r="DCQ65" s="291"/>
      <c r="DCR65" s="291"/>
      <c r="DCS65" s="291"/>
      <c r="DCT65" s="291"/>
      <c r="DCU65" s="291"/>
      <c r="DCV65" s="291"/>
      <c r="DCW65" s="291"/>
      <c r="DCX65" s="291"/>
      <c r="DCY65" s="291"/>
      <c r="DCZ65" s="291"/>
      <c r="DDA65" s="291"/>
      <c r="DDB65" s="291"/>
      <c r="DDC65" s="291"/>
      <c r="DDD65" s="291"/>
      <c r="DDE65" s="291"/>
      <c r="DDF65" s="291"/>
      <c r="DDG65" s="291"/>
      <c r="DDH65" s="291"/>
      <c r="DDI65" s="291"/>
      <c r="DDJ65" s="291"/>
      <c r="DDK65" s="291"/>
      <c r="DDL65" s="291"/>
      <c r="DDM65" s="291"/>
      <c r="DDN65" s="291"/>
      <c r="DDO65" s="291"/>
      <c r="DDP65" s="291"/>
      <c r="DDQ65" s="291"/>
      <c r="DDR65" s="291"/>
      <c r="DDS65" s="291"/>
      <c r="DDT65" s="291"/>
      <c r="DDU65" s="291"/>
      <c r="DDV65" s="291"/>
      <c r="DDW65" s="291"/>
      <c r="DDX65" s="291"/>
      <c r="DDY65" s="291"/>
      <c r="DDZ65" s="291"/>
      <c r="DEA65" s="291"/>
      <c r="DEB65" s="291"/>
      <c r="DEC65" s="291"/>
      <c r="DED65" s="291"/>
      <c r="DEE65" s="291"/>
      <c r="DEF65" s="291"/>
      <c r="DEG65" s="291"/>
      <c r="DEH65" s="291"/>
      <c r="DEI65" s="291"/>
      <c r="DEJ65" s="291"/>
      <c r="DEK65" s="291"/>
      <c r="DEL65" s="291"/>
      <c r="DEM65" s="291"/>
      <c r="DEN65" s="291"/>
      <c r="DEO65" s="291"/>
      <c r="DEP65" s="291"/>
      <c r="DEQ65" s="291"/>
      <c r="DER65" s="291"/>
      <c r="DES65" s="291"/>
      <c r="DET65" s="291"/>
      <c r="DEU65" s="291"/>
      <c r="DEV65" s="291"/>
      <c r="DEW65" s="291"/>
      <c r="DEX65" s="291"/>
      <c r="DEY65" s="291"/>
      <c r="DEZ65" s="291"/>
      <c r="DFA65" s="291"/>
      <c r="DFB65" s="291"/>
      <c r="DFC65" s="291"/>
      <c r="DFD65" s="291"/>
      <c r="DFE65" s="291"/>
      <c r="DFF65" s="291"/>
      <c r="DFG65" s="291"/>
      <c r="DFH65" s="291"/>
      <c r="DFI65" s="291"/>
      <c r="DFJ65" s="291"/>
      <c r="DFK65" s="291"/>
      <c r="DFL65" s="291"/>
      <c r="DFM65" s="291"/>
      <c r="DFN65" s="291"/>
      <c r="DFO65" s="291"/>
      <c r="DFP65" s="291"/>
      <c r="DFQ65" s="291"/>
      <c r="DFR65" s="291"/>
      <c r="DFS65" s="291"/>
      <c r="DFT65" s="291"/>
      <c r="DFU65" s="291"/>
      <c r="DFV65" s="291"/>
      <c r="DFW65" s="291"/>
      <c r="DFX65" s="291"/>
      <c r="DFY65" s="291"/>
      <c r="DFZ65" s="291"/>
      <c r="DGA65" s="291"/>
      <c r="DGB65" s="291"/>
      <c r="DGC65" s="291"/>
      <c r="DGD65" s="291"/>
      <c r="DGE65" s="291"/>
      <c r="DGF65" s="291"/>
      <c r="DGG65" s="291"/>
      <c r="DGH65" s="291"/>
      <c r="DGI65" s="291"/>
      <c r="DGJ65" s="291"/>
      <c r="DGK65" s="291"/>
      <c r="DGL65" s="291"/>
      <c r="DGM65" s="291"/>
      <c r="DGN65" s="291"/>
      <c r="DGO65" s="291"/>
      <c r="DGP65" s="291"/>
      <c r="DGQ65" s="291"/>
      <c r="DGR65" s="291"/>
      <c r="DGS65" s="291"/>
      <c r="DGT65" s="291"/>
      <c r="DGU65" s="291"/>
      <c r="DGV65" s="291"/>
      <c r="DGW65" s="291"/>
      <c r="DGX65" s="291"/>
      <c r="DGY65" s="291"/>
      <c r="DGZ65" s="291"/>
      <c r="DHA65" s="291"/>
      <c r="DHB65" s="291"/>
      <c r="DHC65" s="291"/>
      <c r="DHD65" s="291"/>
      <c r="DHE65" s="291"/>
      <c r="DHF65" s="291"/>
      <c r="DHG65" s="291"/>
      <c r="DHH65" s="291"/>
      <c r="DHI65" s="291"/>
      <c r="DHJ65" s="291"/>
      <c r="DHK65" s="291"/>
      <c r="DHL65" s="291"/>
      <c r="DHM65" s="291"/>
      <c r="DHN65" s="291"/>
      <c r="DHO65" s="291"/>
      <c r="DHP65" s="291"/>
      <c r="DHQ65" s="291"/>
      <c r="DHR65" s="291"/>
      <c r="DHS65" s="291"/>
      <c r="DHT65" s="291"/>
      <c r="DHU65" s="291"/>
      <c r="DHV65" s="291"/>
      <c r="DHW65" s="291"/>
      <c r="DHX65" s="291"/>
      <c r="DHY65" s="291"/>
      <c r="DHZ65" s="291"/>
      <c r="DIA65" s="291"/>
      <c r="DIB65" s="291"/>
      <c r="DIC65" s="291"/>
      <c r="DID65" s="291"/>
      <c r="DIE65" s="291"/>
      <c r="DIF65" s="291"/>
      <c r="DIG65" s="291"/>
      <c r="DIH65" s="291"/>
      <c r="DII65" s="291"/>
      <c r="DIJ65" s="291"/>
      <c r="DIK65" s="291"/>
      <c r="DIL65" s="291"/>
      <c r="DIM65" s="291"/>
      <c r="DIN65" s="291"/>
      <c r="DIO65" s="291"/>
      <c r="DIP65" s="291"/>
      <c r="DIQ65" s="291"/>
      <c r="DIR65" s="291"/>
      <c r="DIS65" s="291"/>
      <c r="DIT65" s="291"/>
      <c r="DIU65" s="291"/>
      <c r="DIV65" s="291"/>
      <c r="DIW65" s="291"/>
      <c r="DIX65" s="291"/>
      <c r="DIY65" s="291"/>
      <c r="DIZ65" s="291"/>
      <c r="DJA65" s="291"/>
      <c r="DJB65" s="291"/>
      <c r="DJC65" s="291"/>
      <c r="DJD65" s="291"/>
      <c r="DJE65" s="291"/>
      <c r="DJF65" s="291"/>
      <c r="DJG65" s="291"/>
      <c r="DJH65" s="291"/>
      <c r="DJI65" s="291"/>
      <c r="DJJ65" s="291"/>
      <c r="DJK65" s="291"/>
      <c r="DJL65" s="291"/>
      <c r="DJM65" s="291"/>
      <c r="DJN65" s="291"/>
      <c r="DJO65" s="291"/>
      <c r="DJP65" s="291"/>
      <c r="DJQ65" s="291"/>
      <c r="DJR65" s="291"/>
      <c r="DJS65" s="291"/>
      <c r="DJT65" s="291"/>
      <c r="DJU65" s="291"/>
      <c r="DJV65" s="291"/>
      <c r="DJW65" s="291"/>
      <c r="DJX65" s="291"/>
      <c r="DJY65" s="291"/>
      <c r="DJZ65" s="291"/>
      <c r="DKA65" s="291"/>
      <c r="DKB65" s="291"/>
      <c r="DKC65" s="291"/>
      <c r="DKD65" s="291"/>
      <c r="DKE65" s="291"/>
      <c r="DKF65" s="291"/>
      <c r="DKG65" s="291"/>
      <c r="DKH65" s="291"/>
      <c r="DKI65" s="291"/>
      <c r="DKJ65" s="291"/>
      <c r="DKK65" s="291"/>
      <c r="DKL65" s="291"/>
      <c r="DKM65" s="291"/>
      <c r="DKN65" s="291"/>
      <c r="DKO65" s="291"/>
      <c r="DKP65" s="291"/>
      <c r="DKQ65" s="291"/>
      <c r="DKR65" s="291"/>
      <c r="DKS65" s="291"/>
      <c r="DKT65" s="291"/>
      <c r="DKU65" s="291"/>
      <c r="DKV65" s="291"/>
      <c r="DKW65" s="291"/>
      <c r="DKX65" s="291"/>
      <c r="DKY65" s="291"/>
      <c r="DKZ65" s="291"/>
      <c r="DLA65" s="291"/>
      <c r="DLB65" s="291"/>
      <c r="DLC65" s="291"/>
      <c r="DLD65" s="291"/>
      <c r="DLE65" s="291"/>
      <c r="DLF65" s="291"/>
      <c r="DLG65" s="291"/>
      <c r="DLH65" s="291"/>
      <c r="DLI65" s="291"/>
      <c r="DLJ65" s="291"/>
      <c r="DLK65" s="291"/>
      <c r="DLL65" s="291"/>
      <c r="DLM65" s="291"/>
      <c r="DLN65" s="291"/>
      <c r="DLO65" s="291"/>
      <c r="DLP65" s="291"/>
      <c r="DLQ65" s="291"/>
      <c r="DLR65" s="291"/>
      <c r="DLS65" s="291"/>
      <c r="DLT65" s="291"/>
      <c r="DLU65" s="291"/>
      <c r="DLV65" s="291"/>
      <c r="DLW65" s="291"/>
      <c r="DLX65" s="291"/>
      <c r="DLY65" s="291"/>
      <c r="DLZ65" s="291"/>
      <c r="DMA65" s="291"/>
      <c r="DMB65" s="291"/>
      <c r="DMC65" s="291"/>
      <c r="DMD65" s="291"/>
      <c r="DME65" s="291"/>
      <c r="DMF65" s="291"/>
      <c r="DMG65" s="291"/>
      <c r="DMH65" s="291"/>
      <c r="DMI65" s="291"/>
      <c r="DMJ65" s="291"/>
      <c r="DMK65" s="291"/>
      <c r="DML65" s="291"/>
      <c r="DMM65" s="291"/>
      <c r="DMN65" s="291"/>
      <c r="DMO65" s="291"/>
      <c r="DMP65" s="291"/>
      <c r="DMQ65" s="291"/>
      <c r="DMR65" s="291"/>
      <c r="DMS65" s="291"/>
      <c r="DMT65" s="291"/>
      <c r="DMU65" s="291"/>
      <c r="DMV65" s="291"/>
      <c r="DMW65" s="291"/>
      <c r="DMX65" s="291"/>
      <c r="DMY65" s="291"/>
      <c r="DMZ65" s="291"/>
      <c r="DNA65" s="291"/>
      <c r="DNB65" s="291"/>
      <c r="DNC65" s="291"/>
      <c r="DND65" s="291"/>
      <c r="DNE65" s="291"/>
      <c r="DNF65" s="291"/>
      <c r="DNG65" s="291"/>
      <c r="DNH65" s="291"/>
      <c r="DNI65" s="291"/>
      <c r="DNJ65" s="291"/>
      <c r="DNK65" s="291"/>
      <c r="DNL65" s="291"/>
      <c r="DNM65" s="291"/>
      <c r="DNN65" s="291"/>
      <c r="DNO65" s="291"/>
      <c r="DNP65" s="291"/>
      <c r="DNQ65" s="291"/>
      <c r="DNR65" s="291"/>
      <c r="DNS65" s="291"/>
      <c r="DNT65" s="291"/>
      <c r="DNU65" s="291"/>
      <c r="DNV65" s="291"/>
      <c r="DNW65" s="291"/>
      <c r="DNX65" s="291"/>
      <c r="DNY65" s="291"/>
      <c r="DNZ65" s="291"/>
      <c r="DOA65" s="291"/>
      <c r="DOB65" s="291"/>
      <c r="DOC65" s="291"/>
      <c r="DOD65" s="291"/>
      <c r="DOE65" s="291"/>
      <c r="DOF65" s="291"/>
      <c r="DOG65" s="291"/>
      <c r="DOH65" s="291"/>
      <c r="DOI65" s="291"/>
      <c r="DOJ65" s="291"/>
      <c r="DOK65" s="291"/>
      <c r="DOL65" s="291"/>
      <c r="DOM65" s="291"/>
      <c r="DON65" s="291"/>
      <c r="DOO65" s="291"/>
      <c r="DOP65" s="291"/>
      <c r="DOQ65" s="291"/>
      <c r="DOR65" s="291"/>
      <c r="DOS65" s="291"/>
      <c r="DOT65" s="291"/>
      <c r="DOU65" s="291"/>
      <c r="DOV65" s="291"/>
      <c r="DOW65" s="291"/>
      <c r="DOX65" s="291"/>
      <c r="DOY65" s="291"/>
      <c r="DOZ65" s="291"/>
      <c r="DPA65" s="291"/>
      <c r="DPB65" s="291"/>
      <c r="DPC65" s="291"/>
      <c r="DPD65" s="291"/>
      <c r="DPE65" s="291"/>
      <c r="DPF65" s="291"/>
      <c r="DPG65" s="291"/>
      <c r="DPH65" s="291"/>
      <c r="DPI65" s="291"/>
      <c r="DPJ65" s="291"/>
      <c r="DPK65" s="291"/>
      <c r="DPL65" s="291"/>
      <c r="DPM65" s="291"/>
      <c r="DPN65" s="291"/>
      <c r="DPO65" s="291"/>
      <c r="DPP65" s="291"/>
      <c r="DPQ65" s="291"/>
      <c r="DPR65" s="291"/>
      <c r="DPS65" s="291"/>
      <c r="DPT65" s="291"/>
      <c r="DPU65" s="291"/>
      <c r="DPV65" s="291"/>
      <c r="DPW65" s="291"/>
      <c r="DPX65" s="291"/>
      <c r="DPY65" s="291"/>
      <c r="DPZ65" s="291"/>
      <c r="DQA65" s="291"/>
      <c r="DQB65" s="291"/>
      <c r="DQC65" s="291"/>
      <c r="DQD65" s="291"/>
      <c r="DQE65" s="291"/>
      <c r="DQF65" s="291"/>
      <c r="DQG65" s="291"/>
      <c r="DQH65" s="291"/>
      <c r="DQI65" s="291"/>
      <c r="DQJ65" s="291"/>
      <c r="DQK65" s="291"/>
      <c r="DQL65" s="291"/>
      <c r="DQM65" s="291"/>
      <c r="DQN65" s="291"/>
      <c r="DQO65" s="291"/>
      <c r="DQP65" s="291"/>
      <c r="DQQ65" s="291"/>
      <c r="DQR65" s="291"/>
      <c r="DQS65" s="291"/>
      <c r="DQT65" s="291"/>
      <c r="DQU65" s="291"/>
      <c r="DQV65" s="291"/>
      <c r="DQW65" s="291"/>
      <c r="DQX65" s="291"/>
      <c r="DQY65" s="291"/>
      <c r="DQZ65" s="291"/>
      <c r="DRA65" s="291"/>
      <c r="DRB65" s="291"/>
      <c r="DRC65" s="291"/>
      <c r="DRD65" s="291"/>
      <c r="DRE65" s="291"/>
      <c r="DRF65" s="291"/>
      <c r="DRG65" s="291"/>
      <c r="DRH65" s="291"/>
      <c r="DRI65" s="291"/>
      <c r="DRJ65" s="291"/>
      <c r="DRK65" s="291"/>
      <c r="DRL65" s="291"/>
      <c r="DRM65" s="291"/>
      <c r="DRN65" s="291"/>
      <c r="DRO65" s="291"/>
      <c r="DRP65" s="291"/>
      <c r="DRQ65" s="291"/>
      <c r="DRR65" s="291"/>
      <c r="DRS65" s="291"/>
      <c r="DRT65" s="291"/>
      <c r="DRU65" s="291"/>
      <c r="DRV65" s="291"/>
      <c r="DRW65" s="291"/>
      <c r="DRX65" s="291"/>
      <c r="DRY65" s="291"/>
      <c r="DRZ65" s="291"/>
      <c r="DSA65" s="291"/>
      <c r="DSB65" s="291"/>
      <c r="DSC65" s="291"/>
      <c r="DSD65" s="291"/>
      <c r="DSE65" s="291"/>
      <c r="DSF65" s="291"/>
      <c r="DSG65" s="291"/>
      <c r="DSH65" s="291"/>
      <c r="DSI65" s="291"/>
      <c r="DSJ65" s="291"/>
      <c r="DSK65" s="291"/>
      <c r="DSL65" s="291"/>
      <c r="DSM65" s="291"/>
      <c r="DSN65" s="291"/>
      <c r="DSO65" s="291"/>
      <c r="DSP65" s="291"/>
      <c r="DSQ65" s="291"/>
      <c r="DSR65" s="291"/>
      <c r="DSS65" s="291"/>
      <c r="DST65" s="291"/>
      <c r="DSU65" s="291"/>
      <c r="DSV65" s="291"/>
      <c r="DSW65" s="291"/>
      <c r="DSX65" s="291"/>
      <c r="DSY65" s="291"/>
      <c r="DSZ65" s="291"/>
      <c r="DTA65" s="291"/>
      <c r="DTB65" s="291"/>
      <c r="DTC65" s="291"/>
      <c r="DTD65" s="291"/>
      <c r="DTE65" s="291"/>
      <c r="DTF65" s="291"/>
      <c r="DTG65" s="291"/>
      <c r="DTH65" s="291"/>
      <c r="DTI65" s="291"/>
      <c r="DTJ65" s="291"/>
      <c r="DTK65" s="291"/>
      <c r="DTL65" s="291"/>
      <c r="DTM65" s="291"/>
      <c r="DTN65" s="291"/>
      <c r="DTO65" s="291"/>
      <c r="DTP65" s="291"/>
      <c r="DTQ65" s="291"/>
      <c r="DTR65" s="291"/>
      <c r="DTS65" s="291"/>
      <c r="DTT65" s="291"/>
      <c r="DTU65" s="291"/>
      <c r="DTV65" s="291"/>
      <c r="DTW65" s="291"/>
      <c r="DTX65" s="291"/>
      <c r="DTY65" s="291"/>
      <c r="DTZ65" s="291"/>
      <c r="DUA65" s="291"/>
      <c r="DUB65" s="291"/>
      <c r="DUC65" s="291"/>
      <c r="DUD65" s="291"/>
      <c r="DUE65" s="291"/>
      <c r="DUF65" s="291"/>
      <c r="DUG65" s="291"/>
      <c r="DUH65" s="291"/>
      <c r="DUI65" s="291"/>
      <c r="DUJ65" s="291"/>
      <c r="DUK65" s="291"/>
      <c r="DUL65" s="291"/>
      <c r="DUM65" s="291"/>
      <c r="DUN65" s="291"/>
      <c r="DUO65" s="291"/>
      <c r="DUP65" s="291"/>
      <c r="DUQ65" s="291"/>
      <c r="DUR65" s="291"/>
      <c r="DUS65" s="291"/>
      <c r="DUT65" s="291"/>
      <c r="DUU65" s="291"/>
      <c r="DUV65" s="291"/>
      <c r="DUW65" s="291"/>
      <c r="DUX65" s="291"/>
      <c r="DUY65" s="291"/>
      <c r="DUZ65" s="291"/>
      <c r="DVA65" s="291"/>
      <c r="DVB65" s="291"/>
      <c r="DVC65" s="291"/>
      <c r="DVD65" s="291"/>
      <c r="DVE65" s="291"/>
      <c r="DVF65" s="291"/>
      <c r="DVG65" s="291"/>
      <c r="DVH65" s="291"/>
      <c r="DVI65" s="291"/>
      <c r="DVJ65" s="291"/>
      <c r="DVK65" s="291"/>
      <c r="DVL65" s="291"/>
      <c r="DVM65" s="291"/>
      <c r="DVN65" s="291"/>
      <c r="DVO65" s="291"/>
      <c r="DVP65" s="291"/>
      <c r="DVQ65" s="291"/>
      <c r="DVR65" s="291"/>
      <c r="DVS65" s="291"/>
      <c r="DVT65" s="291"/>
      <c r="DVU65" s="291"/>
      <c r="DVV65" s="291"/>
      <c r="DVW65" s="291"/>
      <c r="DVX65" s="291"/>
      <c r="DVY65" s="291"/>
      <c r="DVZ65" s="291"/>
      <c r="DWA65" s="291"/>
      <c r="DWB65" s="291"/>
      <c r="DWC65" s="291"/>
      <c r="DWD65" s="291"/>
      <c r="DWE65" s="291"/>
      <c r="DWF65" s="291"/>
      <c r="DWG65" s="291"/>
      <c r="DWH65" s="291"/>
      <c r="DWI65" s="291"/>
      <c r="DWJ65" s="291"/>
      <c r="DWK65" s="291"/>
      <c r="DWL65" s="291"/>
      <c r="DWM65" s="291"/>
      <c r="DWN65" s="291"/>
      <c r="DWO65" s="291"/>
      <c r="DWP65" s="291"/>
      <c r="DWQ65" s="291"/>
      <c r="DWR65" s="291"/>
      <c r="DWS65" s="291"/>
      <c r="DWT65" s="291"/>
      <c r="DWU65" s="291"/>
      <c r="DWV65" s="291"/>
      <c r="DWW65" s="291"/>
      <c r="DWX65" s="291"/>
      <c r="DWY65" s="291"/>
      <c r="DWZ65" s="291"/>
      <c r="DXA65" s="291"/>
      <c r="DXB65" s="291"/>
      <c r="DXC65" s="291"/>
      <c r="DXD65" s="291"/>
      <c r="DXE65" s="291"/>
      <c r="DXF65" s="291"/>
      <c r="DXG65" s="291"/>
      <c r="DXH65" s="291"/>
      <c r="DXI65" s="291"/>
      <c r="DXJ65" s="291"/>
      <c r="DXK65" s="291"/>
      <c r="DXL65" s="291"/>
      <c r="DXM65" s="291"/>
      <c r="DXN65" s="291"/>
      <c r="DXO65" s="291"/>
      <c r="DXP65" s="291"/>
      <c r="DXQ65" s="291"/>
      <c r="DXR65" s="291"/>
      <c r="DXS65" s="291"/>
      <c r="DXT65" s="291"/>
      <c r="DXU65" s="291"/>
      <c r="DXV65" s="291"/>
      <c r="DXW65" s="291"/>
      <c r="DXX65" s="291"/>
      <c r="DXY65" s="291"/>
      <c r="DXZ65" s="291"/>
      <c r="DYA65" s="291"/>
      <c r="DYB65" s="291"/>
      <c r="DYC65" s="291"/>
      <c r="DYD65" s="291"/>
      <c r="DYE65" s="291"/>
      <c r="DYF65" s="291"/>
      <c r="DYG65" s="291"/>
      <c r="DYH65" s="291"/>
      <c r="DYI65" s="291"/>
      <c r="DYJ65" s="291"/>
      <c r="DYK65" s="291"/>
      <c r="DYL65" s="291"/>
      <c r="DYM65" s="291"/>
      <c r="DYN65" s="291"/>
      <c r="DYO65" s="291"/>
      <c r="DYP65" s="291"/>
      <c r="DYQ65" s="291"/>
      <c r="DYR65" s="291"/>
      <c r="DYS65" s="291"/>
      <c r="DYT65" s="291"/>
      <c r="DYU65" s="291"/>
      <c r="DYV65" s="291"/>
      <c r="DYW65" s="291"/>
      <c r="DYX65" s="291"/>
      <c r="DYY65" s="291"/>
      <c r="DYZ65" s="291"/>
      <c r="DZA65" s="291"/>
      <c r="DZB65" s="291"/>
      <c r="DZC65" s="291"/>
      <c r="DZD65" s="291"/>
      <c r="DZE65" s="291"/>
      <c r="DZF65" s="291"/>
      <c r="DZG65" s="291"/>
      <c r="DZH65" s="291"/>
      <c r="DZI65" s="291"/>
      <c r="DZJ65" s="291"/>
      <c r="DZK65" s="291"/>
      <c r="DZL65" s="291"/>
      <c r="DZM65" s="291"/>
      <c r="DZN65" s="291"/>
      <c r="DZO65" s="291"/>
      <c r="DZP65" s="291"/>
      <c r="DZQ65" s="291"/>
      <c r="DZR65" s="291"/>
      <c r="DZS65" s="291"/>
      <c r="DZT65" s="291"/>
      <c r="DZU65" s="291"/>
      <c r="DZV65" s="291"/>
      <c r="DZW65" s="291"/>
      <c r="DZX65" s="291"/>
      <c r="DZY65" s="291"/>
      <c r="DZZ65" s="291"/>
      <c r="EAA65" s="291"/>
      <c r="EAB65" s="291"/>
      <c r="EAC65" s="291"/>
      <c r="EAD65" s="291"/>
      <c r="EAE65" s="291"/>
      <c r="EAF65" s="291"/>
      <c r="EAG65" s="291"/>
      <c r="EAH65" s="291"/>
      <c r="EAI65" s="291"/>
      <c r="EAJ65" s="291"/>
      <c r="EAK65" s="291"/>
      <c r="EAL65" s="291"/>
      <c r="EAM65" s="291"/>
      <c r="EAN65" s="291"/>
      <c r="EAO65" s="291"/>
      <c r="EAP65" s="291"/>
      <c r="EAQ65" s="291"/>
      <c r="EAR65" s="291"/>
      <c r="EAS65" s="291"/>
      <c r="EAT65" s="291"/>
      <c r="EAU65" s="291"/>
      <c r="EAV65" s="291"/>
      <c r="EAW65" s="291"/>
      <c r="EAX65" s="291"/>
      <c r="EAY65" s="291"/>
      <c r="EAZ65" s="291"/>
      <c r="EBA65" s="291"/>
      <c r="EBB65" s="291"/>
      <c r="EBC65" s="291"/>
      <c r="EBD65" s="291"/>
      <c r="EBE65" s="291"/>
      <c r="EBF65" s="291"/>
      <c r="EBG65" s="291"/>
      <c r="EBH65" s="291"/>
      <c r="EBI65" s="291"/>
      <c r="EBJ65" s="291"/>
      <c r="EBK65" s="291"/>
      <c r="EBL65" s="291"/>
      <c r="EBM65" s="291"/>
      <c r="EBN65" s="291"/>
      <c r="EBO65" s="291"/>
      <c r="EBP65" s="291"/>
      <c r="EBQ65" s="291"/>
      <c r="EBR65" s="291"/>
      <c r="EBS65" s="291"/>
      <c r="EBT65" s="291"/>
      <c r="EBU65" s="291"/>
      <c r="EBV65" s="291"/>
      <c r="EBW65" s="291"/>
      <c r="EBX65" s="291"/>
      <c r="EBY65" s="291"/>
      <c r="EBZ65" s="291"/>
      <c r="ECA65" s="291"/>
      <c r="ECB65" s="291"/>
      <c r="ECC65" s="291"/>
      <c r="ECD65" s="291"/>
      <c r="ECE65" s="291"/>
      <c r="ECF65" s="291"/>
      <c r="ECG65" s="291"/>
      <c r="ECH65" s="291"/>
      <c r="ECI65" s="291"/>
      <c r="ECJ65" s="291"/>
      <c r="ECK65" s="291"/>
      <c r="ECL65" s="291"/>
      <c r="ECM65" s="291"/>
      <c r="ECN65" s="291"/>
      <c r="ECO65" s="291"/>
      <c r="ECP65" s="291"/>
      <c r="ECQ65" s="291"/>
      <c r="ECR65" s="291"/>
      <c r="ECS65" s="291"/>
      <c r="ECT65" s="291"/>
      <c r="ECU65" s="291"/>
      <c r="ECV65" s="291"/>
      <c r="ECW65" s="291"/>
      <c r="ECX65" s="291"/>
      <c r="ECY65" s="291"/>
      <c r="ECZ65" s="291"/>
      <c r="EDA65" s="291"/>
      <c r="EDB65" s="291"/>
      <c r="EDC65" s="291"/>
      <c r="EDD65" s="291"/>
      <c r="EDE65" s="291"/>
      <c r="EDF65" s="291"/>
      <c r="EDG65" s="291"/>
      <c r="EDH65" s="291"/>
      <c r="EDI65" s="291"/>
      <c r="EDJ65" s="291"/>
      <c r="EDK65" s="291"/>
      <c r="EDL65" s="291"/>
      <c r="EDM65" s="291"/>
      <c r="EDN65" s="291"/>
      <c r="EDO65" s="291"/>
      <c r="EDP65" s="291"/>
      <c r="EDQ65" s="291"/>
      <c r="EDR65" s="291"/>
      <c r="EDS65" s="291"/>
      <c r="EDT65" s="291"/>
      <c r="EDU65" s="291"/>
      <c r="EDV65" s="291"/>
      <c r="EDW65" s="291"/>
      <c r="EDX65" s="291"/>
      <c r="EDY65" s="291"/>
      <c r="EDZ65" s="291"/>
      <c r="EEA65" s="291"/>
      <c r="EEB65" s="291"/>
      <c r="EEC65" s="291"/>
      <c r="EED65" s="291"/>
      <c r="EEE65" s="291"/>
      <c r="EEF65" s="291"/>
      <c r="EEG65" s="291"/>
      <c r="EEH65" s="291"/>
      <c r="EEI65" s="291"/>
      <c r="EEJ65" s="291"/>
      <c r="EEK65" s="291"/>
      <c r="EEL65" s="291"/>
      <c r="EEM65" s="291"/>
      <c r="EEN65" s="291"/>
      <c r="EEO65" s="291"/>
      <c r="EEP65" s="291"/>
      <c r="EEQ65" s="291"/>
      <c r="EER65" s="291"/>
      <c r="EES65" s="291"/>
      <c r="EET65" s="291"/>
      <c r="EEU65" s="291"/>
      <c r="EEV65" s="291"/>
      <c r="EEW65" s="291"/>
      <c r="EEX65" s="291"/>
      <c r="EEY65" s="291"/>
      <c r="EEZ65" s="291"/>
      <c r="EFA65" s="291"/>
      <c r="EFB65" s="291"/>
      <c r="EFC65" s="291"/>
      <c r="EFD65" s="291"/>
      <c r="EFE65" s="291"/>
      <c r="EFF65" s="291"/>
      <c r="EFG65" s="291"/>
      <c r="EFH65" s="291"/>
      <c r="EFI65" s="291"/>
      <c r="EFJ65" s="291"/>
      <c r="EFK65" s="291"/>
      <c r="EFL65" s="291"/>
      <c r="EFM65" s="291"/>
      <c r="EFN65" s="291"/>
      <c r="EFO65" s="291"/>
      <c r="EFP65" s="291"/>
      <c r="EFQ65" s="291"/>
      <c r="EFR65" s="291"/>
      <c r="EFS65" s="291"/>
      <c r="EFT65" s="291"/>
      <c r="EFU65" s="291"/>
      <c r="EFV65" s="291"/>
      <c r="EFW65" s="291"/>
      <c r="EFX65" s="291"/>
      <c r="EFY65" s="291"/>
      <c r="EFZ65" s="291"/>
      <c r="EGA65" s="291"/>
      <c r="EGB65" s="291"/>
      <c r="EGC65" s="291"/>
      <c r="EGD65" s="291"/>
      <c r="EGE65" s="291"/>
      <c r="EGF65" s="291"/>
      <c r="EGG65" s="291"/>
      <c r="EGH65" s="291"/>
      <c r="EGI65" s="291"/>
      <c r="EGJ65" s="291"/>
      <c r="EGK65" s="291"/>
      <c r="EGL65" s="291"/>
      <c r="EGM65" s="291"/>
      <c r="EGN65" s="291"/>
      <c r="EGO65" s="291"/>
      <c r="EGP65" s="291"/>
      <c r="EGQ65" s="291"/>
      <c r="EGR65" s="291"/>
      <c r="EGS65" s="291"/>
      <c r="EGT65" s="291"/>
    </row>
    <row r="66" spans="1:3582" ht="14.45">
      <c r="A66" s="269" t="s">
        <v>680</v>
      </c>
      <c r="B66" s="274"/>
      <c r="C66" s="275"/>
      <c r="D66" s="275"/>
      <c r="E66" s="272">
        <v>578</v>
      </c>
      <c r="F66" s="271"/>
      <c r="G66" s="272">
        <v>9</v>
      </c>
      <c r="H66" s="272">
        <v>0</v>
      </c>
      <c r="I66" s="272">
        <v>21</v>
      </c>
      <c r="J66" s="272">
        <v>257</v>
      </c>
      <c r="K66" s="272">
        <v>40</v>
      </c>
      <c r="L66" s="271"/>
      <c r="M66" s="272">
        <v>88</v>
      </c>
      <c r="N66" s="273">
        <v>22</v>
      </c>
      <c r="O66" s="271"/>
      <c r="P66" s="272">
        <v>73</v>
      </c>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1"/>
      <c r="AY66" s="291"/>
      <c r="AZ66" s="291"/>
      <c r="BA66" s="291"/>
      <c r="BB66" s="291"/>
      <c r="BC66" s="291"/>
      <c r="BD66" s="291"/>
      <c r="BE66" s="291"/>
      <c r="BF66" s="291"/>
      <c r="BG66" s="291"/>
      <c r="BH66" s="291"/>
      <c r="BI66" s="291"/>
      <c r="BJ66" s="291"/>
      <c r="BK66" s="291"/>
      <c r="BL66" s="291"/>
      <c r="BM66" s="291"/>
      <c r="BN66" s="291"/>
      <c r="BO66" s="291"/>
      <c r="BP66" s="291"/>
      <c r="BQ66" s="291"/>
      <c r="BR66" s="291"/>
      <c r="BS66" s="291"/>
      <c r="BT66" s="291"/>
      <c r="BU66" s="291"/>
      <c r="BV66" s="291"/>
      <c r="BW66" s="291"/>
      <c r="BX66" s="291"/>
      <c r="BY66" s="291"/>
      <c r="BZ66" s="291"/>
      <c r="CA66" s="291"/>
      <c r="CB66" s="291"/>
      <c r="CC66" s="291"/>
      <c r="CD66" s="291"/>
      <c r="CE66" s="291"/>
      <c r="CF66" s="291"/>
      <c r="CG66" s="291"/>
      <c r="CH66" s="291"/>
      <c r="CI66" s="291"/>
      <c r="CJ66" s="291"/>
      <c r="CK66" s="291"/>
      <c r="CL66" s="291"/>
      <c r="CM66" s="291"/>
      <c r="CN66" s="291"/>
      <c r="CO66" s="291"/>
      <c r="CP66" s="291"/>
      <c r="CQ66" s="291"/>
      <c r="CR66" s="291"/>
      <c r="CS66" s="291"/>
      <c r="CT66" s="291"/>
      <c r="CU66" s="291"/>
      <c r="CV66" s="291"/>
      <c r="CW66" s="291"/>
      <c r="CX66" s="291"/>
      <c r="CY66" s="291"/>
      <c r="CZ66" s="291"/>
      <c r="DA66" s="291"/>
      <c r="DB66" s="291"/>
      <c r="DC66" s="291"/>
      <c r="DD66" s="291"/>
      <c r="DE66" s="291"/>
      <c r="DF66" s="291"/>
      <c r="DG66" s="291"/>
      <c r="DH66" s="291"/>
      <c r="DI66" s="291"/>
      <c r="DJ66" s="291"/>
      <c r="DK66" s="291"/>
      <c r="DL66" s="291"/>
      <c r="DM66" s="291"/>
      <c r="DN66" s="291"/>
      <c r="DO66" s="291"/>
      <c r="DP66" s="291"/>
      <c r="DQ66" s="291"/>
      <c r="DR66" s="291"/>
      <c r="DS66" s="291"/>
      <c r="DT66" s="291"/>
      <c r="DU66" s="291"/>
      <c r="DV66" s="291"/>
      <c r="DW66" s="291"/>
      <c r="DX66" s="291"/>
      <c r="DY66" s="291"/>
      <c r="DZ66" s="291"/>
      <c r="EA66" s="291"/>
      <c r="EB66" s="291"/>
      <c r="EC66" s="291"/>
      <c r="ED66" s="291"/>
      <c r="EE66" s="291"/>
      <c r="EF66" s="291"/>
      <c r="EG66" s="291"/>
      <c r="EH66" s="291"/>
      <c r="EI66" s="291"/>
      <c r="EJ66" s="291"/>
      <c r="EK66" s="291"/>
      <c r="EL66" s="291"/>
      <c r="EM66" s="291"/>
      <c r="EN66" s="291"/>
      <c r="EO66" s="291"/>
      <c r="EP66" s="291"/>
      <c r="EQ66" s="291"/>
      <c r="ER66" s="291"/>
      <c r="ES66" s="291"/>
      <c r="ET66" s="291"/>
      <c r="EU66" s="291"/>
      <c r="EV66" s="291"/>
      <c r="EW66" s="291"/>
      <c r="EX66" s="291"/>
      <c r="EY66" s="291"/>
      <c r="EZ66" s="291"/>
      <c r="FA66" s="291"/>
      <c r="FB66" s="291"/>
      <c r="FC66" s="291"/>
      <c r="FD66" s="291"/>
      <c r="FE66" s="291"/>
      <c r="FF66" s="291"/>
      <c r="FG66" s="291"/>
      <c r="FH66" s="291"/>
      <c r="FI66" s="291"/>
      <c r="FJ66" s="291"/>
      <c r="FK66" s="291"/>
      <c r="FL66" s="291"/>
      <c r="FM66" s="291"/>
      <c r="FN66" s="291"/>
      <c r="FO66" s="291"/>
      <c r="FP66" s="291"/>
      <c r="FQ66" s="291"/>
      <c r="FR66" s="291"/>
      <c r="FS66" s="291"/>
      <c r="FT66" s="291"/>
      <c r="FU66" s="291"/>
      <c r="FV66" s="291"/>
      <c r="FW66" s="291"/>
      <c r="FX66" s="291"/>
      <c r="FY66" s="291"/>
      <c r="FZ66" s="291"/>
      <c r="GA66" s="291"/>
      <c r="GB66" s="291"/>
      <c r="GC66" s="291"/>
      <c r="GD66" s="291"/>
      <c r="GE66" s="291"/>
      <c r="GF66" s="291"/>
      <c r="GG66" s="291"/>
      <c r="GH66" s="291"/>
      <c r="GI66" s="291"/>
      <c r="GJ66" s="291"/>
      <c r="GK66" s="291"/>
      <c r="GL66" s="291"/>
      <c r="GM66" s="291"/>
      <c r="GN66" s="291"/>
      <c r="GO66" s="291"/>
      <c r="GP66" s="291"/>
      <c r="GQ66" s="291"/>
      <c r="GR66" s="291"/>
      <c r="GS66" s="291"/>
      <c r="GT66" s="291"/>
      <c r="GU66" s="291"/>
      <c r="GV66" s="291"/>
      <c r="GW66" s="291"/>
      <c r="GX66" s="291"/>
      <c r="GY66" s="291"/>
      <c r="GZ66" s="291"/>
      <c r="HA66" s="291"/>
      <c r="HB66" s="291"/>
      <c r="HC66" s="291"/>
      <c r="HD66" s="291"/>
      <c r="HE66" s="291"/>
      <c r="HF66" s="291"/>
      <c r="HG66" s="291"/>
      <c r="HH66" s="291"/>
      <c r="HI66" s="291"/>
      <c r="HJ66" s="291"/>
      <c r="HK66" s="291"/>
      <c r="HL66" s="291"/>
      <c r="HM66" s="291"/>
      <c r="HN66" s="291"/>
      <c r="HO66" s="291"/>
      <c r="HP66" s="291"/>
      <c r="HQ66" s="291"/>
      <c r="HR66" s="291"/>
      <c r="HS66" s="291"/>
      <c r="HT66" s="291"/>
      <c r="HU66" s="291"/>
      <c r="HV66" s="291"/>
      <c r="HW66" s="291"/>
      <c r="HX66" s="291"/>
      <c r="HY66" s="291"/>
      <c r="HZ66" s="291"/>
      <c r="IA66" s="291"/>
      <c r="IB66" s="291"/>
      <c r="IC66" s="291"/>
      <c r="ID66" s="291"/>
      <c r="IE66" s="291"/>
      <c r="IF66" s="291"/>
      <c r="IG66" s="291"/>
      <c r="IH66" s="291"/>
      <c r="II66" s="291"/>
      <c r="IJ66" s="291"/>
      <c r="IK66" s="291"/>
      <c r="IL66" s="291"/>
      <c r="IM66" s="291"/>
      <c r="IN66" s="291"/>
      <c r="IO66" s="291"/>
      <c r="IP66" s="291"/>
      <c r="IQ66" s="291"/>
      <c r="IR66" s="291"/>
      <c r="IS66" s="291"/>
      <c r="IT66" s="291"/>
      <c r="IU66" s="291"/>
      <c r="IV66" s="291"/>
      <c r="IW66" s="291"/>
      <c r="IX66" s="291"/>
      <c r="IY66" s="291"/>
      <c r="IZ66" s="291"/>
      <c r="JA66" s="291"/>
      <c r="JB66" s="291"/>
      <c r="JC66" s="291"/>
      <c r="JD66" s="291"/>
      <c r="JE66" s="291"/>
      <c r="JF66" s="291"/>
      <c r="JG66" s="291"/>
      <c r="JH66" s="291"/>
      <c r="JI66" s="291"/>
      <c r="JJ66" s="291"/>
      <c r="JK66" s="291"/>
      <c r="JL66" s="291"/>
      <c r="JM66" s="291"/>
      <c r="JN66" s="291"/>
      <c r="JO66" s="291"/>
      <c r="JP66" s="291"/>
      <c r="JQ66" s="291"/>
      <c r="JR66" s="291"/>
      <c r="JS66" s="291"/>
      <c r="JT66" s="291"/>
      <c r="JU66" s="291"/>
      <c r="JV66" s="291"/>
      <c r="JW66" s="291"/>
      <c r="JX66" s="291"/>
      <c r="JY66" s="291"/>
      <c r="JZ66" s="291"/>
      <c r="KA66" s="291"/>
      <c r="KB66" s="291"/>
      <c r="KC66" s="291"/>
      <c r="KD66" s="291"/>
      <c r="KE66" s="291"/>
      <c r="KF66" s="291"/>
      <c r="KG66" s="291"/>
      <c r="KH66" s="291"/>
      <c r="KI66" s="291"/>
      <c r="KJ66" s="291"/>
      <c r="KK66" s="291"/>
      <c r="KL66" s="291"/>
      <c r="KM66" s="291"/>
      <c r="KN66" s="291"/>
      <c r="KO66" s="291"/>
      <c r="KP66" s="291"/>
      <c r="KQ66" s="291"/>
      <c r="KR66" s="291"/>
      <c r="KS66" s="291"/>
      <c r="KT66" s="291"/>
      <c r="KU66" s="291"/>
      <c r="KV66" s="291"/>
      <c r="KW66" s="291"/>
      <c r="KX66" s="291"/>
      <c r="KY66" s="291"/>
      <c r="KZ66" s="291"/>
      <c r="LA66" s="291"/>
      <c r="LB66" s="291"/>
      <c r="LC66" s="291"/>
      <c r="LD66" s="291"/>
      <c r="LE66" s="291"/>
      <c r="LF66" s="291"/>
      <c r="LG66" s="291"/>
      <c r="LH66" s="291"/>
      <c r="LI66" s="291"/>
      <c r="LJ66" s="291"/>
      <c r="LK66" s="291"/>
      <c r="LL66" s="291"/>
      <c r="LM66" s="291"/>
      <c r="LN66" s="291"/>
      <c r="LO66" s="291"/>
      <c r="LP66" s="291"/>
      <c r="LQ66" s="291"/>
      <c r="LR66" s="291"/>
      <c r="LS66" s="291"/>
      <c r="LT66" s="291"/>
      <c r="LU66" s="291"/>
      <c r="LV66" s="291"/>
      <c r="LW66" s="291"/>
      <c r="LX66" s="291"/>
      <c r="LY66" s="291"/>
      <c r="LZ66" s="291"/>
      <c r="MA66" s="291"/>
      <c r="MB66" s="291"/>
      <c r="MC66" s="291"/>
      <c r="MD66" s="291"/>
      <c r="ME66" s="291"/>
      <c r="MF66" s="291"/>
      <c r="MG66" s="291"/>
      <c r="MH66" s="291"/>
      <c r="MI66" s="291"/>
      <c r="MJ66" s="291"/>
      <c r="MK66" s="291"/>
      <c r="ML66" s="291"/>
      <c r="MM66" s="291"/>
      <c r="MN66" s="291"/>
      <c r="MO66" s="291"/>
      <c r="MP66" s="291"/>
      <c r="MQ66" s="291"/>
      <c r="MR66" s="291"/>
      <c r="MS66" s="291"/>
      <c r="MT66" s="291"/>
      <c r="MU66" s="291"/>
      <c r="MV66" s="291"/>
      <c r="MW66" s="291"/>
      <c r="MX66" s="291"/>
      <c r="MY66" s="291"/>
      <c r="MZ66" s="291"/>
      <c r="NA66" s="291"/>
      <c r="NB66" s="291"/>
      <c r="NC66" s="291"/>
      <c r="ND66" s="291"/>
      <c r="NE66" s="291"/>
      <c r="NF66" s="291"/>
      <c r="NG66" s="291"/>
      <c r="NH66" s="291"/>
      <c r="NI66" s="291"/>
      <c r="NJ66" s="291"/>
      <c r="NK66" s="291"/>
      <c r="NL66" s="291"/>
      <c r="NM66" s="291"/>
      <c r="NN66" s="291"/>
      <c r="NO66" s="291"/>
      <c r="NP66" s="291"/>
      <c r="NQ66" s="291"/>
      <c r="NR66" s="291"/>
      <c r="NS66" s="291"/>
      <c r="NT66" s="291"/>
      <c r="NU66" s="291"/>
      <c r="NV66" s="291"/>
      <c r="NW66" s="291"/>
      <c r="NX66" s="291"/>
      <c r="NY66" s="291"/>
      <c r="NZ66" s="291"/>
      <c r="OA66" s="291"/>
      <c r="OB66" s="291"/>
      <c r="OC66" s="291"/>
      <c r="OD66" s="291"/>
      <c r="OE66" s="291"/>
      <c r="OF66" s="291"/>
      <c r="OG66" s="291"/>
      <c r="OH66" s="291"/>
      <c r="OI66" s="291"/>
      <c r="OJ66" s="291"/>
      <c r="OK66" s="291"/>
      <c r="OL66" s="291"/>
      <c r="OM66" s="291"/>
      <c r="ON66" s="291"/>
      <c r="OO66" s="291"/>
      <c r="OP66" s="291"/>
      <c r="OQ66" s="291"/>
      <c r="OR66" s="291"/>
      <c r="OS66" s="291"/>
      <c r="OT66" s="291"/>
      <c r="OU66" s="291"/>
      <c r="OV66" s="291"/>
      <c r="OW66" s="291"/>
      <c r="OX66" s="291"/>
      <c r="OY66" s="291"/>
      <c r="OZ66" s="291"/>
      <c r="PA66" s="291"/>
      <c r="PB66" s="291"/>
      <c r="PC66" s="291"/>
      <c r="PD66" s="291"/>
      <c r="PE66" s="291"/>
      <c r="PF66" s="291"/>
      <c r="PG66" s="291"/>
      <c r="PH66" s="291"/>
      <c r="PI66" s="291"/>
      <c r="PJ66" s="291"/>
      <c r="PK66" s="291"/>
      <c r="PL66" s="291"/>
      <c r="PM66" s="291"/>
      <c r="PN66" s="291"/>
      <c r="PO66" s="291"/>
      <c r="PP66" s="291"/>
      <c r="PQ66" s="291"/>
      <c r="PR66" s="291"/>
      <c r="PS66" s="291"/>
      <c r="PT66" s="291"/>
      <c r="PU66" s="291"/>
      <c r="PV66" s="291"/>
      <c r="PW66" s="291"/>
      <c r="PX66" s="291"/>
      <c r="PY66" s="291"/>
      <c r="PZ66" s="291"/>
      <c r="QA66" s="291"/>
      <c r="QB66" s="291"/>
      <c r="QC66" s="291"/>
      <c r="QD66" s="291"/>
      <c r="QE66" s="291"/>
      <c r="QF66" s="291"/>
      <c r="QG66" s="291"/>
      <c r="QH66" s="291"/>
      <c r="QI66" s="291"/>
      <c r="QJ66" s="291"/>
      <c r="QK66" s="291"/>
      <c r="QL66" s="291"/>
      <c r="QM66" s="291"/>
      <c r="QN66" s="291"/>
      <c r="QO66" s="291"/>
      <c r="QP66" s="291"/>
      <c r="QQ66" s="291"/>
      <c r="QR66" s="291"/>
      <c r="QS66" s="291"/>
      <c r="QT66" s="291"/>
      <c r="QU66" s="291"/>
      <c r="QV66" s="291"/>
      <c r="QW66" s="291"/>
      <c r="QX66" s="291"/>
      <c r="QY66" s="291"/>
      <c r="QZ66" s="291"/>
      <c r="RA66" s="291"/>
      <c r="RB66" s="291"/>
      <c r="RC66" s="291"/>
      <c r="RD66" s="291"/>
      <c r="RE66" s="291"/>
      <c r="RF66" s="291"/>
      <c r="RG66" s="291"/>
      <c r="RH66" s="291"/>
      <c r="RI66" s="291"/>
      <c r="RJ66" s="291"/>
      <c r="RK66" s="291"/>
      <c r="RL66" s="291"/>
      <c r="RM66" s="291"/>
      <c r="RN66" s="291"/>
      <c r="RO66" s="291"/>
      <c r="RP66" s="291"/>
      <c r="RQ66" s="291"/>
      <c r="RR66" s="291"/>
      <c r="RS66" s="291"/>
      <c r="RT66" s="291"/>
      <c r="RU66" s="291"/>
      <c r="RV66" s="291"/>
      <c r="RW66" s="291"/>
      <c r="RX66" s="291"/>
      <c r="RY66" s="291"/>
      <c r="RZ66" s="291"/>
      <c r="SA66" s="291"/>
      <c r="SB66" s="291"/>
      <c r="SC66" s="291"/>
      <c r="SD66" s="291"/>
      <c r="SE66" s="291"/>
      <c r="SF66" s="291"/>
      <c r="SG66" s="291"/>
      <c r="SH66" s="291"/>
      <c r="SI66" s="291"/>
      <c r="SJ66" s="291"/>
      <c r="SK66" s="291"/>
      <c r="SL66" s="291"/>
      <c r="SM66" s="291"/>
      <c r="SN66" s="291"/>
      <c r="SO66" s="291"/>
      <c r="SP66" s="291"/>
      <c r="SQ66" s="291"/>
      <c r="SR66" s="291"/>
      <c r="SS66" s="291"/>
      <c r="ST66" s="291"/>
      <c r="SU66" s="291"/>
      <c r="SV66" s="291"/>
      <c r="SW66" s="291"/>
      <c r="SX66" s="291"/>
      <c r="SY66" s="291"/>
      <c r="SZ66" s="291"/>
      <c r="TA66" s="291"/>
      <c r="TB66" s="291"/>
      <c r="TC66" s="291"/>
      <c r="TD66" s="291"/>
      <c r="TE66" s="291"/>
      <c r="TF66" s="291"/>
      <c r="TG66" s="291"/>
      <c r="TH66" s="291"/>
      <c r="TI66" s="291"/>
      <c r="TJ66" s="291"/>
      <c r="TK66" s="291"/>
      <c r="TL66" s="291"/>
      <c r="TM66" s="291"/>
      <c r="TN66" s="291"/>
      <c r="TO66" s="291"/>
      <c r="TP66" s="291"/>
      <c r="TQ66" s="291"/>
      <c r="TR66" s="291"/>
      <c r="TS66" s="291"/>
      <c r="TT66" s="291"/>
      <c r="TU66" s="291"/>
      <c r="TV66" s="291"/>
      <c r="TW66" s="291"/>
      <c r="TX66" s="291"/>
      <c r="TY66" s="291"/>
      <c r="TZ66" s="291"/>
      <c r="UA66" s="291"/>
      <c r="UB66" s="291"/>
      <c r="UC66" s="291"/>
      <c r="UD66" s="291"/>
      <c r="UE66" s="291"/>
      <c r="UF66" s="291"/>
      <c r="UG66" s="291"/>
      <c r="UH66" s="291"/>
      <c r="UI66" s="291"/>
      <c r="UJ66" s="291"/>
      <c r="UK66" s="291"/>
      <c r="UL66" s="291"/>
      <c r="UM66" s="291"/>
      <c r="UN66" s="291"/>
      <c r="UO66" s="291"/>
      <c r="UP66" s="291"/>
      <c r="UQ66" s="291"/>
      <c r="UR66" s="291"/>
      <c r="US66" s="291"/>
      <c r="UT66" s="291"/>
      <c r="UU66" s="291"/>
      <c r="UV66" s="291"/>
      <c r="UW66" s="291"/>
      <c r="UX66" s="291"/>
      <c r="UY66" s="291"/>
      <c r="UZ66" s="291"/>
      <c r="VA66" s="291"/>
      <c r="VB66" s="291"/>
      <c r="VC66" s="291"/>
      <c r="VD66" s="291"/>
      <c r="VE66" s="291"/>
      <c r="VF66" s="291"/>
      <c r="VG66" s="291"/>
      <c r="VH66" s="291"/>
      <c r="VI66" s="291"/>
      <c r="VJ66" s="291"/>
      <c r="VK66" s="291"/>
      <c r="VL66" s="291"/>
      <c r="VM66" s="291"/>
      <c r="VN66" s="291"/>
      <c r="VO66" s="291"/>
      <c r="VP66" s="291"/>
      <c r="VQ66" s="291"/>
      <c r="VR66" s="291"/>
      <c r="VS66" s="291"/>
      <c r="VT66" s="291"/>
      <c r="VU66" s="291"/>
      <c r="VV66" s="291"/>
      <c r="VW66" s="291"/>
      <c r="VX66" s="291"/>
      <c r="VY66" s="291"/>
      <c r="VZ66" s="291"/>
      <c r="WA66" s="291"/>
      <c r="WB66" s="291"/>
      <c r="WC66" s="291"/>
      <c r="WD66" s="291"/>
      <c r="WE66" s="291"/>
      <c r="WF66" s="291"/>
      <c r="WG66" s="291"/>
      <c r="WH66" s="291"/>
      <c r="WI66" s="291"/>
      <c r="WJ66" s="291"/>
      <c r="WK66" s="291"/>
      <c r="WL66" s="291"/>
      <c r="WM66" s="291"/>
      <c r="WN66" s="291"/>
      <c r="WO66" s="291"/>
      <c r="WP66" s="291"/>
      <c r="WQ66" s="291"/>
      <c r="WR66" s="291"/>
      <c r="WS66" s="291"/>
      <c r="WT66" s="291"/>
      <c r="WU66" s="291"/>
      <c r="WV66" s="291"/>
      <c r="WW66" s="291"/>
      <c r="WX66" s="291"/>
      <c r="WY66" s="291"/>
      <c r="WZ66" s="291"/>
      <c r="XA66" s="291"/>
      <c r="XB66" s="291"/>
      <c r="XC66" s="291"/>
      <c r="XD66" s="291"/>
      <c r="XE66" s="291"/>
      <c r="XF66" s="291"/>
      <c r="XG66" s="291"/>
      <c r="XH66" s="291"/>
      <c r="XI66" s="291"/>
      <c r="XJ66" s="291"/>
      <c r="XK66" s="291"/>
      <c r="XL66" s="291"/>
      <c r="XM66" s="291"/>
      <c r="XN66" s="291"/>
      <c r="XO66" s="291"/>
      <c r="XP66" s="291"/>
      <c r="XQ66" s="291"/>
      <c r="XR66" s="291"/>
      <c r="XS66" s="291"/>
      <c r="XT66" s="291"/>
      <c r="XU66" s="291"/>
      <c r="XV66" s="291"/>
      <c r="XW66" s="291"/>
      <c r="XX66" s="291"/>
      <c r="XY66" s="291"/>
      <c r="XZ66" s="291"/>
      <c r="YA66" s="291"/>
      <c r="YB66" s="291"/>
      <c r="YC66" s="291"/>
      <c r="YD66" s="291"/>
      <c r="YE66" s="291"/>
      <c r="YF66" s="291"/>
      <c r="YG66" s="291"/>
      <c r="YH66" s="291"/>
      <c r="YI66" s="291"/>
      <c r="YJ66" s="291"/>
      <c r="YK66" s="291"/>
      <c r="YL66" s="291"/>
      <c r="YM66" s="291"/>
      <c r="YN66" s="291"/>
      <c r="YO66" s="291"/>
      <c r="YP66" s="291"/>
      <c r="YQ66" s="291"/>
      <c r="YR66" s="291"/>
      <c r="YS66" s="291"/>
      <c r="YT66" s="291"/>
      <c r="YU66" s="291"/>
      <c r="YV66" s="291"/>
      <c r="YW66" s="291"/>
      <c r="YX66" s="291"/>
      <c r="YY66" s="291"/>
      <c r="YZ66" s="291"/>
      <c r="ZA66" s="291"/>
      <c r="ZB66" s="291"/>
      <c r="ZC66" s="291"/>
      <c r="ZD66" s="291"/>
      <c r="ZE66" s="291"/>
      <c r="ZF66" s="291"/>
      <c r="ZG66" s="291"/>
      <c r="ZH66" s="291"/>
      <c r="ZI66" s="291"/>
      <c r="ZJ66" s="291"/>
      <c r="ZK66" s="291"/>
      <c r="ZL66" s="291"/>
      <c r="ZM66" s="291"/>
      <c r="ZN66" s="291"/>
      <c r="ZO66" s="291"/>
      <c r="ZP66" s="291"/>
      <c r="ZQ66" s="291"/>
      <c r="ZR66" s="291"/>
      <c r="ZS66" s="291"/>
      <c r="ZT66" s="291"/>
      <c r="ZU66" s="291"/>
      <c r="ZV66" s="291"/>
      <c r="ZW66" s="291"/>
      <c r="ZX66" s="291"/>
      <c r="ZY66" s="291"/>
      <c r="ZZ66" s="291"/>
      <c r="AAA66" s="291"/>
      <c r="AAB66" s="291"/>
      <c r="AAC66" s="291"/>
      <c r="AAD66" s="291"/>
      <c r="AAE66" s="291"/>
      <c r="AAF66" s="291"/>
      <c r="AAG66" s="291"/>
      <c r="AAH66" s="291"/>
      <c r="AAI66" s="291"/>
      <c r="AAJ66" s="291"/>
      <c r="AAK66" s="291"/>
      <c r="AAL66" s="291"/>
      <c r="AAM66" s="291"/>
      <c r="AAN66" s="291"/>
      <c r="AAO66" s="291"/>
      <c r="AAP66" s="291"/>
      <c r="AAQ66" s="291"/>
      <c r="AAR66" s="291"/>
      <c r="AAS66" s="291"/>
      <c r="AAT66" s="291"/>
      <c r="AAU66" s="291"/>
      <c r="AAV66" s="291"/>
      <c r="AAW66" s="291"/>
      <c r="AAX66" s="291"/>
      <c r="AAY66" s="291"/>
      <c r="AAZ66" s="291"/>
      <c r="ABA66" s="291"/>
      <c r="ABB66" s="291"/>
      <c r="ABC66" s="291"/>
      <c r="ABD66" s="291"/>
      <c r="ABE66" s="291"/>
      <c r="ABF66" s="291"/>
      <c r="ABG66" s="291"/>
      <c r="ABH66" s="291"/>
      <c r="ABI66" s="291"/>
      <c r="ABJ66" s="291"/>
      <c r="ABK66" s="291"/>
      <c r="ABL66" s="291"/>
      <c r="ABM66" s="291"/>
      <c r="ABN66" s="291"/>
      <c r="ABO66" s="291"/>
      <c r="ABP66" s="291"/>
      <c r="ABQ66" s="291"/>
      <c r="ABR66" s="291"/>
      <c r="ABS66" s="291"/>
      <c r="ABT66" s="291"/>
      <c r="ABU66" s="291"/>
      <c r="ABV66" s="291"/>
      <c r="ABW66" s="291"/>
      <c r="ABX66" s="291"/>
      <c r="ABY66" s="291"/>
      <c r="ABZ66" s="291"/>
      <c r="ACA66" s="291"/>
      <c r="ACB66" s="291"/>
      <c r="ACC66" s="291"/>
      <c r="ACD66" s="291"/>
      <c r="ACE66" s="291"/>
      <c r="ACF66" s="291"/>
      <c r="ACG66" s="291"/>
      <c r="ACH66" s="291"/>
      <c r="ACI66" s="291"/>
      <c r="ACJ66" s="291"/>
      <c r="ACK66" s="291"/>
      <c r="ACL66" s="291"/>
      <c r="ACM66" s="291"/>
      <c r="ACN66" s="291"/>
      <c r="ACO66" s="291"/>
      <c r="ACP66" s="291"/>
      <c r="ACQ66" s="291"/>
      <c r="ACR66" s="291"/>
      <c r="ACS66" s="291"/>
      <c r="ACT66" s="291"/>
      <c r="ACU66" s="291"/>
      <c r="ACV66" s="291"/>
      <c r="ACW66" s="291"/>
      <c r="ACX66" s="291"/>
      <c r="ACY66" s="291"/>
      <c r="ACZ66" s="291"/>
      <c r="ADA66" s="291"/>
      <c r="ADB66" s="291"/>
      <c r="ADC66" s="291"/>
      <c r="ADD66" s="291"/>
      <c r="ADE66" s="291"/>
      <c r="ADF66" s="291"/>
      <c r="ADG66" s="291"/>
      <c r="ADH66" s="291"/>
      <c r="ADI66" s="291"/>
      <c r="ADJ66" s="291"/>
      <c r="ADK66" s="291"/>
      <c r="ADL66" s="291"/>
      <c r="ADM66" s="291"/>
      <c r="ADN66" s="291"/>
      <c r="ADO66" s="291"/>
      <c r="ADP66" s="291"/>
      <c r="ADQ66" s="291"/>
      <c r="ADR66" s="291"/>
      <c r="ADS66" s="291"/>
      <c r="ADT66" s="291"/>
      <c r="ADU66" s="291"/>
      <c r="ADV66" s="291"/>
      <c r="ADW66" s="291"/>
      <c r="ADX66" s="291"/>
      <c r="ADY66" s="291"/>
      <c r="ADZ66" s="291"/>
      <c r="AEA66" s="291"/>
      <c r="AEB66" s="291"/>
      <c r="AEC66" s="291"/>
      <c r="AED66" s="291"/>
      <c r="AEE66" s="291"/>
      <c r="AEF66" s="291"/>
      <c r="AEG66" s="291"/>
      <c r="AEH66" s="291"/>
      <c r="AEI66" s="291"/>
      <c r="AEJ66" s="291"/>
      <c r="AEK66" s="291"/>
      <c r="AEL66" s="291"/>
      <c r="AEM66" s="291"/>
      <c r="AEN66" s="291"/>
      <c r="AEO66" s="291"/>
      <c r="AEP66" s="291"/>
      <c r="AEQ66" s="291"/>
      <c r="AER66" s="291"/>
      <c r="AES66" s="291"/>
      <c r="AET66" s="291"/>
      <c r="AEU66" s="291"/>
      <c r="AEV66" s="291"/>
      <c r="AEW66" s="291"/>
      <c r="AEX66" s="291"/>
      <c r="AEY66" s="291"/>
      <c r="AEZ66" s="291"/>
      <c r="AFA66" s="291"/>
      <c r="AFB66" s="291"/>
      <c r="AFC66" s="291"/>
      <c r="AFD66" s="291"/>
      <c r="AFE66" s="291"/>
      <c r="AFF66" s="291"/>
      <c r="AFG66" s="291"/>
      <c r="AFH66" s="291"/>
      <c r="AFI66" s="291"/>
      <c r="AFJ66" s="291"/>
      <c r="AFK66" s="291"/>
      <c r="AFL66" s="291"/>
      <c r="AFM66" s="291"/>
      <c r="AFN66" s="291"/>
      <c r="AFO66" s="291"/>
      <c r="AFP66" s="291"/>
      <c r="AFQ66" s="291"/>
      <c r="AFR66" s="291"/>
      <c r="AFS66" s="291"/>
      <c r="AFT66" s="291"/>
      <c r="AFU66" s="291"/>
      <c r="AFV66" s="291"/>
      <c r="AFW66" s="291"/>
      <c r="AFX66" s="291"/>
      <c r="AFY66" s="291"/>
      <c r="AFZ66" s="291"/>
      <c r="AGA66" s="291"/>
      <c r="AGB66" s="291"/>
      <c r="AGC66" s="291"/>
      <c r="AGD66" s="291"/>
      <c r="AGE66" s="291"/>
      <c r="AGF66" s="291"/>
      <c r="AGG66" s="291"/>
      <c r="AGH66" s="291"/>
      <c r="AGI66" s="291"/>
      <c r="AGJ66" s="291"/>
      <c r="AGK66" s="291"/>
      <c r="AGL66" s="291"/>
      <c r="AGM66" s="291"/>
      <c r="AGN66" s="291"/>
      <c r="AGO66" s="291"/>
      <c r="AGP66" s="291"/>
      <c r="AGQ66" s="291"/>
      <c r="AGR66" s="291"/>
      <c r="AGS66" s="291"/>
      <c r="AGT66" s="291"/>
      <c r="AGU66" s="291"/>
      <c r="AGV66" s="291"/>
      <c r="AGW66" s="291"/>
      <c r="AGX66" s="291"/>
      <c r="AGY66" s="291"/>
      <c r="AGZ66" s="291"/>
      <c r="AHA66" s="291"/>
      <c r="AHB66" s="291"/>
      <c r="AHC66" s="291"/>
      <c r="AHD66" s="291"/>
      <c r="AHE66" s="291"/>
      <c r="AHF66" s="291"/>
      <c r="AHG66" s="291"/>
      <c r="AHH66" s="291"/>
      <c r="AHI66" s="291"/>
      <c r="AHJ66" s="291"/>
      <c r="AHK66" s="291"/>
      <c r="AHL66" s="291"/>
      <c r="AHM66" s="291"/>
      <c r="AHN66" s="291"/>
      <c r="AHO66" s="291"/>
      <c r="AHP66" s="291"/>
      <c r="AHQ66" s="291"/>
      <c r="AHR66" s="291"/>
      <c r="AHS66" s="291"/>
      <c r="AHT66" s="291"/>
      <c r="AHU66" s="291"/>
      <c r="AHV66" s="291"/>
      <c r="AHW66" s="291"/>
      <c r="AHX66" s="291"/>
      <c r="AHY66" s="291"/>
      <c r="AHZ66" s="291"/>
      <c r="AIA66" s="291"/>
      <c r="AIB66" s="291"/>
      <c r="AIC66" s="291"/>
      <c r="AID66" s="291"/>
      <c r="AIE66" s="291"/>
      <c r="AIF66" s="291"/>
      <c r="AIG66" s="291"/>
      <c r="AIH66" s="291"/>
      <c r="AII66" s="291"/>
      <c r="AIJ66" s="291"/>
      <c r="AIK66" s="291"/>
      <c r="AIL66" s="291"/>
      <c r="AIM66" s="291"/>
      <c r="AIN66" s="291"/>
      <c r="AIO66" s="291"/>
      <c r="AIP66" s="291"/>
      <c r="AIQ66" s="291"/>
      <c r="AIR66" s="291"/>
      <c r="AIS66" s="291"/>
      <c r="AIT66" s="291"/>
      <c r="AIU66" s="291"/>
      <c r="AIV66" s="291"/>
      <c r="AIW66" s="291"/>
      <c r="AIX66" s="291"/>
      <c r="AIY66" s="291"/>
      <c r="AIZ66" s="291"/>
      <c r="AJA66" s="291"/>
      <c r="AJB66" s="291"/>
      <c r="AJC66" s="291"/>
      <c r="AJD66" s="291"/>
      <c r="AJE66" s="291"/>
      <c r="AJF66" s="291"/>
      <c r="AJG66" s="291"/>
      <c r="AJH66" s="291"/>
      <c r="AJI66" s="291"/>
      <c r="AJJ66" s="291"/>
      <c r="AJK66" s="291"/>
      <c r="AJL66" s="291"/>
      <c r="AJM66" s="291"/>
      <c r="AJN66" s="291"/>
      <c r="AJO66" s="291"/>
      <c r="AJP66" s="291"/>
      <c r="AJQ66" s="291"/>
      <c r="AJR66" s="291"/>
      <c r="AJS66" s="291"/>
      <c r="AJT66" s="291"/>
      <c r="AJU66" s="291"/>
      <c r="AJV66" s="291"/>
      <c r="AJW66" s="291"/>
      <c r="AJX66" s="291"/>
      <c r="AJY66" s="291"/>
      <c r="AJZ66" s="291"/>
      <c r="AKA66" s="291"/>
      <c r="AKB66" s="291"/>
      <c r="AKC66" s="291"/>
      <c r="AKD66" s="291"/>
      <c r="AKE66" s="291"/>
      <c r="AKF66" s="291"/>
      <c r="AKG66" s="291"/>
      <c r="AKH66" s="291"/>
      <c r="AKI66" s="291"/>
      <c r="AKJ66" s="291"/>
      <c r="AKK66" s="291"/>
      <c r="AKL66" s="291"/>
      <c r="AKM66" s="291"/>
      <c r="AKN66" s="291"/>
      <c r="AKO66" s="291"/>
      <c r="AKP66" s="291"/>
      <c r="AKQ66" s="291"/>
      <c r="AKR66" s="291"/>
      <c r="AKS66" s="291"/>
      <c r="AKT66" s="291"/>
      <c r="AKU66" s="291"/>
      <c r="AKV66" s="291"/>
      <c r="AKW66" s="291"/>
      <c r="AKX66" s="291"/>
      <c r="AKY66" s="291"/>
      <c r="AKZ66" s="291"/>
      <c r="ALA66" s="291"/>
      <c r="ALB66" s="291"/>
      <c r="ALC66" s="291"/>
      <c r="ALD66" s="291"/>
      <c r="ALE66" s="291"/>
      <c r="ALF66" s="291"/>
      <c r="ALG66" s="291"/>
      <c r="ALH66" s="291"/>
      <c r="ALI66" s="291"/>
      <c r="ALJ66" s="291"/>
      <c r="ALK66" s="291"/>
      <c r="ALL66" s="291"/>
      <c r="ALM66" s="291"/>
      <c r="ALN66" s="291"/>
      <c r="ALO66" s="291"/>
      <c r="ALP66" s="291"/>
      <c r="ALQ66" s="291"/>
      <c r="ALR66" s="291"/>
      <c r="ALS66" s="291"/>
      <c r="ALT66" s="291"/>
      <c r="ALU66" s="291"/>
      <c r="ALV66" s="291"/>
      <c r="ALW66" s="291"/>
      <c r="ALX66" s="291"/>
      <c r="ALY66" s="291"/>
      <c r="ALZ66" s="291"/>
      <c r="AMA66" s="291"/>
      <c r="AMB66" s="291"/>
      <c r="AMC66" s="291"/>
      <c r="AMD66" s="291"/>
      <c r="AME66" s="291"/>
      <c r="AMF66" s="291"/>
      <c r="AMG66" s="291"/>
      <c r="AMH66" s="291"/>
      <c r="AMI66" s="291"/>
      <c r="AMJ66" s="291"/>
      <c r="AMK66" s="291"/>
      <c r="AML66" s="291"/>
      <c r="AMM66" s="291"/>
      <c r="AMN66" s="291"/>
      <c r="AMO66" s="291"/>
      <c r="AMP66" s="291"/>
      <c r="AMQ66" s="291"/>
      <c r="AMR66" s="291"/>
      <c r="AMS66" s="291"/>
      <c r="AMT66" s="291"/>
      <c r="AMU66" s="291"/>
      <c r="AMV66" s="291"/>
      <c r="AMW66" s="291"/>
      <c r="AMX66" s="291"/>
      <c r="AMY66" s="291"/>
      <c r="AMZ66" s="291"/>
      <c r="ANA66" s="291"/>
      <c r="ANB66" s="291"/>
      <c r="ANC66" s="291"/>
      <c r="AND66" s="291"/>
      <c r="ANE66" s="291"/>
      <c r="ANF66" s="291"/>
      <c r="ANG66" s="291"/>
      <c r="ANH66" s="291"/>
      <c r="ANI66" s="291"/>
      <c r="ANJ66" s="291"/>
      <c r="ANK66" s="291"/>
      <c r="ANL66" s="291"/>
      <c r="ANM66" s="291"/>
      <c r="ANN66" s="291"/>
      <c r="ANO66" s="291"/>
      <c r="ANP66" s="291"/>
      <c r="ANQ66" s="291"/>
      <c r="ANR66" s="291"/>
      <c r="ANS66" s="291"/>
      <c r="ANT66" s="291"/>
      <c r="ANU66" s="291"/>
      <c r="ANV66" s="291"/>
      <c r="ANW66" s="291"/>
      <c r="ANX66" s="291"/>
      <c r="ANY66" s="291"/>
      <c r="ANZ66" s="291"/>
      <c r="AOA66" s="291"/>
      <c r="AOB66" s="291"/>
      <c r="AOC66" s="291"/>
      <c r="AOD66" s="291"/>
      <c r="AOE66" s="291"/>
      <c r="AOF66" s="291"/>
      <c r="AOG66" s="291"/>
      <c r="AOH66" s="291"/>
      <c r="AOI66" s="291"/>
      <c r="AOJ66" s="291"/>
      <c r="AOK66" s="291"/>
      <c r="AOL66" s="291"/>
      <c r="AOM66" s="291"/>
      <c r="AON66" s="291"/>
      <c r="AOO66" s="291"/>
      <c r="AOP66" s="291"/>
      <c r="AOQ66" s="291"/>
      <c r="AOR66" s="291"/>
      <c r="AOS66" s="291"/>
      <c r="AOT66" s="291"/>
      <c r="AOU66" s="291"/>
      <c r="AOV66" s="291"/>
      <c r="AOW66" s="291"/>
      <c r="AOX66" s="291"/>
      <c r="AOY66" s="291"/>
      <c r="AOZ66" s="291"/>
      <c r="APA66" s="291"/>
      <c r="APB66" s="291"/>
      <c r="APC66" s="291"/>
      <c r="APD66" s="291"/>
      <c r="APE66" s="291"/>
      <c r="APF66" s="291"/>
      <c r="APG66" s="291"/>
      <c r="APH66" s="291"/>
      <c r="API66" s="291"/>
      <c r="APJ66" s="291"/>
      <c r="APK66" s="291"/>
      <c r="APL66" s="291"/>
      <c r="APM66" s="291"/>
      <c r="APN66" s="291"/>
      <c r="APO66" s="291"/>
      <c r="APP66" s="291"/>
      <c r="APQ66" s="291"/>
      <c r="APR66" s="291"/>
      <c r="APS66" s="291"/>
      <c r="APT66" s="291"/>
      <c r="APU66" s="291"/>
      <c r="APV66" s="291"/>
      <c r="APW66" s="291"/>
      <c r="APX66" s="291"/>
      <c r="APY66" s="291"/>
      <c r="APZ66" s="291"/>
      <c r="AQA66" s="291"/>
      <c r="AQB66" s="291"/>
      <c r="AQC66" s="291"/>
      <c r="AQD66" s="291"/>
      <c r="AQE66" s="291"/>
      <c r="AQF66" s="291"/>
      <c r="AQG66" s="291"/>
      <c r="AQH66" s="291"/>
      <c r="AQI66" s="291"/>
      <c r="AQJ66" s="291"/>
      <c r="AQK66" s="291"/>
      <c r="AQL66" s="291"/>
      <c r="AQM66" s="291"/>
      <c r="AQN66" s="291"/>
      <c r="AQO66" s="291"/>
      <c r="AQP66" s="291"/>
      <c r="AQQ66" s="291"/>
      <c r="AQR66" s="291"/>
      <c r="AQS66" s="291"/>
      <c r="AQT66" s="291"/>
      <c r="AQU66" s="291"/>
      <c r="AQV66" s="291"/>
      <c r="AQW66" s="291"/>
      <c r="AQX66" s="291"/>
      <c r="AQY66" s="291"/>
      <c r="AQZ66" s="291"/>
      <c r="ARA66" s="291"/>
      <c r="ARB66" s="291"/>
      <c r="ARC66" s="291"/>
      <c r="ARD66" s="291"/>
      <c r="ARE66" s="291"/>
      <c r="ARF66" s="291"/>
      <c r="ARG66" s="291"/>
      <c r="ARH66" s="291"/>
      <c r="ARI66" s="291"/>
      <c r="ARJ66" s="291"/>
      <c r="ARK66" s="291"/>
      <c r="ARL66" s="291"/>
      <c r="ARM66" s="291"/>
      <c r="ARN66" s="291"/>
      <c r="ARO66" s="291"/>
      <c r="ARP66" s="291"/>
      <c r="ARQ66" s="291"/>
      <c r="ARR66" s="291"/>
      <c r="ARS66" s="291"/>
      <c r="ART66" s="291"/>
      <c r="ARU66" s="291"/>
      <c r="ARV66" s="291"/>
      <c r="ARW66" s="291"/>
      <c r="ARX66" s="291"/>
      <c r="ARY66" s="291"/>
      <c r="ARZ66" s="291"/>
      <c r="ASA66" s="291"/>
      <c r="ASB66" s="291"/>
      <c r="ASC66" s="291"/>
      <c r="ASD66" s="291"/>
      <c r="ASE66" s="291"/>
      <c r="ASF66" s="291"/>
      <c r="ASG66" s="291"/>
      <c r="ASH66" s="291"/>
      <c r="ASI66" s="291"/>
      <c r="ASJ66" s="291"/>
      <c r="ASK66" s="291"/>
      <c r="ASL66" s="291"/>
      <c r="ASM66" s="291"/>
      <c r="ASN66" s="291"/>
      <c r="ASO66" s="291"/>
      <c r="ASP66" s="291"/>
      <c r="ASQ66" s="291"/>
      <c r="ASR66" s="291"/>
      <c r="ASS66" s="291"/>
      <c r="AST66" s="291"/>
      <c r="ASU66" s="291"/>
      <c r="ASV66" s="291"/>
      <c r="ASW66" s="291"/>
      <c r="ASX66" s="291"/>
      <c r="ASY66" s="291"/>
      <c r="ASZ66" s="291"/>
      <c r="ATA66" s="291"/>
      <c r="ATB66" s="291"/>
      <c r="ATC66" s="291"/>
      <c r="ATD66" s="291"/>
      <c r="ATE66" s="291"/>
      <c r="ATF66" s="291"/>
      <c r="ATG66" s="291"/>
      <c r="ATH66" s="291"/>
      <c r="ATI66" s="291"/>
      <c r="ATJ66" s="291"/>
      <c r="ATK66" s="291"/>
      <c r="ATL66" s="291"/>
      <c r="ATM66" s="291"/>
      <c r="ATN66" s="291"/>
      <c r="ATO66" s="291"/>
      <c r="ATP66" s="291"/>
      <c r="ATQ66" s="291"/>
      <c r="ATR66" s="291"/>
      <c r="ATS66" s="291"/>
      <c r="ATT66" s="291"/>
      <c r="ATU66" s="291"/>
      <c r="ATV66" s="291"/>
      <c r="ATW66" s="291"/>
      <c r="ATX66" s="291"/>
      <c r="ATY66" s="291"/>
      <c r="ATZ66" s="291"/>
      <c r="AUA66" s="291"/>
      <c r="AUB66" s="291"/>
      <c r="AUC66" s="291"/>
      <c r="AUD66" s="291"/>
      <c r="AUE66" s="291"/>
      <c r="AUF66" s="291"/>
      <c r="AUG66" s="291"/>
      <c r="AUH66" s="291"/>
      <c r="AUI66" s="291"/>
      <c r="AUJ66" s="291"/>
      <c r="AUK66" s="291"/>
      <c r="AUL66" s="291"/>
      <c r="AUM66" s="291"/>
      <c r="AUN66" s="291"/>
      <c r="AUO66" s="291"/>
      <c r="AUP66" s="291"/>
      <c r="AUQ66" s="291"/>
      <c r="AUR66" s="291"/>
      <c r="AUS66" s="291"/>
      <c r="AUT66" s="291"/>
      <c r="AUU66" s="291"/>
      <c r="AUV66" s="291"/>
      <c r="AUW66" s="291"/>
      <c r="AUX66" s="291"/>
      <c r="AUY66" s="291"/>
      <c r="AUZ66" s="291"/>
      <c r="AVA66" s="291"/>
      <c r="AVB66" s="291"/>
      <c r="AVC66" s="291"/>
      <c r="AVD66" s="291"/>
      <c r="AVE66" s="291"/>
      <c r="AVF66" s="291"/>
      <c r="AVG66" s="291"/>
      <c r="AVH66" s="291"/>
      <c r="AVI66" s="291"/>
      <c r="AVJ66" s="291"/>
      <c r="AVK66" s="291"/>
      <c r="AVL66" s="291"/>
      <c r="AVM66" s="291"/>
      <c r="AVN66" s="291"/>
      <c r="AVO66" s="291"/>
      <c r="AVP66" s="291"/>
      <c r="AVQ66" s="291"/>
      <c r="AVR66" s="291"/>
      <c r="AVS66" s="291"/>
      <c r="AVT66" s="291"/>
      <c r="AVU66" s="291"/>
      <c r="AVV66" s="291"/>
      <c r="AVW66" s="291"/>
      <c r="AVX66" s="291"/>
      <c r="AVY66" s="291"/>
      <c r="AVZ66" s="291"/>
      <c r="AWA66" s="291"/>
      <c r="AWB66" s="291"/>
      <c r="AWC66" s="291"/>
      <c r="AWD66" s="291"/>
      <c r="AWE66" s="291"/>
      <c r="AWF66" s="291"/>
      <c r="AWG66" s="291"/>
      <c r="AWH66" s="291"/>
      <c r="AWI66" s="291"/>
      <c r="AWJ66" s="291"/>
      <c r="AWK66" s="291"/>
      <c r="AWL66" s="291"/>
      <c r="AWM66" s="291"/>
      <c r="AWN66" s="291"/>
      <c r="AWO66" s="291"/>
      <c r="AWP66" s="291"/>
      <c r="AWQ66" s="291"/>
      <c r="AWR66" s="291"/>
      <c r="AWS66" s="291"/>
      <c r="AWT66" s="291"/>
      <c r="AWU66" s="291"/>
      <c r="AWV66" s="291"/>
      <c r="AWW66" s="291"/>
      <c r="AWX66" s="291"/>
      <c r="AWY66" s="291"/>
      <c r="AWZ66" s="291"/>
      <c r="AXA66" s="291"/>
      <c r="AXB66" s="291"/>
      <c r="AXC66" s="291"/>
      <c r="AXD66" s="291"/>
      <c r="AXE66" s="291"/>
      <c r="AXF66" s="291"/>
      <c r="AXG66" s="291"/>
      <c r="AXH66" s="291"/>
      <c r="AXI66" s="291"/>
      <c r="AXJ66" s="291"/>
      <c r="AXK66" s="291"/>
      <c r="AXL66" s="291"/>
      <c r="AXM66" s="291"/>
      <c r="AXN66" s="291"/>
      <c r="AXO66" s="291"/>
      <c r="AXP66" s="291"/>
      <c r="AXQ66" s="291"/>
      <c r="AXR66" s="291"/>
      <c r="AXS66" s="291"/>
      <c r="AXT66" s="291"/>
      <c r="AXU66" s="291"/>
      <c r="AXV66" s="291"/>
      <c r="AXW66" s="291"/>
      <c r="AXX66" s="291"/>
      <c r="AXY66" s="291"/>
      <c r="AXZ66" s="291"/>
      <c r="AYA66" s="291"/>
      <c r="AYB66" s="291"/>
      <c r="AYC66" s="291"/>
      <c r="AYD66" s="291"/>
      <c r="AYE66" s="291"/>
      <c r="AYF66" s="291"/>
      <c r="AYG66" s="291"/>
      <c r="AYH66" s="291"/>
      <c r="AYI66" s="291"/>
      <c r="AYJ66" s="291"/>
      <c r="AYK66" s="291"/>
      <c r="AYL66" s="291"/>
      <c r="AYM66" s="291"/>
      <c r="AYN66" s="291"/>
      <c r="AYO66" s="291"/>
      <c r="AYP66" s="291"/>
      <c r="AYQ66" s="291"/>
      <c r="AYR66" s="291"/>
      <c r="AYS66" s="291"/>
      <c r="AYT66" s="291"/>
      <c r="AYU66" s="291"/>
      <c r="AYV66" s="291"/>
      <c r="AYW66" s="291"/>
      <c r="AYX66" s="291"/>
      <c r="AYY66" s="291"/>
      <c r="AYZ66" s="291"/>
      <c r="AZA66" s="291"/>
      <c r="AZB66" s="291"/>
      <c r="AZC66" s="291"/>
      <c r="AZD66" s="291"/>
      <c r="AZE66" s="291"/>
      <c r="AZF66" s="291"/>
      <c r="AZG66" s="291"/>
      <c r="AZH66" s="291"/>
      <c r="AZI66" s="291"/>
      <c r="AZJ66" s="291"/>
      <c r="AZK66" s="291"/>
      <c r="AZL66" s="291"/>
      <c r="AZM66" s="291"/>
      <c r="AZN66" s="291"/>
      <c r="AZO66" s="291"/>
      <c r="AZP66" s="291"/>
      <c r="AZQ66" s="291"/>
      <c r="AZR66" s="291"/>
      <c r="AZS66" s="291"/>
      <c r="AZT66" s="291"/>
      <c r="AZU66" s="291"/>
      <c r="AZV66" s="291"/>
      <c r="AZW66" s="291"/>
      <c r="AZX66" s="291"/>
      <c r="AZY66" s="291"/>
      <c r="AZZ66" s="291"/>
      <c r="BAA66" s="291"/>
      <c r="BAB66" s="291"/>
      <c r="BAC66" s="291"/>
      <c r="BAD66" s="291"/>
      <c r="BAE66" s="291"/>
      <c r="BAF66" s="291"/>
      <c r="BAG66" s="291"/>
      <c r="BAH66" s="291"/>
      <c r="BAI66" s="291"/>
      <c r="BAJ66" s="291"/>
      <c r="BAK66" s="291"/>
      <c r="BAL66" s="291"/>
      <c r="BAM66" s="291"/>
      <c r="BAN66" s="291"/>
      <c r="BAO66" s="291"/>
      <c r="BAP66" s="291"/>
      <c r="BAQ66" s="291"/>
      <c r="BAR66" s="291"/>
      <c r="BAS66" s="291"/>
      <c r="BAT66" s="291"/>
      <c r="BAU66" s="291"/>
      <c r="BAV66" s="291"/>
      <c r="BAW66" s="291"/>
      <c r="BAX66" s="291"/>
      <c r="BAY66" s="291"/>
      <c r="BAZ66" s="291"/>
      <c r="BBA66" s="291"/>
      <c r="BBB66" s="291"/>
      <c r="BBC66" s="291"/>
      <c r="BBD66" s="291"/>
      <c r="BBE66" s="291"/>
      <c r="BBF66" s="291"/>
      <c r="BBG66" s="291"/>
      <c r="BBH66" s="291"/>
      <c r="BBI66" s="291"/>
      <c r="BBJ66" s="291"/>
      <c r="BBK66" s="291"/>
      <c r="BBL66" s="291"/>
      <c r="BBM66" s="291"/>
      <c r="BBN66" s="291"/>
      <c r="BBO66" s="291"/>
      <c r="BBP66" s="291"/>
      <c r="BBQ66" s="291"/>
      <c r="BBR66" s="291"/>
      <c r="BBS66" s="291"/>
      <c r="BBT66" s="291"/>
      <c r="BBU66" s="291"/>
      <c r="BBV66" s="291"/>
      <c r="BBW66" s="291"/>
      <c r="BBX66" s="291"/>
      <c r="BBY66" s="291"/>
      <c r="BBZ66" s="291"/>
      <c r="BCA66" s="291"/>
      <c r="BCB66" s="291"/>
      <c r="BCC66" s="291"/>
      <c r="BCD66" s="291"/>
      <c r="BCE66" s="291"/>
      <c r="BCF66" s="291"/>
      <c r="BCG66" s="291"/>
      <c r="BCH66" s="291"/>
      <c r="BCI66" s="291"/>
      <c r="BCJ66" s="291"/>
      <c r="BCK66" s="291"/>
      <c r="BCL66" s="291"/>
      <c r="BCM66" s="291"/>
      <c r="BCN66" s="291"/>
      <c r="BCO66" s="291"/>
      <c r="BCP66" s="291"/>
      <c r="BCQ66" s="291"/>
      <c r="BCR66" s="291"/>
      <c r="BCS66" s="291"/>
      <c r="BCT66" s="291"/>
      <c r="BCU66" s="291"/>
      <c r="BCV66" s="291"/>
      <c r="BCW66" s="291"/>
      <c r="BCX66" s="291"/>
      <c r="BCY66" s="291"/>
      <c r="BCZ66" s="291"/>
      <c r="BDA66" s="291"/>
      <c r="BDB66" s="291"/>
      <c r="BDC66" s="291"/>
      <c r="BDD66" s="291"/>
      <c r="BDE66" s="291"/>
      <c r="BDF66" s="291"/>
      <c r="BDG66" s="291"/>
      <c r="BDH66" s="291"/>
      <c r="BDI66" s="291"/>
      <c r="BDJ66" s="291"/>
      <c r="BDK66" s="291"/>
      <c r="BDL66" s="291"/>
      <c r="BDM66" s="291"/>
      <c r="BDN66" s="291"/>
      <c r="BDO66" s="291"/>
      <c r="BDP66" s="291"/>
      <c r="BDQ66" s="291"/>
      <c r="BDR66" s="291"/>
      <c r="BDS66" s="291"/>
      <c r="BDT66" s="291"/>
      <c r="BDU66" s="291"/>
      <c r="BDV66" s="291"/>
      <c r="BDW66" s="291"/>
      <c r="BDX66" s="291"/>
      <c r="BDY66" s="291"/>
      <c r="BDZ66" s="291"/>
      <c r="BEA66" s="291"/>
      <c r="BEB66" s="291"/>
      <c r="BEC66" s="291"/>
      <c r="BED66" s="291"/>
      <c r="BEE66" s="291"/>
      <c r="BEF66" s="291"/>
      <c r="BEG66" s="291"/>
      <c r="BEH66" s="291"/>
      <c r="BEI66" s="291"/>
      <c r="BEJ66" s="291"/>
      <c r="BEK66" s="291"/>
      <c r="BEL66" s="291"/>
      <c r="BEM66" s="291"/>
      <c r="BEN66" s="291"/>
      <c r="BEO66" s="291"/>
      <c r="BEP66" s="291"/>
      <c r="BEQ66" s="291"/>
      <c r="BER66" s="291"/>
      <c r="BES66" s="291"/>
      <c r="BET66" s="291"/>
      <c r="BEU66" s="291"/>
      <c r="BEV66" s="291"/>
      <c r="BEW66" s="291"/>
      <c r="BEX66" s="291"/>
      <c r="BEY66" s="291"/>
      <c r="BEZ66" s="291"/>
      <c r="BFA66" s="291"/>
      <c r="BFB66" s="291"/>
      <c r="BFC66" s="291"/>
      <c r="BFD66" s="291"/>
      <c r="BFE66" s="291"/>
      <c r="BFF66" s="291"/>
      <c r="BFG66" s="291"/>
      <c r="BFH66" s="291"/>
      <c r="BFI66" s="291"/>
      <c r="BFJ66" s="291"/>
      <c r="BFK66" s="291"/>
      <c r="BFL66" s="291"/>
      <c r="BFM66" s="291"/>
      <c r="BFN66" s="291"/>
      <c r="BFO66" s="291"/>
      <c r="BFP66" s="291"/>
      <c r="BFQ66" s="291"/>
      <c r="BFR66" s="291"/>
      <c r="BFS66" s="291"/>
      <c r="BFT66" s="291"/>
      <c r="BFU66" s="291"/>
      <c r="BFV66" s="291"/>
      <c r="BFW66" s="291"/>
      <c r="BFX66" s="291"/>
      <c r="BFY66" s="291"/>
      <c r="BFZ66" s="291"/>
      <c r="BGA66" s="291"/>
      <c r="BGB66" s="291"/>
      <c r="BGC66" s="291"/>
      <c r="BGD66" s="291"/>
      <c r="BGE66" s="291"/>
      <c r="BGF66" s="291"/>
      <c r="BGG66" s="291"/>
      <c r="BGH66" s="291"/>
      <c r="BGI66" s="291"/>
      <c r="BGJ66" s="291"/>
      <c r="BGK66" s="291"/>
      <c r="BGL66" s="291"/>
      <c r="BGM66" s="291"/>
      <c r="BGN66" s="291"/>
      <c r="BGO66" s="291"/>
      <c r="BGP66" s="291"/>
      <c r="BGQ66" s="291"/>
      <c r="BGR66" s="291"/>
      <c r="BGS66" s="291"/>
      <c r="BGT66" s="291"/>
      <c r="BGU66" s="291"/>
      <c r="BGV66" s="291"/>
      <c r="BGW66" s="291"/>
      <c r="BGX66" s="291"/>
      <c r="BGY66" s="291"/>
      <c r="BGZ66" s="291"/>
      <c r="BHA66" s="291"/>
      <c r="BHB66" s="291"/>
      <c r="BHC66" s="291"/>
      <c r="BHD66" s="291"/>
      <c r="BHE66" s="291"/>
      <c r="BHF66" s="291"/>
      <c r="BHG66" s="291"/>
      <c r="BHH66" s="291"/>
      <c r="BHI66" s="291"/>
      <c r="BHJ66" s="291"/>
      <c r="BHK66" s="291"/>
      <c r="BHL66" s="291"/>
      <c r="BHM66" s="291"/>
      <c r="BHN66" s="291"/>
      <c r="BHO66" s="291"/>
      <c r="BHP66" s="291"/>
      <c r="BHQ66" s="291"/>
      <c r="BHR66" s="291"/>
      <c r="BHS66" s="291"/>
      <c r="BHT66" s="291"/>
      <c r="BHU66" s="291"/>
      <c r="BHV66" s="291"/>
      <c r="BHW66" s="291"/>
      <c r="BHX66" s="291"/>
      <c r="BHY66" s="291"/>
      <c r="BHZ66" s="291"/>
      <c r="BIA66" s="291"/>
      <c r="BIB66" s="291"/>
      <c r="BIC66" s="291"/>
      <c r="BID66" s="291"/>
      <c r="BIE66" s="291"/>
      <c r="BIF66" s="291"/>
      <c r="BIG66" s="291"/>
      <c r="BIH66" s="291"/>
      <c r="BII66" s="291"/>
      <c r="BIJ66" s="291"/>
      <c r="BIK66" s="291"/>
      <c r="BIL66" s="291"/>
      <c r="BIM66" s="291"/>
      <c r="BIN66" s="291"/>
      <c r="BIO66" s="291"/>
      <c r="BIP66" s="291"/>
      <c r="BIQ66" s="291"/>
      <c r="BIR66" s="291"/>
      <c r="BIS66" s="291"/>
      <c r="BIT66" s="291"/>
      <c r="BIU66" s="291"/>
      <c r="BIV66" s="291"/>
      <c r="BIW66" s="291"/>
      <c r="BIX66" s="291"/>
      <c r="BIY66" s="291"/>
      <c r="BIZ66" s="291"/>
      <c r="BJA66" s="291"/>
      <c r="BJB66" s="291"/>
      <c r="BJC66" s="291"/>
      <c r="BJD66" s="291"/>
      <c r="BJE66" s="291"/>
      <c r="BJF66" s="291"/>
      <c r="BJG66" s="291"/>
      <c r="BJH66" s="291"/>
      <c r="BJI66" s="291"/>
      <c r="BJJ66" s="291"/>
      <c r="BJK66" s="291"/>
      <c r="BJL66" s="291"/>
      <c r="BJM66" s="291"/>
      <c r="BJN66" s="291"/>
      <c r="BJO66" s="291"/>
      <c r="BJP66" s="291"/>
      <c r="BJQ66" s="291"/>
      <c r="BJR66" s="291"/>
      <c r="BJS66" s="291"/>
      <c r="BJT66" s="291"/>
      <c r="BJU66" s="291"/>
      <c r="BJV66" s="291"/>
      <c r="BJW66" s="291"/>
      <c r="BJX66" s="291"/>
      <c r="BJY66" s="291"/>
      <c r="BJZ66" s="291"/>
      <c r="BKA66" s="291"/>
      <c r="BKB66" s="291"/>
      <c r="BKC66" s="291"/>
      <c r="BKD66" s="291"/>
      <c r="BKE66" s="291"/>
      <c r="BKF66" s="291"/>
      <c r="BKG66" s="291"/>
      <c r="BKH66" s="291"/>
      <c r="BKI66" s="291"/>
      <c r="BKJ66" s="291"/>
      <c r="BKK66" s="291"/>
      <c r="BKL66" s="291"/>
      <c r="BKM66" s="291"/>
      <c r="BKN66" s="291"/>
      <c r="BKO66" s="291"/>
      <c r="BKP66" s="291"/>
      <c r="BKQ66" s="291"/>
      <c r="BKR66" s="291"/>
      <c r="BKS66" s="291"/>
      <c r="BKT66" s="291"/>
      <c r="BKU66" s="291"/>
      <c r="BKV66" s="291"/>
      <c r="BKW66" s="291"/>
      <c r="BKX66" s="291"/>
      <c r="BKY66" s="291"/>
      <c r="BKZ66" s="291"/>
      <c r="BLA66" s="291"/>
      <c r="BLB66" s="291"/>
      <c r="BLC66" s="291"/>
      <c r="BLD66" s="291"/>
      <c r="BLE66" s="291"/>
      <c r="BLF66" s="291"/>
      <c r="BLG66" s="291"/>
      <c r="BLH66" s="291"/>
      <c r="BLI66" s="291"/>
      <c r="BLJ66" s="291"/>
      <c r="BLK66" s="291"/>
      <c r="BLL66" s="291"/>
      <c r="BLM66" s="291"/>
      <c r="BLN66" s="291"/>
      <c r="BLO66" s="291"/>
      <c r="BLP66" s="291"/>
      <c r="BLQ66" s="291"/>
      <c r="BLR66" s="291"/>
      <c r="BLS66" s="291"/>
      <c r="BLT66" s="291"/>
      <c r="BLU66" s="291"/>
      <c r="BLV66" s="291"/>
      <c r="BLW66" s="291"/>
      <c r="BLX66" s="291"/>
      <c r="BLY66" s="291"/>
      <c r="BLZ66" s="291"/>
      <c r="BMA66" s="291"/>
      <c r="BMB66" s="291"/>
      <c r="BMC66" s="291"/>
      <c r="BMD66" s="291"/>
      <c r="BME66" s="291"/>
      <c r="BMF66" s="291"/>
      <c r="BMG66" s="291"/>
      <c r="BMH66" s="291"/>
      <c r="BMI66" s="291"/>
      <c r="BMJ66" s="291"/>
      <c r="BMK66" s="291"/>
      <c r="BML66" s="291"/>
      <c r="BMM66" s="291"/>
      <c r="BMN66" s="291"/>
      <c r="BMO66" s="291"/>
      <c r="BMP66" s="291"/>
      <c r="BMQ66" s="291"/>
      <c r="BMR66" s="291"/>
      <c r="BMS66" s="291"/>
      <c r="BMT66" s="291"/>
      <c r="BMU66" s="291"/>
      <c r="BMV66" s="291"/>
      <c r="BMW66" s="291"/>
      <c r="BMX66" s="291"/>
      <c r="BMY66" s="291"/>
      <c r="BMZ66" s="291"/>
      <c r="BNA66" s="291"/>
      <c r="BNB66" s="291"/>
      <c r="BNC66" s="291"/>
      <c r="BND66" s="291"/>
      <c r="BNE66" s="291"/>
      <c r="BNF66" s="291"/>
      <c r="BNG66" s="291"/>
      <c r="BNH66" s="291"/>
      <c r="BNI66" s="291"/>
      <c r="BNJ66" s="291"/>
      <c r="BNK66" s="291"/>
      <c r="BNL66" s="291"/>
      <c r="BNM66" s="291"/>
      <c r="BNN66" s="291"/>
      <c r="BNO66" s="291"/>
      <c r="BNP66" s="291"/>
      <c r="BNQ66" s="291"/>
      <c r="BNR66" s="291"/>
      <c r="BNS66" s="291"/>
      <c r="BNT66" s="291"/>
      <c r="BNU66" s="291"/>
      <c r="BNV66" s="291"/>
      <c r="BNW66" s="291"/>
      <c r="BNX66" s="291"/>
      <c r="BNY66" s="291"/>
      <c r="BNZ66" s="291"/>
      <c r="BOA66" s="291"/>
      <c r="BOB66" s="291"/>
      <c r="BOC66" s="291"/>
      <c r="BOD66" s="291"/>
      <c r="BOE66" s="291"/>
      <c r="BOF66" s="291"/>
      <c r="BOG66" s="291"/>
      <c r="BOH66" s="291"/>
      <c r="BOI66" s="291"/>
      <c r="BOJ66" s="291"/>
      <c r="BOK66" s="291"/>
      <c r="BOL66" s="291"/>
      <c r="BOM66" s="291"/>
      <c r="BON66" s="291"/>
      <c r="BOO66" s="291"/>
      <c r="BOP66" s="291"/>
      <c r="BOQ66" s="291"/>
      <c r="BOR66" s="291"/>
      <c r="BOS66" s="291"/>
      <c r="BOT66" s="291"/>
      <c r="BOU66" s="291"/>
      <c r="BOV66" s="291"/>
      <c r="BOW66" s="291"/>
      <c r="BOX66" s="291"/>
      <c r="BOY66" s="291"/>
      <c r="BOZ66" s="291"/>
      <c r="BPA66" s="291"/>
      <c r="BPB66" s="291"/>
      <c r="BPC66" s="291"/>
      <c r="BPD66" s="291"/>
      <c r="BPE66" s="291"/>
      <c r="BPF66" s="291"/>
      <c r="BPG66" s="291"/>
      <c r="BPH66" s="291"/>
      <c r="BPI66" s="291"/>
      <c r="BPJ66" s="291"/>
      <c r="BPK66" s="291"/>
      <c r="BPL66" s="291"/>
      <c r="BPM66" s="291"/>
      <c r="BPN66" s="291"/>
      <c r="BPO66" s="291"/>
      <c r="BPP66" s="291"/>
      <c r="BPQ66" s="291"/>
      <c r="BPR66" s="291"/>
      <c r="BPS66" s="291"/>
      <c r="BPT66" s="291"/>
      <c r="BPU66" s="291"/>
      <c r="BPV66" s="291"/>
      <c r="BPW66" s="291"/>
      <c r="BPX66" s="291"/>
      <c r="BPY66" s="291"/>
      <c r="BPZ66" s="291"/>
      <c r="BQA66" s="291"/>
      <c r="BQB66" s="291"/>
      <c r="BQC66" s="291"/>
      <c r="BQD66" s="291"/>
      <c r="BQE66" s="291"/>
      <c r="BQF66" s="291"/>
      <c r="BQG66" s="291"/>
      <c r="BQH66" s="291"/>
      <c r="BQI66" s="291"/>
      <c r="BQJ66" s="291"/>
      <c r="BQK66" s="291"/>
      <c r="BQL66" s="291"/>
      <c r="BQM66" s="291"/>
      <c r="BQN66" s="291"/>
      <c r="BQO66" s="291"/>
      <c r="BQP66" s="291"/>
      <c r="BQQ66" s="291"/>
      <c r="BQR66" s="291"/>
      <c r="BQS66" s="291"/>
      <c r="BQT66" s="291"/>
      <c r="BQU66" s="291"/>
      <c r="BQV66" s="291"/>
      <c r="BQW66" s="291"/>
      <c r="BQX66" s="291"/>
      <c r="BQY66" s="291"/>
      <c r="BQZ66" s="291"/>
      <c r="BRA66" s="291"/>
      <c r="BRB66" s="291"/>
      <c r="BRC66" s="291"/>
      <c r="BRD66" s="291"/>
      <c r="BRE66" s="291"/>
      <c r="BRF66" s="291"/>
      <c r="BRG66" s="291"/>
      <c r="BRH66" s="291"/>
      <c r="BRI66" s="291"/>
      <c r="BRJ66" s="291"/>
      <c r="BRK66" s="291"/>
      <c r="BRL66" s="291"/>
      <c r="BRM66" s="291"/>
      <c r="BRN66" s="291"/>
      <c r="BRO66" s="291"/>
      <c r="BRP66" s="291"/>
      <c r="BRQ66" s="291"/>
      <c r="BRR66" s="291"/>
      <c r="BRS66" s="291"/>
      <c r="BRT66" s="291"/>
      <c r="BRU66" s="291"/>
      <c r="BRV66" s="291"/>
      <c r="BRW66" s="291"/>
      <c r="BRX66" s="291"/>
      <c r="BRY66" s="291"/>
      <c r="BRZ66" s="291"/>
      <c r="BSA66" s="291"/>
      <c r="BSB66" s="291"/>
      <c r="BSC66" s="291"/>
      <c r="BSD66" s="291"/>
      <c r="BSE66" s="291"/>
      <c r="BSF66" s="291"/>
      <c r="BSG66" s="291"/>
      <c r="BSH66" s="291"/>
      <c r="BSI66" s="291"/>
      <c r="BSJ66" s="291"/>
      <c r="BSK66" s="291"/>
      <c r="BSL66" s="291"/>
      <c r="BSM66" s="291"/>
      <c r="BSN66" s="291"/>
      <c r="BSO66" s="291"/>
      <c r="BSP66" s="291"/>
      <c r="BSQ66" s="291"/>
      <c r="BSR66" s="291"/>
      <c r="BSS66" s="291"/>
      <c r="BST66" s="291"/>
      <c r="BSU66" s="291"/>
      <c r="BSV66" s="291"/>
      <c r="BSW66" s="291"/>
      <c r="BSX66" s="291"/>
      <c r="BSY66" s="291"/>
      <c r="BSZ66" s="291"/>
      <c r="BTA66" s="291"/>
      <c r="BTB66" s="291"/>
      <c r="BTC66" s="291"/>
      <c r="BTD66" s="291"/>
      <c r="BTE66" s="291"/>
      <c r="BTF66" s="291"/>
      <c r="BTG66" s="291"/>
      <c r="BTH66" s="291"/>
      <c r="BTI66" s="291"/>
      <c r="BTJ66" s="291"/>
      <c r="BTK66" s="291"/>
      <c r="BTL66" s="291"/>
      <c r="BTM66" s="291"/>
      <c r="BTN66" s="291"/>
      <c r="BTO66" s="291"/>
      <c r="BTP66" s="291"/>
      <c r="BTQ66" s="291"/>
      <c r="BTR66" s="291"/>
      <c r="BTS66" s="291"/>
      <c r="BTT66" s="291"/>
      <c r="BTU66" s="291"/>
      <c r="BTV66" s="291"/>
      <c r="BTW66" s="291"/>
      <c r="BTX66" s="291"/>
      <c r="BTY66" s="291"/>
      <c r="BTZ66" s="291"/>
      <c r="BUA66" s="291"/>
      <c r="BUB66" s="291"/>
      <c r="BUC66" s="291"/>
      <c r="BUD66" s="291"/>
      <c r="BUE66" s="291"/>
      <c r="BUF66" s="291"/>
      <c r="BUG66" s="291"/>
      <c r="BUH66" s="291"/>
      <c r="BUI66" s="291"/>
      <c r="BUJ66" s="291"/>
      <c r="BUK66" s="291"/>
      <c r="BUL66" s="291"/>
      <c r="BUM66" s="291"/>
      <c r="BUN66" s="291"/>
      <c r="BUO66" s="291"/>
      <c r="BUP66" s="291"/>
      <c r="BUQ66" s="291"/>
      <c r="BUR66" s="291"/>
      <c r="BUS66" s="291"/>
      <c r="BUT66" s="291"/>
      <c r="BUU66" s="291"/>
      <c r="BUV66" s="291"/>
      <c r="BUW66" s="291"/>
      <c r="BUX66" s="291"/>
      <c r="BUY66" s="291"/>
      <c r="BUZ66" s="291"/>
      <c r="BVA66" s="291"/>
      <c r="BVB66" s="291"/>
      <c r="BVC66" s="291"/>
      <c r="BVD66" s="291"/>
      <c r="BVE66" s="291"/>
      <c r="BVF66" s="291"/>
      <c r="BVG66" s="291"/>
      <c r="BVH66" s="291"/>
      <c r="BVI66" s="291"/>
      <c r="BVJ66" s="291"/>
      <c r="BVK66" s="291"/>
      <c r="BVL66" s="291"/>
      <c r="BVM66" s="291"/>
      <c r="BVN66" s="291"/>
      <c r="BVO66" s="291"/>
      <c r="BVP66" s="291"/>
      <c r="BVQ66" s="291"/>
      <c r="BVR66" s="291"/>
      <c r="BVS66" s="291"/>
      <c r="BVT66" s="291"/>
      <c r="BVU66" s="291"/>
      <c r="BVV66" s="291"/>
      <c r="BVW66" s="291"/>
      <c r="BVX66" s="291"/>
      <c r="BVY66" s="291"/>
      <c r="BVZ66" s="291"/>
      <c r="BWA66" s="291"/>
      <c r="BWB66" s="291"/>
      <c r="BWC66" s="291"/>
      <c r="BWD66" s="291"/>
      <c r="BWE66" s="291"/>
      <c r="BWF66" s="291"/>
      <c r="BWG66" s="291"/>
      <c r="BWH66" s="291"/>
      <c r="BWI66" s="291"/>
      <c r="BWJ66" s="291"/>
      <c r="BWK66" s="291"/>
      <c r="BWL66" s="291"/>
      <c r="BWM66" s="291"/>
      <c r="BWN66" s="291"/>
      <c r="BWO66" s="291"/>
      <c r="BWP66" s="291"/>
      <c r="BWQ66" s="291"/>
      <c r="BWR66" s="291"/>
      <c r="BWS66" s="291"/>
      <c r="BWT66" s="291"/>
      <c r="BWU66" s="291"/>
      <c r="BWV66" s="291"/>
      <c r="BWW66" s="291"/>
      <c r="BWX66" s="291"/>
      <c r="BWY66" s="291"/>
      <c r="BWZ66" s="291"/>
      <c r="BXA66" s="291"/>
      <c r="BXB66" s="291"/>
      <c r="BXC66" s="291"/>
      <c r="BXD66" s="291"/>
      <c r="BXE66" s="291"/>
      <c r="BXF66" s="291"/>
      <c r="BXG66" s="291"/>
      <c r="BXH66" s="291"/>
      <c r="BXI66" s="291"/>
      <c r="BXJ66" s="291"/>
      <c r="BXK66" s="291"/>
      <c r="BXL66" s="291"/>
      <c r="BXM66" s="291"/>
      <c r="BXN66" s="291"/>
      <c r="BXO66" s="291"/>
      <c r="BXP66" s="291"/>
      <c r="BXQ66" s="291"/>
      <c r="BXR66" s="291"/>
      <c r="BXS66" s="291"/>
      <c r="BXT66" s="291"/>
      <c r="BXU66" s="291"/>
      <c r="BXV66" s="291"/>
      <c r="BXW66" s="291"/>
      <c r="BXX66" s="291"/>
      <c r="BXY66" s="291"/>
      <c r="BXZ66" s="291"/>
      <c r="BYA66" s="291"/>
      <c r="BYB66" s="291"/>
      <c r="BYC66" s="291"/>
      <c r="BYD66" s="291"/>
      <c r="BYE66" s="291"/>
      <c r="BYF66" s="291"/>
      <c r="BYG66" s="291"/>
      <c r="BYH66" s="291"/>
      <c r="BYI66" s="291"/>
      <c r="BYJ66" s="291"/>
      <c r="BYK66" s="291"/>
      <c r="BYL66" s="291"/>
      <c r="BYM66" s="291"/>
      <c r="BYN66" s="291"/>
      <c r="BYO66" s="291"/>
      <c r="BYP66" s="291"/>
      <c r="BYQ66" s="291"/>
      <c r="BYR66" s="291"/>
      <c r="BYS66" s="291"/>
      <c r="BYT66" s="291"/>
      <c r="BYU66" s="291"/>
      <c r="BYV66" s="291"/>
      <c r="BYW66" s="291"/>
      <c r="BYX66" s="291"/>
      <c r="BYY66" s="291"/>
      <c r="BYZ66" s="291"/>
      <c r="BZA66" s="291"/>
      <c r="BZB66" s="291"/>
      <c r="BZC66" s="291"/>
      <c r="BZD66" s="291"/>
      <c r="BZE66" s="291"/>
      <c r="BZF66" s="291"/>
      <c r="BZG66" s="291"/>
      <c r="BZH66" s="291"/>
      <c r="BZI66" s="291"/>
      <c r="BZJ66" s="291"/>
      <c r="BZK66" s="291"/>
      <c r="BZL66" s="291"/>
      <c r="BZM66" s="291"/>
      <c r="BZN66" s="291"/>
      <c r="BZO66" s="291"/>
      <c r="BZP66" s="291"/>
      <c r="BZQ66" s="291"/>
      <c r="BZR66" s="291"/>
      <c r="BZS66" s="291"/>
      <c r="BZT66" s="291"/>
      <c r="BZU66" s="291"/>
      <c r="BZV66" s="291"/>
      <c r="BZW66" s="291"/>
      <c r="BZX66" s="291"/>
      <c r="BZY66" s="291"/>
      <c r="BZZ66" s="291"/>
      <c r="CAA66" s="291"/>
      <c r="CAB66" s="291"/>
      <c r="CAC66" s="291"/>
      <c r="CAD66" s="291"/>
      <c r="CAE66" s="291"/>
      <c r="CAF66" s="291"/>
      <c r="CAG66" s="291"/>
      <c r="CAH66" s="291"/>
      <c r="CAI66" s="291"/>
      <c r="CAJ66" s="291"/>
      <c r="CAK66" s="291"/>
      <c r="CAL66" s="291"/>
      <c r="CAM66" s="291"/>
      <c r="CAN66" s="291"/>
      <c r="CAO66" s="291"/>
      <c r="CAP66" s="291"/>
      <c r="CAQ66" s="291"/>
      <c r="CAR66" s="291"/>
      <c r="CAS66" s="291"/>
      <c r="CAT66" s="291"/>
      <c r="CAU66" s="291"/>
      <c r="CAV66" s="291"/>
      <c r="CAW66" s="291"/>
      <c r="CAX66" s="291"/>
      <c r="CAY66" s="291"/>
      <c r="CAZ66" s="291"/>
      <c r="CBA66" s="291"/>
      <c r="CBB66" s="291"/>
      <c r="CBC66" s="291"/>
      <c r="CBD66" s="291"/>
      <c r="CBE66" s="291"/>
      <c r="CBF66" s="291"/>
      <c r="CBG66" s="291"/>
      <c r="CBH66" s="291"/>
      <c r="CBI66" s="291"/>
      <c r="CBJ66" s="291"/>
      <c r="CBK66" s="291"/>
      <c r="CBL66" s="291"/>
      <c r="CBM66" s="291"/>
      <c r="CBN66" s="291"/>
      <c r="CBO66" s="291"/>
      <c r="CBP66" s="291"/>
      <c r="CBQ66" s="291"/>
      <c r="CBR66" s="291"/>
      <c r="CBS66" s="291"/>
      <c r="CBT66" s="291"/>
      <c r="CBU66" s="291"/>
      <c r="CBV66" s="291"/>
      <c r="CBW66" s="291"/>
      <c r="CBX66" s="291"/>
      <c r="CBY66" s="291"/>
      <c r="CBZ66" s="291"/>
      <c r="CCA66" s="291"/>
      <c r="CCB66" s="291"/>
      <c r="CCC66" s="291"/>
      <c r="CCD66" s="291"/>
      <c r="CCE66" s="291"/>
      <c r="CCF66" s="291"/>
      <c r="CCG66" s="291"/>
      <c r="CCH66" s="291"/>
      <c r="CCI66" s="291"/>
      <c r="CCJ66" s="291"/>
      <c r="CCK66" s="291"/>
      <c r="CCL66" s="291"/>
      <c r="CCM66" s="291"/>
      <c r="CCN66" s="291"/>
      <c r="CCO66" s="291"/>
      <c r="CCP66" s="291"/>
      <c r="CCQ66" s="291"/>
      <c r="CCR66" s="291"/>
      <c r="CCS66" s="291"/>
      <c r="CCT66" s="291"/>
      <c r="CCU66" s="291"/>
      <c r="CCV66" s="291"/>
      <c r="CCW66" s="291"/>
      <c r="CCX66" s="291"/>
      <c r="CCY66" s="291"/>
      <c r="CCZ66" s="291"/>
      <c r="CDA66" s="291"/>
      <c r="CDB66" s="291"/>
      <c r="CDC66" s="291"/>
      <c r="CDD66" s="291"/>
      <c r="CDE66" s="291"/>
      <c r="CDF66" s="291"/>
      <c r="CDG66" s="291"/>
      <c r="CDH66" s="291"/>
      <c r="CDI66" s="291"/>
      <c r="CDJ66" s="291"/>
      <c r="CDK66" s="291"/>
      <c r="CDL66" s="291"/>
      <c r="CDM66" s="291"/>
      <c r="CDN66" s="291"/>
      <c r="CDO66" s="291"/>
      <c r="CDP66" s="291"/>
      <c r="CDQ66" s="291"/>
      <c r="CDR66" s="291"/>
      <c r="CDS66" s="291"/>
      <c r="CDT66" s="291"/>
      <c r="CDU66" s="291"/>
      <c r="CDV66" s="291"/>
      <c r="CDW66" s="291"/>
      <c r="CDX66" s="291"/>
      <c r="CDY66" s="291"/>
      <c r="CDZ66" s="291"/>
      <c r="CEA66" s="291"/>
      <c r="CEB66" s="291"/>
      <c r="CEC66" s="291"/>
      <c r="CED66" s="291"/>
      <c r="CEE66" s="291"/>
      <c r="CEF66" s="291"/>
      <c r="CEG66" s="291"/>
      <c r="CEH66" s="291"/>
      <c r="CEI66" s="291"/>
      <c r="CEJ66" s="291"/>
      <c r="CEK66" s="291"/>
      <c r="CEL66" s="291"/>
      <c r="CEM66" s="291"/>
      <c r="CEN66" s="291"/>
      <c r="CEO66" s="291"/>
      <c r="CEP66" s="291"/>
      <c r="CEQ66" s="291"/>
      <c r="CER66" s="291"/>
      <c r="CES66" s="291"/>
      <c r="CET66" s="291"/>
      <c r="CEU66" s="291"/>
      <c r="CEV66" s="291"/>
      <c r="CEW66" s="291"/>
      <c r="CEX66" s="291"/>
      <c r="CEY66" s="291"/>
      <c r="CEZ66" s="291"/>
      <c r="CFA66" s="291"/>
      <c r="CFB66" s="291"/>
      <c r="CFC66" s="291"/>
      <c r="CFD66" s="291"/>
      <c r="CFE66" s="291"/>
      <c r="CFF66" s="291"/>
      <c r="CFG66" s="291"/>
      <c r="CFH66" s="291"/>
      <c r="CFI66" s="291"/>
      <c r="CFJ66" s="291"/>
      <c r="CFK66" s="291"/>
      <c r="CFL66" s="291"/>
      <c r="CFM66" s="291"/>
      <c r="CFN66" s="291"/>
      <c r="CFO66" s="291"/>
      <c r="CFP66" s="291"/>
      <c r="CFQ66" s="291"/>
      <c r="CFR66" s="291"/>
      <c r="CFS66" s="291"/>
      <c r="CFT66" s="291"/>
      <c r="CFU66" s="291"/>
      <c r="CFV66" s="291"/>
      <c r="CFW66" s="291"/>
      <c r="CFX66" s="291"/>
      <c r="CFY66" s="291"/>
      <c r="CFZ66" s="291"/>
      <c r="CGA66" s="291"/>
      <c r="CGB66" s="291"/>
      <c r="CGC66" s="291"/>
      <c r="CGD66" s="291"/>
      <c r="CGE66" s="291"/>
      <c r="CGF66" s="291"/>
      <c r="CGG66" s="291"/>
      <c r="CGH66" s="291"/>
      <c r="CGI66" s="291"/>
      <c r="CGJ66" s="291"/>
      <c r="CGK66" s="291"/>
      <c r="CGL66" s="291"/>
      <c r="CGM66" s="291"/>
      <c r="CGN66" s="291"/>
      <c r="CGO66" s="291"/>
      <c r="CGP66" s="291"/>
      <c r="CGQ66" s="291"/>
      <c r="CGR66" s="291"/>
      <c r="CGS66" s="291"/>
      <c r="CGT66" s="291"/>
      <c r="CGU66" s="291"/>
      <c r="CGV66" s="291"/>
      <c r="CGW66" s="291"/>
      <c r="CGX66" s="291"/>
      <c r="CGY66" s="291"/>
      <c r="CGZ66" s="291"/>
      <c r="CHA66" s="291"/>
      <c r="CHB66" s="291"/>
      <c r="CHC66" s="291"/>
      <c r="CHD66" s="291"/>
      <c r="CHE66" s="291"/>
      <c r="CHF66" s="291"/>
      <c r="CHG66" s="291"/>
      <c r="CHH66" s="291"/>
      <c r="CHI66" s="291"/>
      <c r="CHJ66" s="291"/>
      <c r="CHK66" s="291"/>
      <c r="CHL66" s="291"/>
      <c r="CHM66" s="291"/>
      <c r="CHN66" s="291"/>
      <c r="CHO66" s="291"/>
      <c r="CHP66" s="291"/>
      <c r="CHQ66" s="291"/>
      <c r="CHR66" s="291"/>
      <c r="CHS66" s="291"/>
      <c r="CHT66" s="291"/>
      <c r="CHU66" s="291"/>
      <c r="CHV66" s="291"/>
      <c r="CHW66" s="291"/>
      <c r="CHX66" s="291"/>
      <c r="CHY66" s="291"/>
      <c r="CHZ66" s="291"/>
      <c r="CIA66" s="291"/>
      <c r="CIB66" s="291"/>
      <c r="CIC66" s="291"/>
      <c r="CID66" s="291"/>
      <c r="CIE66" s="291"/>
      <c r="CIF66" s="291"/>
      <c r="CIG66" s="291"/>
      <c r="CIH66" s="291"/>
      <c r="CII66" s="291"/>
      <c r="CIJ66" s="291"/>
      <c r="CIK66" s="291"/>
      <c r="CIL66" s="291"/>
      <c r="CIM66" s="291"/>
      <c r="CIN66" s="291"/>
      <c r="CIO66" s="291"/>
      <c r="CIP66" s="291"/>
      <c r="CIQ66" s="291"/>
      <c r="CIR66" s="291"/>
      <c r="CIS66" s="291"/>
      <c r="CIT66" s="291"/>
      <c r="CIU66" s="291"/>
      <c r="CIV66" s="291"/>
      <c r="CIW66" s="291"/>
      <c r="CIX66" s="291"/>
      <c r="CIY66" s="291"/>
      <c r="CIZ66" s="291"/>
      <c r="CJA66" s="291"/>
      <c r="CJB66" s="291"/>
      <c r="CJC66" s="291"/>
      <c r="CJD66" s="291"/>
      <c r="CJE66" s="291"/>
      <c r="CJF66" s="291"/>
      <c r="CJG66" s="291"/>
      <c r="CJH66" s="291"/>
      <c r="CJI66" s="291"/>
      <c r="CJJ66" s="291"/>
      <c r="CJK66" s="291"/>
      <c r="CJL66" s="291"/>
      <c r="CJM66" s="291"/>
      <c r="CJN66" s="291"/>
      <c r="CJO66" s="291"/>
      <c r="CJP66" s="291"/>
      <c r="CJQ66" s="291"/>
      <c r="CJR66" s="291"/>
      <c r="CJS66" s="291"/>
      <c r="CJT66" s="291"/>
      <c r="CJU66" s="291"/>
      <c r="CJV66" s="291"/>
      <c r="CJW66" s="291"/>
      <c r="CJX66" s="291"/>
      <c r="CJY66" s="291"/>
      <c r="CJZ66" s="291"/>
      <c r="CKA66" s="291"/>
      <c r="CKB66" s="291"/>
      <c r="CKC66" s="291"/>
      <c r="CKD66" s="291"/>
      <c r="CKE66" s="291"/>
      <c r="CKF66" s="291"/>
      <c r="CKG66" s="291"/>
      <c r="CKH66" s="291"/>
      <c r="CKI66" s="291"/>
      <c r="CKJ66" s="291"/>
      <c r="CKK66" s="291"/>
      <c r="CKL66" s="291"/>
      <c r="CKM66" s="291"/>
      <c r="CKN66" s="291"/>
      <c r="CKO66" s="291"/>
      <c r="CKP66" s="291"/>
      <c r="CKQ66" s="291"/>
      <c r="CKR66" s="291"/>
      <c r="CKS66" s="291"/>
      <c r="CKT66" s="291"/>
      <c r="CKU66" s="291"/>
      <c r="CKV66" s="291"/>
      <c r="CKW66" s="291"/>
      <c r="CKX66" s="291"/>
      <c r="CKY66" s="291"/>
      <c r="CKZ66" s="291"/>
      <c r="CLA66" s="291"/>
      <c r="CLB66" s="291"/>
      <c r="CLC66" s="291"/>
      <c r="CLD66" s="291"/>
      <c r="CLE66" s="291"/>
      <c r="CLF66" s="291"/>
      <c r="CLG66" s="291"/>
      <c r="CLH66" s="291"/>
      <c r="CLI66" s="291"/>
      <c r="CLJ66" s="291"/>
      <c r="CLK66" s="291"/>
      <c r="CLL66" s="291"/>
      <c r="CLM66" s="291"/>
      <c r="CLN66" s="291"/>
      <c r="CLO66" s="291"/>
      <c r="CLP66" s="291"/>
      <c r="CLQ66" s="291"/>
      <c r="CLR66" s="291"/>
      <c r="CLS66" s="291"/>
      <c r="CLT66" s="291"/>
      <c r="CLU66" s="291"/>
      <c r="CLV66" s="291"/>
      <c r="CLW66" s="291"/>
      <c r="CLX66" s="291"/>
      <c r="CLY66" s="291"/>
      <c r="CLZ66" s="291"/>
      <c r="CMA66" s="291"/>
      <c r="CMB66" s="291"/>
      <c r="CMC66" s="291"/>
      <c r="CMD66" s="291"/>
      <c r="CME66" s="291"/>
      <c r="CMF66" s="291"/>
      <c r="CMG66" s="291"/>
      <c r="CMH66" s="291"/>
      <c r="CMI66" s="291"/>
      <c r="CMJ66" s="291"/>
      <c r="CMK66" s="291"/>
      <c r="CML66" s="291"/>
      <c r="CMM66" s="291"/>
      <c r="CMN66" s="291"/>
      <c r="CMO66" s="291"/>
      <c r="CMP66" s="291"/>
      <c r="CMQ66" s="291"/>
      <c r="CMR66" s="291"/>
      <c r="CMS66" s="291"/>
      <c r="CMT66" s="291"/>
      <c r="CMU66" s="291"/>
      <c r="CMV66" s="291"/>
      <c r="CMW66" s="291"/>
      <c r="CMX66" s="291"/>
      <c r="CMY66" s="291"/>
      <c r="CMZ66" s="291"/>
      <c r="CNA66" s="291"/>
      <c r="CNB66" s="291"/>
      <c r="CNC66" s="291"/>
      <c r="CND66" s="291"/>
      <c r="CNE66" s="291"/>
      <c r="CNF66" s="291"/>
      <c r="CNG66" s="291"/>
      <c r="CNH66" s="291"/>
      <c r="CNI66" s="291"/>
      <c r="CNJ66" s="291"/>
      <c r="CNK66" s="291"/>
      <c r="CNL66" s="291"/>
      <c r="CNM66" s="291"/>
      <c r="CNN66" s="291"/>
      <c r="CNO66" s="291"/>
      <c r="CNP66" s="291"/>
      <c r="CNQ66" s="291"/>
      <c r="CNR66" s="291"/>
      <c r="CNS66" s="291"/>
      <c r="CNT66" s="291"/>
      <c r="CNU66" s="291"/>
      <c r="CNV66" s="291"/>
      <c r="CNW66" s="291"/>
      <c r="CNX66" s="291"/>
      <c r="CNY66" s="291"/>
      <c r="CNZ66" s="291"/>
      <c r="COA66" s="291"/>
      <c r="COB66" s="291"/>
      <c r="COC66" s="291"/>
      <c r="COD66" s="291"/>
      <c r="COE66" s="291"/>
      <c r="COF66" s="291"/>
      <c r="COG66" s="291"/>
      <c r="COH66" s="291"/>
      <c r="COI66" s="291"/>
      <c r="COJ66" s="291"/>
      <c r="COK66" s="291"/>
      <c r="COL66" s="291"/>
      <c r="COM66" s="291"/>
      <c r="CON66" s="291"/>
      <c r="COO66" s="291"/>
      <c r="COP66" s="291"/>
      <c r="COQ66" s="291"/>
      <c r="COR66" s="291"/>
      <c r="COS66" s="291"/>
      <c r="COT66" s="291"/>
      <c r="COU66" s="291"/>
      <c r="COV66" s="291"/>
      <c r="COW66" s="291"/>
      <c r="COX66" s="291"/>
      <c r="COY66" s="291"/>
      <c r="COZ66" s="291"/>
      <c r="CPA66" s="291"/>
      <c r="CPB66" s="291"/>
      <c r="CPC66" s="291"/>
      <c r="CPD66" s="291"/>
      <c r="CPE66" s="291"/>
      <c r="CPF66" s="291"/>
      <c r="CPG66" s="291"/>
      <c r="CPH66" s="291"/>
      <c r="CPI66" s="291"/>
      <c r="CPJ66" s="291"/>
      <c r="CPK66" s="291"/>
      <c r="CPL66" s="291"/>
      <c r="CPM66" s="291"/>
      <c r="CPN66" s="291"/>
      <c r="CPO66" s="291"/>
      <c r="CPP66" s="291"/>
      <c r="CPQ66" s="291"/>
      <c r="CPR66" s="291"/>
      <c r="CPS66" s="291"/>
      <c r="CPT66" s="291"/>
      <c r="CPU66" s="291"/>
      <c r="CPV66" s="291"/>
      <c r="CPW66" s="291"/>
      <c r="CPX66" s="291"/>
      <c r="CPY66" s="291"/>
      <c r="CPZ66" s="291"/>
      <c r="CQA66" s="291"/>
      <c r="CQB66" s="291"/>
      <c r="CQC66" s="291"/>
      <c r="CQD66" s="291"/>
      <c r="CQE66" s="291"/>
      <c r="CQF66" s="291"/>
      <c r="CQG66" s="291"/>
      <c r="CQH66" s="291"/>
      <c r="CQI66" s="291"/>
      <c r="CQJ66" s="291"/>
      <c r="CQK66" s="291"/>
      <c r="CQL66" s="291"/>
      <c r="CQM66" s="291"/>
      <c r="CQN66" s="291"/>
      <c r="CQO66" s="291"/>
      <c r="CQP66" s="291"/>
      <c r="CQQ66" s="291"/>
      <c r="CQR66" s="291"/>
      <c r="CQS66" s="291"/>
      <c r="CQT66" s="291"/>
      <c r="CQU66" s="291"/>
      <c r="CQV66" s="291"/>
      <c r="CQW66" s="291"/>
      <c r="CQX66" s="291"/>
      <c r="CQY66" s="291"/>
      <c r="CQZ66" s="291"/>
      <c r="CRA66" s="291"/>
      <c r="CRB66" s="291"/>
      <c r="CRC66" s="291"/>
      <c r="CRD66" s="291"/>
      <c r="CRE66" s="291"/>
      <c r="CRF66" s="291"/>
      <c r="CRG66" s="291"/>
      <c r="CRH66" s="291"/>
      <c r="CRI66" s="291"/>
      <c r="CRJ66" s="291"/>
      <c r="CRK66" s="291"/>
      <c r="CRL66" s="291"/>
      <c r="CRM66" s="291"/>
      <c r="CRN66" s="291"/>
      <c r="CRO66" s="291"/>
      <c r="CRP66" s="291"/>
      <c r="CRQ66" s="291"/>
      <c r="CRR66" s="291"/>
      <c r="CRS66" s="291"/>
      <c r="CRT66" s="291"/>
      <c r="CRU66" s="291"/>
      <c r="CRV66" s="291"/>
      <c r="CRW66" s="291"/>
      <c r="CRX66" s="291"/>
      <c r="CRY66" s="291"/>
      <c r="CRZ66" s="291"/>
      <c r="CSA66" s="291"/>
      <c r="CSB66" s="291"/>
      <c r="CSC66" s="291"/>
      <c r="CSD66" s="291"/>
      <c r="CSE66" s="291"/>
      <c r="CSF66" s="291"/>
      <c r="CSG66" s="291"/>
      <c r="CSH66" s="291"/>
      <c r="CSI66" s="291"/>
      <c r="CSJ66" s="291"/>
      <c r="CSK66" s="291"/>
      <c r="CSL66" s="291"/>
      <c r="CSM66" s="291"/>
      <c r="CSN66" s="291"/>
      <c r="CSO66" s="291"/>
      <c r="CSP66" s="291"/>
      <c r="CSQ66" s="291"/>
      <c r="CSR66" s="291"/>
      <c r="CSS66" s="291"/>
      <c r="CST66" s="291"/>
      <c r="CSU66" s="291"/>
      <c r="CSV66" s="291"/>
      <c r="CSW66" s="291"/>
      <c r="CSX66" s="291"/>
      <c r="CSY66" s="291"/>
      <c r="CSZ66" s="291"/>
      <c r="CTA66" s="291"/>
      <c r="CTB66" s="291"/>
      <c r="CTC66" s="291"/>
      <c r="CTD66" s="291"/>
      <c r="CTE66" s="291"/>
      <c r="CTF66" s="291"/>
      <c r="CTG66" s="291"/>
      <c r="CTH66" s="291"/>
      <c r="CTI66" s="291"/>
      <c r="CTJ66" s="291"/>
      <c r="CTK66" s="291"/>
      <c r="CTL66" s="291"/>
      <c r="CTM66" s="291"/>
      <c r="CTN66" s="291"/>
      <c r="CTO66" s="291"/>
      <c r="CTP66" s="291"/>
      <c r="CTQ66" s="291"/>
      <c r="CTR66" s="291"/>
      <c r="CTS66" s="291"/>
      <c r="CTT66" s="291"/>
      <c r="CTU66" s="291"/>
      <c r="CTV66" s="291"/>
      <c r="CTW66" s="291"/>
      <c r="CTX66" s="291"/>
      <c r="CTY66" s="291"/>
      <c r="CTZ66" s="291"/>
      <c r="CUA66" s="291"/>
      <c r="CUB66" s="291"/>
      <c r="CUC66" s="291"/>
      <c r="CUD66" s="291"/>
      <c r="CUE66" s="291"/>
      <c r="CUF66" s="291"/>
      <c r="CUG66" s="291"/>
      <c r="CUH66" s="291"/>
      <c r="CUI66" s="291"/>
      <c r="CUJ66" s="291"/>
      <c r="CUK66" s="291"/>
      <c r="CUL66" s="291"/>
      <c r="CUM66" s="291"/>
      <c r="CUN66" s="291"/>
      <c r="CUO66" s="291"/>
      <c r="CUP66" s="291"/>
      <c r="CUQ66" s="291"/>
      <c r="CUR66" s="291"/>
      <c r="CUS66" s="291"/>
      <c r="CUT66" s="291"/>
      <c r="CUU66" s="291"/>
      <c r="CUV66" s="291"/>
      <c r="CUW66" s="291"/>
      <c r="CUX66" s="291"/>
      <c r="CUY66" s="291"/>
      <c r="CUZ66" s="291"/>
      <c r="CVA66" s="291"/>
      <c r="CVB66" s="291"/>
      <c r="CVC66" s="291"/>
      <c r="CVD66" s="291"/>
      <c r="CVE66" s="291"/>
      <c r="CVF66" s="291"/>
      <c r="CVG66" s="291"/>
      <c r="CVH66" s="291"/>
      <c r="CVI66" s="291"/>
      <c r="CVJ66" s="291"/>
      <c r="CVK66" s="291"/>
      <c r="CVL66" s="291"/>
      <c r="CVM66" s="291"/>
      <c r="CVN66" s="291"/>
      <c r="CVO66" s="291"/>
      <c r="CVP66" s="291"/>
      <c r="CVQ66" s="291"/>
      <c r="CVR66" s="291"/>
      <c r="CVS66" s="291"/>
      <c r="CVT66" s="291"/>
      <c r="CVU66" s="291"/>
      <c r="CVV66" s="291"/>
      <c r="CVW66" s="291"/>
      <c r="CVX66" s="291"/>
      <c r="CVY66" s="291"/>
      <c r="CVZ66" s="291"/>
      <c r="CWA66" s="291"/>
      <c r="CWB66" s="291"/>
      <c r="CWC66" s="291"/>
      <c r="CWD66" s="291"/>
      <c r="CWE66" s="291"/>
      <c r="CWF66" s="291"/>
      <c r="CWG66" s="291"/>
      <c r="CWH66" s="291"/>
      <c r="CWI66" s="291"/>
      <c r="CWJ66" s="291"/>
      <c r="CWK66" s="291"/>
      <c r="CWL66" s="291"/>
      <c r="CWM66" s="291"/>
      <c r="CWN66" s="291"/>
      <c r="CWO66" s="291"/>
      <c r="CWP66" s="291"/>
      <c r="CWQ66" s="291"/>
      <c r="CWR66" s="291"/>
      <c r="CWS66" s="291"/>
      <c r="CWT66" s="291"/>
      <c r="CWU66" s="291"/>
      <c r="CWV66" s="291"/>
      <c r="CWW66" s="291"/>
      <c r="CWX66" s="291"/>
      <c r="CWY66" s="291"/>
      <c r="CWZ66" s="291"/>
      <c r="CXA66" s="291"/>
      <c r="CXB66" s="291"/>
      <c r="CXC66" s="291"/>
      <c r="CXD66" s="291"/>
      <c r="CXE66" s="291"/>
      <c r="CXF66" s="291"/>
      <c r="CXG66" s="291"/>
      <c r="CXH66" s="291"/>
      <c r="CXI66" s="291"/>
      <c r="CXJ66" s="291"/>
      <c r="CXK66" s="291"/>
      <c r="CXL66" s="291"/>
      <c r="CXM66" s="291"/>
      <c r="CXN66" s="291"/>
      <c r="CXO66" s="291"/>
      <c r="CXP66" s="291"/>
      <c r="CXQ66" s="291"/>
      <c r="CXR66" s="291"/>
      <c r="CXS66" s="291"/>
      <c r="CXT66" s="291"/>
      <c r="CXU66" s="291"/>
      <c r="CXV66" s="291"/>
      <c r="CXW66" s="291"/>
      <c r="CXX66" s="291"/>
      <c r="CXY66" s="291"/>
      <c r="CXZ66" s="291"/>
      <c r="CYA66" s="291"/>
      <c r="CYB66" s="291"/>
      <c r="CYC66" s="291"/>
      <c r="CYD66" s="291"/>
      <c r="CYE66" s="291"/>
      <c r="CYF66" s="291"/>
      <c r="CYG66" s="291"/>
      <c r="CYH66" s="291"/>
      <c r="CYI66" s="291"/>
      <c r="CYJ66" s="291"/>
      <c r="CYK66" s="291"/>
      <c r="CYL66" s="291"/>
      <c r="CYM66" s="291"/>
      <c r="CYN66" s="291"/>
      <c r="CYO66" s="291"/>
      <c r="CYP66" s="291"/>
      <c r="CYQ66" s="291"/>
      <c r="CYR66" s="291"/>
      <c r="CYS66" s="291"/>
      <c r="CYT66" s="291"/>
      <c r="CYU66" s="291"/>
      <c r="CYV66" s="291"/>
      <c r="CYW66" s="291"/>
      <c r="CYX66" s="291"/>
      <c r="CYY66" s="291"/>
      <c r="CYZ66" s="291"/>
      <c r="CZA66" s="291"/>
      <c r="CZB66" s="291"/>
      <c r="CZC66" s="291"/>
      <c r="CZD66" s="291"/>
      <c r="CZE66" s="291"/>
      <c r="CZF66" s="291"/>
      <c r="CZG66" s="291"/>
      <c r="CZH66" s="291"/>
      <c r="CZI66" s="291"/>
      <c r="CZJ66" s="291"/>
      <c r="CZK66" s="291"/>
      <c r="CZL66" s="291"/>
      <c r="CZM66" s="291"/>
      <c r="CZN66" s="291"/>
      <c r="CZO66" s="291"/>
      <c r="CZP66" s="291"/>
      <c r="CZQ66" s="291"/>
      <c r="CZR66" s="291"/>
      <c r="CZS66" s="291"/>
      <c r="CZT66" s="291"/>
      <c r="CZU66" s="291"/>
      <c r="CZV66" s="291"/>
      <c r="CZW66" s="291"/>
      <c r="CZX66" s="291"/>
      <c r="CZY66" s="291"/>
      <c r="CZZ66" s="291"/>
      <c r="DAA66" s="291"/>
      <c r="DAB66" s="291"/>
      <c r="DAC66" s="291"/>
      <c r="DAD66" s="291"/>
      <c r="DAE66" s="291"/>
      <c r="DAF66" s="291"/>
      <c r="DAG66" s="291"/>
      <c r="DAH66" s="291"/>
      <c r="DAI66" s="291"/>
      <c r="DAJ66" s="291"/>
      <c r="DAK66" s="291"/>
      <c r="DAL66" s="291"/>
      <c r="DAM66" s="291"/>
      <c r="DAN66" s="291"/>
      <c r="DAO66" s="291"/>
      <c r="DAP66" s="291"/>
      <c r="DAQ66" s="291"/>
      <c r="DAR66" s="291"/>
      <c r="DAS66" s="291"/>
      <c r="DAT66" s="291"/>
      <c r="DAU66" s="291"/>
      <c r="DAV66" s="291"/>
      <c r="DAW66" s="291"/>
      <c r="DAX66" s="291"/>
      <c r="DAY66" s="291"/>
      <c r="DAZ66" s="291"/>
      <c r="DBA66" s="291"/>
      <c r="DBB66" s="291"/>
      <c r="DBC66" s="291"/>
      <c r="DBD66" s="291"/>
      <c r="DBE66" s="291"/>
      <c r="DBF66" s="291"/>
      <c r="DBG66" s="291"/>
      <c r="DBH66" s="291"/>
      <c r="DBI66" s="291"/>
      <c r="DBJ66" s="291"/>
      <c r="DBK66" s="291"/>
      <c r="DBL66" s="291"/>
      <c r="DBM66" s="291"/>
      <c r="DBN66" s="291"/>
      <c r="DBO66" s="291"/>
      <c r="DBP66" s="291"/>
      <c r="DBQ66" s="291"/>
      <c r="DBR66" s="291"/>
      <c r="DBS66" s="291"/>
      <c r="DBT66" s="291"/>
      <c r="DBU66" s="291"/>
      <c r="DBV66" s="291"/>
      <c r="DBW66" s="291"/>
      <c r="DBX66" s="291"/>
      <c r="DBY66" s="291"/>
      <c r="DBZ66" s="291"/>
      <c r="DCA66" s="291"/>
      <c r="DCB66" s="291"/>
      <c r="DCC66" s="291"/>
      <c r="DCD66" s="291"/>
      <c r="DCE66" s="291"/>
      <c r="DCF66" s="291"/>
      <c r="DCG66" s="291"/>
      <c r="DCH66" s="291"/>
      <c r="DCI66" s="291"/>
      <c r="DCJ66" s="291"/>
      <c r="DCK66" s="291"/>
      <c r="DCL66" s="291"/>
      <c r="DCM66" s="291"/>
      <c r="DCN66" s="291"/>
      <c r="DCO66" s="291"/>
      <c r="DCP66" s="291"/>
      <c r="DCQ66" s="291"/>
      <c r="DCR66" s="291"/>
      <c r="DCS66" s="291"/>
      <c r="DCT66" s="291"/>
      <c r="DCU66" s="291"/>
      <c r="DCV66" s="291"/>
      <c r="DCW66" s="291"/>
      <c r="DCX66" s="291"/>
      <c r="DCY66" s="291"/>
      <c r="DCZ66" s="291"/>
      <c r="DDA66" s="291"/>
      <c r="DDB66" s="291"/>
      <c r="DDC66" s="291"/>
      <c r="DDD66" s="291"/>
      <c r="DDE66" s="291"/>
      <c r="DDF66" s="291"/>
      <c r="DDG66" s="291"/>
      <c r="DDH66" s="291"/>
      <c r="DDI66" s="291"/>
      <c r="DDJ66" s="291"/>
      <c r="DDK66" s="291"/>
      <c r="DDL66" s="291"/>
      <c r="DDM66" s="291"/>
      <c r="DDN66" s="291"/>
      <c r="DDO66" s="291"/>
      <c r="DDP66" s="291"/>
      <c r="DDQ66" s="291"/>
      <c r="DDR66" s="291"/>
      <c r="DDS66" s="291"/>
      <c r="DDT66" s="291"/>
      <c r="DDU66" s="291"/>
      <c r="DDV66" s="291"/>
      <c r="DDW66" s="291"/>
      <c r="DDX66" s="291"/>
      <c r="DDY66" s="291"/>
      <c r="DDZ66" s="291"/>
      <c r="DEA66" s="291"/>
      <c r="DEB66" s="291"/>
      <c r="DEC66" s="291"/>
      <c r="DED66" s="291"/>
      <c r="DEE66" s="291"/>
      <c r="DEF66" s="291"/>
      <c r="DEG66" s="291"/>
      <c r="DEH66" s="291"/>
      <c r="DEI66" s="291"/>
      <c r="DEJ66" s="291"/>
      <c r="DEK66" s="291"/>
      <c r="DEL66" s="291"/>
      <c r="DEM66" s="291"/>
      <c r="DEN66" s="291"/>
      <c r="DEO66" s="291"/>
      <c r="DEP66" s="291"/>
      <c r="DEQ66" s="291"/>
      <c r="DER66" s="291"/>
      <c r="DES66" s="291"/>
      <c r="DET66" s="291"/>
      <c r="DEU66" s="291"/>
      <c r="DEV66" s="291"/>
      <c r="DEW66" s="291"/>
      <c r="DEX66" s="291"/>
      <c r="DEY66" s="291"/>
      <c r="DEZ66" s="291"/>
      <c r="DFA66" s="291"/>
      <c r="DFB66" s="291"/>
      <c r="DFC66" s="291"/>
      <c r="DFD66" s="291"/>
      <c r="DFE66" s="291"/>
      <c r="DFF66" s="291"/>
      <c r="DFG66" s="291"/>
      <c r="DFH66" s="291"/>
      <c r="DFI66" s="291"/>
      <c r="DFJ66" s="291"/>
      <c r="DFK66" s="291"/>
      <c r="DFL66" s="291"/>
      <c r="DFM66" s="291"/>
      <c r="DFN66" s="291"/>
      <c r="DFO66" s="291"/>
      <c r="DFP66" s="291"/>
      <c r="DFQ66" s="291"/>
      <c r="DFR66" s="291"/>
      <c r="DFS66" s="291"/>
      <c r="DFT66" s="291"/>
      <c r="DFU66" s="291"/>
      <c r="DFV66" s="291"/>
      <c r="DFW66" s="291"/>
      <c r="DFX66" s="291"/>
      <c r="DFY66" s="291"/>
      <c r="DFZ66" s="291"/>
      <c r="DGA66" s="291"/>
      <c r="DGB66" s="291"/>
      <c r="DGC66" s="291"/>
      <c r="DGD66" s="291"/>
      <c r="DGE66" s="291"/>
      <c r="DGF66" s="291"/>
      <c r="DGG66" s="291"/>
      <c r="DGH66" s="291"/>
      <c r="DGI66" s="291"/>
      <c r="DGJ66" s="291"/>
      <c r="DGK66" s="291"/>
      <c r="DGL66" s="291"/>
      <c r="DGM66" s="291"/>
      <c r="DGN66" s="291"/>
      <c r="DGO66" s="291"/>
      <c r="DGP66" s="291"/>
      <c r="DGQ66" s="291"/>
      <c r="DGR66" s="291"/>
      <c r="DGS66" s="291"/>
      <c r="DGT66" s="291"/>
      <c r="DGU66" s="291"/>
      <c r="DGV66" s="291"/>
      <c r="DGW66" s="291"/>
      <c r="DGX66" s="291"/>
      <c r="DGY66" s="291"/>
      <c r="DGZ66" s="291"/>
      <c r="DHA66" s="291"/>
      <c r="DHB66" s="291"/>
      <c r="DHC66" s="291"/>
      <c r="DHD66" s="291"/>
      <c r="DHE66" s="291"/>
      <c r="DHF66" s="291"/>
      <c r="DHG66" s="291"/>
      <c r="DHH66" s="291"/>
      <c r="DHI66" s="291"/>
      <c r="DHJ66" s="291"/>
      <c r="DHK66" s="291"/>
      <c r="DHL66" s="291"/>
      <c r="DHM66" s="291"/>
      <c r="DHN66" s="291"/>
      <c r="DHO66" s="291"/>
      <c r="DHP66" s="291"/>
      <c r="DHQ66" s="291"/>
      <c r="DHR66" s="291"/>
      <c r="DHS66" s="291"/>
      <c r="DHT66" s="291"/>
      <c r="DHU66" s="291"/>
      <c r="DHV66" s="291"/>
      <c r="DHW66" s="291"/>
      <c r="DHX66" s="291"/>
      <c r="DHY66" s="291"/>
      <c r="DHZ66" s="291"/>
      <c r="DIA66" s="291"/>
      <c r="DIB66" s="291"/>
      <c r="DIC66" s="291"/>
      <c r="DID66" s="291"/>
      <c r="DIE66" s="291"/>
      <c r="DIF66" s="291"/>
      <c r="DIG66" s="291"/>
      <c r="DIH66" s="291"/>
      <c r="DII66" s="291"/>
      <c r="DIJ66" s="291"/>
      <c r="DIK66" s="291"/>
      <c r="DIL66" s="291"/>
      <c r="DIM66" s="291"/>
      <c r="DIN66" s="291"/>
      <c r="DIO66" s="291"/>
      <c r="DIP66" s="291"/>
      <c r="DIQ66" s="291"/>
      <c r="DIR66" s="291"/>
      <c r="DIS66" s="291"/>
      <c r="DIT66" s="291"/>
      <c r="DIU66" s="291"/>
      <c r="DIV66" s="291"/>
      <c r="DIW66" s="291"/>
      <c r="DIX66" s="291"/>
      <c r="DIY66" s="291"/>
      <c r="DIZ66" s="291"/>
      <c r="DJA66" s="291"/>
      <c r="DJB66" s="291"/>
      <c r="DJC66" s="291"/>
      <c r="DJD66" s="291"/>
      <c r="DJE66" s="291"/>
      <c r="DJF66" s="291"/>
      <c r="DJG66" s="291"/>
      <c r="DJH66" s="291"/>
      <c r="DJI66" s="291"/>
      <c r="DJJ66" s="291"/>
      <c r="DJK66" s="291"/>
      <c r="DJL66" s="291"/>
      <c r="DJM66" s="291"/>
      <c r="DJN66" s="291"/>
      <c r="DJO66" s="291"/>
      <c r="DJP66" s="291"/>
      <c r="DJQ66" s="291"/>
      <c r="DJR66" s="291"/>
      <c r="DJS66" s="291"/>
      <c r="DJT66" s="291"/>
      <c r="DJU66" s="291"/>
      <c r="DJV66" s="291"/>
      <c r="DJW66" s="291"/>
      <c r="DJX66" s="291"/>
      <c r="DJY66" s="291"/>
      <c r="DJZ66" s="291"/>
      <c r="DKA66" s="291"/>
      <c r="DKB66" s="291"/>
      <c r="DKC66" s="291"/>
      <c r="DKD66" s="291"/>
      <c r="DKE66" s="291"/>
      <c r="DKF66" s="291"/>
      <c r="DKG66" s="291"/>
      <c r="DKH66" s="291"/>
      <c r="DKI66" s="291"/>
      <c r="DKJ66" s="291"/>
      <c r="DKK66" s="291"/>
      <c r="DKL66" s="291"/>
      <c r="DKM66" s="291"/>
      <c r="DKN66" s="291"/>
      <c r="DKO66" s="291"/>
      <c r="DKP66" s="291"/>
      <c r="DKQ66" s="291"/>
      <c r="DKR66" s="291"/>
      <c r="DKS66" s="291"/>
      <c r="DKT66" s="291"/>
      <c r="DKU66" s="291"/>
      <c r="DKV66" s="291"/>
      <c r="DKW66" s="291"/>
      <c r="DKX66" s="291"/>
      <c r="DKY66" s="291"/>
      <c r="DKZ66" s="291"/>
      <c r="DLA66" s="291"/>
      <c r="DLB66" s="291"/>
      <c r="DLC66" s="291"/>
      <c r="DLD66" s="291"/>
      <c r="DLE66" s="291"/>
      <c r="DLF66" s="291"/>
      <c r="DLG66" s="291"/>
      <c r="DLH66" s="291"/>
      <c r="DLI66" s="291"/>
      <c r="DLJ66" s="291"/>
      <c r="DLK66" s="291"/>
      <c r="DLL66" s="291"/>
      <c r="DLM66" s="291"/>
      <c r="DLN66" s="291"/>
      <c r="DLO66" s="291"/>
      <c r="DLP66" s="291"/>
      <c r="DLQ66" s="291"/>
      <c r="DLR66" s="291"/>
      <c r="DLS66" s="291"/>
      <c r="DLT66" s="291"/>
      <c r="DLU66" s="291"/>
      <c r="DLV66" s="291"/>
      <c r="DLW66" s="291"/>
      <c r="DLX66" s="291"/>
      <c r="DLY66" s="291"/>
      <c r="DLZ66" s="291"/>
      <c r="DMA66" s="291"/>
      <c r="DMB66" s="291"/>
      <c r="DMC66" s="291"/>
      <c r="DMD66" s="291"/>
      <c r="DME66" s="291"/>
      <c r="DMF66" s="291"/>
      <c r="DMG66" s="291"/>
      <c r="DMH66" s="291"/>
      <c r="DMI66" s="291"/>
      <c r="DMJ66" s="291"/>
      <c r="DMK66" s="291"/>
      <c r="DML66" s="291"/>
      <c r="DMM66" s="291"/>
      <c r="DMN66" s="291"/>
      <c r="DMO66" s="291"/>
      <c r="DMP66" s="291"/>
      <c r="DMQ66" s="291"/>
      <c r="DMR66" s="291"/>
      <c r="DMS66" s="291"/>
      <c r="DMT66" s="291"/>
      <c r="DMU66" s="291"/>
      <c r="DMV66" s="291"/>
      <c r="DMW66" s="291"/>
      <c r="DMX66" s="291"/>
      <c r="DMY66" s="291"/>
      <c r="DMZ66" s="291"/>
      <c r="DNA66" s="291"/>
      <c r="DNB66" s="291"/>
      <c r="DNC66" s="291"/>
      <c r="DND66" s="291"/>
      <c r="DNE66" s="291"/>
      <c r="DNF66" s="291"/>
      <c r="DNG66" s="291"/>
      <c r="DNH66" s="291"/>
      <c r="DNI66" s="291"/>
      <c r="DNJ66" s="291"/>
      <c r="DNK66" s="291"/>
      <c r="DNL66" s="291"/>
      <c r="DNM66" s="291"/>
      <c r="DNN66" s="291"/>
      <c r="DNO66" s="291"/>
      <c r="DNP66" s="291"/>
      <c r="DNQ66" s="291"/>
      <c r="DNR66" s="291"/>
      <c r="DNS66" s="291"/>
      <c r="DNT66" s="291"/>
      <c r="DNU66" s="291"/>
      <c r="DNV66" s="291"/>
      <c r="DNW66" s="291"/>
      <c r="DNX66" s="291"/>
      <c r="DNY66" s="291"/>
      <c r="DNZ66" s="291"/>
      <c r="DOA66" s="291"/>
      <c r="DOB66" s="291"/>
      <c r="DOC66" s="291"/>
      <c r="DOD66" s="291"/>
      <c r="DOE66" s="291"/>
      <c r="DOF66" s="291"/>
      <c r="DOG66" s="291"/>
      <c r="DOH66" s="291"/>
      <c r="DOI66" s="291"/>
      <c r="DOJ66" s="291"/>
      <c r="DOK66" s="291"/>
      <c r="DOL66" s="291"/>
      <c r="DOM66" s="291"/>
      <c r="DON66" s="291"/>
      <c r="DOO66" s="291"/>
      <c r="DOP66" s="291"/>
      <c r="DOQ66" s="291"/>
      <c r="DOR66" s="291"/>
      <c r="DOS66" s="291"/>
      <c r="DOT66" s="291"/>
      <c r="DOU66" s="291"/>
      <c r="DOV66" s="291"/>
      <c r="DOW66" s="291"/>
      <c r="DOX66" s="291"/>
      <c r="DOY66" s="291"/>
      <c r="DOZ66" s="291"/>
      <c r="DPA66" s="291"/>
      <c r="DPB66" s="291"/>
      <c r="DPC66" s="291"/>
      <c r="DPD66" s="291"/>
      <c r="DPE66" s="291"/>
      <c r="DPF66" s="291"/>
      <c r="DPG66" s="291"/>
      <c r="DPH66" s="291"/>
      <c r="DPI66" s="291"/>
      <c r="DPJ66" s="291"/>
      <c r="DPK66" s="291"/>
      <c r="DPL66" s="291"/>
      <c r="DPM66" s="291"/>
      <c r="DPN66" s="291"/>
      <c r="DPO66" s="291"/>
      <c r="DPP66" s="291"/>
      <c r="DPQ66" s="291"/>
      <c r="DPR66" s="291"/>
      <c r="DPS66" s="291"/>
      <c r="DPT66" s="291"/>
      <c r="DPU66" s="291"/>
      <c r="DPV66" s="291"/>
      <c r="DPW66" s="291"/>
      <c r="DPX66" s="291"/>
      <c r="DPY66" s="291"/>
      <c r="DPZ66" s="291"/>
      <c r="DQA66" s="291"/>
      <c r="DQB66" s="291"/>
      <c r="DQC66" s="291"/>
      <c r="DQD66" s="291"/>
      <c r="DQE66" s="291"/>
      <c r="DQF66" s="291"/>
      <c r="DQG66" s="291"/>
      <c r="DQH66" s="291"/>
      <c r="DQI66" s="291"/>
      <c r="DQJ66" s="291"/>
      <c r="DQK66" s="291"/>
      <c r="DQL66" s="291"/>
      <c r="DQM66" s="291"/>
      <c r="DQN66" s="291"/>
      <c r="DQO66" s="291"/>
      <c r="DQP66" s="291"/>
      <c r="DQQ66" s="291"/>
      <c r="DQR66" s="291"/>
      <c r="DQS66" s="291"/>
      <c r="DQT66" s="291"/>
      <c r="DQU66" s="291"/>
      <c r="DQV66" s="291"/>
      <c r="DQW66" s="291"/>
      <c r="DQX66" s="291"/>
      <c r="DQY66" s="291"/>
      <c r="DQZ66" s="291"/>
      <c r="DRA66" s="291"/>
      <c r="DRB66" s="291"/>
      <c r="DRC66" s="291"/>
      <c r="DRD66" s="291"/>
      <c r="DRE66" s="291"/>
      <c r="DRF66" s="291"/>
      <c r="DRG66" s="291"/>
      <c r="DRH66" s="291"/>
      <c r="DRI66" s="291"/>
      <c r="DRJ66" s="291"/>
      <c r="DRK66" s="291"/>
      <c r="DRL66" s="291"/>
      <c r="DRM66" s="291"/>
      <c r="DRN66" s="291"/>
      <c r="DRO66" s="291"/>
      <c r="DRP66" s="291"/>
      <c r="DRQ66" s="291"/>
      <c r="DRR66" s="291"/>
      <c r="DRS66" s="291"/>
      <c r="DRT66" s="291"/>
      <c r="DRU66" s="291"/>
      <c r="DRV66" s="291"/>
      <c r="DRW66" s="291"/>
      <c r="DRX66" s="291"/>
      <c r="DRY66" s="291"/>
      <c r="DRZ66" s="291"/>
      <c r="DSA66" s="291"/>
      <c r="DSB66" s="291"/>
      <c r="DSC66" s="291"/>
      <c r="DSD66" s="291"/>
      <c r="DSE66" s="291"/>
      <c r="DSF66" s="291"/>
      <c r="DSG66" s="291"/>
      <c r="DSH66" s="291"/>
      <c r="DSI66" s="291"/>
      <c r="DSJ66" s="291"/>
      <c r="DSK66" s="291"/>
      <c r="DSL66" s="291"/>
      <c r="DSM66" s="291"/>
      <c r="DSN66" s="291"/>
      <c r="DSO66" s="291"/>
      <c r="DSP66" s="291"/>
      <c r="DSQ66" s="291"/>
      <c r="DSR66" s="291"/>
      <c r="DSS66" s="291"/>
      <c r="DST66" s="291"/>
      <c r="DSU66" s="291"/>
      <c r="DSV66" s="291"/>
      <c r="DSW66" s="291"/>
      <c r="DSX66" s="291"/>
      <c r="DSY66" s="291"/>
      <c r="DSZ66" s="291"/>
      <c r="DTA66" s="291"/>
      <c r="DTB66" s="291"/>
      <c r="DTC66" s="291"/>
      <c r="DTD66" s="291"/>
      <c r="DTE66" s="291"/>
      <c r="DTF66" s="291"/>
      <c r="DTG66" s="291"/>
      <c r="DTH66" s="291"/>
      <c r="DTI66" s="291"/>
      <c r="DTJ66" s="291"/>
      <c r="DTK66" s="291"/>
      <c r="DTL66" s="291"/>
      <c r="DTM66" s="291"/>
      <c r="DTN66" s="291"/>
      <c r="DTO66" s="291"/>
      <c r="DTP66" s="291"/>
      <c r="DTQ66" s="291"/>
      <c r="DTR66" s="291"/>
      <c r="DTS66" s="291"/>
      <c r="DTT66" s="291"/>
      <c r="DTU66" s="291"/>
      <c r="DTV66" s="291"/>
      <c r="DTW66" s="291"/>
      <c r="DTX66" s="291"/>
      <c r="DTY66" s="291"/>
      <c r="DTZ66" s="291"/>
      <c r="DUA66" s="291"/>
      <c r="DUB66" s="291"/>
      <c r="DUC66" s="291"/>
      <c r="DUD66" s="291"/>
      <c r="DUE66" s="291"/>
      <c r="DUF66" s="291"/>
      <c r="DUG66" s="291"/>
      <c r="DUH66" s="291"/>
      <c r="DUI66" s="291"/>
      <c r="DUJ66" s="291"/>
      <c r="DUK66" s="291"/>
      <c r="DUL66" s="291"/>
      <c r="DUM66" s="291"/>
      <c r="DUN66" s="291"/>
      <c r="DUO66" s="291"/>
      <c r="DUP66" s="291"/>
      <c r="DUQ66" s="291"/>
      <c r="DUR66" s="291"/>
      <c r="DUS66" s="291"/>
      <c r="DUT66" s="291"/>
      <c r="DUU66" s="291"/>
      <c r="DUV66" s="291"/>
      <c r="DUW66" s="291"/>
      <c r="DUX66" s="291"/>
      <c r="DUY66" s="291"/>
      <c r="DUZ66" s="291"/>
      <c r="DVA66" s="291"/>
      <c r="DVB66" s="291"/>
      <c r="DVC66" s="291"/>
      <c r="DVD66" s="291"/>
      <c r="DVE66" s="291"/>
      <c r="DVF66" s="291"/>
      <c r="DVG66" s="291"/>
      <c r="DVH66" s="291"/>
      <c r="DVI66" s="291"/>
      <c r="DVJ66" s="291"/>
      <c r="DVK66" s="291"/>
      <c r="DVL66" s="291"/>
      <c r="DVM66" s="291"/>
      <c r="DVN66" s="291"/>
      <c r="DVO66" s="291"/>
      <c r="DVP66" s="291"/>
      <c r="DVQ66" s="291"/>
      <c r="DVR66" s="291"/>
      <c r="DVS66" s="291"/>
      <c r="DVT66" s="291"/>
      <c r="DVU66" s="291"/>
      <c r="DVV66" s="291"/>
      <c r="DVW66" s="291"/>
      <c r="DVX66" s="291"/>
      <c r="DVY66" s="291"/>
      <c r="DVZ66" s="291"/>
      <c r="DWA66" s="291"/>
      <c r="DWB66" s="291"/>
      <c r="DWC66" s="291"/>
      <c r="DWD66" s="291"/>
      <c r="DWE66" s="291"/>
      <c r="DWF66" s="291"/>
      <c r="DWG66" s="291"/>
      <c r="DWH66" s="291"/>
      <c r="DWI66" s="291"/>
      <c r="DWJ66" s="291"/>
      <c r="DWK66" s="291"/>
      <c r="DWL66" s="291"/>
      <c r="DWM66" s="291"/>
      <c r="DWN66" s="291"/>
      <c r="DWO66" s="291"/>
      <c r="DWP66" s="291"/>
      <c r="DWQ66" s="291"/>
      <c r="DWR66" s="291"/>
      <c r="DWS66" s="291"/>
      <c r="DWT66" s="291"/>
      <c r="DWU66" s="291"/>
      <c r="DWV66" s="291"/>
      <c r="DWW66" s="291"/>
      <c r="DWX66" s="291"/>
      <c r="DWY66" s="291"/>
      <c r="DWZ66" s="291"/>
      <c r="DXA66" s="291"/>
      <c r="DXB66" s="291"/>
      <c r="DXC66" s="291"/>
      <c r="DXD66" s="291"/>
      <c r="DXE66" s="291"/>
      <c r="DXF66" s="291"/>
      <c r="DXG66" s="291"/>
      <c r="DXH66" s="291"/>
      <c r="DXI66" s="291"/>
      <c r="DXJ66" s="291"/>
      <c r="DXK66" s="291"/>
      <c r="DXL66" s="291"/>
      <c r="DXM66" s="291"/>
      <c r="DXN66" s="291"/>
      <c r="DXO66" s="291"/>
      <c r="DXP66" s="291"/>
      <c r="DXQ66" s="291"/>
      <c r="DXR66" s="291"/>
      <c r="DXS66" s="291"/>
      <c r="DXT66" s="291"/>
      <c r="DXU66" s="291"/>
      <c r="DXV66" s="291"/>
      <c r="DXW66" s="291"/>
      <c r="DXX66" s="291"/>
      <c r="DXY66" s="291"/>
      <c r="DXZ66" s="291"/>
      <c r="DYA66" s="291"/>
      <c r="DYB66" s="291"/>
      <c r="DYC66" s="291"/>
      <c r="DYD66" s="291"/>
      <c r="DYE66" s="291"/>
      <c r="DYF66" s="291"/>
      <c r="DYG66" s="291"/>
      <c r="DYH66" s="291"/>
      <c r="DYI66" s="291"/>
      <c r="DYJ66" s="291"/>
      <c r="DYK66" s="291"/>
      <c r="DYL66" s="291"/>
      <c r="DYM66" s="291"/>
      <c r="DYN66" s="291"/>
      <c r="DYO66" s="291"/>
      <c r="DYP66" s="291"/>
      <c r="DYQ66" s="291"/>
      <c r="DYR66" s="291"/>
      <c r="DYS66" s="291"/>
      <c r="DYT66" s="291"/>
      <c r="DYU66" s="291"/>
      <c r="DYV66" s="291"/>
      <c r="DYW66" s="291"/>
      <c r="DYX66" s="291"/>
      <c r="DYY66" s="291"/>
      <c r="DYZ66" s="291"/>
      <c r="DZA66" s="291"/>
      <c r="DZB66" s="291"/>
      <c r="DZC66" s="291"/>
      <c r="DZD66" s="291"/>
      <c r="DZE66" s="291"/>
      <c r="DZF66" s="291"/>
      <c r="DZG66" s="291"/>
      <c r="DZH66" s="291"/>
      <c r="DZI66" s="291"/>
      <c r="DZJ66" s="291"/>
      <c r="DZK66" s="291"/>
      <c r="DZL66" s="291"/>
      <c r="DZM66" s="291"/>
      <c r="DZN66" s="291"/>
      <c r="DZO66" s="291"/>
      <c r="DZP66" s="291"/>
      <c r="DZQ66" s="291"/>
      <c r="DZR66" s="291"/>
      <c r="DZS66" s="291"/>
      <c r="DZT66" s="291"/>
      <c r="DZU66" s="291"/>
      <c r="DZV66" s="291"/>
      <c r="DZW66" s="291"/>
      <c r="DZX66" s="291"/>
      <c r="DZY66" s="291"/>
      <c r="DZZ66" s="291"/>
      <c r="EAA66" s="291"/>
      <c r="EAB66" s="291"/>
      <c r="EAC66" s="291"/>
      <c r="EAD66" s="291"/>
      <c r="EAE66" s="291"/>
      <c r="EAF66" s="291"/>
      <c r="EAG66" s="291"/>
      <c r="EAH66" s="291"/>
      <c r="EAI66" s="291"/>
      <c r="EAJ66" s="291"/>
      <c r="EAK66" s="291"/>
      <c r="EAL66" s="291"/>
      <c r="EAM66" s="291"/>
      <c r="EAN66" s="291"/>
      <c r="EAO66" s="291"/>
      <c r="EAP66" s="291"/>
      <c r="EAQ66" s="291"/>
      <c r="EAR66" s="291"/>
      <c r="EAS66" s="291"/>
      <c r="EAT66" s="291"/>
      <c r="EAU66" s="291"/>
      <c r="EAV66" s="291"/>
      <c r="EAW66" s="291"/>
      <c r="EAX66" s="291"/>
      <c r="EAY66" s="291"/>
      <c r="EAZ66" s="291"/>
      <c r="EBA66" s="291"/>
      <c r="EBB66" s="291"/>
      <c r="EBC66" s="291"/>
      <c r="EBD66" s="291"/>
      <c r="EBE66" s="291"/>
      <c r="EBF66" s="291"/>
      <c r="EBG66" s="291"/>
      <c r="EBH66" s="291"/>
      <c r="EBI66" s="291"/>
      <c r="EBJ66" s="291"/>
      <c r="EBK66" s="291"/>
      <c r="EBL66" s="291"/>
      <c r="EBM66" s="291"/>
      <c r="EBN66" s="291"/>
      <c r="EBO66" s="291"/>
      <c r="EBP66" s="291"/>
      <c r="EBQ66" s="291"/>
      <c r="EBR66" s="291"/>
      <c r="EBS66" s="291"/>
      <c r="EBT66" s="291"/>
      <c r="EBU66" s="291"/>
      <c r="EBV66" s="291"/>
      <c r="EBW66" s="291"/>
      <c r="EBX66" s="291"/>
      <c r="EBY66" s="291"/>
      <c r="EBZ66" s="291"/>
      <c r="ECA66" s="291"/>
      <c r="ECB66" s="291"/>
      <c r="ECC66" s="291"/>
      <c r="ECD66" s="291"/>
      <c r="ECE66" s="291"/>
      <c r="ECF66" s="291"/>
      <c r="ECG66" s="291"/>
      <c r="ECH66" s="291"/>
      <c r="ECI66" s="291"/>
      <c r="ECJ66" s="291"/>
      <c r="ECK66" s="291"/>
      <c r="ECL66" s="291"/>
      <c r="ECM66" s="291"/>
      <c r="ECN66" s="291"/>
      <c r="ECO66" s="291"/>
      <c r="ECP66" s="291"/>
      <c r="ECQ66" s="291"/>
      <c r="ECR66" s="291"/>
      <c r="ECS66" s="291"/>
      <c r="ECT66" s="291"/>
      <c r="ECU66" s="291"/>
      <c r="ECV66" s="291"/>
      <c r="ECW66" s="291"/>
      <c r="ECX66" s="291"/>
      <c r="ECY66" s="291"/>
      <c r="ECZ66" s="291"/>
      <c r="EDA66" s="291"/>
      <c r="EDB66" s="291"/>
      <c r="EDC66" s="291"/>
      <c r="EDD66" s="291"/>
      <c r="EDE66" s="291"/>
      <c r="EDF66" s="291"/>
      <c r="EDG66" s="291"/>
      <c r="EDH66" s="291"/>
      <c r="EDI66" s="291"/>
      <c r="EDJ66" s="291"/>
      <c r="EDK66" s="291"/>
      <c r="EDL66" s="291"/>
      <c r="EDM66" s="291"/>
      <c r="EDN66" s="291"/>
      <c r="EDO66" s="291"/>
      <c r="EDP66" s="291"/>
      <c r="EDQ66" s="291"/>
      <c r="EDR66" s="291"/>
      <c r="EDS66" s="291"/>
      <c r="EDT66" s="291"/>
      <c r="EDU66" s="291"/>
      <c r="EDV66" s="291"/>
      <c r="EDW66" s="291"/>
      <c r="EDX66" s="291"/>
      <c r="EDY66" s="291"/>
      <c r="EDZ66" s="291"/>
      <c r="EEA66" s="291"/>
      <c r="EEB66" s="291"/>
      <c r="EEC66" s="291"/>
      <c r="EED66" s="291"/>
      <c r="EEE66" s="291"/>
      <c r="EEF66" s="291"/>
      <c r="EEG66" s="291"/>
      <c r="EEH66" s="291"/>
      <c r="EEI66" s="291"/>
      <c r="EEJ66" s="291"/>
      <c r="EEK66" s="291"/>
      <c r="EEL66" s="291"/>
      <c r="EEM66" s="291"/>
      <c r="EEN66" s="291"/>
      <c r="EEO66" s="291"/>
      <c r="EEP66" s="291"/>
      <c r="EEQ66" s="291"/>
      <c r="EER66" s="291"/>
      <c r="EES66" s="291"/>
      <c r="EET66" s="291"/>
      <c r="EEU66" s="291"/>
      <c r="EEV66" s="291"/>
      <c r="EEW66" s="291"/>
      <c r="EEX66" s="291"/>
      <c r="EEY66" s="291"/>
      <c r="EEZ66" s="291"/>
      <c r="EFA66" s="291"/>
      <c r="EFB66" s="291"/>
      <c r="EFC66" s="291"/>
      <c r="EFD66" s="291"/>
      <c r="EFE66" s="291"/>
      <c r="EFF66" s="291"/>
      <c r="EFG66" s="291"/>
      <c r="EFH66" s="291"/>
      <c r="EFI66" s="291"/>
      <c r="EFJ66" s="291"/>
      <c r="EFK66" s="291"/>
      <c r="EFL66" s="291"/>
      <c r="EFM66" s="291"/>
      <c r="EFN66" s="291"/>
      <c r="EFO66" s="291"/>
      <c r="EFP66" s="291"/>
      <c r="EFQ66" s="291"/>
      <c r="EFR66" s="291"/>
      <c r="EFS66" s="291"/>
      <c r="EFT66" s="291"/>
      <c r="EFU66" s="291"/>
      <c r="EFV66" s="291"/>
      <c r="EFW66" s="291"/>
      <c r="EFX66" s="291"/>
      <c r="EFY66" s="291"/>
      <c r="EFZ66" s="291"/>
      <c r="EGA66" s="291"/>
      <c r="EGB66" s="291"/>
      <c r="EGC66" s="291"/>
      <c r="EGD66" s="291"/>
      <c r="EGE66" s="291"/>
      <c r="EGF66" s="291"/>
      <c r="EGG66" s="291"/>
      <c r="EGH66" s="291"/>
      <c r="EGI66" s="291"/>
      <c r="EGJ66" s="291"/>
      <c r="EGK66" s="291"/>
      <c r="EGL66" s="291"/>
      <c r="EGM66" s="291"/>
      <c r="EGN66" s="291"/>
      <c r="EGO66" s="291"/>
      <c r="EGP66" s="291"/>
      <c r="EGQ66" s="291"/>
      <c r="EGR66" s="291"/>
      <c r="EGS66" s="291"/>
      <c r="EGT66" s="291"/>
    </row>
    <row r="67" spans="1:3582" s="231" customFormat="1" ht="39" customHeight="1">
      <c r="A67" s="276" t="s">
        <v>681</v>
      </c>
      <c r="B67" s="277"/>
      <c r="C67" s="277"/>
      <c r="D67" s="278"/>
      <c r="E67" s="277"/>
      <c r="F67" s="278"/>
      <c r="G67" s="278"/>
      <c r="H67" s="278"/>
      <c r="I67" s="277"/>
      <c r="J67" s="277"/>
      <c r="K67" s="278"/>
      <c r="L67" s="277"/>
      <c r="M67" s="277"/>
      <c r="N67" s="277"/>
      <c r="O67" s="277"/>
      <c r="P67" s="1031"/>
      <c r="Q67" s="1031"/>
      <c r="R67" s="1031"/>
      <c r="S67" s="1031"/>
      <c r="T67" s="1031"/>
      <c r="U67" s="1031"/>
      <c r="V67" s="1031"/>
      <c r="W67" s="1031"/>
      <c r="X67" s="1031"/>
      <c r="Y67" s="1031"/>
      <c r="Z67" s="1031"/>
      <c r="AA67" s="1031"/>
      <c r="AB67" s="1031"/>
      <c r="AC67" s="1031"/>
      <c r="AD67" s="1031"/>
      <c r="AE67" s="1031"/>
      <c r="AF67" s="1031"/>
      <c r="AG67" s="1031"/>
      <c r="AH67" s="1031"/>
      <c r="AI67" s="1031"/>
      <c r="AJ67" s="1031"/>
      <c r="AK67" s="1031"/>
      <c r="AL67" s="1031"/>
      <c r="AM67" s="1031"/>
      <c r="AN67" s="1031"/>
      <c r="AO67" s="1031"/>
      <c r="AP67" s="1031"/>
      <c r="AQ67" s="1031"/>
      <c r="AR67" s="1031"/>
      <c r="AS67" s="1031"/>
      <c r="AT67" s="1031"/>
      <c r="AU67" s="1031"/>
      <c r="AV67" s="1031"/>
      <c r="AW67" s="1031"/>
      <c r="AX67" s="1031"/>
      <c r="AY67" s="1031"/>
      <c r="AZ67" s="1031"/>
      <c r="BA67" s="1031"/>
      <c r="BB67" s="1031"/>
      <c r="BC67" s="1031"/>
      <c r="BD67" s="1031"/>
      <c r="BE67" s="1031"/>
      <c r="BF67" s="1031"/>
      <c r="BG67" s="1031"/>
      <c r="BH67" s="1031"/>
      <c r="BI67" s="1031"/>
      <c r="BJ67" s="1031"/>
      <c r="BK67" s="1031"/>
      <c r="BL67" s="1031"/>
      <c r="BM67" s="1031"/>
      <c r="BN67" s="1031"/>
      <c r="BO67" s="1031"/>
      <c r="BP67" s="1031"/>
      <c r="BQ67" s="1031"/>
      <c r="BR67" s="1031"/>
      <c r="BS67" s="1031"/>
      <c r="BT67" s="1031"/>
      <c r="BU67" s="1031"/>
      <c r="BV67" s="1031"/>
      <c r="BW67" s="1031"/>
      <c r="BX67" s="1031"/>
      <c r="BY67" s="1031"/>
      <c r="BZ67" s="1031"/>
      <c r="CA67" s="1031"/>
      <c r="CB67" s="1031"/>
      <c r="CC67" s="1031"/>
      <c r="CD67" s="1031"/>
      <c r="CE67" s="1031"/>
      <c r="CF67" s="1031"/>
      <c r="CG67" s="1031"/>
      <c r="CH67" s="1031"/>
      <c r="CI67" s="1031"/>
      <c r="CJ67" s="1031"/>
      <c r="CK67" s="1031"/>
      <c r="CL67" s="1031"/>
      <c r="CM67" s="1031"/>
      <c r="CN67" s="1031"/>
      <c r="CO67" s="1031"/>
      <c r="CP67" s="1031"/>
      <c r="CQ67" s="1031"/>
      <c r="CR67" s="1031"/>
      <c r="CS67" s="1031"/>
      <c r="CT67" s="1031"/>
      <c r="CU67" s="1031"/>
      <c r="CV67" s="1031"/>
      <c r="CW67" s="1031"/>
      <c r="CX67" s="1031"/>
      <c r="CY67" s="1031"/>
      <c r="CZ67" s="1031"/>
      <c r="DA67" s="1031"/>
      <c r="DB67" s="1031"/>
      <c r="DC67" s="1031"/>
      <c r="DD67" s="1031"/>
      <c r="DE67" s="1031"/>
      <c r="DF67" s="1031"/>
      <c r="DG67" s="1031"/>
      <c r="DH67" s="1031"/>
      <c r="DI67" s="1031"/>
      <c r="DJ67" s="1031"/>
      <c r="DK67" s="1031"/>
      <c r="DL67" s="1031"/>
      <c r="DM67" s="1031"/>
      <c r="DN67" s="1031"/>
      <c r="DO67" s="1031"/>
      <c r="DP67" s="1031"/>
      <c r="DQ67" s="1031"/>
      <c r="DR67" s="1031"/>
      <c r="DS67" s="1031"/>
      <c r="DT67" s="1031"/>
      <c r="DU67" s="1031"/>
      <c r="DV67" s="1031"/>
      <c r="DW67" s="1031"/>
      <c r="DX67" s="1031"/>
      <c r="DY67" s="1031"/>
      <c r="DZ67" s="1031"/>
      <c r="EA67" s="1031"/>
      <c r="EB67" s="1031"/>
      <c r="EC67" s="1031"/>
      <c r="ED67" s="1031"/>
      <c r="EE67" s="1031"/>
      <c r="EF67" s="1031"/>
      <c r="EG67" s="1031"/>
      <c r="EH67" s="1031"/>
      <c r="EI67" s="1031"/>
      <c r="EJ67" s="1031"/>
      <c r="EK67" s="1031"/>
      <c r="EL67" s="1031"/>
      <c r="EM67" s="1031"/>
      <c r="EN67" s="1031"/>
      <c r="EO67" s="1031"/>
      <c r="EP67" s="1031"/>
      <c r="EQ67" s="1031"/>
      <c r="ER67" s="1031"/>
      <c r="ES67" s="1031"/>
      <c r="ET67" s="1031"/>
      <c r="EU67" s="1031"/>
      <c r="EV67" s="1031"/>
      <c r="EW67" s="1031"/>
      <c r="EX67" s="1031"/>
      <c r="EY67" s="1031"/>
      <c r="EZ67" s="1031"/>
      <c r="FA67" s="1031"/>
      <c r="FB67" s="1031"/>
      <c r="FC67" s="1031"/>
      <c r="FD67" s="1031"/>
      <c r="FE67" s="1031"/>
      <c r="FF67" s="1031"/>
      <c r="FG67" s="1031"/>
      <c r="FH67" s="1031"/>
      <c r="FI67" s="1031"/>
      <c r="FJ67" s="1031"/>
      <c r="FK67" s="1031"/>
      <c r="FL67" s="1031"/>
      <c r="FM67" s="1031"/>
      <c r="FN67" s="1031"/>
      <c r="FO67" s="1031"/>
      <c r="FP67" s="1031"/>
      <c r="FQ67" s="1031"/>
      <c r="FR67" s="1031"/>
      <c r="FS67" s="1031"/>
      <c r="FT67" s="1031"/>
      <c r="FU67" s="1031"/>
      <c r="FV67" s="1031"/>
      <c r="FW67" s="1031"/>
      <c r="FX67" s="1031"/>
      <c r="FY67" s="1031"/>
      <c r="FZ67" s="1031"/>
      <c r="GA67" s="1031"/>
      <c r="GB67" s="1031"/>
      <c r="GC67" s="1031"/>
      <c r="GD67" s="1031"/>
      <c r="GE67" s="1031"/>
      <c r="GF67" s="1031"/>
      <c r="GG67" s="1031"/>
      <c r="GH67" s="1031"/>
      <c r="GI67" s="1031"/>
      <c r="GJ67" s="1031"/>
      <c r="GK67" s="1031"/>
      <c r="GL67" s="1031"/>
      <c r="GM67" s="1031"/>
      <c r="GN67" s="1031"/>
      <c r="GO67" s="1031"/>
      <c r="GP67" s="1031"/>
      <c r="GQ67" s="1031"/>
      <c r="GR67" s="1031"/>
      <c r="GS67" s="1031"/>
      <c r="GT67" s="1031"/>
      <c r="GU67" s="1031"/>
      <c r="GV67" s="1031"/>
      <c r="GW67" s="1031"/>
      <c r="GX67" s="1031"/>
      <c r="GY67" s="1031"/>
      <c r="GZ67" s="1031"/>
      <c r="HA67" s="1031"/>
      <c r="HB67" s="1031"/>
      <c r="HC67" s="1031"/>
      <c r="HD67" s="1031"/>
      <c r="HE67" s="1031"/>
      <c r="HF67" s="1031"/>
      <c r="HG67" s="1031"/>
      <c r="HH67" s="1031"/>
      <c r="HI67" s="1031"/>
      <c r="HJ67" s="1031"/>
      <c r="HK67" s="1031"/>
      <c r="HL67" s="1031"/>
      <c r="HM67" s="1031"/>
      <c r="HN67" s="1031"/>
      <c r="HO67" s="1031"/>
      <c r="HP67" s="1031"/>
      <c r="HQ67" s="1031"/>
      <c r="HR67" s="1031"/>
      <c r="HS67" s="1031"/>
      <c r="HT67" s="1031"/>
      <c r="HU67" s="1031"/>
      <c r="HV67" s="1031"/>
      <c r="HW67" s="1031"/>
      <c r="HX67" s="1031"/>
      <c r="HY67" s="1031"/>
      <c r="HZ67" s="1031"/>
      <c r="IA67" s="1031"/>
      <c r="IB67" s="1031"/>
      <c r="IC67" s="1031"/>
      <c r="ID67" s="1031"/>
      <c r="IE67" s="1031"/>
      <c r="IF67" s="1031"/>
      <c r="IG67" s="1031"/>
      <c r="IH67" s="1031"/>
      <c r="II67" s="1031"/>
      <c r="IJ67" s="1031"/>
      <c r="IK67" s="1031"/>
      <c r="IL67" s="1031"/>
      <c r="IM67" s="1031"/>
      <c r="IN67" s="1031"/>
      <c r="IO67" s="1031"/>
      <c r="IP67" s="1031"/>
      <c r="IQ67" s="1031"/>
      <c r="IR67" s="1031"/>
      <c r="IS67" s="1031"/>
      <c r="IT67" s="1031"/>
      <c r="IU67" s="1031"/>
      <c r="IV67" s="1031"/>
      <c r="IW67" s="1031"/>
      <c r="IX67" s="1031"/>
      <c r="IY67" s="1031"/>
      <c r="IZ67" s="1031"/>
      <c r="JA67" s="1031"/>
      <c r="JB67" s="1031"/>
      <c r="JC67" s="1031"/>
      <c r="JD67" s="1031"/>
      <c r="JE67" s="1031"/>
      <c r="JF67" s="1031"/>
      <c r="JG67" s="1031"/>
      <c r="JH67" s="1031"/>
      <c r="JI67" s="1031"/>
      <c r="JJ67" s="1031"/>
      <c r="JK67" s="1031"/>
      <c r="JL67" s="1031"/>
      <c r="JM67" s="1031"/>
      <c r="JN67" s="1031"/>
      <c r="JO67" s="1031"/>
      <c r="JP67" s="1031"/>
      <c r="JQ67" s="1031"/>
      <c r="JR67" s="1031"/>
      <c r="JS67" s="1031"/>
      <c r="JT67" s="1031"/>
      <c r="JU67" s="1031"/>
      <c r="JV67" s="1031"/>
      <c r="JW67" s="1031"/>
      <c r="JX67" s="1031"/>
      <c r="JY67" s="1031"/>
      <c r="JZ67" s="1031"/>
      <c r="KA67" s="1031"/>
      <c r="KB67" s="1031"/>
      <c r="KC67" s="1031"/>
      <c r="KD67" s="1031"/>
      <c r="KE67" s="1031"/>
      <c r="KF67" s="1031"/>
      <c r="KG67" s="1031"/>
      <c r="KH67" s="1031"/>
      <c r="KI67" s="1031"/>
      <c r="KJ67" s="1031"/>
      <c r="KK67" s="1031"/>
      <c r="KL67" s="1031"/>
      <c r="KM67" s="1031"/>
      <c r="KN67" s="1031"/>
      <c r="KO67" s="1031"/>
      <c r="KP67" s="1031"/>
      <c r="KQ67" s="1031"/>
      <c r="KR67" s="1031"/>
      <c r="KS67" s="1031"/>
      <c r="KT67" s="1031"/>
      <c r="KU67" s="1031"/>
      <c r="KV67" s="1031"/>
      <c r="KW67" s="1031"/>
      <c r="KX67" s="1031"/>
      <c r="KY67" s="1031"/>
      <c r="KZ67" s="1031"/>
      <c r="LA67" s="1031"/>
      <c r="LB67" s="1031"/>
      <c r="LC67" s="1031"/>
      <c r="LD67" s="1031"/>
      <c r="LE67" s="1031"/>
      <c r="LF67" s="1031"/>
      <c r="LG67" s="1031"/>
      <c r="LH67" s="1031"/>
      <c r="LI67" s="1031"/>
      <c r="LJ67" s="1031"/>
      <c r="LK67" s="1031"/>
      <c r="LL67" s="1031"/>
      <c r="LM67" s="1031"/>
      <c r="LN67" s="1031"/>
      <c r="LO67" s="1031"/>
      <c r="LP67" s="1031"/>
      <c r="LQ67" s="1031"/>
      <c r="LR67" s="1031"/>
      <c r="LS67" s="1031"/>
      <c r="LT67" s="1031"/>
      <c r="LU67" s="1031"/>
      <c r="LV67" s="1031"/>
      <c r="LW67" s="1031"/>
      <c r="LX67" s="1031"/>
      <c r="LY67" s="1031"/>
      <c r="LZ67" s="1031"/>
      <c r="MA67" s="1031"/>
      <c r="MB67" s="1031"/>
      <c r="MC67" s="1031"/>
      <c r="MD67" s="1031"/>
      <c r="ME67" s="1031"/>
      <c r="MF67" s="1031"/>
      <c r="MG67" s="1031"/>
      <c r="MH67" s="1031"/>
      <c r="MI67" s="1031"/>
      <c r="MJ67" s="1031"/>
      <c r="MK67" s="1031"/>
      <c r="ML67" s="1031"/>
      <c r="MM67" s="1031"/>
      <c r="MN67" s="1031"/>
      <c r="MO67" s="1031"/>
      <c r="MP67" s="1031"/>
      <c r="MQ67" s="1031"/>
      <c r="MR67" s="1031"/>
      <c r="MS67" s="1031"/>
      <c r="MT67" s="1031"/>
      <c r="MU67" s="1031"/>
      <c r="MV67" s="1031"/>
      <c r="MW67" s="1031"/>
      <c r="MX67" s="1031"/>
      <c r="MY67" s="1031"/>
      <c r="MZ67" s="1031"/>
      <c r="NA67" s="1031"/>
      <c r="NB67" s="1031"/>
      <c r="NC67" s="1031"/>
      <c r="ND67" s="1031"/>
      <c r="NE67" s="1031"/>
      <c r="NF67" s="1031"/>
      <c r="NG67" s="1031"/>
      <c r="NH67" s="1031"/>
      <c r="NI67" s="1031"/>
      <c r="NJ67" s="1031"/>
      <c r="NK67" s="1031"/>
      <c r="NL67" s="1031"/>
      <c r="NM67" s="1031"/>
      <c r="NN67" s="1031"/>
      <c r="NO67" s="1031"/>
      <c r="NP67" s="1031"/>
      <c r="NQ67" s="1031"/>
      <c r="NR67" s="1031"/>
      <c r="NS67" s="1031"/>
      <c r="NT67" s="1031"/>
      <c r="NU67" s="1031"/>
      <c r="NV67" s="1031"/>
      <c r="NW67" s="1031"/>
      <c r="NX67" s="1031"/>
      <c r="NY67" s="1031"/>
      <c r="NZ67" s="1031"/>
      <c r="OA67" s="1031"/>
      <c r="OB67" s="1031"/>
      <c r="OC67" s="1031"/>
      <c r="OD67" s="1031"/>
      <c r="OE67" s="1031"/>
      <c r="OF67" s="1031"/>
      <c r="OG67" s="1031"/>
      <c r="OH67" s="1031"/>
      <c r="OI67" s="1031"/>
      <c r="OJ67" s="1031"/>
      <c r="OK67" s="1031"/>
      <c r="OL67" s="1031"/>
      <c r="OM67" s="1031"/>
      <c r="ON67" s="1031"/>
      <c r="OO67" s="1031"/>
      <c r="OP67" s="1031"/>
      <c r="OQ67" s="1031"/>
      <c r="OR67" s="1031"/>
      <c r="OS67" s="1031"/>
      <c r="OT67" s="1031"/>
      <c r="OU67" s="1031"/>
      <c r="OV67" s="1031"/>
      <c r="OW67" s="1031"/>
      <c r="OX67" s="1031"/>
      <c r="OY67" s="1031"/>
      <c r="OZ67" s="1031"/>
      <c r="PA67" s="1031"/>
      <c r="PB67" s="1031"/>
      <c r="PC67" s="1031"/>
      <c r="PD67" s="1031"/>
      <c r="PE67" s="1031"/>
      <c r="PF67" s="1031"/>
      <c r="PG67" s="1031"/>
      <c r="PH67" s="1031"/>
      <c r="PI67" s="1031"/>
      <c r="PJ67" s="1031"/>
      <c r="PK67" s="1031"/>
      <c r="PL67" s="1031"/>
      <c r="PM67" s="1031"/>
      <c r="PN67" s="1031"/>
      <c r="PO67" s="1031"/>
      <c r="PP67" s="1031"/>
      <c r="PQ67" s="1031"/>
      <c r="PR67" s="1031"/>
      <c r="PS67" s="1031"/>
      <c r="PT67" s="1031"/>
      <c r="PU67" s="1031"/>
      <c r="PV67" s="1031"/>
      <c r="PW67" s="1031"/>
      <c r="PX67" s="1031"/>
      <c r="PY67" s="1031"/>
      <c r="PZ67" s="1031"/>
      <c r="QA67" s="1031"/>
      <c r="QB67" s="1031"/>
      <c r="QC67" s="1031"/>
      <c r="QD67" s="1031"/>
      <c r="QE67" s="1031"/>
      <c r="QF67" s="1031"/>
      <c r="QG67" s="1031"/>
      <c r="QH67" s="1031"/>
      <c r="QI67" s="1031"/>
      <c r="QJ67" s="1031"/>
      <c r="QK67" s="1031"/>
      <c r="QL67" s="1031"/>
      <c r="QM67" s="1031"/>
      <c r="QN67" s="1031"/>
      <c r="QO67" s="1031"/>
      <c r="QP67" s="1031"/>
      <c r="QQ67" s="1031"/>
      <c r="QR67" s="1031"/>
      <c r="QS67" s="1031"/>
      <c r="QT67" s="1031"/>
      <c r="QU67" s="1031"/>
      <c r="QV67" s="1031"/>
      <c r="QW67" s="1031"/>
      <c r="QX67" s="1031"/>
      <c r="QY67" s="1031"/>
      <c r="QZ67" s="1031"/>
      <c r="RA67" s="1031"/>
      <c r="RB67" s="1031"/>
      <c r="RC67" s="1031"/>
      <c r="RD67" s="1031"/>
      <c r="RE67" s="1031"/>
      <c r="RF67" s="1031"/>
      <c r="RG67" s="1031"/>
      <c r="RH67" s="1031"/>
      <c r="RI67" s="1031"/>
      <c r="RJ67" s="1031"/>
      <c r="RK67" s="1031"/>
      <c r="RL67" s="1031"/>
      <c r="RM67" s="1031"/>
      <c r="RN67" s="1031"/>
      <c r="RO67" s="1031"/>
      <c r="RP67" s="1031"/>
      <c r="RQ67" s="1031"/>
      <c r="RR67" s="1031"/>
      <c r="RS67" s="1031"/>
      <c r="RT67" s="1031"/>
      <c r="RU67" s="1031"/>
      <c r="RV67" s="1031"/>
      <c r="RW67" s="1031"/>
      <c r="RX67" s="1031"/>
      <c r="RY67" s="1031"/>
      <c r="RZ67" s="1031"/>
      <c r="SA67" s="1031"/>
      <c r="SB67" s="1031"/>
      <c r="SC67" s="1031"/>
      <c r="SD67" s="1031"/>
      <c r="SE67" s="1031"/>
      <c r="SF67" s="1031"/>
      <c r="SG67" s="1031"/>
      <c r="SH67" s="1031"/>
      <c r="SI67" s="1031"/>
      <c r="SJ67" s="1031"/>
      <c r="SK67" s="1031"/>
      <c r="SL67" s="1031"/>
      <c r="SM67" s="1031"/>
      <c r="SN67" s="1031"/>
      <c r="SO67" s="1031"/>
      <c r="SP67" s="1031"/>
      <c r="SQ67" s="1031"/>
      <c r="SR67" s="1031"/>
      <c r="SS67" s="1031"/>
      <c r="ST67" s="1031"/>
      <c r="SU67" s="1031"/>
      <c r="SV67" s="1031"/>
      <c r="SW67" s="1031"/>
      <c r="SX67" s="1031"/>
      <c r="SY67" s="1031"/>
      <c r="SZ67" s="1031"/>
      <c r="TA67" s="1031"/>
      <c r="TB67" s="1031"/>
      <c r="TC67" s="1031"/>
      <c r="TD67" s="1031"/>
      <c r="TE67" s="1031"/>
      <c r="TF67" s="1031"/>
      <c r="TG67" s="1031"/>
      <c r="TH67" s="1031"/>
      <c r="TI67" s="1031"/>
      <c r="TJ67" s="1031"/>
      <c r="TK67" s="1031"/>
      <c r="TL67" s="1031"/>
      <c r="TM67" s="1031"/>
      <c r="TN67" s="1031"/>
      <c r="TO67" s="1031"/>
      <c r="TP67" s="1031"/>
      <c r="TQ67" s="1031"/>
      <c r="TR67" s="1031"/>
      <c r="TS67" s="1031"/>
      <c r="TT67" s="1031"/>
      <c r="TU67" s="1031"/>
      <c r="TV67" s="1031"/>
      <c r="TW67" s="1031"/>
      <c r="TX67" s="1031"/>
      <c r="TY67" s="1031"/>
      <c r="TZ67" s="1031"/>
      <c r="UA67" s="1031"/>
      <c r="UB67" s="1031"/>
      <c r="UC67" s="1031"/>
      <c r="UD67" s="1031"/>
      <c r="UE67" s="1031"/>
      <c r="UF67" s="1031"/>
      <c r="UG67" s="1031"/>
      <c r="UH67" s="1031"/>
      <c r="UI67" s="1031"/>
      <c r="UJ67" s="1031"/>
      <c r="UK67" s="1031"/>
      <c r="UL67" s="1031"/>
      <c r="UM67" s="1031"/>
      <c r="UN67" s="1031"/>
      <c r="UO67" s="1031"/>
      <c r="UP67" s="1031"/>
      <c r="UQ67" s="1031"/>
      <c r="UR67" s="1031"/>
      <c r="US67" s="1031"/>
      <c r="UT67" s="1031"/>
      <c r="UU67" s="1031"/>
      <c r="UV67" s="1031"/>
      <c r="UW67" s="1031"/>
      <c r="UX67" s="1031"/>
      <c r="UY67" s="1031"/>
      <c r="UZ67" s="1031"/>
      <c r="VA67" s="1031"/>
      <c r="VB67" s="1031"/>
      <c r="VC67" s="1031"/>
      <c r="VD67" s="1031"/>
      <c r="VE67" s="1031"/>
      <c r="VF67" s="1031"/>
      <c r="VG67" s="1031"/>
      <c r="VH67" s="1031"/>
      <c r="VI67" s="1031"/>
      <c r="VJ67" s="1031"/>
      <c r="VK67" s="1031"/>
      <c r="VL67" s="1031"/>
      <c r="VM67" s="1031"/>
      <c r="VN67" s="1031"/>
      <c r="VO67" s="1031"/>
      <c r="VP67" s="1031"/>
      <c r="VQ67" s="1031"/>
      <c r="VR67" s="1031"/>
      <c r="VS67" s="1031"/>
      <c r="VT67" s="1031"/>
      <c r="VU67" s="1031"/>
      <c r="VV67" s="1031"/>
      <c r="VW67" s="1031"/>
      <c r="VX67" s="1031"/>
      <c r="VY67" s="1031"/>
      <c r="VZ67" s="1031"/>
      <c r="WA67" s="1031"/>
      <c r="WB67" s="1031"/>
      <c r="WC67" s="1031"/>
      <c r="WD67" s="1031"/>
      <c r="WE67" s="1031"/>
      <c r="WF67" s="1031"/>
      <c r="WG67" s="1031"/>
      <c r="WH67" s="1031"/>
      <c r="WI67" s="1031"/>
      <c r="WJ67" s="1031"/>
      <c r="WK67" s="1031"/>
      <c r="WL67" s="1031"/>
      <c r="WM67" s="1031"/>
      <c r="WN67" s="1031"/>
      <c r="WO67" s="1031"/>
      <c r="WP67" s="1031"/>
      <c r="WQ67" s="1031"/>
      <c r="WR67" s="1031"/>
      <c r="WS67" s="1031"/>
      <c r="WT67" s="1031"/>
      <c r="WU67" s="1031"/>
      <c r="WV67" s="1031"/>
      <c r="WW67" s="1031"/>
      <c r="WX67" s="1031"/>
      <c r="WY67" s="1031"/>
      <c r="WZ67" s="1031"/>
      <c r="XA67" s="1031"/>
      <c r="XB67" s="1031"/>
      <c r="XC67" s="1031"/>
      <c r="XD67" s="1031"/>
      <c r="XE67" s="1031"/>
      <c r="XF67" s="1031"/>
      <c r="XG67" s="1031"/>
      <c r="XH67" s="1031"/>
      <c r="XI67" s="1031"/>
      <c r="XJ67" s="1031"/>
      <c r="XK67" s="1031"/>
      <c r="XL67" s="1031"/>
      <c r="XM67" s="1031"/>
      <c r="XN67" s="1031"/>
      <c r="XO67" s="1031"/>
      <c r="XP67" s="1031"/>
      <c r="XQ67" s="1031"/>
      <c r="XR67" s="1031"/>
      <c r="XS67" s="1031"/>
      <c r="XT67" s="1031"/>
      <c r="XU67" s="1031"/>
      <c r="XV67" s="1031"/>
      <c r="XW67" s="1031"/>
      <c r="XX67" s="1031"/>
      <c r="XY67" s="1031"/>
      <c r="XZ67" s="1031"/>
      <c r="YA67" s="1031"/>
      <c r="YB67" s="1031"/>
      <c r="YC67" s="1031"/>
      <c r="YD67" s="1031"/>
      <c r="YE67" s="1031"/>
      <c r="YF67" s="1031"/>
      <c r="YG67" s="1031"/>
      <c r="YH67" s="1031"/>
      <c r="YI67" s="1031"/>
      <c r="YJ67" s="1031"/>
      <c r="YK67" s="1031"/>
      <c r="YL67" s="1031"/>
      <c r="YM67" s="1031"/>
      <c r="YN67" s="1031"/>
      <c r="YO67" s="1031"/>
      <c r="YP67" s="1031"/>
      <c r="YQ67" s="1031"/>
      <c r="YR67" s="1031"/>
      <c r="YS67" s="1031"/>
      <c r="YT67" s="1031"/>
      <c r="YU67" s="1031"/>
      <c r="YV67" s="1031"/>
      <c r="YW67" s="1031"/>
      <c r="YX67" s="1031"/>
      <c r="YY67" s="1031"/>
      <c r="YZ67" s="1031"/>
      <c r="ZA67" s="1031"/>
      <c r="ZB67" s="1031"/>
      <c r="ZC67" s="1031"/>
      <c r="ZD67" s="1031"/>
      <c r="ZE67" s="1031"/>
      <c r="ZF67" s="1031"/>
      <c r="ZG67" s="1031"/>
      <c r="ZH67" s="1031"/>
      <c r="ZI67" s="1031"/>
      <c r="ZJ67" s="1031"/>
      <c r="ZK67" s="1031"/>
      <c r="ZL67" s="1031"/>
      <c r="ZM67" s="1031"/>
      <c r="ZN67" s="1031"/>
      <c r="ZO67" s="1031"/>
      <c r="ZP67" s="1031"/>
      <c r="ZQ67" s="1031"/>
      <c r="ZR67" s="1031"/>
      <c r="ZS67" s="1031"/>
      <c r="ZT67" s="1031"/>
      <c r="ZU67" s="1031"/>
      <c r="ZV67" s="1031"/>
      <c r="ZW67" s="1031"/>
      <c r="ZX67" s="1031"/>
      <c r="ZY67" s="1031"/>
      <c r="ZZ67" s="1031"/>
      <c r="AAA67" s="1031"/>
      <c r="AAB67" s="1031"/>
      <c r="AAC67" s="1031"/>
      <c r="AAD67" s="1031"/>
      <c r="AAE67" s="1031"/>
      <c r="AAF67" s="1031"/>
      <c r="AAG67" s="1031"/>
      <c r="AAH67" s="1031"/>
      <c r="AAI67" s="1031"/>
      <c r="AAJ67" s="1031"/>
      <c r="AAK67" s="1031"/>
      <c r="AAL67" s="1031"/>
      <c r="AAM67" s="1031"/>
      <c r="AAN67" s="1031"/>
      <c r="AAO67" s="1031"/>
      <c r="AAP67" s="1031"/>
      <c r="AAQ67" s="1031"/>
      <c r="AAR67" s="1031"/>
      <c r="AAS67" s="1031"/>
      <c r="AAT67" s="1031"/>
      <c r="AAU67" s="1031"/>
      <c r="AAV67" s="1031"/>
      <c r="AAW67" s="1031"/>
      <c r="AAX67" s="1031"/>
      <c r="AAY67" s="1031"/>
      <c r="AAZ67" s="1031"/>
      <c r="ABA67" s="1031"/>
      <c r="ABB67" s="1031"/>
      <c r="ABC67" s="1031"/>
      <c r="ABD67" s="1031"/>
      <c r="ABE67" s="1031"/>
      <c r="ABF67" s="1031"/>
      <c r="ABG67" s="1031"/>
      <c r="ABH67" s="1031"/>
      <c r="ABI67" s="1031"/>
      <c r="ABJ67" s="1031"/>
      <c r="ABK67" s="1031"/>
      <c r="ABL67" s="1031"/>
      <c r="ABM67" s="1031"/>
      <c r="ABN67" s="1031"/>
      <c r="ABO67" s="1031"/>
      <c r="ABP67" s="1031"/>
      <c r="ABQ67" s="1031"/>
      <c r="ABR67" s="1031"/>
      <c r="ABS67" s="1031"/>
      <c r="ABT67" s="1031"/>
      <c r="ABU67" s="1031"/>
      <c r="ABV67" s="1031"/>
      <c r="ABW67" s="1031"/>
      <c r="ABX67" s="1031"/>
      <c r="ABY67" s="1031"/>
      <c r="ABZ67" s="1031"/>
      <c r="ACA67" s="1031"/>
      <c r="ACB67" s="1031"/>
      <c r="ACC67" s="1031"/>
      <c r="ACD67" s="1031"/>
      <c r="ACE67" s="1031"/>
      <c r="ACF67" s="1031"/>
      <c r="ACG67" s="1031"/>
      <c r="ACH67" s="1031"/>
      <c r="ACI67" s="1031"/>
      <c r="ACJ67" s="1031"/>
      <c r="ACK67" s="1031"/>
      <c r="ACL67" s="1031"/>
      <c r="ACM67" s="1031"/>
      <c r="ACN67" s="1031"/>
      <c r="ACO67" s="1031"/>
      <c r="ACP67" s="1031"/>
      <c r="ACQ67" s="1031"/>
      <c r="ACR67" s="1031"/>
      <c r="ACS67" s="1031"/>
      <c r="ACT67" s="1031"/>
      <c r="ACU67" s="1031"/>
      <c r="ACV67" s="1031"/>
      <c r="ACW67" s="1031"/>
      <c r="ACX67" s="1031"/>
      <c r="ACY67" s="1031"/>
      <c r="ACZ67" s="1031"/>
      <c r="ADA67" s="1031"/>
      <c r="ADB67" s="1031"/>
      <c r="ADC67" s="1031"/>
      <c r="ADD67" s="1031"/>
      <c r="ADE67" s="1031"/>
      <c r="ADF67" s="1031"/>
      <c r="ADG67" s="1031"/>
      <c r="ADH67" s="1031"/>
      <c r="ADI67" s="1031"/>
      <c r="ADJ67" s="1031"/>
      <c r="ADK67" s="1031"/>
      <c r="ADL67" s="1031"/>
      <c r="ADM67" s="1031"/>
      <c r="ADN67" s="1031"/>
      <c r="ADO67" s="1031"/>
      <c r="ADP67" s="1031"/>
      <c r="ADQ67" s="1031"/>
      <c r="ADR67" s="1031"/>
      <c r="ADS67" s="1031"/>
      <c r="ADT67" s="1031"/>
      <c r="ADU67" s="1031"/>
      <c r="ADV67" s="1031"/>
      <c r="ADW67" s="1031"/>
      <c r="ADX67" s="1031"/>
      <c r="ADY67" s="1031"/>
      <c r="ADZ67" s="1031"/>
      <c r="AEA67" s="1031"/>
      <c r="AEB67" s="1031"/>
      <c r="AEC67" s="1031"/>
      <c r="AED67" s="1031"/>
      <c r="AEE67" s="1031"/>
      <c r="AEF67" s="1031"/>
      <c r="AEG67" s="1031"/>
      <c r="AEH67" s="1031"/>
      <c r="AEI67" s="1031"/>
      <c r="AEJ67" s="1031"/>
      <c r="AEK67" s="1031"/>
      <c r="AEL67" s="1031"/>
      <c r="AEM67" s="1031"/>
      <c r="AEN67" s="1031"/>
      <c r="AEO67" s="1031"/>
      <c r="AEP67" s="1031"/>
      <c r="AEQ67" s="1031"/>
      <c r="AER67" s="1031"/>
      <c r="AES67" s="1031"/>
      <c r="AET67" s="1031"/>
      <c r="AEU67" s="1031"/>
      <c r="AEV67" s="1031"/>
      <c r="AEW67" s="1031"/>
      <c r="AEX67" s="1031"/>
      <c r="AEY67" s="1031"/>
      <c r="AEZ67" s="1031"/>
      <c r="AFA67" s="1031"/>
      <c r="AFB67" s="1031"/>
      <c r="AFC67" s="1031"/>
      <c r="AFD67" s="1031"/>
      <c r="AFE67" s="1031"/>
      <c r="AFF67" s="1031"/>
      <c r="AFG67" s="1031"/>
      <c r="AFH67" s="1031"/>
      <c r="AFI67" s="1031"/>
      <c r="AFJ67" s="1031"/>
      <c r="AFK67" s="1031"/>
      <c r="AFL67" s="1031"/>
      <c r="AFM67" s="1031"/>
      <c r="AFN67" s="1031"/>
      <c r="AFO67" s="1031"/>
      <c r="AFP67" s="1031"/>
      <c r="AFQ67" s="1031"/>
      <c r="AFR67" s="1031"/>
      <c r="AFS67" s="1031"/>
      <c r="AFT67" s="1031"/>
      <c r="AFU67" s="1031"/>
      <c r="AFV67" s="1031"/>
      <c r="AFW67" s="1031"/>
      <c r="AFX67" s="1031"/>
      <c r="AFY67" s="1031"/>
      <c r="AFZ67" s="1031"/>
      <c r="AGA67" s="1031"/>
      <c r="AGB67" s="1031"/>
      <c r="AGC67" s="1031"/>
      <c r="AGD67" s="1031"/>
      <c r="AGE67" s="1031"/>
      <c r="AGF67" s="1031"/>
      <c r="AGG67" s="1031"/>
      <c r="AGH67" s="1031"/>
      <c r="AGI67" s="1031"/>
      <c r="AGJ67" s="1031"/>
      <c r="AGK67" s="1031"/>
      <c r="AGL67" s="1031"/>
      <c r="AGM67" s="1031"/>
      <c r="AGN67" s="1031"/>
      <c r="AGO67" s="1031"/>
      <c r="AGP67" s="1031"/>
      <c r="AGQ67" s="1031"/>
      <c r="AGR67" s="1031"/>
      <c r="AGS67" s="1031"/>
      <c r="AGT67" s="1031"/>
      <c r="AGU67" s="1031"/>
      <c r="AGV67" s="1031"/>
      <c r="AGW67" s="1031"/>
      <c r="AGX67" s="1031"/>
      <c r="AGY67" s="1031"/>
      <c r="AGZ67" s="1031"/>
      <c r="AHA67" s="1031"/>
      <c r="AHB67" s="1031"/>
      <c r="AHC67" s="1031"/>
      <c r="AHD67" s="1031"/>
      <c r="AHE67" s="1031"/>
      <c r="AHF67" s="1031"/>
      <c r="AHG67" s="1031"/>
      <c r="AHH67" s="1031"/>
      <c r="AHI67" s="1031"/>
      <c r="AHJ67" s="1031"/>
      <c r="AHK67" s="1031"/>
      <c r="AHL67" s="1031"/>
      <c r="AHM67" s="1031"/>
      <c r="AHN67" s="1031"/>
      <c r="AHO67" s="1031"/>
      <c r="AHP67" s="1031"/>
      <c r="AHQ67" s="1031"/>
      <c r="AHR67" s="1031"/>
      <c r="AHS67" s="1031"/>
      <c r="AHT67" s="1031"/>
      <c r="AHU67" s="1031"/>
      <c r="AHV67" s="1031"/>
      <c r="AHW67" s="1031"/>
      <c r="AHX67" s="1031"/>
      <c r="AHY67" s="1031"/>
      <c r="AHZ67" s="1031"/>
      <c r="AIA67" s="1031"/>
      <c r="AIB67" s="1031"/>
      <c r="AIC67" s="1031"/>
      <c r="AID67" s="1031"/>
      <c r="AIE67" s="1031"/>
      <c r="AIF67" s="1031"/>
      <c r="AIG67" s="1031"/>
      <c r="AIH67" s="1031"/>
      <c r="AII67" s="1031"/>
      <c r="AIJ67" s="1031"/>
      <c r="AIK67" s="1031"/>
      <c r="AIL67" s="1031"/>
      <c r="AIM67" s="1031"/>
      <c r="AIN67" s="1031"/>
      <c r="AIO67" s="1031"/>
      <c r="AIP67" s="1031"/>
      <c r="AIQ67" s="1031"/>
      <c r="AIR67" s="1031"/>
      <c r="AIS67" s="1031"/>
      <c r="AIT67" s="1031"/>
      <c r="AIU67" s="1031"/>
      <c r="AIV67" s="1031"/>
      <c r="AIW67" s="1031"/>
      <c r="AIX67" s="1031"/>
      <c r="AIY67" s="1031"/>
      <c r="AIZ67" s="1031"/>
      <c r="AJA67" s="1031"/>
      <c r="AJB67" s="1031"/>
      <c r="AJC67" s="1031"/>
      <c r="AJD67" s="1031"/>
      <c r="AJE67" s="1031"/>
      <c r="AJF67" s="1031"/>
      <c r="AJG67" s="1031"/>
      <c r="AJH67" s="1031"/>
      <c r="AJI67" s="1031"/>
      <c r="AJJ67" s="1031"/>
      <c r="AJK67" s="1031"/>
      <c r="AJL67" s="1031"/>
      <c r="AJM67" s="1031"/>
      <c r="AJN67" s="1031"/>
      <c r="AJO67" s="1031"/>
      <c r="AJP67" s="1031"/>
      <c r="AJQ67" s="1031"/>
      <c r="AJR67" s="1031"/>
      <c r="AJS67" s="1031"/>
      <c r="AJT67" s="1031"/>
      <c r="AJU67" s="1031"/>
      <c r="AJV67" s="1031"/>
      <c r="AJW67" s="1031"/>
      <c r="AJX67" s="1031"/>
      <c r="AJY67" s="1031"/>
      <c r="AJZ67" s="1031"/>
      <c r="AKA67" s="1031"/>
      <c r="AKB67" s="1031"/>
      <c r="AKC67" s="1031"/>
      <c r="AKD67" s="1031"/>
      <c r="AKE67" s="1031"/>
      <c r="AKF67" s="1031"/>
      <c r="AKG67" s="1031"/>
      <c r="AKH67" s="1031"/>
      <c r="AKI67" s="1031"/>
      <c r="AKJ67" s="1031"/>
      <c r="AKK67" s="1031"/>
      <c r="AKL67" s="1031"/>
      <c r="AKM67" s="1031"/>
      <c r="AKN67" s="1031"/>
      <c r="AKO67" s="1031"/>
      <c r="AKP67" s="1031"/>
      <c r="AKQ67" s="1031"/>
      <c r="AKR67" s="1031"/>
      <c r="AKS67" s="1031"/>
      <c r="AKT67" s="1031"/>
      <c r="AKU67" s="1031"/>
      <c r="AKV67" s="1031"/>
      <c r="AKW67" s="1031"/>
      <c r="AKX67" s="1031"/>
      <c r="AKY67" s="1031"/>
      <c r="AKZ67" s="1031"/>
      <c r="ALA67" s="1031"/>
      <c r="ALB67" s="1031"/>
      <c r="ALC67" s="1031"/>
      <c r="ALD67" s="1031"/>
      <c r="ALE67" s="1031"/>
      <c r="ALF67" s="1031"/>
      <c r="ALG67" s="1031"/>
      <c r="ALH67" s="1031"/>
      <c r="ALI67" s="1031"/>
      <c r="ALJ67" s="1031"/>
      <c r="ALK67" s="1031"/>
      <c r="ALL67" s="1031"/>
      <c r="ALM67" s="1031"/>
      <c r="ALN67" s="1031"/>
      <c r="ALO67" s="1031"/>
      <c r="ALP67" s="1031"/>
      <c r="ALQ67" s="1031"/>
      <c r="ALR67" s="1031"/>
      <c r="ALS67" s="1031"/>
      <c r="ALT67" s="1031"/>
      <c r="ALU67" s="1031"/>
      <c r="ALV67" s="1031"/>
      <c r="ALW67" s="1031"/>
      <c r="ALX67" s="1031"/>
      <c r="ALY67" s="1031"/>
      <c r="ALZ67" s="1031"/>
      <c r="AMA67" s="1031"/>
      <c r="AMB67" s="1031"/>
      <c r="AMC67" s="1031"/>
      <c r="AMD67" s="1031"/>
      <c r="AME67" s="1031"/>
      <c r="AMF67" s="1031"/>
      <c r="AMG67" s="1031"/>
      <c r="AMH67" s="1031"/>
      <c r="AMI67" s="1031"/>
      <c r="AMJ67" s="1031"/>
      <c r="AMK67" s="1031"/>
      <c r="AML67" s="1031"/>
      <c r="AMM67" s="1031"/>
      <c r="AMN67" s="1031"/>
      <c r="AMO67" s="1031"/>
      <c r="AMP67" s="1031"/>
      <c r="AMQ67" s="1031"/>
      <c r="AMR67" s="1031"/>
      <c r="AMS67" s="1031"/>
      <c r="AMT67" s="1031"/>
      <c r="AMU67" s="1031"/>
      <c r="AMV67" s="1031"/>
      <c r="AMW67" s="1031"/>
      <c r="AMX67" s="1031"/>
      <c r="AMY67" s="1031"/>
      <c r="AMZ67" s="1031"/>
      <c r="ANA67" s="1031"/>
      <c r="ANB67" s="1031"/>
      <c r="ANC67" s="1031"/>
      <c r="AND67" s="1031"/>
      <c r="ANE67" s="1031"/>
      <c r="ANF67" s="1031"/>
      <c r="ANG67" s="1031"/>
      <c r="ANH67" s="1031"/>
      <c r="ANI67" s="1031"/>
      <c r="ANJ67" s="1031"/>
      <c r="ANK67" s="1031"/>
      <c r="ANL67" s="1031"/>
      <c r="ANM67" s="1031"/>
      <c r="ANN67" s="1031"/>
      <c r="ANO67" s="1031"/>
      <c r="ANP67" s="1031"/>
      <c r="ANQ67" s="1031"/>
      <c r="ANR67" s="1031"/>
      <c r="ANS67" s="1031"/>
      <c r="ANT67" s="1031"/>
      <c r="ANU67" s="1031"/>
      <c r="ANV67" s="1031"/>
      <c r="ANW67" s="1031"/>
      <c r="ANX67" s="1031"/>
      <c r="ANY67" s="1031"/>
      <c r="ANZ67" s="1031"/>
      <c r="AOA67" s="1031"/>
      <c r="AOB67" s="1031"/>
      <c r="AOC67" s="1031"/>
      <c r="AOD67" s="1031"/>
      <c r="AOE67" s="1031"/>
      <c r="AOF67" s="1031"/>
      <c r="AOG67" s="1031"/>
      <c r="AOH67" s="1031"/>
      <c r="AOI67" s="1031"/>
      <c r="AOJ67" s="1031"/>
      <c r="AOK67" s="1031"/>
      <c r="AOL67" s="1031"/>
      <c r="AOM67" s="1031"/>
      <c r="AON67" s="1031"/>
      <c r="AOO67" s="1031"/>
      <c r="AOP67" s="1031"/>
      <c r="AOQ67" s="1031"/>
      <c r="AOR67" s="1031"/>
      <c r="AOS67" s="1031"/>
      <c r="AOT67" s="1031"/>
      <c r="AOU67" s="1031"/>
      <c r="AOV67" s="1031"/>
      <c r="AOW67" s="1031"/>
      <c r="AOX67" s="1031"/>
      <c r="AOY67" s="1031"/>
      <c r="AOZ67" s="1031"/>
      <c r="APA67" s="1031"/>
      <c r="APB67" s="1031"/>
      <c r="APC67" s="1031"/>
      <c r="APD67" s="1031"/>
      <c r="APE67" s="1031"/>
      <c r="APF67" s="1031"/>
      <c r="APG67" s="1031"/>
      <c r="APH67" s="1031"/>
      <c r="API67" s="1031"/>
      <c r="APJ67" s="1031"/>
      <c r="APK67" s="1031"/>
      <c r="APL67" s="1031"/>
      <c r="APM67" s="1031"/>
      <c r="APN67" s="1031"/>
      <c r="APO67" s="1031"/>
      <c r="APP67" s="1031"/>
      <c r="APQ67" s="1031"/>
      <c r="APR67" s="1031"/>
      <c r="APS67" s="1031"/>
      <c r="APT67" s="1031"/>
      <c r="APU67" s="1031"/>
      <c r="APV67" s="1031"/>
      <c r="APW67" s="1031"/>
      <c r="APX67" s="1031"/>
      <c r="APY67" s="1031"/>
      <c r="APZ67" s="1031"/>
      <c r="AQA67" s="1031"/>
      <c r="AQB67" s="1031"/>
      <c r="AQC67" s="1031"/>
      <c r="AQD67" s="1031"/>
      <c r="AQE67" s="1031"/>
      <c r="AQF67" s="1031"/>
      <c r="AQG67" s="1031"/>
      <c r="AQH67" s="1031"/>
      <c r="AQI67" s="1031"/>
      <c r="AQJ67" s="1031"/>
      <c r="AQK67" s="1031"/>
      <c r="AQL67" s="1031"/>
      <c r="AQM67" s="1031"/>
      <c r="AQN67" s="1031"/>
      <c r="AQO67" s="1031"/>
      <c r="AQP67" s="1031"/>
      <c r="AQQ67" s="1031"/>
      <c r="AQR67" s="1031"/>
      <c r="AQS67" s="1031"/>
      <c r="AQT67" s="1031"/>
      <c r="AQU67" s="1031"/>
      <c r="AQV67" s="1031"/>
      <c r="AQW67" s="1031"/>
      <c r="AQX67" s="1031"/>
      <c r="AQY67" s="1031"/>
      <c r="AQZ67" s="1031"/>
      <c r="ARA67" s="1031"/>
      <c r="ARB67" s="1031"/>
      <c r="ARC67" s="1031"/>
      <c r="ARD67" s="1031"/>
      <c r="ARE67" s="1031"/>
      <c r="ARF67" s="1031"/>
      <c r="ARG67" s="1031"/>
      <c r="ARH67" s="1031"/>
      <c r="ARI67" s="1031"/>
      <c r="ARJ67" s="1031"/>
      <c r="ARK67" s="1031"/>
      <c r="ARL67" s="1031"/>
      <c r="ARM67" s="1031"/>
      <c r="ARN67" s="1031"/>
      <c r="ARO67" s="1031"/>
      <c r="ARP67" s="1031"/>
      <c r="ARQ67" s="1031"/>
      <c r="ARR67" s="1031"/>
      <c r="ARS67" s="1031"/>
      <c r="ART67" s="1031"/>
      <c r="ARU67" s="1031"/>
      <c r="ARV67" s="1031"/>
      <c r="ARW67" s="1031"/>
      <c r="ARX67" s="1031"/>
      <c r="ARY67" s="1031"/>
      <c r="ARZ67" s="1031"/>
      <c r="ASA67" s="1031"/>
      <c r="ASB67" s="1031"/>
      <c r="ASC67" s="1031"/>
      <c r="ASD67" s="1031"/>
      <c r="ASE67" s="1031"/>
      <c r="ASF67" s="1031"/>
      <c r="ASG67" s="1031"/>
      <c r="ASH67" s="1031"/>
      <c r="ASI67" s="1031"/>
      <c r="ASJ67" s="1031"/>
      <c r="ASK67" s="1031"/>
      <c r="ASL67" s="1031"/>
      <c r="ASM67" s="1031"/>
      <c r="ASN67" s="1031"/>
      <c r="ASO67" s="1031"/>
      <c r="ASP67" s="1031"/>
      <c r="ASQ67" s="1031"/>
      <c r="ASR67" s="1031"/>
      <c r="ASS67" s="1031"/>
      <c r="AST67" s="1031"/>
      <c r="ASU67" s="1031"/>
      <c r="ASV67" s="1031"/>
      <c r="ASW67" s="1031"/>
      <c r="ASX67" s="1031"/>
      <c r="ASY67" s="1031"/>
      <c r="ASZ67" s="1031"/>
      <c r="ATA67" s="1031"/>
      <c r="ATB67" s="1031"/>
      <c r="ATC67" s="1031"/>
      <c r="ATD67" s="1031"/>
      <c r="ATE67" s="1031"/>
      <c r="ATF67" s="1031"/>
      <c r="ATG67" s="1031"/>
      <c r="ATH67" s="1031"/>
      <c r="ATI67" s="1031"/>
      <c r="ATJ67" s="1031"/>
      <c r="ATK67" s="1031"/>
      <c r="ATL67" s="1031"/>
      <c r="ATM67" s="1031"/>
      <c r="ATN67" s="1031"/>
      <c r="ATO67" s="1031"/>
      <c r="ATP67" s="1031"/>
      <c r="ATQ67" s="1031"/>
      <c r="ATR67" s="1031"/>
      <c r="ATS67" s="1031"/>
      <c r="ATT67" s="1031"/>
      <c r="ATU67" s="1031"/>
      <c r="ATV67" s="1031"/>
      <c r="ATW67" s="1031"/>
      <c r="ATX67" s="1031"/>
      <c r="ATY67" s="1031"/>
      <c r="ATZ67" s="1031"/>
      <c r="AUA67" s="1031"/>
      <c r="AUB67" s="1031"/>
      <c r="AUC67" s="1031"/>
      <c r="AUD67" s="1031"/>
      <c r="AUE67" s="1031"/>
      <c r="AUF67" s="1031"/>
      <c r="AUG67" s="1031"/>
      <c r="AUH67" s="1031"/>
      <c r="AUI67" s="1031"/>
      <c r="AUJ67" s="1031"/>
      <c r="AUK67" s="1031"/>
      <c r="AUL67" s="1031"/>
      <c r="AUM67" s="1031"/>
      <c r="AUN67" s="1031"/>
      <c r="AUO67" s="1031"/>
      <c r="AUP67" s="1031"/>
      <c r="AUQ67" s="1031"/>
      <c r="AUR67" s="1031"/>
      <c r="AUS67" s="1031"/>
      <c r="AUT67" s="1031"/>
      <c r="AUU67" s="1031"/>
      <c r="AUV67" s="1031"/>
      <c r="AUW67" s="1031"/>
      <c r="AUX67" s="1031"/>
      <c r="AUY67" s="1031"/>
      <c r="AUZ67" s="1031"/>
      <c r="AVA67" s="1031"/>
      <c r="AVB67" s="1031"/>
      <c r="AVC67" s="1031"/>
      <c r="AVD67" s="1031"/>
      <c r="AVE67" s="1031"/>
      <c r="AVF67" s="1031"/>
      <c r="AVG67" s="1031"/>
      <c r="AVH67" s="1031"/>
      <c r="AVI67" s="1031"/>
      <c r="AVJ67" s="1031"/>
      <c r="AVK67" s="1031"/>
      <c r="AVL67" s="1031"/>
      <c r="AVM67" s="1031"/>
      <c r="AVN67" s="1031"/>
      <c r="AVO67" s="1031"/>
      <c r="AVP67" s="1031"/>
      <c r="AVQ67" s="1031"/>
      <c r="AVR67" s="1031"/>
      <c r="AVS67" s="1031"/>
      <c r="AVT67" s="1031"/>
      <c r="AVU67" s="1031"/>
      <c r="AVV67" s="1031"/>
      <c r="AVW67" s="1031"/>
      <c r="AVX67" s="1031"/>
      <c r="AVY67" s="1031"/>
      <c r="AVZ67" s="1031"/>
      <c r="AWA67" s="1031"/>
      <c r="AWB67" s="1031"/>
      <c r="AWC67" s="1031"/>
      <c r="AWD67" s="1031"/>
      <c r="AWE67" s="1031"/>
      <c r="AWF67" s="1031"/>
      <c r="AWG67" s="1031"/>
      <c r="AWH67" s="1031"/>
      <c r="AWI67" s="1031"/>
      <c r="AWJ67" s="1031"/>
      <c r="AWK67" s="1031"/>
      <c r="AWL67" s="1031"/>
      <c r="AWM67" s="1031"/>
      <c r="AWN67" s="1031"/>
      <c r="AWO67" s="1031"/>
      <c r="AWP67" s="1031"/>
      <c r="AWQ67" s="1031"/>
      <c r="AWR67" s="1031"/>
      <c r="AWS67" s="1031"/>
      <c r="AWT67" s="1031"/>
      <c r="AWU67" s="1031"/>
      <c r="AWV67" s="1031"/>
      <c r="AWW67" s="1031"/>
      <c r="AWX67" s="1031"/>
      <c r="AWY67" s="1031"/>
      <c r="AWZ67" s="1031"/>
      <c r="AXA67" s="1031"/>
      <c r="AXB67" s="1031"/>
      <c r="AXC67" s="1031"/>
      <c r="AXD67" s="1031"/>
      <c r="AXE67" s="1031"/>
      <c r="AXF67" s="1031"/>
      <c r="AXG67" s="1031"/>
      <c r="AXH67" s="1031"/>
      <c r="AXI67" s="1031"/>
      <c r="AXJ67" s="1031"/>
      <c r="AXK67" s="1031"/>
      <c r="AXL67" s="1031"/>
      <c r="AXM67" s="1031"/>
      <c r="AXN67" s="1031"/>
      <c r="AXO67" s="1031"/>
      <c r="AXP67" s="1031"/>
      <c r="AXQ67" s="1031"/>
      <c r="AXR67" s="1031"/>
      <c r="AXS67" s="1031"/>
      <c r="AXT67" s="1031"/>
      <c r="AXU67" s="1031"/>
      <c r="AXV67" s="1031"/>
      <c r="AXW67" s="1031"/>
      <c r="AXX67" s="1031"/>
      <c r="AXY67" s="1031"/>
      <c r="AXZ67" s="1031"/>
      <c r="AYA67" s="1031"/>
      <c r="AYB67" s="1031"/>
      <c r="AYC67" s="1031"/>
      <c r="AYD67" s="1031"/>
      <c r="AYE67" s="1031"/>
      <c r="AYF67" s="1031"/>
      <c r="AYG67" s="1031"/>
      <c r="AYH67" s="1031"/>
      <c r="AYI67" s="1031"/>
      <c r="AYJ67" s="1031"/>
      <c r="AYK67" s="1031"/>
      <c r="AYL67" s="1031"/>
      <c r="AYM67" s="1031"/>
      <c r="AYN67" s="1031"/>
      <c r="AYO67" s="1031"/>
      <c r="AYP67" s="1031"/>
      <c r="AYQ67" s="1031"/>
      <c r="AYR67" s="1031"/>
      <c r="AYS67" s="1031"/>
      <c r="AYT67" s="1031"/>
      <c r="AYU67" s="1031"/>
      <c r="AYV67" s="1031"/>
      <c r="AYW67" s="1031"/>
      <c r="AYX67" s="1031"/>
      <c r="AYY67" s="1031"/>
      <c r="AYZ67" s="1031"/>
      <c r="AZA67" s="1031"/>
      <c r="AZB67" s="1031"/>
      <c r="AZC67" s="1031"/>
      <c r="AZD67" s="1031"/>
      <c r="AZE67" s="1031"/>
      <c r="AZF67" s="1031"/>
      <c r="AZG67" s="1031"/>
      <c r="AZH67" s="1031"/>
      <c r="AZI67" s="1031"/>
      <c r="AZJ67" s="1031"/>
      <c r="AZK67" s="1031"/>
      <c r="AZL67" s="1031"/>
      <c r="AZM67" s="1031"/>
      <c r="AZN67" s="1031"/>
      <c r="AZO67" s="1031"/>
      <c r="AZP67" s="1031"/>
      <c r="AZQ67" s="1031"/>
      <c r="AZR67" s="1031"/>
      <c r="AZS67" s="1031"/>
      <c r="AZT67" s="1031"/>
      <c r="AZU67" s="1031"/>
      <c r="AZV67" s="1031"/>
      <c r="AZW67" s="1031"/>
      <c r="AZX67" s="1031"/>
      <c r="AZY67" s="1031"/>
      <c r="AZZ67" s="1031"/>
      <c r="BAA67" s="1031"/>
      <c r="BAB67" s="1031"/>
      <c r="BAC67" s="1031"/>
      <c r="BAD67" s="1031"/>
      <c r="BAE67" s="1031"/>
      <c r="BAF67" s="1031"/>
      <c r="BAG67" s="1031"/>
      <c r="BAH67" s="1031"/>
      <c r="BAI67" s="1031"/>
      <c r="BAJ67" s="1031"/>
      <c r="BAK67" s="1031"/>
      <c r="BAL67" s="1031"/>
      <c r="BAM67" s="1031"/>
      <c r="BAN67" s="1031"/>
      <c r="BAO67" s="1031"/>
      <c r="BAP67" s="1031"/>
      <c r="BAQ67" s="1031"/>
      <c r="BAR67" s="1031"/>
      <c r="BAS67" s="1031"/>
      <c r="BAT67" s="1031"/>
      <c r="BAU67" s="1031"/>
      <c r="BAV67" s="1031"/>
      <c r="BAW67" s="1031"/>
      <c r="BAX67" s="1031"/>
      <c r="BAY67" s="1031"/>
      <c r="BAZ67" s="1031"/>
      <c r="BBA67" s="1031"/>
      <c r="BBB67" s="1031"/>
      <c r="BBC67" s="1031"/>
      <c r="BBD67" s="1031"/>
      <c r="BBE67" s="1031"/>
      <c r="BBF67" s="1031"/>
      <c r="BBG67" s="1031"/>
      <c r="BBH67" s="1031"/>
      <c r="BBI67" s="1031"/>
      <c r="BBJ67" s="1031"/>
      <c r="BBK67" s="1031"/>
      <c r="BBL67" s="1031"/>
      <c r="BBM67" s="1031"/>
      <c r="BBN67" s="1031"/>
      <c r="BBO67" s="1031"/>
      <c r="BBP67" s="1031"/>
      <c r="BBQ67" s="1031"/>
      <c r="BBR67" s="1031"/>
      <c r="BBS67" s="1031"/>
      <c r="BBT67" s="1031"/>
      <c r="BBU67" s="1031"/>
      <c r="BBV67" s="1031"/>
      <c r="BBW67" s="1031"/>
      <c r="BBX67" s="1031"/>
      <c r="BBY67" s="1031"/>
      <c r="BBZ67" s="1031"/>
      <c r="BCA67" s="1031"/>
      <c r="BCB67" s="1031"/>
      <c r="BCC67" s="1031"/>
      <c r="BCD67" s="1031"/>
      <c r="BCE67" s="1031"/>
      <c r="BCF67" s="1031"/>
      <c r="BCG67" s="1031"/>
      <c r="BCH67" s="1031"/>
      <c r="BCI67" s="1031"/>
      <c r="BCJ67" s="1031"/>
      <c r="BCK67" s="1031"/>
      <c r="BCL67" s="1031"/>
      <c r="BCM67" s="1031"/>
      <c r="BCN67" s="1031"/>
      <c r="BCO67" s="1031"/>
      <c r="BCP67" s="1031"/>
      <c r="BCQ67" s="1031"/>
      <c r="BCR67" s="1031"/>
      <c r="BCS67" s="1031"/>
      <c r="BCT67" s="1031"/>
      <c r="BCU67" s="1031"/>
      <c r="BCV67" s="1031"/>
      <c r="BCW67" s="1031"/>
      <c r="BCX67" s="1031"/>
      <c r="BCY67" s="1031"/>
      <c r="BCZ67" s="1031"/>
      <c r="BDA67" s="1031"/>
      <c r="BDB67" s="1031"/>
      <c r="BDC67" s="1031"/>
      <c r="BDD67" s="1031"/>
      <c r="BDE67" s="1031"/>
      <c r="BDF67" s="1031"/>
      <c r="BDG67" s="1031"/>
      <c r="BDH67" s="1031"/>
      <c r="BDI67" s="1031"/>
      <c r="BDJ67" s="1031"/>
      <c r="BDK67" s="1031"/>
      <c r="BDL67" s="1031"/>
      <c r="BDM67" s="1031"/>
      <c r="BDN67" s="1031"/>
      <c r="BDO67" s="1031"/>
      <c r="BDP67" s="1031"/>
      <c r="BDQ67" s="1031"/>
      <c r="BDR67" s="1031"/>
      <c r="BDS67" s="1031"/>
      <c r="BDT67" s="1031"/>
      <c r="BDU67" s="1031"/>
      <c r="BDV67" s="1031"/>
      <c r="BDW67" s="1031"/>
      <c r="BDX67" s="1031"/>
      <c r="BDY67" s="1031"/>
      <c r="BDZ67" s="1031"/>
      <c r="BEA67" s="1031"/>
      <c r="BEB67" s="1031"/>
      <c r="BEC67" s="1031"/>
      <c r="BED67" s="1031"/>
      <c r="BEE67" s="1031"/>
      <c r="BEF67" s="1031"/>
      <c r="BEG67" s="1031"/>
      <c r="BEH67" s="1031"/>
      <c r="BEI67" s="1031"/>
      <c r="BEJ67" s="1031"/>
      <c r="BEK67" s="1031"/>
      <c r="BEL67" s="1031"/>
      <c r="BEM67" s="1031"/>
      <c r="BEN67" s="1031"/>
      <c r="BEO67" s="1031"/>
      <c r="BEP67" s="1031"/>
      <c r="BEQ67" s="1031"/>
      <c r="BER67" s="1031"/>
      <c r="BES67" s="1031"/>
      <c r="BET67" s="1031"/>
      <c r="BEU67" s="1031"/>
      <c r="BEV67" s="1031"/>
      <c r="BEW67" s="1031"/>
      <c r="BEX67" s="1031"/>
      <c r="BEY67" s="1031"/>
      <c r="BEZ67" s="1031"/>
      <c r="BFA67" s="1031"/>
      <c r="BFB67" s="1031"/>
      <c r="BFC67" s="1031"/>
      <c r="BFD67" s="1031"/>
      <c r="BFE67" s="1031"/>
      <c r="BFF67" s="1031"/>
      <c r="BFG67" s="1031"/>
      <c r="BFH67" s="1031"/>
      <c r="BFI67" s="1031"/>
      <c r="BFJ67" s="1031"/>
      <c r="BFK67" s="1031"/>
      <c r="BFL67" s="1031"/>
      <c r="BFM67" s="1031"/>
      <c r="BFN67" s="1031"/>
      <c r="BFO67" s="1031"/>
      <c r="BFP67" s="1031"/>
      <c r="BFQ67" s="1031"/>
      <c r="BFR67" s="1031"/>
      <c r="BFS67" s="1031"/>
      <c r="BFT67" s="1031"/>
      <c r="BFU67" s="1031"/>
      <c r="BFV67" s="1031"/>
      <c r="BFW67" s="1031"/>
      <c r="BFX67" s="1031"/>
      <c r="BFY67" s="1031"/>
      <c r="BFZ67" s="1031"/>
      <c r="BGA67" s="1031"/>
      <c r="BGB67" s="1031"/>
      <c r="BGC67" s="1031"/>
      <c r="BGD67" s="1031"/>
      <c r="BGE67" s="1031"/>
      <c r="BGF67" s="1031"/>
      <c r="BGG67" s="1031"/>
      <c r="BGH67" s="1031"/>
      <c r="BGI67" s="1031"/>
      <c r="BGJ67" s="1031"/>
      <c r="BGK67" s="1031"/>
      <c r="BGL67" s="1031"/>
      <c r="BGM67" s="1031"/>
      <c r="BGN67" s="1031"/>
      <c r="BGO67" s="1031"/>
      <c r="BGP67" s="1031"/>
      <c r="BGQ67" s="1031"/>
      <c r="BGR67" s="1031"/>
      <c r="BGS67" s="1031"/>
      <c r="BGT67" s="1031"/>
      <c r="BGU67" s="1031"/>
      <c r="BGV67" s="1031"/>
      <c r="BGW67" s="1031"/>
      <c r="BGX67" s="1031"/>
      <c r="BGY67" s="1031"/>
      <c r="BGZ67" s="1031"/>
      <c r="BHA67" s="1031"/>
      <c r="BHB67" s="1031"/>
      <c r="BHC67" s="1031"/>
      <c r="BHD67" s="1031"/>
      <c r="BHE67" s="1031"/>
      <c r="BHF67" s="1031"/>
      <c r="BHG67" s="1031"/>
      <c r="BHH67" s="1031"/>
      <c r="BHI67" s="1031"/>
      <c r="BHJ67" s="1031"/>
      <c r="BHK67" s="1031"/>
      <c r="BHL67" s="1031"/>
      <c r="BHM67" s="1031"/>
      <c r="BHN67" s="1031"/>
      <c r="BHO67" s="1031"/>
      <c r="BHP67" s="1031"/>
      <c r="BHQ67" s="1031"/>
      <c r="BHR67" s="1031"/>
      <c r="BHS67" s="1031"/>
      <c r="BHT67" s="1031"/>
      <c r="BHU67" s="1031"/>
      <c r="BHV67" s="1031"/>
      <c r="BHW67" s="1031"/>
      <c r="BHX67" s="1031"/>
      <c r="BHY67" s="1031"/>
      <c r="BHZ67" s="1031"/>
      <c r="BIA67" s="1031"/>
      <c r="BIB67" s="1031"/>
      <c r="BIC67" s="1031"/>
      <c r="BID67" s="1031"/>
      <c r="BIE67" s="1031"/>
      <c r="BIF67" s="1031"/>
      <c r="BIG67" s="1031"/>
      <c r="BIH67" s="1031"/>
      <c r="BII67" s="1031"/>
      <c r="BIJ67" s="1031"/>
      <c r="BIK67" s="1031"/>
      <c r="BIL67" s="1031"/>
      <c r="BIM67" s="1031"/>
      <c r="BIN67" s="1031"/>
      <c r="BIO67" s="1031"/>
      <c r="BIP67" s="1031"/>
      <c r="BIQ67" s="1031"/>
      <c r="BIR67" s="1031"/>
      <c r="BIS67" s="1031"/>
      <c r="BIT67" s="1031"/>
      <c r="BIU67" s="1031"/>
      <c r="BIV67" s="1031"/>
      <c r="BIW67" s="1031"/>
      <c r="BIX67" s="1031"/>
      <c r="BIY67" s="1031"/>
      <c r="BIZ67" s="1031"/>
      <c r="BJA67" s="1031"/>
      <c r="BJB67" s="1031"/>
      <c r="BJC67" s="1031"/>
      <c r="BJD67" s="1031"/>
      <c r="BJE67" s="1031"/>
      <c r="BJF67" s="1031"/>
      <c r="BJG67" s="1031"/>
      <c r="BJH67" s="1031"/>
      <c r="BJI67" s="1031"/>
      <c r="BJJ67" s="1031"/>
      <c r="BJK67" s="1031"/>
      <c r="BJL67" s="1031"/>
      <c r="BJM67" s="1031"/>
      <c r="BJN67" s="1031"/>
      <c r="BJO67" s="1031"/>
      <c r="BJP67" s="1031"/>
      <c r="BJQ67" s="1031"/>
      <c r="BJR67" s="1031"/>
      <c r="BJS67" s="1031"/>
      <c r="BJT67" s="1031"/>
      <c r="BJU67" s="1031"/>
      <c r="BJV67" s="1031"/>
      <c r="BJW67" s="1031"/>
      <c r="BJX67" s="1031"/>
      <c r="BJY67" s="1031"/>
      <c r="BJZ67" s="1031"/>
      <c r="BKA67" s="1031"/>
      <c r="BKB67" s="1031"/>
      <c r="BKC67" s="1031"/>
      <c r="BKD67" s="1031"/>
      <c r="BKE67" s="1031"/>
      <c r="BKF67" s="1031"/>
      <c r="BKG67" s="1031"/>
      <c r="BKH67" s="1031"/>
      <c r="BKI67" s="1031"/>
      <c r="BKJ67" s="1031"/>
      <c r="BKK67" s="1031"/>
      <c r="BKL67" s="1031"/>
      <c r="BKM67" s="1031"/>
      <c r="BKN67" s="1031"/>
      <c r="BKO67" s="1031"/>
      <c r="BKP67" s="1031"/>
      <c r="BKQ67" s="1031"/>
      <c r="BKR67" s="1031"/>
      <c r="BKS67" s="1031"/>
      <c r="BKT67" s="1031"/>
      <c r="BKU67" s="1031"/>
      <c r="BKV67" s="1031"/>
      <c r="BKW67" s="1031"/>
      <c r="BKX67" s="1031"/>
      <c r="BKY67" s="1031"/>
      <c r="BKZ67" s="1031"/>
      <c r="BLA67" s="1031"/>
      <c r="BLB67" s="1031"/>
      <c r="BLC67" s="1031"/>
      <c r="BLD67" s="1031"/>
      <c r="BLE67" s="1031"/>
      <c r="BLF67" s="1031"/>
      <c r="BLG67" s="1031"/>
      <c r="BLH67" s="1031"/>
      <c r="BLI67" s="1031"/>
      <c r="BLJ67" s="1031"/>
      <c r="BLK67" s="1031"/>
      <c r="BLL67" s="1031"/>
      <c r="BLM67" s="1031"/>
      <c r="BLN67" s="1031"/>
      <c r="BLO67" s="1031"/>
      <c r="BLP67" s="1031"/>
      <c r="BLQ67" s="1031"/>
      <c r="BLR67" s="1031"/>
      <c r="BLS67" s="1031"/>
      <c r="BLT67" s="1031"/>
      <c r="BLU67" s="1031"/>
      <c r="BLV67" s="1031"/>
      <c r="BLW67" s="1031"/>
      <c r="BLX67" s="1031"/>
      <c r="BLY67" s="1031"/>
      <c r="BLZ67" s="1031"/>
      <c r="BMA67" s="1031"/>
      <c r="BMB67" s="1031"/>
      <c r="BMC67" s="1031"/>
      <c r="BMD67" s="1031"/>
      <c r="BME67" s="1031"/>
      <c r="BMF67" s="1031"/>
      <c r="BMG67" s="1031"/>
      <c r="BMH67" s="1031"/>
      <c r="BMI67" s="1031"/>
      <c r="BMJ67" s="1031"/>
      <c r="BMK67" s="1031"/>
      <c r="BML67" s="1031"/>
      <c r="BMM67" s="1031"/>
      <c r="BMN67" s="1031"/>
      <c r="BMO67" s="1031"/>
      <c r="BMP67" s="1031"/>
      <c r="BMQ67" s="1031"/>
      <c r="BMR67" s="1031"/>
      <c r="BMS67" s="1031"/>
      <c r="BMT67" s="1031"/>
      <c r="BMU67" s="1031"/>
      <c r="BMV67" s="1031"/>
      <c r="BMW67" s="1031"/>
      <c r="BMX67" s="1031"/>
      <c r="BMY67" s="1031"/>
      <c r="BMZ67" s="1031"/>
      <c r="BNA67" s="1031"/>
      <c r="BNB67" s="1031"/>
      <c r="BNC67" s="1031"/>
      <c r="BND67" s="1031"/>
      <c r="BNE67" s="1031"/>
      <c r="BNF67" s="1031"/>
      <c r="BNG67" s="1031"/>
      <c r="BNH67" s="1031"/>
      <c r="BNI67" s="1031"/>
      <c r="BNJ67" s="1031"/>
      <c r="BNK67" s="1031"/>
      <c r="BNL67" s="1031"/>
      <c r="BNM67" s="1031"/>
      <c r="BNN67" s="1031"/>
      <c r="BNO67" s="1031"/>
      <c r="BNP67" s="1031"/>
      <c r="BNQ67" s="1031"/>
      <c r="BNR67" s="1031"/>
      <c r="BNS67" s="1031"/>
      <c r="BNT67" s="1031"/>
      <c r="BNU67" s="1031"/>
      <c r="BNV67" s="1031"/>
      <c r="BNW67" s="1031"/>
      <c r="BNX67" s="1031"/>
      <c r="BNY67" s="1031"/>
      <c r="BNZ67" s="1031"/>
      <c r="BOA67" s="1031"/>
      <c r="BOB67" s="1031"/>
      <c r="BOC67" s="1031"/>
      <c r="BOD67" s="1031"/>
      <c r="BOE67" s="1031"/>
      <c r="BOF67" s="1031"/>
      <c r="BOG67" s="1031"/>
      <c r="BOH67" s="1031"/>
      <c r="BOI67" s="1031"/>
      <c r="BOJ67" s="1031"/>
      <c r="BOK67" s="1031"/>
      <c r="BOL67" s="1031"/>
      <c r="BOM67" s="1031"/>
      <c r="BON67" s="1031"/>
      <c r="BOO67" s="1031"/>
      <c r="BOP67" s="1031"/>
      <c r="BOQ67" s="1031"/>
      <c r="BOR67" s="1031"/>
      <c r="BOS67" s="1031"/>
      <c r="BOT67" s="1031"/>
      <c r="BOU67" s="1031"/>
      <c r="BOV67" s="1031"/>
      <c r="BOW67" s="1031"/>
      <c r="BOX67" s="1031"/>
      <c r="BOY67" s="1031"/>
      <c r="BOZ67" s="1031"/>
      <c r="BPA67" s="1031"/>
      <c r="BPB67" s="1031"/>
      <c r="BPC67" s="1031"/>
      <c r="BPD67" s="1031"/>
      <c r="BPE67" s="1031"/>
      <c r="BPF67" s="1031"/>
      <c r="BPG67" s="1031"/>
      <c r="BPH67" s="1031"/>
      <c r="BPI67" s="1031"/>
      <c r="BPJ67" s="1031"/>
      <c r="BPK67" s="1031"/>
      <c r="BPL67" s="1031"/>
      <c r="BPM67" s="1031"/>
      <c r="BPN67" s="1031"/>
      <c r="BPO67" s="1031"/>
      <c r="BPP67" s="1031"/>
      <c r="BPQ67" s="1031"/>
      <c r="BPR67" s="1031"/>
      <c r="BPS67" s="1031"/>
      <c r="BPT67" s="1031"/>
      <c r="BPU67" s="1031"/>
      <c r="BPV67" s="1031"/>
      <c r="BPW67" s="1031"/>
      <c r="BPX67" s="1031"/>
      <c r="BPY67" s="1031"/>
      <c r="BPZ67" s="1031"/>
      <c r="BQA67" s="1031"/>
      <c r="BQB67" s="1031"/>
      <c r="BQC67" s="1031"/>
      <c r="BQD67" s="1031"/>
      <c r="BQE67" s="1031"/>
      <c r="BQF67" s="1031"/>
      <c r="BQG67" s="1031"/>
      <c r="BQH67" s="1031"/>
      <c r="BQI67" s="1031"/>
      <c r="BQJ67" s="1031"/>
      <c r="BQK67" s="1031"/>
      <c r="BQL67" s="1031"/>
      <c r="BQM67" s="1031"/>
      <c r="BQN67" s="1031"/>
      <c r="BQO67" s="1031"/>
      <c r="BQP67" s="1031"/>
      <c r="BQQ67" s="1031"/>
      <c r="BQR67" s="1031"/>
      <c r="BQS67" s="1031"/>
      <c r="BQT67" s="1031"/>
      <c r="BQU67" s="1031"/>
      <c r="BQV67" s="1031"/>
      <c r="BQW67" s="1031"/>
      <c r="BQX67" s="1031"/>
      <c r="BQY67" s="1031"/>
      <c r="BQZ67" s="1031"/>
      <c r="BRA67" s="1031"/>
      <c r="BRB67" s="1031"/>
      <c r="BRC67" s="1031"/>
      <c r="BRD67" s="1031"/>
      <c r="BRE67" s="1031"/>
      <c r="BRF67" s="1031"/>
      <c r="BRG67" s="1031"/>
      <c r="BRH67" s="1031"/>
      <c r="BRI67" s="1031"/>
      <c r="BRJ67" s="1031"/>
      <c r="BRK67" s="1031"/>
      <c r="BRL67" s="1031"/>
      <c r="BRM67" s="1031"/>
      <c r="BRN67" s="1031"/>
      <c r="BRO67" s="1031"/>
      <c r="BRP67" s="1031"/>
      <c r="BRQ67" s="1031"/>
      <c r="BRR67" s="1031"/>
      <c r="BRS67" s="1031"/>
      <c r="BRT67" s="1031"/>
      <c r="BRU67" s="1031"/>
      <c r="BRV67" s="1031"/>
      <c r="BRW67" s="1031"/>
      <c r="BRX67" s="1031"/>
      <c r="BRY67" s="1031"/>
      <c r="BRZ67" s="1031"/>
      <c r="BSA67" s="1031"/>
      <c r="BSB67" s="1031"/>
      <c r="BSC67" s="1031"/>
      <c r="BSD67" s="1031"/>
      <c r="BSE67" s="1031"/>
      <c r="BSF67" s="1031"/>
      <c r="BSG67" s="1031"/>
      <c r="BSH67" s="1031"/>
      <c r="BSI67" s="1031"/>
      <c r="BSJ67" s="1031"/>
      <c r="BSK67" s="1031"/>
      <c r="BSL67" s="1031"/>
      <c r="BSM67" s="1031"/>
      <c r="BSN67" s="1031"/>
      <c r="BSO67" s="1031"/>
      <c r="BSP67" s="1031"/>
      <c r="BSQ67" s="1031"/>
      <c r="BSR67" s="1031"/>
      <c r="BSS67" s="1031"/>
      <c r="BST67" s="1031"/>
      <c r="BSU67" s="1031"/>
      <c r="BSV67" s="1031"/>
      <c r="BSW67" s="1031"/>
      <c r="BSX67" s="1031"/>
      <c r="BSY67" s="1031"/>
      <c r="BSZ67" s="1031"/>
      <c r="BTA67" s="1031"/>
      <c r="BTB67" s="1031"/>
      <c r="BTC67" s="1031"/>
      <c r="BTD67" s="1031"/>
      <c r="BTE67" s="1031"/>
      <c r="BTF67" s="1031"/>
      <c r="BTG67" s="1031"/>
      <c r="BTH67" s="1031"/>
      <c r="BTI67" s="1031"/>
      <c r="BTJ67" s="1031"/>
      <c r="BTK67" s="1031"/>
      <c r="BTL67" s="1031"/>
      <c r="BTM67" s="1031"/>
      <c r="BTN67" s="1031"/>
      <c r="BTO67" s="1031"/>
      <c r="BTP67" s="1031"/>
      <c r="BTQ67" s="1031"/>
      <c r="BTR67" s="1031"/>
      <c r="BTS67" s="1031"/>
      <c r="BTT67" s="1031"/>
      <c r="BTU67" s="1031"/>
      <c r="BTV67" s="1031"/>
      <c r="BTW67" s="1031"/>
      <c r="BTX67" s="1031"/>
      <c r="BTY67" s="1031"/>
      <c r="BTZ67" s="1031"/>
      <c r="BUA67" s="1031"/>
      <c r="BUB67" s="1031"/>
      <c r="BUC67" s="1031"/>
      <c r="BUD67" s="1031"/>
      <c r="BUE67" s="1031"/>
      <c r="BUF67" s="1031"/>
      <c r="BUG67" s="1031"/>
      <c r="BUH67" s="1031"/>
      <c r="BUI67" s="1031"/>
      <c r="BUJ67" s="1031"/>
      <c r="BUK67" s="1031"/>
      <c r="BUL67" s="1031"/>
      <c r="BUM67" s="1031"/>
      <c r="BUN67" s="1031"/>
      <c r="BUO67" s="1031"/>
      <c r="BUP67" s="1031"/>
      <c r="BUQ67" s="1031"/>
      <c r="BUR67" s="1031"/>
      <c r="BUS67" s="1031"/>
      <c r="BUT67" s="1031"/>
      <c r="BUU67" s="1031"/>
      <c r="BUV67" s="1031"/>
      <c r="BUW67" s="1031"/>
      <c r="BUX67" s="1031"/>
      <c r="BUY67" s="1031"/>
      <c r="BUZ67" s="1031"/>
      <c r="BVA67" s="1031"/>
      <c r="BVB67" s="1031"/>
      <c r="BVC67" s="1031"/>
      <c r="BVD67" s="1031"/>
      <c r="BVE67" s="1031"/>
      <c r="BVF67" s="1031"/>
      <c r="BVG67" s="1031"/>
      <c r="BVH67" s="1031"/>
      <c r="BVI67" s="1031"/>
      <c r="BVJ67" s="1031"/>
      <c r="BVK67" s="1031"/>
      <c r="BVL67" s="1031"/>
      <c r="BVM67" s="1031"/>
      <c r="BVN67" s="1031"/>
      <c r="BVO67" s="1031"/>
      <c r="BVP67" s="1031"/>
      <c r="BVQ67" s="1031"/>
      <c r="BVR67" s="1031"/>
      <c r="BVS67" s="1031"/>
      <c r="BVT67" s="1031"/>
      <c r="BVU67" s="1031"/>
      <c r="BVV67" s="1031"/>
      <c r="BVW67" s="1031"/>
      <c r="BVX67" s="1031"/>
      <c r="BVY67" s="1031"/>
      <c r="BVZ67" s="1031"/>
      <c r="BWA67" s="1031"/>
      <c r="BWB67" s="1031"/>
      <c r="BWC67" s="1031"/>
      <c r="BWD67" s="1031"/>
      <c r="BWE67" s="1031"/>
      <c r="BWF67" s="1031"/>
      <c r="BWG67" s="1031"/>
      <c r="BWH67" s="1031"/>
      <c r="BWI67" s="1031"/>
      <c r="BWJ67" s="1031"/>
      <c r="BWK67" s="1031"/>
      <c r="BWL67" s="1031"/>
      <c r="BWM67" s="1031"/>
      <c r="BWN67" s="1031"/>
      <c r="BWO67" s="1031"/>
      <c r="BWP67" s="1031"/>
      <c r="BWQ67" s="1031"/>
      <c r="BWR67" s="1031"/>
      <c r="BWS67" s="1031"/>
      <c r="BWT67" s="1031"/>
      <c r="BWU67" s="1031"/>
      <c r="BWV67" s="1031"/>
      <c r="BWW67" s="1031"/>
      <c r="BWX67" s="1031"/>
      <c r="BWY67" s="1031"/>
      <c r="BWZ67" s="1031"/>
      <c r="BXA67" s="1031"/>
      <c r="BXB67" s="1031"/>
      <c r="BXC67" s="1031"/>
      <c r="BXD67" s="1031"/>
      <c r="BXE67" s="1031"/>
      <c r="BXF67" s="1031"/>
      <c r="BXG67" s="1031"/>
      <c r="BXH67" s="1031"/>
      <c r="BXI67" s="1031"/>
      <c r="BXJ67" s="1031"/>
      <c r="BXK67" s="1031"/>
      <c r="BXL67" s="1031"/>
      <c r="BXM67" s="1031"/>
      <c r="BXN67" s="1031"/>
      <c r="BXO67" s="1031"/>
      <c r="BXP67" s="1031"/>
      <c r="BXQ67" s="1031"/>
      <c r="BXR67" s="1031"/>
      <c r="BXS67" s="1031"/>
      <c r="BXT67" s="1031"/>
      <c r="BXU67" s="1031"/>
      <c r="BXV67" s="1031"/>
      <c r="BXW67" s="1031"/>
      <c r="BXX67" s="1031"/>
      <c r="BXY67" s="1031"/>
      <c r="BXZ67" s="1031"/>
      <c r="BYA67" s="1031"/>
      <c r="BYB67" s="1031"/>
      <c r="BYC67" s="1031"/>
      <c r="BYD67" s="1031"/>
      <c r="BYE67" s="1031"/>
      <c r="BYF67" s="1031"/>
      <c r="BYG67" s="1031"/>
      <c r="BYH67" s="1031"/>
      <c r="BYI67" s="1031"/>
      <c r="BYJ67" s="1031"/>
      <c r="BYK67" s="1031"/>
      <c r="BYL67" s="1031"/>
      <c r="BYM67" s="1031"/>
      <c r="BYN67" s="1031"/>
      <c r="BYO67" s="1031"/>
      <c r="BYP67" s="1031"/>
      <c r="BYQ67" s="1031"/>
      <c r="BYR67" s="1031"/>
      <c r="BYS67" s="1031"/>
      <c r="BYT67" s="1031"/>
      <c r="BYU67" s="1031"/>
      <c r="BYV67" s="1031"/>
      <c r="BYW67" s="1031"/>
      <c r="BYX67" s="1031"/>
      <c r="BYY67" s="1031"/>
      <c r="BYZ67" s="1031"/>
      <c r="BZA67" s="1031"/>
      <c r="BZB67" s="1031"/>
      <c r="BZC67" s="1031"/>
      <c r="BZD67" s="1031"/>
      <c r="BZE67" s="1031"/>
      <c r="BZF67" s="1031"/>
      <c r="BZG67" s="1031"/>
      <c r="BZH67" s="1031"/>
      <c r="BZI67" s="1031"/>
      <c r="BZJ67" s="1031"/>
      <c r="BZK67" s="1031"/>
      <c r="BZL67" s="1031"/>
      <c r="BZM67" s="1031"/>
      <c r="BZN67" s="1031"/>
      <c r="BZO67" s="1031"/>
      <c r="BZP67" s="1031"/>
      <c r="BZQ67" s="1031"/>
      <c r="BZR67" s="1031"/>
      <c r="BZS67" s="1031"/>
      <c r="BZT67" s="1031"/>
      <c r="BZU67" s="1031"/>
      <c r="BZV67" s="1031"/>
      <c r="BZW67" s="1031"/>
      <c r="BZX67" s="1031"/>
      <c r="BZY67" s="1031"/>
      <c r="BZZ67" s="1031"/>
      <c r="CAA67" s="1031"/>
      <c r="CAB67" s="1031"/>
      <c r="CAC67" s="1031"/>
      <c r="CAD67" s="1031"/>
      <c r="CAE67" s="1031"/>
      <c r="CAF67" s="1031"/>
      <c r="CAG67" s="1031"/>
      <c r="CAH67" s="1031"/>
      <c r="CAI67" s="1031"/>
      <c r="CAJ67" s="1031"/>
      <c r="CAK67" s="1031"/>
      <c r="CAL67" s="1031"/>
      <c r="CAM67" s="1031"/>
      <c r="CAN67" s="1031"/>
      <c r="CAO67" s="1031"/>
      <c r="CAP67" s="1031"/>
      <c r="CAQ67" s="1031"/>
      <c r="CAR67" s="1031"/>
      <c r="CAS67" s="1031"/>
      <c r="CAT67" s="1031"/>
      <c r="CAU67" s="1031"/>
      <c r="CAV67" s="1031"/>
      <c r="CAW67" s="1031"/>
      <c r="CAX67" s="1031"/>
      <c r="CAY67" s="1031"/>
      <c r="CAZ67" s="1031"/>
      <c r="CBA67" s="1031"/>
      <c r="CBB67" s="1031"/>
      <c r="CBC67" s="1031"/>
      <c r="CBD67" s="1031"/>
      <c r="CBE67" s="1031"/>
      <c r="CBF67" s="1031"/>
      <c r="CBG67" s="1031"/>
      <c r="CBH67" s="1031"/>
      <c r="CBI67" s="1031"/>
      <c r="CBJ67" s="1031"/>
      <c r="CBK67" s="1031"/>
      <c r="CBL67" s="1031"/>
      <c r="CBM67" s="1031"/>
      <c r="CBN67" s="1031"/>
      <c r="CBO67" s="1031"/>
      <c r="CBP67" s="1031"/>
      <c r="CBQ67" s="1031"/>
      <c r="CBR67" s="1031"/>
      <c r="CBS67" s="1031"/>
      <c r="CBT67" s="1031"/>
      <c r="CBU67" s="1031"/>
      <c r="CBV67" s="1031"/>
      <c r="CBW67" s="1031"/>
      <c r="CBX67" s="1031"/>
      <c r="CBY67" s="1031"/>
      <c r="CBZ67" s="1031"/>
      <c r="CCA67" s="1031"/>
      <c r="CCB67" s="1031"/>
      <c r="CCC67" s="1031"/>
      <c r="CCD67" s="1031"/>
      <c r="CCE67" s="1031"/>
      <c r="CCF67" s="1031"/>
      <c r="CCG67" s="1031"/>
      <c r="CCH67" s="1031"/>
      <c r="CCI67" s="1031"/>
      <c r="CCJ67" s="1031"/>
      <c r="CCK67" s="1031"/>
      <c r="CCL67" s="1031"/>
      <c r="CCM67" s="1031"/>
      <c r="CCN67" s="1031"/>
      <c r="CCO67" s="1031"/>
      <c r="CCP67" s="1031"/>
      <c r="CCQ67" s="1031"/>
      <c r="CCR67" s="1031"/>
      <c r="CCS67" s="1031"/>
      <c r="CCT67" s="1031"/>
      <c r="CCU67" s="1031"/>
      <c r="CCV67" s="1031"/>
      <c r="CCW67" s="1031"/>
      <c r="CCX67" s="1031"/>
      <c r="CCY67" s="1031"/>
      <c r="CCZ67" s="1031"/>
      <c r="CDA67" s="1031"/>
      <c r="CDB67" s="1031"/>
      <c r="CDC67" s="1031"/>
      <c r="CDD67" s="1031"/>
      <c r="CDE67" s="1031"/>
      <c r="CDF67" s="1031"/>
      <c r="CDG67" s="1031"/>
      <c r="CDH67" s="1031"/>
      <c r="CDI67" s="1031"/>
      <c r="CDJ67" s="1031"/>
      <c r="CDK67" s="1031"/>
      <c r="CDL67" s="1031"/>
      <c r="CDM67" s="1031"/>
      <c r="CDN67" s="1031"/>
      <c r="CDO67" s="1031"/>
      <c r="CDP67" s="1031"/>
      <c r="CDQ67" s="1031"/>
      <c r="CDR67" s="1031"/>
      <c r="CDS67" s="1031"/>
      <c r="CDT67" s="1031"/>
      <c r="CDU67" s="1031"/>
      <c r="CDV67" s="1031"/>
      <c r="CDW67" s="1031"/>
      <c r="CDX67" s="1031"/>
      <c r="CDY67" s="1031"/>
      <c r="CDZ67" s="1031"/>
      <c r="CEA67" s="1031"/>
      <c r="CEB67" s="1031"/>
      <c r="CEC67" s="1031"/>
      <c r="CED67" s="1031"/>
      <c r="CEE67" s="1031"/>
      <c r="CEF67" s="1031"/>
      <c r="CEG67" s="1031"/>
      <c r="CEH67" s="1031"/>
      <c r="CEI67" s="1031"/>
      <c r="CEJ67" s="1031"/>
      <c r="CEK67" s="1031"/>
      <c r="CEL67" s="1031"/>
      <c r="CEM67" s="1031"/>
      <c r="CEN67" s="1031"/>
      <c r="CEO67" s="1031"/>
      <c r="CEP67" s="1031"/>
      <c r="CEQ67" s="1031"/>
      <c r="CER67" s="1031"/>
      <c r="CES67" s="1031"/>
      <c r="CET67" s="1031"/>
      <c r="CEU67" s="1031"/>
      <c r="CEV67" s="1031"/>
      <c r="CEW67" s="1031"/>
      <c r="CEX67" s="1031"/>
      <c r="CEY67" s="1031"/>
      <c r="CEZ67" s="1031"/>
      <c r="CFA67" s="1031"/>
      <c r="CFB67" s="1031"/>
      <c r="CFC67" s="1031"/>
      <c r="CFD67" s="1031"/>
      <c r="CFE67" s="1031"/>
      <c r="CFF67" s="1031"/>
      <c r="CFG67" s="1031"/>
      <c r="CFH67" s="1031"/>
      <c r="CFI67" s="1031"/>
      <c r="CFJ67" s="1031"/>
      <c r="CFK67" s="1031"/>
      <c r="CFL67" s="1031"/>
      <c r="CFM67" s="1031"/>
      <c r="CFN67" s="1031"/>
      <c r="CFO67" s="1031"/>
      <c r="CFP67" s="1031"/>
      <c r="CFQ67" s="1031"/>
      <c r="CFR67" s="1031"/>
      <c r="CFS67" s="1031"/>
      <c r="CFT67" s="1031"/>
      <c r="CFU67" s="1031"/>
      <c r="CFV67" s="1031"/>
      <c r="CFW67" s="1031"/>
      <c r="CFX67" s="1031"/>
      <c r="CFY67" s="1031"/>
      <c r="CFZ67" s="1031"/>
      <c r="CGA67" s="1031"/>
      <c r="CGB67" s="1031"/>
      <c r="CGC67" s="1031"/>
      <c r="CGD67" s="1031"/>
      <c r="CGE67" s="1031"/>
      <c r="CGF67" s="1031"/>
      <c r="CGG67" s="1031"/>
      <c r="CGH67" s="1031"/>
      <c r="CGI67" s="1031"/>
      <c r="CGJ67" s="1031"/>
      <c r="CGK67" s="1031"/>
      <c r="CGL67" s="1031"/>
      <c r="CGM67" s="1031"/>
      <c r="CGN67" s="1031"/>
      <c r="CGO67" s="1031"/>
      <c r="CGP67" s="1031"/>
      <c r="CGQ67" s="1031"/>
      <c r="CGR67" s="1031"/>
      <c r="CGS67" s="1031"/>
      <c r="CGT67" s="1031"/>
      <c r="CGU67" s="1031"/>
      <c r="CGV67" s="1031"/>
      <c r="CGW67" s="1031"/>
      <c r="CGX67" s="1031"/>
      <c r="CGY67" s="1031"/>
      <c r="CGZ67" s="1031"/>
      <c r="CHA67" s="1031"/>
      <c r="CHB67" s="1031"/>
      <c r="CHC67" s="1031"/>
      <c r="CHD67" s="1031"/>
      <c r="CHE67" s="1031"/>
      <c r="CHF67" s="1031"/>
      <c r="CHG67" s="1031"/>
      <c r="CHH67" s="1031"/>
      <c r="CHI67" s="1031"/>
      <c r="CHJ67" s="1031"/>
      <c r="CHK67" s="1031"/>
      <c r="CHL67" s="1031"/>
      <c r="CHM67" s="1031"/>
      <c r="CHN67" s="1031"/>
      <c r="CHO67" s="1031"/>
      <c r="CHP67" s="1031"/>
      <c r="CHQ67" s="1031"/>
      <c r="CHR67" s="1031"/>
      <c r="CHS67" s="1031"/>
      <c r="CHT67" s="1031"/>
      <c r="CHU67" s="1031"/>
      <c r="CHV67" s="1031"/>
      <c r="CHW67" s="1031"/>
      <c r="CHX67" s="1031"/>
      <c r="CHY67" s="1031"/>
      <c r="CHZ67" s="1031"/>
      <c r="CIA67" s="1031"/>
      <c r="CIB67" s="1031"/>
      <c r="CIC67" s="1031"/>
      <c r="CID67" s="1031"/>
      <c r="CIE67" s="1031"/>
      <c r="CIF67" s="1031"/>
      <c r="CIG67" s="1031"/>
      <c r="CIH67" s="1031"/>
      <c r="CII67" s="1031"/>
      <c r="CIJ67" s="1031"/>
      <c r="CIK67" s="1031"/>
      <c r="CIL67" s="1031"/>
      <c r="CIM67" s="1031"/>
      <c r="CIN67" s="1031"/>
      <c r="CIO67" s="1031"/>
      <c r="CIP67" s="1031"/>
      <c r="CIQ67" s="1031"/>
      <c r="CIR67" s="1031"/>
      <c r="CIS67" s="1031"/>
      <c r="CIT67" s="1031"/>
      <c r="CIU67" s="1031"/>
      <c r="CIV67" s="1031"/>
      <c r="CIW67" s="1031"/>
      <c r="CIX67" s="1031"/>
      <c r="CIY67" s="1031"/>
      <c r="CIZ67" s="1031"/>
      <c r="CJA67" s="1031"/>
      <c r="CJB67" s="1031"/>
      <c r="CJC67" s="1031"/>
      <c r="CJD67" s="1031"/>
      <c r="CJE67" s="1031"/>
      <c r="CJF67" s="1031"/>
      <c r="CJG67" s="1031"/>
      <c r="CJH67" s="1031"/>
      <c r="CJI67" s="1031"/>
      <c r="CJJ67" s="1031"/>
      <c r="CJK67" s="1031"/>
      <c r="CJL67" s="1031"/>
      <c r="CJM67" s="1031"/>
      <c r="CJN67" s="1031"/>
      <c r="CJO67" s="1031"/>
      <c r="CJP67" s="1031"/>
      <c r="CJQ67" s="1031"/>
      <c r="CJR67" s="1031"/>
      <c r="CJS67" s="1031"/>
      <c r="CJT67" s="1031"/>
      <c r="CJU67" s="1031"/>
      <c r="CJV67" s="1031"/>
      <c r="CJW67" s="1031"/>
      <c r="CJX67" s="1031"/>
      <c r="CJY67" s="1031"/>
      <c r="CJZ67" s="1031"/>
      <c r="CKA67" s="1031"/>
      <c r="CKB67" s="1031"/>
      <c r="CKC67" s="1031"/>
      <c r="CKD67" s="1031"/>
      <c r="CKE67" s="1031"/>
      <c r="CKF67" s="1031"/>
      <c r="CKG67" s="1031"/>
      <c r="CKH67" s="1031"/>
      <c r="CKI67" s="1031"/>
      <c r="CKJ67" s="1031"/>
      <c r="CKK67" s="1031"/>
      <c r="CKL67" s="1031"/>
      <c r="CKM67" s="1031"/>
      <c r="CKN67" s="1031"/>
      <c r="CKO67" s="1031"/>
      <c r="CKP67" s="1031"/>
      <c r="CKQ67" s="1031"/>
      <c r="CKR67" s="1031"/>
      <c r="CKS67" s="1031"/>
      <c r="CKT67" s="1031"/>
      <c r="CKU67" s="1031"/>
      <c r="CKV67" s="1031"/>
      <c r="CKW67" s="1031"/>
      <c r="CKX67" s="1031"/>
      <c r="CKY67" s="1031"/>
      <c r="CKZ67" s="1031"/>
      <c r="CLA67" s="1031"/>
      <c r="CLB67" s="1031"/>
      <c r="CLC67" s="1031"/>
      <c r="CLD67" s="1031"/>
      <c r="CLE67" s="1031"/>
      <c r="CLF67" s="1031"/>
      <c r="CLG67" s="1031"/>
      <c r="CLH67" s="1031"/>
      <c r="CLI67" s="1031"/>
      <c r="CLJ67" s="1031"/>
      <c r="CLK67" s="1031"/>
      <c r="CLL67" s="1031"/>
      <c r="CLM67" s="1031"/>
      <c r="CLN67" s="1031"/>
      <c r="CLO67" s="1031"/>
      <c r="CLP67" s="1031"/>
      <c r="CLQ67" s="1031"/>
      <c r="CLR67" s="1031"/>
      <c r="CLS67" s="1031"/>
      <c r="CLT67" s="1031"/>
      <c r="CLU67" s="1031"/>
      <c r="CLV67" s="1031"/>
      <c r="CLW67" s="1031"/>
      <c r="CLX67" s="1031"/>
      <c r="CLY67" s="1031"/>
      <c r="CLZ67" s="1031"/>
      <c r="CMA67" s="1031"/>
      <c r="CMB67" s="1031"/>
      <c r="CMC67" s="1031"/>
      <c r="CMD67" s="1031"/>
      <c r="CME67" s="1031"/>
      <c r="CMF67" s="1031"/>
      <c r="CMG67" s="1031"/>
      <c r="CMH67" s="1031"/>
      <c r="CMI67" s="1031"/>
      <c r="CMJ67" s="1031"/>
      <c r="CMK67" s="1031"/>
      <c r="CML67" s="1031"/>
      <c r="CMM67" s="1031"/>
      <c r="CMN67" s="1031"/>
      <c r="CMO67" s="1031"/>
      <c r="CMP67" s="1031"/>
      <c r="CMQ67" s="1031"/>
      <c r="CMR67" s="1031"/>
      <c r="CMS67" s="1031"/>
      <c r="CMT67" s="1031"/>
      <c r="CMU67" s="1031"/>
      <c r="CMV67" s="1031"/>
      <c r="CMW67" s="1031"/>
      <c r="CMX67" s="1031"/>
      <c r="CMY67" s="1031"/>
      <c r="CMZ67" s="1031"/>
      <c r="CNA67" s="1031"/>
      <c r="CNB67" s="1031"/>
      <c r="CNC67" s="1031"/>
      <c r="CND67" s="1031"/>
      <c r="CNE67" s="1031"/>
      <c r="CNF67" s="1031"/>
      <c r="CNG67" s="1031"/>
      <c r="CNH67" s="1031"/>
      <c r="CNI67" s="1031"/>
      <c r="CNJ67" s="1031"/>
      <c r="CNK67" s="1031"/>
      <c r="CNL67" s="1031"/>
      <c r="CNM67" s="1031"/>
      <c r="CNN67" s="1031"/>
      <c r="CNO67" s="1031"/>
      <c r="CNP67" s="1031"/>
      <c r="CNQ67" s="1031"/>
      <c r="CNR67" s="1031"/>
      <c r="CNS67" s="1031"/>
      <c r="CNT67" s="1031"/>
      <c r="CNU67" s="1031"/>
      <c r="CNV67" s="1031"/>
      <c r="CNW67" s="1031"/>
      <c r="CNX67" s="1031"/>
      <c r="CNY67" s="1031"/>
      <c r="CNZ67" s="1031"/>
      <c r="COA67" s="1031"/>
      <c r="COB67" s="1031"/>
      <c r="COC67" s="1031"/>
      <c r="COD67" s="1031"/>
      <c r="COE67" s="1031"/>
      <c r="COF67" s="1031"/>
      <c r="COG67" s="1031"/>
      <c r="COH67" s="1031"/>
      <c r="COI67" s="1031"/>
      <c r="COJ67" s="1031"/>
      <c r="COK67" s="1031"/>
      <c r="COL67" s="1031"/>
      <c r="COM67" s="1031"/>
      <c r="CON67" s="1031"/>
      <c r="COO67" s="1031"/>
      <c r="COP67" s="1031"/>
      <c r="COQ67" s="1031"/>
      <c r="COR67" s="1031"/>
      <c r="COS67" s="1031"/>
      <c r="COT67" s="1031"/>
      <c r="COU67" s="1031"/>
      <c r="COV67" s="1031"/>
      <c r="COW67" s="1031"/>
      <c r="COX67" s="1031"/>
      <c r="COY67" s="1031"/>
      <c r="COZ67" s="1031"/>
      <c r="CPA67" s="1031"/>
      <c r="CPB67" s="1031"/>
      <c r="CPC67" s="1031"/>
      <c r="CPD67" s="1031"/>
      <c r="CPE67" s="1031"/>
      <c r="CPF67" s="1031"/>
      <c r="CPG67" s="1031"/>
      <c r="CPH67" s="1031"/>
      <c r="CPI67" s="1031"/>
      <c r="CPJ67" s="1031"/>
      <c r="CPK67" s="1031"/>
      <c r="CPL67" s="1031"/>
      <c r="CPM67" s="1031"/>
      <c r="CPN67" s="1031"/>
      <c r="CPO67" s="1031"/>
      <c r="CPP67" s="1031"/>
      <c r="CPQ67" s="1031"/>
      <c r="CPR67" s="1031"/>
      <c r="CPS67" s="1031"/>
      <c r="CPT67" s="1031"/>
      <c r="CPU67" s="1031"/>
      <c r="CPV67" s="1031"/>
      <c r="CPW67" s="1031"/>
      <c r="CPX67" s="1031"/>
      <c r="CPY67" s="1031"/>
      <c r="CPZ67" s="1031"/>
      <c r="CQA67" s="1031"/>
      <c r="CQB67" s="1031"/>
      <c r="CQC67" s="1031"/>
      <c r="CQD67" s="1031"/>
      <c r="CQE67" s="1031"/>
      <c r="CQF67" s="1031"/>
      <c r="CQG67" s="1031"/>
      <c r="CQH67" s="1031"/>
      <c r="CQI67" s="1031"/>
      <c r="CQJ67" s="1031"/>
      <c r="CQK67" s="1031"/>
      <c r="CQL67" s="1031"/>
      <c r="CQM67" s="1031"/>
      <c r="CQN67" s="1031"/>
      <c r="CQO67" s="1031"/>
      <c r="CQP67" s="1031"/>
      <c r="CQQ67" s="1031"/>
      <c r="CQR67" s="1031"/>
      <c r="CQS67" s="1031"/>
      <c r="CQT67" s="1031"/>
      <c r="CQU67" s="1031"/>
      <c r="CQV67" s="1031"/>
      <c r="CQW67" s="1031"/>
      <c r="CQX67" s="1031"/>
      <c r="CQY67" s="1031"/>
      <c r="CQZ67" s="1031"/>
      <c r="CRA67" s="1031"/>
      <c r="CRB67" s="1031"/>
      <c r="CRC67" s="1031"/>
      <c r="CRD67" s="1031"/>
      <c r="CRE67" s="1031"/>
      <c r="CRF67" s="1031"/>
      <c r="CRG67" s="1031"/>
      <c r="CRH67" s="1031"/>
      <c r="CRI67" s="1031"/>
      <c r="CRJ67" s="1031"/>
      <c r="CRK67" s="1031"/>
      <c r="CRL67" s="1031"/>
      <c r="CRM67" s="1031"/>
      <c r="CRN67" s="1031"/>
      <c r="CRO67" s="1031"/>
      <c r="CRP67" s="1031"/>
      <c r="CRQ67" s="1031"/>
      <c r="CRR67" s="1031"/>
      <c r="CRS67" s="1031"/>
      <c r="CRT67" s="1031"/>
      <c r="CRU67" s="1031"/>
      <c r="CRV67" s="1031"/>
      <c r="CRW67" s="1031"/>
      <c r="CRX67" s="1031"/>
      <c r="CRY67" s="1031"/>
      <c r="CRZ67" s="1031"/>
      <c r="CSA67" s="1031"/>
      <c r="CSB67" s="1031"/>
      <c r="CSC67" s="1031"/>
      <c r="CSD67" s="1031"/>
      <c r="CSE67" s="1031"/>
      <c r="CSF67" s="1031"/>
      <c r="CSG67" s="1031"/>
      <c r="CSH67" s="1031"/>
      <c r="CSI67" s="1031"/>
      <c r="CSJ67" s="1031"/>
      <c r="CSK67" s="1031"/>
      <c r="CSL67" s="1031"/>
      <c r="CSM67" s="1031"/>
      <c r="CSN67" s="1031"/>
      <c r="CSO67" s="1031"/>
      <c r="CSP67" s="1031"/>
      <c r="CSQ67" s="1031"/>
      <c r="CSR67" s="1031"/>
      <c r="CSS67" s="1031"/>
      <c r="CST67" s="1031"/>
      <c r="CSU67" s="1031"/>
      <c r="CSV67" s="1031"/>
      <c r="CSW67" s="1031"/>
      <c r="CSX67" s="1031"/>
      <c r="CSY67" s="1031"/>
      <c r="CSZ67" s="1031"/>
      <c r="CTA67" s="1031"/>
      <c r="CTB67" s="1031"/>
      <c r="CTC67" s="1031"/>
      <c r="CTD67" s="1031"/>
      <c r="CTE67" s="1031"/>
      <c r="CTF67" s="1031"/>
      <c r="CTG67" s="1031"/>
      <c r="CTH67" s="1031"/>
      <c r="CTI67" s="1031"/>
      <c r="CTJ67" s="1031"/>
      <c r="CTK67" s="1031"/>
      <c r="CTL67" s="1031"/>
      <c r="CTM67" s="1031"/>
      <c r="CTN67" s="1031"/>
      <c r="CTO67" s="1031"/>
      <c r="CTP67" s="1031"/>
      <c r="CTQ67" s="1031"/>
      <c r="CTR67" s="1031"/>
      <c r="CTS67" s="1031"/>
      <c r="CTT67" s="1031"/>
      <c r="CTU67" s="1031"/>
      <c r="CTV67" s="1031"/>
      <c r="CTW67" s="1031"/>
      <c r="CTX67" s="1031"/>
      <c r="CTY67" s="1031"/>
      <c r="CTZ67" s="1031"/>
      <c r="CUA67" s="1031"/>
      <c r="CUB67" s="1031"/>
      <c r="CUC67" s="1031"/>
      <c r="CUD67" s="1031"/>
      <c r="CUE67" s="1031"/>
      <c r="CUF67" s="1031"/>
      <c r="CUG67" s="1031"/>
      <c r="CUH67" s="1031"/>
      <c r="CUI67" s="1031"/>
      <c r="CUJ67" s="1031"/>
      <c r="CUK67" s="1031"/>
      <c r="CUL67" s="1031"/>
      <c r="CUM67" s="1031"/>
      <c r="CUN67" s="1031"/>
      <c r="CUO67" s="1031"/>
      <c r="CUP67" s="1031"/>
      <c r="CUQ67" s="1031"/>
      <c r="CUR67" s="1031"/>
      <c r="CUS67" s="1031"/>
      <c r="CUT67" s="1031"/>
      <c r="CUU67" s="1031"/>
      <c r="CUV67" s="1031"/>
      <c r="CUW67" s="1031"/>
      <c r="CUX67" s="1031"/>
      <c r="CUY67" s="1031"/>
      <c r="CUZ67" s="1031"/>
      <c r="CVA67" s="1031"/>
      <c r="CVB67" s="1031"/>
      <c r="CVC67" s="1031"/>
      <c r="CVD67" s="1031"/>
      <c r="CVE67" s="1031"/>
      <c r="CVF67" s="1031"/>
      <c r="CVG67" s="1031"/>
      <c r="CVH67" s="1031"/>
      <c r="CVI67" s="1031"/>
      <c r="CVJ67" s="1031"/>
      <c r="CVK67" s="1031"/>
      <c r="CVL67" s="1031"/>
      <c r="CVM67" s="1031"/>
      <c r="CVN67" s="1031"/>
      <c r="CVO67" s="1031"/>
      <c r="CVP67" s="1031"/>
      <c r="CVQ67" s="1031"/>
      <c r="CVR67" s="1031"/>
      <c r="CVS67" s="1031"/>
      <c r="CVT67" s="1031"/>
      <c r="CVU67" s="1031"/>
      <c r="CVV67" s="1031"/>
      <c r="CVW67" s="1031"/>
      <c r="CVX67" s="1031"/>
      <c r="CVY67" s="1031"/>
      <c r="CVZ67" s="1031"/>
      <c r="CWA67" s="1031"/>
      <c r="CWB67" s="1031"/>
      <c r="CWC67" s="1031"/>
      <c r="CWD67" s="1031"/>
      <c r="CWE67" s="1031"/>
      <c r="CWF67" s="1031"/>
      <c r="CWG67" s="1031"/>
      <c r="CWH67" s="1031"/>
      <c r="CWI67" s="1031"/>
      <c r="CWJ67" s="1031"/>
      <c r="CWK67" s="1031"/>
      <c r="CWL67" s="1031"/>
      <c r="CWM67" s="1031"/>
      <c r="CWN67" s="1031"/>
      <c r="CWO67" s="1031"/>
      <c r="CWP67" s="1031"/>
      <c r="CWQ67" s="1031"/>
      <c r="CWR67" s="1031"/>
      <c r="CWS67" s="1031"/>
      <c r="CWT67" s="1031"/>
      <c r="CWU67" s="1031"/>
      <c r="CWV67" s="1031"/>
      <c r="CWW67" s="1031"/>
      <c r="CWX67" s="1031"/>
      <c r="CWY67" s="1031"/>
      <c r="CWZ67" s="1031"/>
      <c r="CXA67" s="1031"/>
      <c r="CXB67" s="1031"/>
      <c r="CXC67" s="1031"/>
      <c r="CXD67" s="1031"/>
      <c r="CXE67" s="1031"/>
      <c r="CXF67" s="1031"/>
      <c r="CXG67" s="1031"/>
      <c r="CXH67" s="1031"/>
      <c r="CXI67" s="1031"/>
      <c r="CXJ67" s="1031"/>
      <c r="CXK67" s="1031"/>
      <c r="CXL67" s="1031"/>
      <c r="CXM67" s="1031"/>
      <c r="CXN67" s="1031"/>
      <c r="CXO67" s="1031"/>
      <c r="CXP67" s="1031"/>
      <c r="CXQ67" s="1031"/>
      <c r="CXR67" s="1031"/>
      <c r="CXS67" s="1031"/>
      <c r="CXT67" s="1031"/>
      <c r="CXU67" s="1031"/>
      <c r="CXV67" s="1031"/>
      <c r="CXW67" s="1031"/>
      <c r="CXX67" s="1031"/>
      <c r="CXY67" s="1031"/>
      <c r="CXZ67" s="1031"/>
      <c r="CYA67" s="1031"/>
      <c r="CYB67" s="1031"/>
      <c r="CYC67" s="1031"/>
      <c r="CYD67" s="1031"/>
      <c r="CYE67" s="1031"/>
      <c r="CYF67" s="1031"/>
      <c r="CYG67" s="1031"/>
      <c r="CYH67" s="1031"/>
      <c r="CYI67" s="1031"/>
      <c r="CYJ67" s="1031"/>
      <c r="CYK67" s="1031"/>
      <c r="CYL67" s="1031"/>
      <c r="CYM67" s="1031"/>
      <c r="CYN67" s="1031"/>
      <c r="CYO67" s="1031"/>
      <c r="CYP67" s="1031"/>
      <c r="CYQ67" s="1031"/>
      <c r="CYR67" s="1031"/>
      <c r="CYS67" s="1031"/>
      <c r="CYT67" s="1031"/>
      <c r="CYU67" s="1031"/>
      <c r="CYV67" s="1031"/>
      <c r="CYW67" s="1031"/>
      <c r="CYX67" s="1031"/>
      <c r="CYY67" s="1031"/>
      <c r="CYZ67" s="1031"/>
      <c r="CZA67" s="1031"/>
      <c r="CZB67" s="1031"/>
      <c r="CZC67" s="1031"/>
      <c r="CZD67" s="1031"/>
      <c r="CZE67" s="1031"/>
      <c r="CZF67" s="1031"/>
      <c r="CZG67" s="1031"/>
      <c r="CZH67" s="1031"/>
      <c r="CZI67" s="1031"/>
      <c r="CZJ67" s="1031"/>
      <c r="CZK67" s="1031"/>
      <c r="CZL67" s="1031"/>
      <c r="CZM67" s="1031"/>
      <c r="CZN67" s="1031"/>
      <c r="CZO67" s="1031"/>
      <c r="CZP67" s="1031"/>
      <c r="CZQ67" s="1031"/>
      <c r="CZR67" s="1031"/>
      <c r="CZS67" s="1031"/>
      <c r="CZT67" s="1031"/>
      <c r="CZU67" s="1031"/>
      <c r="CZV67" s="1031"/>
      <c r="CZW67" s="1031"/>
      <c r="CZX67" s="1031"/>
      <c r="CZY67" s="1031"/>
      <c r="CZZ67" s="1031"/>
      <c r="DAA67" s="1031"/>
      <c r="DAB67" s="1031"/>
      <c r="DAC67" s="1031"/>
      <c r="DAD67" s="1031"/>
      <c r="DAE67" s="1031"/>
      <c r="DAF67" s="1031"/>
      <c r="DAG67" s="1031"/>
      <c r="DAH67" s="1031"/>
      <c r="DAI67" s="1031"/>
      <c r="DAJ67" s="1031"/>
      <c r="DAK67" s="1031"/>
      <c r="DAL67" s="1031"/>
      <c r="DAM67" s="1031"/>
      <c r="DAN67" s="1031"/>
      <c r="DAO67" s="1031"/>
      <c r="DAP67" s="1031"/>
      <c r="DAQ67" s="1031"/>
      <c r="DAR67" s="1031"/>
      <c r="DAS67" s="1031"/>
      <c r="DAT67" s="1031"/>
      <c r="DAU67" s="1031"/>
      <c r="DAV67" s="1031"/>
      <c r="DAW67" s="1031"/>
      <c r="DAX67" s="1031"/>
      <c r="DAY67" s="1031"/>
      <c r="DAZ67" s="1031"/>
      <c r="DBA67" s="1031"/>
      <c r="DBB67" s="1031"/>
      <c r="DBC67" s="1031"/>
      <c r="DBD67" s="1031"/>
      <c r="DBE67" s="1031"/>
      <c r="DBF67" s="1031"/>
      <c r="DBG67" s="1031"/>
      <c r="DBH67" s="1031"/>
      <c r="DBI67" s="1031"/>
      <c r="DBJ67" s="1031"/>
      <c r="DBK67" s="1031"/>
      <c r="DBL67" s="1031"/>
      <c r="DBM67" s="1031"/>
      <c r="DBN67" s="1031"/>
      <c r="DBO67" s="1031"/>
      <c r="DBP67" s="1031"/>
      <c r="DBQ67" s="1031"/>
      <c r="DBR67" s="1031"/>
      <c r="DBS67" s="1031"/>
      <c r="DBT67" s="1031"/>
      <c r="DBU67" s="1031"/>
      <c r="DBV67" s="1031"/>
      <c r="DBW67" s="1031"/>
      <c r="DBX67" s="1031"/>
      <c r="DBY67" s="1031"/>
      <c r="DBZ67" s="1031"/>
      <c r="DCA67" s="1031"/>
      <c r="DCB67" s="1031"/>
      <c r="DCC67" s="1031"/>
      <c r="DCD67" s="1031"/>
      <c r="DCE67" s="1031"/>
      <c r="DCF67" s="1031"/>
      <c r="DCG67" s="1031"/>
      <c r="DCH67" s="1031"/>
      <c r="DCI67" s="1031"/>
      <c r="DCJ67" s="1031"/>
      <c r="DCK67" s="1031"/>
      <c r="DCL67" s="1031"/>
      <c r="DCM67" s="1031"/>
      <c r="DCN67" s="1031"/>
      <c r="DCO67" s="1031"/>
      <c r="DCP67" s="1031"/>
      <c r="DCQ67" s="1031"/>
      <c r="DCR67" s="1031"/>
      <c r="DCS67" s="1031"/>
      <c r="DCT67" s="1031"/>
      <c r="DCU67" s="1031"/>
      <c r="DCV67" s="1031"/>
      <c r="DCW67" s="1031"/>
      <c r="DCX67" s="1031"/>
      <c r="DCY67" s="1031"/>
      <c r="DCZ67" s="1031"/>
      <c r="DDA67" s="1031"/>
      <c r="DDB67" s="1031"/>
      <c r="DDC67" s="1031"/>
      <c r="DDD67" s="1031"/>
      <c r="DDE67" s="1031"/>
      <c r="DDF67" s="1031"/>
      <c r="DDG67" s="1031"/>
      <c r="DDH67" s="1031"/>
      <c r="DDI67" s="1031"/>
      <c r="DDJ67" s="1031"/>
      <c r="DDK67" s="1031"/>
      <c r="DDL67" s="1031"/>
      <c r="DDM67" s="1031"/>
      <c r="DDN67" s="1031"/>
      <c r="DDO67" s="1031"/>
      <c r="DDP67" s="1031"/>
      <c r="DDQ67" s="1031"/>
      <c r="DDR67" s="1031"/>
      <c r="DDS67" s="1031"/>
      <c r="DDT67" s="1031"/>
      <c r="DDU67" s="1031"/>
      <c r="DDV67" s="1031"/>
      <c r="DDW67" s="1031"/>
      <c r="DDX67" s="1031"/>
      <c r="DDY67" s="1031"/>
      <c r="DDZ67" s="1031"/>
      <c r="DEA67" s="1031"/>
      <c r="DEB67" s="1031"/>
      <c r="DEC67" s="1031"/>
      <c r="DED67" s="1031"/>
      <c r="DEE67" s="1031"/>
      <c r="DEF67" s="1031"/>
      <c r="DEG67" s="1031"/>
      <c r="DEH67" s="1031"/>
      <c r="DEI67" s="1031"/>
      <c r="DEJ67" s="1031"/>
      <c r="DEK67" s="1031"/>
      <c r="DEL67" s="1031"/>
      <c r="DEM67" s="1031"/>
      <c r="DEN67" s="1031"/>
      <c r="DEO67" s="1031"/>
      <c r="DEP67" s="1031"/>
      <c r="DEQ67" s="1031"/>
      <c r="DER67" s="1031"/>
      <c r="DES67" s="1031"/>
      <c r="DET67" s="1031"/>
      <c r="DEU67" s="1031"/>
      <c r="DEV67" s="1031"/>
      <c r="DEW67" s="1031"/>
      <c r="DEX67" s="1031"/>
      <c r="DEY67" s="1031"/>
      <c r="DEZ67" s="1031"/>
      <c r="DFA67" s="1031"/>
      <c r="DFB67" s="1031"/>
      <c r="DFC67" s="1031"/>
      <c r="DFD67" s="1031"/>
      <c r="DFE67" s="1031"/>
      <c r="DFF67" s="1031"/>
      <c r="DFG67" s="1031"/>
      <c r="DFH67" s="1031"/>
      <c r="DFI67" s="1031"/>
      <c r="DFJ67" s="1031"/>
      <c r="DFK67" s="1031"/>
      <c r="DFL67" s="1031"/>
      <c r="DFM67" s="1031"/>
      <c r="DFN67" s="1031"/>
      <c r="DFO67" s="1031"/>
      <c r="DFP67" s="1031"/>
      <c r="DFQ67" s="1031"/>
      <c r="DFR67" s="1031"/>
      <c r="DFS67" s="1031"/>
      <c r="DFT67" s="1031"/>
      <c r="DFU67" s="1031"/>
      <c r="DFV67" s="1031"/>
      <c r="DFW67" s="1031"/>
      <c r="DFX67" s="1031"/>
      <c r="DFY67" s="1031"/>
      <c r="DFZ67" s="1031"/>
      <c r="DGA67" s="1031"/>
      <c r="DGB67" s="1031"/>
      <c r="DGC67" s="1031"/>
      <c r="DGD67" s="1031"/>
      <c r="DGE67" s="1031"/>
      <c r="DGF67" s="1031"/>
      <c r="DGG67" s="1031"/>
      <c r="DGH67" s="1031"/>
      <c r="DGI67" s="1031"/>
      <c r="DGJ67" s="1031"/>
      <c r="DGK67" s="1031"/>
      <c r="DGL67" s="1031"/>
      <c r="DGM67" s="1031"/>
      <c r="DGN67" s="1031"/>
      <c r="DGO67" s="1031"/>
      <c r="DGP67" s="1031"/>
      <c r="DGQ67" s="1031"/>
      <c r="DGR67" s="1031"/>
      <c r="DGS67" s="1031"/>
      <c r="DGT67" s="1031"/>
      <c r="DGU67" s="1031"/>
      <c r="DGV67" s="1031"/>
      <c r="DGW67" s="1031"/>
      <c r="DGX67" s="1031"/>
      <c r="DGY67" s="1031"/>
      <c r="DGZ67" s="1031"/>
      <c r="DHA67" s="1031"/>
      <c r="DHB67" s="1031"/>
      <c r="DHC67" s="1031"/>
      <c r="DHD67" s="1031"/>
      <c r="DHE67" s="1031"/>
      <c r="DHF67" s="1031"/>
      <c r="DHG67" s="1031"/>
      <c r="DHH67" s="1031"/>
      <c r="DHI67" s="1031"/>
      <c r="DHJ67" s="1031"/>
      <c r="DHK67" s="1031"/>
      <c r="DHL67" s="1031"/>
      <c r="DHM67" s="1031"/>
      <c r="DHN67" s="1031"/>
      <c r="DHO67" s="1031"/>
      <c r="DHP67" s="1031"/>
      <c r="DHQ67" s="1031"/>
      <c r="DHR67" s="1031"/>
      <c r="DHS67" s="1031"/>
      <c r="DHT67" s="1031"/>
      <c r="DHU67" s="1031"/>
      <c r="DHV67" s="1031"/>
      <c r="DHW67" s="1031"/>
      <c r="DHX67" s="1031"/>
      <c r="DHY67" s="1031"/>
      <c r="DHZ67" s="1031"/>
      <c r="DIA67" s="1031"/>
      <c r="DIB67" s="1031"/>
      <c r="DIC67" s="1031"/>
      <c r="DID67" s="1031"/>
      <c r="DIE67" s="1031"/>
      <c r="DIF67" s="1031"/>
      <c r="DIG67" s="1031"/>
      <c r="DIH67" s="1031"/>
      <c r="DII67" s="1031"/>
      <c r="DIJ67" s="1031"/>
      <c r="DIK67" s="1031"/>
      <c r="DIL67" s="1031"/>
      <c r="DIM67" s="1031"/>
      <c r="DIN67" s="1031"/>
      <c r="DIO67" s="1031"/>
      <c r="DIP67" s="1031"/>
      <c r="DIQ67" s="1031"/>
      <c r="DIR67" s="1031"/>
      <c r="DIS67" s="1031"/>
      <c r="DIT67" s="1031"/>
      <c r="DIU67" s="1031"/>
      <c r="DIV67" s="1031"/>
      <c r="DIW67" s="1031"/>
      <c r="DIX67" s="1031"/>
      <c r="DIY67" s="1031"/>
      <c r="DIZ67" s="1031"/>
      <c r="DJA67" s="1031"/>
      <c r="DJB67" s="1031"/>
      <c r="DJC67" s="1031"/>
      <c r="DJD67" s="1031"/>
      <c r="DJE67" s="1031"/>
      <c r="DJF67" s="1031"/>
      <c r="DJG67" s="1031"/>
      <c r="DJH67" s="1031"/>
      <c r="DJI67" s="1031"/>
      <c r="DJJ67" s="1031"/>
      <c r="DJK67" s="1031"/>
      <c r="DJL67" s="1031"/>
      <c r="DJM67" s="1031"/>
      <c r="DJN67" s="1031"/>
      <c r="DJO67" s="1031"/>
      <c r="DJP67" s="1031"/>
      <c r="DJQ67" s="1031"/>
      <c r="DJR67" s="1031"/>
      <c r="DJS67" s="1031"/>
      <c r="DJT67" s="1031"/>
      <c r="DJU67" s="1031"/>
      <c r="DJV67" s="1031"/>
      <c r="DJW67" s="1031"/>
      <c r="DJX67" s="1031"/>
      <c r="DJY67" s="1031"/>
      <c r="DJZ67" s="1031"/>
      <c r="DKA67" s="1031"/>
      <c r="DKB67" s="1031"/>
      <c r="DKC67" s="1031"/>
      <c r="DKD67" s="1031"/>
      <c r="DKE67" s="1031"/>
      <c r="DKF67" s="1031"/>
      <c r="DKG67" s="1031"/>
      <c r="DKH67" s="1031"/>
      <c r="DKI67" s="1031"/>
      <c r="DKJ67" s="1031"/>
      <c r="DKK67" s="1031"/>
      <c r="DKL67" s="1031"/>
      <c r="DKM67" s="1031"/>
      <c r="DKN67" s="1031"/>
      <c r="DKO67" s="1031"/>
      <c r="DKP67" s="1031"/>
      <c r="DKQ67" s="1031"/>
      <c r="DKR67" s="1031"/>
      <c r="DKS67" s="1031"/>
      <c r="DKT67" s="1031"/>
      <c r="DKU67" s="1031"/>
      <c r="DKV67" s="1031"/>
      <c r="DKW67" s="1031"/>
      <c r="DKX67" s="1031"/>
      <c r="DKY67" s="1031"/>
      <c r="DKZ67" s="1031"/>
      <c r="DLA67" s="1031"/>
      <c r="DLB67" s="1031"/>
      <c r="DLC67" s="1031"/>
      <c r="DLD67" s="1031"/>
      <c r="DLE67" s="1031"/>
      <c r="DLF67" s="1031"/>
      <c r="DLG67" s="1031"/>
      <c r="DLH67" s="1031"/>
      <c r="DLI67" s="1031"/>
      <c r="DLJ67" s="1031"/>
      <c r="DLK67" s="1031"/>
      <c r="DLL67" s="1031"/>
      <c r="DLM67" s="1031"/>
      <c r="DLN67" s="1031"/>
      <c r="DLO67" s="1031"/>
      <c r="DLP67" s="1031"/>
      <c r="DLQ67" s="1031"/>
      <c r="DLR67" s="1031"/>
      <c r="DLS67" s="1031"/>
      <c r="DLT67" s="1031"/>
      <c r="DLU67" s="1031"/>
      <c r="DLV67" s="1031"/>
      <c r="DLW67" s="1031"/>
      <c r="DLX67" s="1031"/>
      <c r="DLY67" s="1031"/>
      <c r="DLZ67" s="1031"/>
      <c r="DMA67" s="1031"/>
      <c r="DMB67" s="1031"/>
      <c r="DMC67" s="1031"/>
      <c r="DMD67" s="1031"/>
      <c r="DME67" s="1031"/>
      <c r="DMF67" s="1031"/>
      <c r="DMG67" s="1031"/>
      <c r="DMH67" s="1031"/>
      <c r="DMI67" s="1031"/>
      <c r="DMJ67" s="1031"/>
      <c r="DMK67" s="1031"/>
      <c r="DML67" s="1031"/>
      <c r="DMM67" s="1031"/>
      <c r="DMN67" s="1031"/>
      <c r="DMO67" s="1031"/>
      <c r="DMP67" s="1031"/>
      <c r="DMQ67" s="1031"/>
      <c r="DMR67" s="1031"/>
      <c r="DMS67" s="1031"/>
      <c r="DMT67" s="1031"/>
      <c r="DMU67" s="1031"/>
      <c r="DMV67" s="1031"/>
      <c r="DMW67" s="1031"/>
      <c r="DMX67" s="1031"/>
      <c r="DMY67" s="1031"/>
      <c r="DMZ67" s="1031"/>
      <c r="DNA67" s="1031"/>
      <c r="DNB67" s="1031"/>
      <c r="DNC67" s="1031"/>
      <c r="DND67" s="1031"/>
      <c r="DNE67" s="1031"/>
      <c r="DNF67" s="1031"/>
      <c r="DNG67" s="1031"/>
      <c r="DNH67" s="1031"/>
      <c r="DNI67" s="1031"/>
      <c r="DNJ67" s="1031"/>
      <c r="DNK67" s="1031"/>
      <c r="DNL67" s="1031"/>
      <c r="DNM67" s="1031"/>
      <c r="DNN67" s="1031"/>
      <c r="DNO67" s="1031"/>
      <c r="DNP67" s="1031"/>
      <c r="DNQ67" s="1031"/>
      <c r="DNR67" s="1031"/>
      <c r="DNS67" s="1031"/>
      <c r="DNT67" s="1031"/>
      <c r="DNU67" s="1031"/>
      <c r="DNV67" s="1031"/>
      <c r="DNW67" s="1031"/>
      <c r="DNX67" s="1031"/>
      <c r="DNY67" s="1031"/>
      <c r="DNZ67" s="1031"/>
      <c r="DOA67" s="1031"/>
      <c r="DOB67" s="1031"/>
      <c r="DOC67" s="1031"/>
      <c r="DOD67" s="1031"/>
      <c r="DOE67" s="1031"/>
      <c r="DOF67" s="1031"/>
      <c r="DOG67" s="1031"/>
      <c r="DOH67" s="1031"/>
      <c r="DOI67" s="1031"/>
      <c r="DOJ67" s="1031"/>
      <c r="DOK67" s="1031"/>
      <c r="DOL67" s="1031"/>
      <c r="DOM67" s="1031"/>
      <c r="DON67" s="1031"/>
      <c r="DOO67" s="1031"/>
      <c r="DOP67" s="1031"/>
      <c r="DOQ67" s="1031"/>
      <c r="DOR67" s="1031"/>
      <c r="DOS67" s="1031"/>
      <c r="DOT67" s="1031"/>
      <c r="DOU67" s="1031"/>
      <c r="DOV67" s="1031"/>
      <c r="DOW67" s="1031"/>
      <c r="DOX67" s="1031"/>
      <c r="DOY67" s="1031"/>
      <c r="DOZ67" s="1031"/>
      <c r="DPA67" s="1031"/>
      <c r="DPB67" s="1031"/>
      <c r="DPC67" s="1031"/>
      <c r="DPD67" s="1031"/>
      <c r="DPE67" s="1031"/>
      <c r="DPF67" s="1031"/>
      <c r="DPG67" s="1031"/>
      <c r="DPH67" s="1031"/>
      <c r="DPI67" s="1031"/>
      <c r="DPJ67" s="1031"/>
      <c r="DPK67" s="1031"/>
      <c r="DPL67" s="1031"/>
      <c r="DPM67" s="1031"/>
      <c r="DPN67" s="1031"/>
      <c r="DPO67" s="1031"/>
      <c r="DPP67" s="1031"/>
      <c r="DPQ67" s="1031"/>
      <c r="DPR67" s="1031"/>
      <c r="DPS67" s="1031"/>
      <c r="DPT67" s="1031"/>
      <c r="DPU67" s="1031"/>
      <c r="DPV67" s="1031"/>
      <c r="DPW67" s="1031"/>
      <c r="DPX67" s="1031"/>
      <c r="DPY67" s="1031"/>
      <c r="DPZ67" s="1031"/>
      <c r="DQA67" s="1031"/>
      <c r="DQB67" s="1031"/>
      <c r="DQC67" s="1031"/>
      <c r="DQD67" s="1031"/>
      <c r="DQE67" s="1031"/>
      <c r="DQF67" s="1031"/>
      <c r="DQG67" s="1031"/>
      <c r="DQH67" s="1031"/>
      <c r="DQI67" s="1031"/>
      <c r="DQJ67" s="1031"/>
      <c r="DQK67" s="1031"/>
      <c r="DQL67" s="1031"/>
      <c r="DQM67" s="1031"/>
      <c r="DQN67" s="1031"/>
      <c r="DQO67" s="1031"/>
      <c r="DQP67" s="1031"/>
      <c r="DQQ67" s="1031"/>
      <c r="DQR67" s="1031"/>
      <c r="DQS67" s="1031"/>
      <c r="DQT67" s="1031"/>
      <c r="DQU67" s="1031"/>
      <c r="DQV67" s="1031"/>
      <c r="DQW67" s="1031"/>
      <c r="DQX67" s="1031"/>
      <c r="DQY67" s="1031"/>
      <c r="DQZ67" s="1031"/>
      <c r="DRA67" s="1031"/>
      <c r="DRB67" s="1031"/>
      <c r="DRC67" s="1031"/>
      <c r="DRD67" s="1031"/>
      <c r="DRE67" s="1031"/>
      <c r="DRF67" s="1031"/>
      <c r="DRG67" s="1031"/>
      <c r="DRH67" s="1031"/>
      <c r="DRI67" s="1031"/>
      <c r="DRJ67" s="1031"/>
      <c r="DRK67" s="1031"/>
      <c r="DRL67" s="1031"/>
      <c r="DRM67" s="1031"/>
      <c r="DRN67" s="1031"/>
      <c r="DRO67" s="1031"/>
      <c r="DRP67" s="1031"/>
      <c r="DRQ67" s="1031"/>
      <c r="DRR67" s="1031"/>
      <c r="DRS67" s="1031"/>
      <c r="DRT67" s="1031"/>
      <c r="DRU67" s="1031"/>
      <c r="DRV67" s="1031"/>
      <c r="DRW67" s="1031"/>
      <c r="DRX67" s="1031"/>
      <c r="DRY67" s="1031"/>
      <c r="DRZ67" s="1031"/>
      <c r="DSA67" s="1031"/>
      <c r="DSB67" s="1031"/>
      <c r="DSC67" s="1031"/>
      <c r="DSD67" s="1031"/>
      <c r="DSE67" s="1031"/>
      <c r="DSF67" s="1031"/>
      <c r="DSG67" s="1031"/>
      <c r="DSH67" s="1031"/>
      <c r="DSI67" s="1031"/>
      <c r="DSJ67" s="1031"/>
      <c r="DSK67" s="1031"/>
      <c r="DSL67" s="1031"/>
      <c r="DSM67" s="1031"/>
      <c r="DSN67" s="1031"/>
      <c r="DSO67" s="1031"/>
      <c r="DSP67" s="1031"/>
      <c r="DSQ67" s="1031"/>
      <c r="DSR67" s="1031"/>
      <c r="DSS67" s="1031"/>
      <c r="DST67" s="1031"/>
      <c r="DSU67" s="1031"/>
      <c r="DSV67" s="1031"/>
      <c r="DSW67" s="1031"/>
      <c r="DSX67" s="1031"/>
      <c r="DSY67" s="1031"/>
      <c r="DSZ67" s="1031"/>
      <c r="DTA67" s="1031"/>
      <c r="DTB67" s="1031"/>
      <c r="DTC67" s="1031"/>
      <c r="DTD67" s="1031"/>
      <c r="DTE67" s="1031"/>
      <c r="DTF67" s="1031"/>
      <c r="DTG67" s="1031"/>
      <c r="DTH67" s="1031"/>
      <c r="DTI67" s="1031"/>
      <c r="DTJ67" s="1031"/>
      <c r="DTK67" s="1031"/>
      <c r="DTL67" s="1031"/>
      <c r="DTM67" s="1031"/>
      <c r="DTN67" s="1031"/>
      <c r="DTO67" s="1031"/>
      <c r="DTP67" s="1031"/>
      <c r="DTQ67" s="1031"/>
      <c r="DTR67" s="1031"/>
      <c r="DTS67" s="1031"/>
      <c r="DTT67" s="1031"/>
      <c r="DTU67" s="1031"/>
      <c r="DTV67" s="1031"/>
      <c r="DTW67" s="1031"/>
      <c r="DTX67" s="1031"/>
      <c r="DTY67" s="1031"/>
      <c r="DTZ67" s="1031"/>
      <c r="DUA67" s="1031"/>
      <c r="DUB67" s="1031"/>
      <c r="DUC67" s="1031"/>
      <c r="DUD67" s="1031"/>
      <c r="DUE67" s="1031"/>
      <c r="DUF67" s="1031"/>
      <c r="DUG67" s="1031"/>
      <c r="DUH67" s="1031"/>
      <c r="DUI67" s="1031"/>
      <c r="DUJ67" s="1031"/>
      <c r="DUK67" s="1031"/>
      <c r="DUL67" s="1031"/>
      <c r="DUM67" s="1031"/>
      <c r="DUN67" s="1031"/>
      <c r="DUO67" s="1031"/>
      <c r="DUP67" s="1031"/>
      <c r="DUQ67" s="1031"/>
      <c r="DUR67" s="1031"/>
      <c r="DUS67" s="1031"/>
      <c r="DUT67" s="1031"/>
      <c r="DUU67" s="1031"/>
      <c r="DUV67" s="1031"/>
      <c r="DUW67" s="1031"/>
      <c r="DUX67" s="1031"/>
      <c r="DUY67" s="1031"/>
      <c r="DUZ67" s="1031"/>
      <c r="DVA67" s="1031"/>
      <c r="DVB67" s="1031"/>
      <c r="DVC67" s="1031"/>
      <c r="DVD67" s="1031"/>
      <c r="DVE67" s="1031"/>
      <c r="DVF67" s="1031"/>
      <c r="DVG67" s="1031"/>
      <c r="DVH67" s="1031"/>
      <c r="DVI67" s="1031"/>
      <c r="DVJ67" s="1031"/>
      <c r="DVK67" s="1031"/>
      <c r="DVL67" s="1031"/>
      <c r="DVM67" s="1031"/>
      <c r="DVN67" s="1031"/>
      <c r="DVO67" s="1031"/>
      <c r="DVP67" s="1031"/>
      <c r="DVQ67" s="1031"/>
      <c r="DVR67" s="1031"/>
      <c r="DVS67" s="1031"/>
      <c r="DVT67" s="1031"/>
      <c r="DVU67" s="1031"/>
      <c r="DVV67" s="1031"/>
      <c r="DVW67" s="1031"/>
      <c r="DVX67" s="1031"/>
      <c r="DVY67" s="1031"/>
      <c r="DVZ67" s="1031"/>
      <c r="DWA67" s="1031"/>
      <c r="DWB67" s="1031"/>
      <c r="DWC67" s="1031"/>
      <c r="DWD67" s="1031"/>
      <c r="DWE67" s="1031"/>
      <c r="DWF67" s="1031"/>
      <c r="DWG67" s="1031"/>
      <c r="DWH67" s="1031"/>
      <c r="DWI67" s="1031"/>
      <c r="DWJ67" s="1031"/>
      <c r="DWK67" s="1031"/>
      <c r="DWL67" s="1031"/>
      <c r="DWM67" s="1031"/>
      <c r="DWN67" s="1031"/>
      <c r="DWO67" s="1031"/>
      <c r="DWP67" s="1031"/>
      <c r="DWQ67" s="1031"/>
      <c r="DWR67" s="1031"/>
      <c r="DWS67" s="1031"/>
      <c r="DWT67" s="1031"/>
      <c r="DWU67" s="1031"/>
      <c r="DWV67" s="1031"/>
      <c r="DWW67" s="1031"/>
      <c r="DWX67" s="1031"/>
      <c r="DWY67" s="1031"/>
      <c r="DWZ67" s="1031"/>
      <c r="DXA67" s="1031"/>
      <c r="DXB67" s="1031"/>
      <c r="DXC67" s="1031"/>
      <c r="DXD67" s="1031"/>
      <c r="DXE67" s="1031"/>
      <c r="DXF67" s="1031"/>
      <c r="DXG67" s="1031"/>
      <c r="DXH67" s="1031"/>
      <c r="DXI67" s="1031"/>
      <c r="DXJ67" s="1031"/>
      <c r="DXK67" s="1031"/>
      <c r="DXL67" s="1031"/>
      <c r="DXM67" s="1031"/>
      <c r="DXN67" s="1031"/>
      <c r="DXO67" s="1031"/>
      <c r="DXP67" s="1031"/>
      <c r="DXQ67" s="1031"/>
      <c r="DXR67" s="1031"/>
      <c r="DXS67" s="1031"/>
      <c r="DXT67" s="1031"/>
      <c r="DXU67" s="1031"/>
      <c r="DXV67" s="1031"/>
      <c r="DXW67" s="1031"/>
      <c r="DXX67" s="1031"/>
      <c r="DXY67" s="1031"/>
      <c r="DXZ67" s="1031"/>
      <c r="DYA67" s="1031"/>
      <c r="DYB67" s="1031"/>
      <c r="DYC67" s="1031"/>
      <c r="DYD67" s="1031"/>
      <c r="DYE67" s="1031"/>
      <c r="DYF67" s="1031"/>
      <c r="DYG67" s="1031"/>
      <c r="DYH67" s="1031"/>
      <c r="DYI67" s="1031"/>
      <c r="DYJ67" s="1031"/>
      <c r="DYK67" s="1031"/>
      <c r="DYL67" s="1031"/>
      <c r="DYM67" s="1031"/>
      <c r="DYN67" s="1031"/>
      <c r="DYO67" s="1031"/>
      <c r="DYP67" s="1031"/>
      <c r="DYQ67" s="1031"/>
      <c r="DYR67" s="1031"/>
      <c r="DYS67" s="1031"/>
      <c r="DYT67" s="1031"/>
      <c r="DYU67" s="1031"/>
      <c r="DYV67" s="1031"/>
      <c r="DYW67" s="1031"/>
      <c r="DYX67" s="1031"/>
      <c r="DYY67" s="1031"/>
      <c r="DYZ67" s="1031"/>
      <c r="DZA67" s="1031"/>
      <c r="DZB67" s="1031"/>
      <c r="DZC67" s="1031"/>
      <c r="DZD67" s="1031"/>
      <c r="DZE67" s="1031"/>
      <c r="DZF67" s="1031"/>
      <c r="DZG67" s="1031"/>
      <c r="DZH67" s="1031"/>
      <c r="DZI67" s="1031"/>
      <c r="DZJ67" s="1031"/>
      <c r="DZK67" s="1031"/>
      <c r="DZL67" s="1031"/>
      <c r="DZM67" s="1031"/>
      <c r="DZN67" s="1031"/>
      <c r="DZO67" s="1031"/>
      <c r="DZP67" s="1031"/>
      <c r="DZQ67" s="1031"/>
      <c r="DZR67" s="1031"/>
      <c r="DZS67" s="1031"/>
      <c r="DZT67" s="1031"/>
      <c r="DZU67" s="1031"/>
      <c r="DZV67" s="1031"/>
      <c r="DZW67" s="1031"/>
      <c r="DZX67" s="1031"/>
      <c r="DZY67" s="1031"/>
      <c r="DZZ67" s="1031"/>
      <c r="EAA67" s="1031"/>
      <c r="EAB67" s="1031"/>
      <c r="EAC67" s="1031"/>
      <c r="EAD67" s="1031"/>
      <c r="EAE67" s="1031"/>
      <c r="EAF67" s="1031"/>
      <c r="EAG67" s="1031"/>
      <c r="EAH67" s="1031"/>
      <c r="EAI67" s="1031"/>
      <c r="EAJ67" s="1031"/>
      <c r="EAK67" s="1031"/>
      <c r="EAL67" s="1031"/>
      <c r="EAM67" s="1031"/>
      <c r="EAN67" s="1031"/>
      <c r="EAO67" s="1031"/>
      <c r="EAP67" s="1031"/>
      <c r="EAQ67" s="1031"/>
      <c r="EAR67" s="1031"/>
      <c r="EAS67" s="1031"/>
      <c r="EAT67" s="1031"/>
      <c r="EAU67" s="1031"/>
      <c r="EAV67" s="1031"/>
      <c r="EAW67" s="1031"/>
      <c r="EAX67" s="1031"/>
      <c r="EAY67" s="1031"/>
      <c r="EAZ67" s="1031"/>
      <c r="EBA67" s="1031"/>
      <c r="EBB67" s="1031"/>
      <c r="EBC67" s="1031"/>
      <c r="EBD67" s="1031"/>
      <c r="EBE67" s="1031"/>
      <c r="EBF67" s="1031"/>
      <c r="EBG67" s="1031"/>
      <c r="EBH67" s="1031"/>
      <c r="EBI67" s="1031"/>
      <c r="EBJ67" s="1031"/>
      <c r="EBK67" s="1031"/>
      <c r="EBL67" s="1031"/>
      <c r="EBM67" s="1031"/>
      <c r="EBN67" s="1031"/>
      <c r="EBO67" s="1031"/>
      <c r="EBP67" s="1031"/>
      <c r="EBQ67" s="1031"/>
      <c r="EBR67" s="1031"/>
      <c r="EBS67" s="1031"/>
      <c r="EBT67" s="1031"/>
      <c r="EBU67" s="1031"/>
      <c r="EBV67" s="1031"/>
      <c r="EBW67" s="1031"/>
      <c r="EBX67" s="1031"/>
      <c r="EBY67" s="1031"/>
      <c r="EBZ67" s="1031"/>
      <c r="ECA67" s="1031"/>
      <c r="ECB67" s="1031"/>
      <c r="ECC67" s="1031"/>
      <c r="ECD67" s="1031"/>
      <c r="ECE67" s="1031"/>
      <c r="ECF67" s="1031"/>
      <c r="ECG67" s="1031"/>
      <c r="ECH67" s="1031"/>
      <c r="ECI67" s="1031"/>
      <c r="ECJ67" s="1031"/>
      <c r="ECK67" s="1031"/>
      <c r="ECL67" s="1031"/>
      <c r="ECM67" s="1031"/>
      <c r="ECN67" s="1031"/>
      <c r="ECO67" s="1031"/>
      <c r="ECP67" s="1031"/>
      <c r="ECQ67" s="1031"/>
      <c r="ECR67" s="1031"/>
      <c r="ECS67" s="1031"/>
      <c r="ECT67" s="1031"/>
      <c r="ECU67" s="1031"/>
      <c r="ECV67" s="1031"/>
      <c r="ECW67" s="1031"/>
      <c r="ECX67" s="1031"/>
      <c r="ECY67" s="1031"/>
      <c r="ECZ67" s="1031"/>
      <c r="EDA67" s="1031"/>
      <c r="EDB67" s="1031"/>
      <c r="EDC67" s="1031"/>
      <c r="EDD67" s="1031"/>
      <c r="EDE67" s="1031"/>
      <c r="EDF67" s="1031"/>
      <c r="EDG67" s="1031"/>
      <c r="EDH67" s="1031"/>
      <c r="EDI67" s="1031"/>
      <c r="EDJ67" s="1031"/>
      <c r="EDK67" s="1031"/>
      <c r="EDL67" s="1031"/>
      <c r="EDM67" s="1031"/>
      <c r="EDN67" s="1031"/>
      <c r="EDO67" s="1031"/>
      <c r="EDP67" s="1031"/>
      <c r="EDQ67" s="1031"/>
      <c r="EDR67" s="1031"/>
      <c r="EDS67" s="1031"/>
      <c r="EDT67" s="1031"/>
      <c r="EDU67" s="1031"/>
      <c r="EDV67" s="1031"/>
      <c r="EDW67" s="1031"/>
      <c r="EDX67" s="1031"/>
      <c r="EDY67" s="1031"/>
      <c r="EDZ67" s="1031"/>
      <c r="EEA67" s="1031"/>
      <c r="EEB67" s="1031"/>
      <c r="EEC67" s="1031"/>
      <c r="EED67" s="1031"/>
      <c r="EEE67" s="1031"/>
      <c r="EEF67" s="1031"/>
      <c r="EEG67" s="1031"/>
      <c r="EEH67" s="1031"/>
      <c r="EEI67" s="1031"/>
      <c r="EEJ67" s="1031"/>
      <c r="EEK67" s="1031"/>
      <c r="EEL67" s="1031"/>
      <c r="EEM67" s="1031"/>
      <c r="EEN67" s="1031"/>
      <c r="EEO67" s="1031"/>
      <c r="EEP67" s="1031"/>
      <c r="EEQ67" s="1031"/>
      <c r="EER67" s="1031"/>
      <c r="EES67" s="1031"/>
      <c r="EET67" s="1031"/>
      <c r="EEU67" s="1031"/>
      <c r="EEV67" s="1031"/>
      <c r="EEW67" s="1031"/>
      <c r="EEX67" s="1031"/>
      <c r="EEY67" s="1031"/>
      <c r="EEZ67" s="1031"/>
      <c r="EFA67" s="1031"/>
      <c r="EFB67" s="1031"/>
      <c r="EFC67" s="1031"/>
      <c r="EFD67" s="1031"/>
      <c r="EFE67" s="1031"/>
      <c r="EFF67" s="1031"/>
      <c r="EFG67" s="1031"/>
      <c r="EFH67" s="1031"/>
      <c r="EFI67" s="1031"/>
      <c r="EFJ67" s="1031"/>
      <c r="EFK67" s="1031"/>
      <c r="EFL67" s="1031"/>
      <c r="EFM67" s="1031"/>
      <c r="EFN67" s="1031"/>
      <c r="EFO67" s="1031"/>
      <c r="EFP67" s="1031"/>
      <c r="EFQ67" s="1031"/>
      <c r="EFR67" s="1031"/>
      <c r="EFS67" s="1031"/>
      <c r="EFT67" s="1031"/>
      <c r="EFU67" s="1031"/>
      <c r="EFV67" s="1031"/>
      <c r="EFW67" s="1031"/>
      <c r="EFX67" s="1031"/>
      <c r="EFY67" s="1031"/>
      <c r="EFZ67" s="1031"/>
      <c r="EGA67" s="1031"/>
      <c r="EGB67" s="1031"/>
      <c r="EGC67" s="1031"/>
      <c r="EGD67" s="1031"/>
      <c r="EGE67" s="1031"/>
      <c r="EGF67" s="1031"/>
      <c r="EGG67" s="1031"/>
      <c r="EGH67" s="1031"/>
      <c r="EGI67" s="1031"/>
      <c r="EGJ67" s="1031"/>
      <c r="EGK67" s="1031"/>
      <c r="EGL67" s="1031"/>
      <c r="EGM67" s="1031"/>
      <c r="EGN67" s="1031"/>
      <c r="EGO67" s="1031"/>
      <c r="EGP67" s="1031"/>
      <c r="EGQ67" s="1031"/>
      <c r="EGR67" s="1031"/>
      <c r="EGS67" s="1031"/>
      <c r="EGT67" s="1031"/>
    </row>
    <row r="68" spans="1:3582" s="279" customFormat="1" ht="36" customHeight="1">
      <c r="A68" s="1296" t="s">
        <v>682</v>
      </c>
      <c r="B68" s="1296"/>
      <c r="C68" s="1296"/>
      <c r="D68" s="1296"/>
      <c r="E68" s="1296"/>
      <c r="F68" s="1296"/>
      <c r="G68" s="1296"/>
      <c r="H68" s="1034"/>
      <c r="I68" s="1034"/>
      <c r="J68" s="1034"/>
      <c r="K68" s="1034"/>
      <c r="L68" s="1034"/>
      <c r="M68" s="1034"/>
      <c r="N68" s="1034"/>
      <c r="O68" s="1034"/>
    </row>
    <row r="69" spans="1:3582" s="279" customFormat="1" ht="29.1" customHeight="1">
      <c r="A69" s="1296" t="s">
        <v>683</v>
      </c>
      <c r="B69" s="1296"/>
      <c r="C69" s="1296"/>
      <c r="D69" s="1296"/>
      <c r="E69" s="1296"/>
      <c r="F69" s="1296"/>
      <c r="G69" s="1296"/>
      <c r="H69" s="1296"/>
      <c r="I69" s="1296"/>
      <c r="J69" s="1296"/>
      <c r="K69" s="1296"/>
      <c r="L69" s="1296"/>
      <c r="M69" s="1296"/>
      <c r="N69" s="1296"/>
      <c r="O69" s="1296"/>
      <c r="P69" s="280"/>
    </row>
    <row r="70" spans="1:3582" ht="15" customHeight="1">
      <c r="A70" s="1297"/>
      <c r="B70" s="1297"/>
      <c r="C70" s="1297"/>
      <c r="D70" s="1297"/>
      <c r="E70" s="1297"/>
      <c r="F70" s="1297"/>
      <c r="G70" s="1297"/>
      <c r="H70" s="291"/>
      <c r="I70" s="291"/>
      <c r="J70" s="291"/>
      <c r="K70" s="1029"/>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291"/>
      <c r="AW70" s="291"/>
      <c r="AX70" s="291"/>
      <c r="AY70" s="291"/>
      <c r="AZ70" s="291"/>
      <c r="BA70" s="291"/>
      <c r="BB70" s="291"/>
      <c r="BC70" s="291"/>
      <c r="BD70" s="291"/>
      <c r="BE70" s="291"/>
      <c r="BF70" s="291"/>
      <c r="BG70" s="291"/>
      <c r="BH70" s="291"/>
      <c r="BI70" s="291"/>
      <c r="BJ70" s="291"/>
      <c r="BK70" s="291"/>
      <c r="BL70" s="291"/>
      <c r="BM70" s="291"/>
      <c r="BN70" s="291"/>
      <c r="BO70" s="291"/>
      <c r="BP70" s="291"/>
      <c r="BQ70" s="291"/>
      <c r="BR70" s="291"/>
      <c r="BS70" s="291"/>
      <c r="BT70" s="291"/>
      <c r="BU70" s="291"/>
      <c r="BV70" s="291"/>
      <c r="BW70" s="291"/>
      <c r="BX70" s="291"/>
      <c r="BY70" s="291"/>
      <c r="BZ70" s="291"/>
      <c r="CA70" s="291"/>
      <c r="CB70" s="291"/>
      <c r="CC70" s="291"/>
      <c r="CD70" s="291"/>
      <c r="CE70" s="291"/>
      <c r="CF70" s="291"/>
      <c r="CG70" s="291"/>
      <c r="CH70" s="291"/>
      <c r="CI70" s="291"/>
      <c r="CJ70" s="291"/>
      <c r="CK70" s="291"/>
      <c r="CL70" s="291"/>
      <c r="CM70" s="291"/>
      <c r="CN70" s="291"/>
      <c r="CO70" s="291"/>
      <c r="CP70" s="291"/>
      <c r="CQ70" s="291"/>
      <c r="CR70" s="291"/>
      <c r="CS70" s="291"/>
      <c r="CT70" s="291"/>
      <c r="CU70" s="291"/>
      <c r="CV70" s="291"/>
      <c r="CW70" s="291"/>
      <c r="CX70" s="291"/>
      <c r="CY70" s="291"/>
      <c r="CZ70" s="291"/>
      <c r="DA70" s="291"/>
      <c r="DB70" s="291"/>
      <c r="DC70" s="291"/>
      <c r="DD70" s="291"/>
      <c r="DE70" s="291"/>
      <c r="DF70" s="291"/>
      <c r="DG70" s="291"/>
      <c r="DH70" s="291"/>
      <c r="DI70" s="291"/>
      <c r="DJ70" s="291"/>
      <c r="DK70" s="291"/>
      <c r="DL70" s="291"/>
      <c r="DM70" s="291"/>
      <c r="DN70" s="291"/>
      <c r="DO70" s="291"/>
      <c r="DP70" s="291"/>
      <c r="DQ70" s="291"/>
      <c r="DR70" s="291"/>
      <c r="DS70" s="291"/>
      <c r="DT70" s="291"/>
      <c r="DU70" s="291"/>
      <c r="DV70" s="291"/>
      <c r="DW70" s="291"/>
      <c r="DX70" s="291"/>
      <c r="DY70" s="291"/>
      <c r="DZ70" s="291"/>
      <c r="EA70" s="291"/>
      <c r="EB70" s="291"/>
      <c r="EC70" s="291"/>
      <c r="ED70" s="291"/>
      <c r="EE70" s="291"/>
      <c r="EF70" s="291"/>
      <c r="EG70" s="291"/>
      <c r="EH70" s="291"/>
      <c r="EI70" s="291"/>
      <c r="EJ70" s="291"/>
      <c r="EK70" s="291"/>
      <c r="EL70" s="291"/>
      <c r="EM70" s="291"/>
      <c r="EN70" s="291"/>
      <c r="EO70" s="291"/>
      <c r="EP70" s="291"/>
      <c r="EQ70" s="291"/>
      <c r="ER70" s="291"/>
      <c r="ES70" s="291"/>
      <c r="ET70" s="291"/>
      <c r="EU70" s="291"/>
      <c r="EV70" s="291"/>
      <c r="EW70" s="291"/>
      <c r="EX70" s="291"/>
      <c r="EY70" s="291"/>
      <c r="EZ70" s="291"/>
      <c r="FA70" s="291"/>
      <c r="FB70" s="291"/>
      <c r="FC70" s="291"/>
      <c r="FD70" s="291"/>
      <c r="FE70" s="291"/>
      <c r="FF70" s="291"/>
      <c r="FG70" s="291"/>
      <c r="FH70" s="291"/>
      <c r="FI70" s="291"/>
      <c r="FJ70" s="291"/>
      <c r="FK70" s="291"/>
      <c r="FL70" s="291"/>
      <c r="FM70" s="291"/>
      <c r="FN70" s="291"/>
      <c r="FO70" s="291"/>
      <c r="FP70" s="291"/>
      <c r="FQ70" s="291"/>
      <c r="FR70" s="291"/>
      <c r="FS70" s="291"/>
      <c r="FT70" s="291"/>
      <c r="FU70" s="291"/>
      <c r="FV70" s="291"/>
      <c r="FW70" s="291"/>
      <c r="FX70" s="291"/>
      <c r="FY70" s="291"/>
      <c r="FZ70" s="291"/>
      <c r="GA70" s="291"/>
      <c r="GB70" s="291"/>
      <c r="GC70" s="291"/>
      <c r="GD70" s="291"/>
      <c r="GE70" s="291"/>
      <c r="GF70" s="291"/>
      <c r="GG70" s="291"/>
      <c r="GH70" s="291"/>
      <c r="GI70" s="291"/>
      <c r="GJ70" s="291"/>
      <c r="GK70" s="291"/>
      <c r="GL70" s="291"/>
      <c r="GM70" s="291"/>
      <c r="GN70" s="291"/>
      <c r="GO70" s="291"/>
      <c r="GP70" s="291"/>
      <c r="GQ70" s="291"/>
      <c r="GR70" s="291"/>
      <c r="GS70" s="291"/>
      <c r="GT70" s="291"/>
      <c r="GU70" s="291"/>
      <c r="GV70" s="291"/>
      <c r="GW70" s="291"/>
      <c r="GX70" s="291"/>
      <c r="GY70" s="291"/>
      <c r="GZ70" s="291"/>
      <c r="HA70" s="291"/>
      <c r="HB70" s="291"/>
      <c r="HC70" s="291"/>
      <c r="HD70" s="291"/>
      <c r="HE70" s="291"/>
      <c r="HF70" s="291"/>
      <c r="HG70" s="291"/>
      <c r="HH70" s="291"/>
      <c r="HI70" s="291"/>
      <c r="HJ70" s="291"/>
      <c r="HK70" s="291"/>
      <c r="HL70" s="291"/>
      <c r="HM70" s="291"/>
      <c r="HN70" s="291"/>
      <c r="HO70" s="291"/>
      <c r="HP70" s="291"/>
      <c r="HQ70" s="291"/>
      <c r="HR70" s="291"/>
      <c r="HS70" s="291"/>
      <c r="HT70" s="291"/>
      <c r="HU70" s="291"/>
      <c r="HV70" s="291"/>
      <c r="HW70" s="291"/>
      <c r="HX70" s="291"/>
      <c r="HY70" s="291"/>
      <c r="HZ70" s="291"/>
      <c r="IA70" s="291"/>
      <c r="IB70" s="291"/>
      <c r="IC70" s="291"/>
      <c r="ID70" s="291"/>
      <c r="IE70" s="291"/>
      <c r="IF70" s="291"/>
      <c r="IG70" s="291"/>
      <c r="IH70" s="291"/>
      <c r="II70" s="291"/>
      <c r="IJ70" s="291"/>
      <c r="IK70" s="291"/>
      <c r="IL70" s="291"/>
      <c r="IM70" s="291"/>
      <c r="IN70" s="291"/>
      <c r="IO70" s="291"/>
      <c r="IP70" s="291"/>
      <c r="IQ70" s="291"/>
      <c r="IR70" s="291"/>
      <c r="IS70" s="291"/>
      <c r="IT70" s="291"/>
      <c r="IU70" s="291"/>
      <c r="IV70" s="291"/>
      <c r="IW70" s="291"/>
      <c r="IX70" s="291"/>
      <c r="IY70" s="291"/>
      <c r="IZ70" s="291"/>
      <c r="JA70" s="291"/>
      <c r="JB70" s="291"/>
      <c r="JC70" s="291"/>
      <c r="JD70" s="291"/>
      <c r="JE70" s="291"/>
      <c r="JF70" s="291"/>
      <c r="JG70" s="291"/>
      <c r="JH70" s="291"/>
      <c r="JI70" s="291"/>
      <c r="JJ70" s="291"/>
      <c r="JK70" s="291"/>
      <c r="JL70" s="291"/>
      <c r="JM70" s="291"/>
      <c r="JN70" s="291"/>
      <c r="JO70" s="291"/>
      <c r="JP70" s="291"/>
      <c r="JQ70" s="291"/>
      <c r="JR70" s="291"/>
      <c r="JS70" s="291"/>
      <c r="JT70" s="291"/>
      <c r="JU70" s="291"/>
      <c r="JV70" s="291"/>
      <c r="JW70" s="291"/>
      <c r="JX70" s="291"/>
      <c r="JY70" s="291"/>
      <c r="JZ70" s="291"/>
      <c r="KA70" s="291"/>
      <c r="KB70" s="291"/>
      <c r="KC70" s="291"/>
      <c r="KD70" s="291"/>
      <c r="KE70" s="291"/>
      <c r="KF70" s="291"/>
      <c r="KG70" s="291"/>
      <c r="KH70" s="291"/>
      <c r="KI70" s="291"/>
      <c r="KJ70" s="291"/>
      <c r="KK70" s="291"/>
      <c r="KL70" s="291"/>
      <c r="KM70" s="291"/>
      <c r="KN70" s="291"/>
      <c r="KO70" s="291"/>
      <c r="KP70" s="291"/>
      <c r="KQ70" s="291"/>
      <c r="KR70" s="291"/>
      <c r="KS70" s="291"/>
      <c r="KT70" s="291"/>
      <c r="KU70" s="291"/>
      <c r="KV70" s="291"/>
      <c r="KW70" s="291"/>
      <c r="KX70" s="291"/>
      <c r="KY70" s="291"/>
      <c r="KZ70" s="291"/>
      <c r="LA70" s="291"/>
      <c r="LB70" s="291"/>
      <c r="LC70" s="291"/>
      <c r="LD70" s="291"/>
      <c r="LE70" s="291"/>
      <c r="LF70" s="291"/>
      <c r="LG70" s="291"/>
      <c r="LH70" s="291"/>
      <c r="LI70" s="291"/>
      <c r="LJ70" s="291"/>
      <c r="LK70" s="291"/>
      <c r="LL70" s="291"/>
      <c r="LM70" s="291"/>
      <c r="LN70" s="291"/>
      <c r="LO70" s="291"/>
      <c r="LP70" s="291"/>
      <c r="LQ70" s="291"/>
      <c r="LR70" s="291"/>
      <c r="LS70" s="291"/>
      <c r="LT70" s="291"/>
      <c r="LU70" s="291"/>
      <c r="LV70" s="291"/>
      <c r="LW70" s="291"/>
      <c r="LX70" s="291"/>
      <c r="LY70" s="291"/>
      <c r="LZ70" s="291"/>
      <c r="MA70" s="291"/>
      <c r="MB70" s="291"/>
      <c r="MC70" s="291"/>
      <c r="MD70" s="291"/>
      <c r="ME70" s="291"/>
      <c r="MF70" s="291"/>
      <c r="MG70" s="291"/>
      <c r="MH70" s="291"/>
      <c r="MI70" s="291"/>
      <c r="MJ70" s="291"/>
      <c r="MK70" s="291"/>
      <c r="ML70" s="291"/>
      <c r="MM70" s="291"/>
      <c r="MN70" s="291"/>
      <c r="MO70" s="291"/>
      <c r="MP70" s="291"/>
      <c r="MQ70" s="291"/>
      <c r="MR70" s="291"/>
      <c r="MS70" s="291"/>
      <c r="MT70" s="291"/>
      <c r="MU70" s="291"/>
      <c r="MV70" s="291"/>
      <c r="MW70" s="291"/>
      <c r="MX70" s="291"/>
      <c r="MY70" s="291"/>
      <c r="MZ70" s="291"/>
      <c r="NA70" s="291"/>
      <c r="NB70" s="291"/>
      <c r="NC70" s="291"/>
      <c r="ND70" s="291"/>
      <c r="NE70" s="291"/>
      <c r="NF70" s="291"/>
      <c r="NG70" s="291"/>
      <c r="NH70" s="291"/>
      <c r="NI70" s="291"/>
      <c r="NJ70" s="291"/>
      <c r="NK70" s="291"/>
      <c r="NL70" s="291"/>
      <c r="NM70" s="291"/>
      <c r="NN70" s="291"/>
      <c r="NO70" s="291"/>
      <c r="NP70" s="291"/>
      <c r="NQ70" s="291"/>
      <c r="NR70" s="291"/>
      <c r="NS70" s="291"/>
      <c r="NT70" s="291"/>
      <c r="NU70" s="291"/>
      <c r="NV70" s="291"/>
      <c r="NW70" s="291"/>
      <c r="NX70" s="291"/>
      <c r="NY70" s="291"/>
      <c r="NZ70" s="291"/>
      <c r="OA70" s="291"/>
      <c r="OB70" s="291"/>
      <c r="OC70" s="291"/>
      <c r="OD70" s="291"/>
      <c r="OE70" s="291"/>
      <c r="OF70" s="291"/>
      <c r="OG70" s="291"/>
      <c r="OH70" s="291"/>
      <c r="OI70" s="291"/>
      <c r="OJ70" s="291"/>
      <c r="OK70" s="291"/>
      <c r="OL70" s="291"/>
      <c r="OM70" s="291"/>
      <c r="ON70" s="291"/>
      <c r="OO70" s="291"/>
      <c r="OP70" s="291"/>
      <c r="OQ70" s="291"/>
      <c r="OR70" s="291"/>
      <c r="OS70" s="291"/>
      <c r="OT70" s="291"/>
      <c r="OU70" s="291"/>
      <c r="OV70" s="291"/>
      <c r="OW70" s="291"/>
      <c r="OX70" s="291"/>
      <c r="OY70" s="291"/>
      <c r="OZ70" s="291"/>
      <c r="PA70" s="291"/>
      <c r="PB70" s="291"/>
      <c r="PC70" s="291"/>
      <c r="PD70" s="291"/>
      <c r="PE70" s="291"/>
      <c r="PF70" s="291"/>
      <c r="PG70" s="291"/>
      <c r="PH70" s="291"/>
      <c r="PI70" s="291"/>
      <c r="PJ70" s="291"/>
      <c r="PK70" s="291"/>
      <c r="PL70" s="291"/>
      <c r="PM70" s="291"/>
      <c r="PN70" s="291"/>
      <c r="PO70" s="291"/>
      <c r="PP70" s="291"/>
      <c r="PQ70" s="291"/>
      <c r="PR70" s="291"/>
      <c r="PS70" s="291"/>
      <c r="PT70" s="291"/>
      <c r="PU70" s="291"/>
      <c r="PV70" s="291"/>
      <c r="PW70" s="291"/>
      <c r="PX70" s="291"/>
      <c r="PY70" s="291"/>
      <c r="PZ70" s="291"/>
      <c r="QA70" s="291"/>
      <c r="QB70" s="291"/>
      <c r="QC70" s="291"/>
      <c r="QD70" s="291"/>
      <c r="QE70" s="291"/>
      <c r="QF70" s="291"/>
      <c r="QG70" s="291"/>
      <c r="QH70" s="291"/>
      <c r="QI70" s="291"/>
      <c r="QJ70" s="291"/>
      <c r="QK70" s="291"/>
      <c r="QL70" s="291"/>
      <c r="QM70" s="291"/>
      <c r="QN70" s="291"/>
      <c r="QO70" s="291"/>
      <c r="QP70" s="291"/>
      <c r="QQ70" s="291"/>
      <c r="QR70" s="291"/>
      <c r="QS70" s="291"/>
      <c r="QT70" s="291"/>
      <c r="QU70" s="291"/>
      <c r="QV70" s="291"/>
      <c r="QW70" s="291"/>
      <c r="QX70" s="291"/>
      <c r="QY70" s="291"/>
      <c r="QZ70" s="291"/>
      <c r="RA70" s="291"/>
      <c r="RB70" s="291"/>
      <c r="RC70" s="291"/>
      <c r="RD70" s="291"/>
      <c r="RE70" s="291"/>
      <c r="RF70" s="291"/>
      <c r="RG70" s="291"/>
      <c r="RH70" s="291"/>
      <c r="RI70" s="291"/>
      <c r="RJ70" s="291"/>
      <c r="RK70" s="291"/>
      <c r="RL70" s="291"/>
      <c r="RM70" s="291"/>
      <c r="RN70" s="291"/>
      <c r="RO70" s="291"/>
      <c r="RP70" s="291"/>
      <c r="RQ70" s="291"/>
      <c r="RR70" s="291"/>
      <c r="RS70" s="291"/>
      <c r="RT70" s="291"/>
      <c r="RU70" s="291"/>
      <c r="RV70" s="291"/>
      <c r="RW70" s="291"/>
      <c r="RX70" s="291"/>
      <c r="RY70" s="291"/>
      <c r="RZ70" s="291"/>
      <c r="SA70" s="291"/>
      <c r="SB70" s="291"/>
      <c r="SC70" s="291"/>
      <c r="SD70" s="291"/>
      <c r="SE70" s="291"/>
      <c r="SF70" s="291"/>
      <c r="SG70" s="291"/>
      <c r="SH70" s="291"/>
      <c r="SI70" s="291"/>
      <c r="SJ70" s="291"/>
      <c r="SK70" s="291"/>
      <c r="SL70" s="291"/>
      <c r="SM70" s="291"/>
      <c r="SN70" s="291"/>
      <c r="SO70" s="291"/>
      <c r="SP70" s="291"/>
      <c r="SQ70" s="291"/>
      <c r="SR70" s="291"/>
      <c r="SS70" s="291"/>
      <c r="ST70" s="291"/>
      <c r="SU70" s="291"/>
      <c r="SV70" s="291"/>
      <c r="SW70" s="291"/>
      <c r="SX70" s="291"/>
      <c r="SY70" s="291"/>
      <c r="SZ70" s="291"/>
      <c r="TA70" s="291"/>
      <c r="TB70" s="291"/>
      <c r="TC70" s="291"/>
      <c r="TD70" s="291"/>
      <c r="TE70" s="291"/>
      <c r="TF70" s="291"/>
      <c r="TG70" s="291"/>
      <c r="TH70" s="291"/>
      <c r="TI70" s="291"/>
      <c r="TJ70" s="291"/>
      <c r="TK70" s="291"/>
      <c r="TL70" s="291"/>
      <c r="TM70" s="291"/>
      <c r="TN70" s="291"/>
      <c r="TO70" s="291"/>
      <c r="TP70" s="291"/>
      <c r="TQ70" s="291"/>
      <c r="TR70" s="291"/>
      <c r="TS70" s="291"/>
      <c r="TT70" s="291"/>
      <c r="TU70" s="291"/>
      <c r="TV70" s="291"/>
      <c r="TW70" s="291"/>
      <c r="TX70" s="291"/>
      <c r="TY70" s="291"/>
      <c r="TZ70" s="291"/>
      <c r="UA70" s="291"/>
      <c r="UB70" s="291"/>
      <c r="UC70" s="291"/>
      <c r="UD70" s="291"/>
      <c r="UE70" s="291"/>
      <c r="UF70" s="291"/>
      <c r="UG70" s="291"/>
      <c r="UH70" s="291"/>
      <c r="UI70" s="291"/>
      <c r="UJ70" s="291"/>
      <c r="UK70" s="291"/>
      <c r="UL70" s="291"/>
      <c r="UM70" s="291"/>
      <c r="UN70" s="291"/>
      <c r="UO70" s="291"/>
      <c r="UP70" s="291"/>
      <c r="UQ70" s="291"/>
      <c r="UR70" s="291"/>
      <c r="US70" s="291"/>
      <c r="UT70" s="291"/>
      <c r="UU70" s="291"/>
      <c r="UV70" s="291"/>
      <c r="UW70" s="291"/>
      <c r="UX70" s="291"/>
      <c r="UY70" s="291"/>
      <c r="UZ70" s="291"/>
      <c r="VA70" s="291"/>
      <c r="VB70" s="291"/>
      <c r="VC70" s="291"/>
      <c r="VD70" s="291"/>
      <c r="VE70" s="291"/>
      <c r="VF70" s="291"/>
      <c r="VG70" s="291"/>
      <c r="VH70" s="291"/>
      <c r="VI70" s="291"/>
      <c r="VJ70" s="291"/>
      <c r="VK70" s="291"/>
      <c r="VL70" s="291"/>
      <c r="VM70" s="291"/>
      <c r="VN70" s="291"/>
      <c r="VO70" s="291"/>
      <c r="VP70" s="291"/>
      <c r="VQ70" s="291"/>
      <c r="VR70" s="291"/>
      <c r="VS70" s="291"/>
      <c r="VT70" s="291"/>
      <c r="VU70" s="291"/>
      <c r="VV70" s="291"/>
      <c r="VW70" s="291"/>
      <c r="VX70" s="291"/>
      <c r="VY70" s="291"/>
      <c r="VZ70" s="291"/>
      <c r="WA70" s="291"/>
      <c r="WB70" s="291"/>
      <c r="WC70" s="291"/>
      <c r="WD70" s="291"/>
      <c r="WE70" s="291"/>
      <c r="WF70" s="291"/>
      <c r="WG70" s="291"/>
      <c r="WH70" s="291"/>
      <c r="WI70" s="291"/>
      <c r="WJ70" s="291"/>
      <c r="WK70" s="291"/>
      <c r="WL70" s="291"/>
      <c r="WM70" s="291"/>
      <c r="WN70" s="291"/>
      <c r="WO70" s="291"/>
      <c r="WP70" s="291"/>
      <c r="WQ70" s="291"/>
      <c r="WR70" s="291"/>
      <c r="WS70" s="291"/>
      <c r="WT70" s="291"/>
      <c r="WU70" s="291"/>
      <c r="WV70" s="291"/>
      <c r="WW70" s="291"/>
      <c r="WX70" s="291"/>
      <c r="WY70" s="291"/>
      <c r="WZ70" s="291"/>
      <c r="XA70" s="291"/>
      <c r="XB70" s="291"/>
      <c r="XC70" s="291"/>
      <c r="XD70" s="291"/>
      <c r="XE70" s="291"/>
      <c r="XF70" s="291"/>
      <c r="XG70" s="291"/>
      <c r="XH70" s="291"/>
      <c r="XI70" s="291"/>
      <c r="XJ70" s="291"/>
      <c r="XK70" s="291"/>
      <c r="XL70" s="291"/>
      <c r="XM70" s="291"/>
      <c r="XN70" s="291"/>
      <c r="XO70" s="291"/>
      <c r="XP70" s="291"/>
      <c r="XQ70" s="291"/>
      <c r="XR70" s="291"/>
      <c r="XS70" s="291"/>
      <c r="XT70" s="291"/>
      <c r="XU70" s="291"/>
      <c r="XV70" s="291"/>
      <c r="XW70" s="291"/>
      <c r="XX70" s="291"/>
      <c r="XY70" s="291"/>
      <c r="XZ70" s="291"/>
      <c r="YA70" s="291"/>
      <c r="YB70" s="291"/>
      <c r="YC70" s="291"/>
      <c r="YD70" s="291"/>
      <c r="YE70" s="291"/>
      <c r="YF70" s="291"/>
      <c r="YG70" s="291"/>
      <c r="YH70" s="291"/>
      <c r="YI70" s="291"/>
      <c r="YJ70" s="291"/>
      <c r="YK70" s="291"/>
      <c r="YL70" s="291"/>
      <c r="YM70" s="291"/>
      <c r="YN70" s="291"/>
      <c r="YO70" s="291"/>
      <c r="YP70" s="291"/>
      <c r="YQ70" s="291"/>
      <c r="YR70" s="291"/>
      <c r="YS70" s="291"/>
      <c r="YT70" s="291"/>
      <c r="YU70" s="291"/>
      <c r="YV70" s="291"/>
      <c r="YW70" s="291"/>
      <c r="YX70" s="291"/>
      <c r="YY70" s="291"/>
      <c r="YZ70" s="291"/>
      <c r="ZA70" s="291"/>
      <c r="ZB70" s="291"/>
      <c r="ZC70" s="291"/>
      <c r="ZD70" s="291"/>
      <c r="ZE70" s="291"/>
      <c r="ZF70" s="291"/>
      <c r="ZG70" s="291"/>
      <c r="ZH70" s="291"/>
      <c r="ZI70" s="291"/>
      <c r="ZJ70" s="291"/>
      <c r="ZK70" s="291"/>
      <c r="ZL70" s="291"/>
      <c r="ZM70" s="291"/>
      <c r="ZN70" s="291"/>
      <c r="ZO70" s="291"/>
      <c r="ZP70" s="291"/>
      <c r="ZQ70" s="291"/>
      <c r="ZR70" s="291"/>
      <c r="ZS70" s="291"/>
      <c r="ZT70" s="291"/>
      <c r="ZU70" s="291"/>
      <c r="ZV70" s="291"/>
      <c r="ZW70" s="291"/>
      <c r="ZX70" s="291"/>
      <c r="ZY70" s="291"/>
      <c r="ZZ70" s="291"/>
      <c r="AAA70" s="291"/>
      <c r="AAB70" s="291"/>
      <c r="AAC70" s="291"/>
      <c r="AAD70" s="291"/>
      <c r="AAE70" s="291"/>
      <c r="AAF70" s="291"/>
      <c r="AAG70" s="291"/>
      <c r="AAH70" s="291"/>
      <c r="AAI70" s="291"/>
      <c r="AAJ70" s="291"/>
      <c r="AAK70" s="291"/>
      <c r="AAL70" s="291"/>
      <c r="AAM70" s="291"/>
      <c r="AAN70" s="291"/>
      <c r="AAO70" s="291"/>
      <c r="AAP70" s="291"/>
      <c r="AAQ70" s="291"/>
      <c r="AAR70" s="291"/>
      <c r="AAS70" s="291"/>
      <c r="AAT70" s="291"/>
      <c r="AAU70" s="291"/>
      <c r="AAV70" s="291"/>
      <c r="AAW70" s="291"/>
      <c r="AAX70" s="291"/>
      <c r="AAY70" s="291"/>
      <c r="AAZ70" s="291"/>
      <c r="ABA70" s="291"/>
      <c r="ABB70" s="291"/>
      <c r="ABC70" s="291"/>
      <c r="ABD70" s="291"/>
      <c r="ABE70" s="291"/>
      <c r="ABF70" s="291"/>
      <c r="ABG70" s="291"/>
      <c r="ABH70" s="291"/>
      <c r="ABI70" s="291"/>
      <c r="ABJ70" s="291"/>
      <c r="ABK70" s="291"/>
      <c r="ABL70" s="291"/>
      <c r="ABM70" s="291"/>
      <c r="ABN70" s="291"/>
      <c r="ABO70" s="291"/>
      <c r="ABP70" s="291"/>
      <c r="ABQ70" s="291"/>
      <c r="ABR70" s="291"/>
      <c r="ABS70" s="291"/>
      <c r="ABT70" s="291"/>
      <c r="ABU70" s="291"/>
      <c r="ABV70" s="291"/>
      <c r="ABW70" s="291"/>
      <c r="ABX70" s="291"/>
      <c r="ABY70" s="291"/>
      <c r="ABZ70" s="291"/>
      <c r="ACA70" s="291"/>
      <c r="ACB70" s="291"/>
      <c r="ACC70" s="291"/>
      <c r="ACD70" s="291"/>
      <c r="ACE70" s="291"/>
      <c r="ACF70" s="291"/>
      <c r="ACG70" s="291"/>
      <c r="ACH70" s="291"/>
      <c r="ACI70" s="291"/>
      <c r="ACJ70" s="291"/>
      <c r="ACK70" s="291"/>
      <c r="ACL70" s="291"/>
      <c r="ACM70" s="291"/>
      <c r="ACN70" s="291"/>
      <c r="ACO70" s="291"/>
      <c r="ACP70" s="291"/>
      <c r="ACQ70" s="291"/>
      <c r="ACR70" s="291"/>
      <c r="ACS70" s="291"/>
      <c r="ACT70" s="291"/>
      <c r="ACU70" s="291"/>
      <c r="ACV70" s="291"/>
      <c r="ACW70" s="291"/>
      <c r="ACX70" s="291"/>
      <c r="ACY70" s="291"/>
      <c r="ACZ70" s="291"/>
      <c r="ADA70" s="291"/>
      <c r="ADB70" s="291"/>
      <c r="ADC70" s="291"/>
      <c r="ADD70" s="291"/>
      <c r="ADE70" s="291"/>
      <c r="ADF70" s="291"/>
      <c r="ADG70" s="291"/>
      <c r="ADH70" s="291"/>
      <c r="ADI70" s="291"/>
      <c r="ADJ70" s="291"/>
      <c r="ADK70" s="291"/>
      <c r="ADL70" s="291"/>
      <c r="ADM70" s="291"/>
      <c r="ADN70" s="291"/>
      <c r="ADO70" s="291"/>
      <c r="ADP70" s="291"/>
      <c r="ADQ70" s="291"/>
      <c r="ADR70" s="291"/>
      <c r="ADS70" s="291"/>
      <c r="ADT70" s="291"/>
      <c r="ADU70" s="291"/>
      <c r="ADV70" s="291"/>
      <c r="ADW70" s="291"/>
      <c r="ADX70" s="291"/>
      <c r="ADY70" s="291"/>
      <c r="ADZ70" s="291"/>
      <c r="AEA70" s="291"/>
      <c r="AEB70" s="291"/>
      <c r="AEC70" s="291"/>
      <c r="AED70" s="291"/>
      <c r="AEE70" s="291"/>
      <c r="AEF70" s="291"/>
      <c r="AEG70" s="291"/>
      <c r="AEH70" s="291"/>
      <c r="AEI70" s="291"/>
      <c r="AEJ70" s="291"/>
      <c r="AEK70" s="291"/>
      <c r="AEL70" s="291"/>
      <c r="AEM70" s="291"/>
      <c r="AEN70" s="291"/>
      <c r="AEO70" s="291"/>
      <c r="AEP70" s="291"/>
      <c r="AEQ70" s="291"/>
      <c r="AER70" s="291"/>
      <c r="AES70" s="291"/>
      <c r="AET70" s="291"/>
      <c r="AEU70" s="291"/>
      <c r="AEV70" s="291"/>
      <c r="AEW70" s="291"/>
      <c r="AEX70" s="291"/>
      <c r="AEY70" s="291"/>
      <c r="AEZ70" s="291"/>
      <c r="AFA70" s="291"/>
      <c r="AFB70" s="291"/>
      <c r="AFC70" s="291"/>
      <c r="AFD70" s="291"/>
      <c r="AFE70" s="291"/>
      <c r="AFF70" s="291"/>
      <c r="AFG70" s="291"/>
      <c r="AFH70" s="291"/>
      <c r="AFI70" s="291"/>
      <c r="AFJ70" s="291"/>
      <c r="AFK70" s="291"/>
      <c r="AFL70" s="291"/>
      <c r="AFM70" s="291"/>
      <c r="AFN70" s="291"/>
      <c r="AFO70" s="291"/>
      <c r="AFP70" s="291"/>
      <c r="AFQ70" s="291"/>
      <c r="AFR70" s="291"/>
      <c r="AFS70" s="291"/>
      <c r="AFT70" s="291"/>
      <c r="AFU70" s="291"/>
      <c r="AFV70" s="291"/>
      <c r="AFW70" s="291"/>
      <c r="AFX70" s="291"/>
      <c r="AFY70" s="291"/>
      <c r="AFZ70" s="291"/>
      <c r="AGA70" s="291"/>
      <c r="AGB70" s="291"/>
      <c r="AGC70" s="291"/>
      <c r="AGD70" s="291"/>
      <c r="AGE70" s="291"/>
      <c r="AGF70" s="291"/>
      <c r="AGG70" s="291"/>
      <c r="AGH70" s="291"/>
      <c r="AGI70" s="291"/>
      <c r="AGJ70" s="291"/>
      <c r="AGK70" s="291"/>
      <c r="AGL70" s="291"/>
      <c r="AGM70" s="291"/>
      <c r="AGN70" s="291"/>
      <c r="AGO70" s="291"/>
      <c r="AGP70" s="291"/>
      <c r="AGQ70" s="291"/>
      <c r="AGR70" s="291"/>
      <c r="AGS70" s="291"/>
      <c r="AGT70" s="291"/>
      <c r="AGU70" s="291"/>
      <c r="AGV70" s="291"/>
      <c r="AGW70" s="291"/>
      <c r="AGX70" s="291"/>
      <c r="AGY70" s="291"/>
      <c r="AGZ70" s="291"/>
      <c r="AHA70" s="291"/>
      <c r="AHB70" s="291"/>
      <c r="AHC70" s="291"/>
      <c r="AHD70" s="291"/>
      <c r="AHE70" s="291"/>
      <c r="AHF70" s="291"/>
      <c r="AHG70" s="291"/>
      <c r="AHH70" s="291"/>
      <c r="AHI70" s="291"/>
      <c r="AHJ70" s="291"/>
      <c r="AHK70" s="291"/>
      <c r="AHL70" s="291"/>
      <c r="AHM70" s="291"/>
      <c r="AHN70" s="291"/>
      <c r="AHO70" s="291"/>
      <c r="AHP70" s="291"/>
      <c r="AHQ70" s="291"/>
      <c r="AHR70" s="291"/>
      <c r="AHS70" s="291"/>
      <c r="AHT70" s="291"/>
      <c r="AHU70" s="291"/>
      <c r="AHV70" s="291"/>
      <c r="AHW70" s="291"/>
      <c r="AHX70" s="291"/>
      <c r="AHY70" s="291"/>
      <c r="AHZ70" s="291"/>
      <c r="AIA70" s="291"/>
      <c r="AIB70" s="291"/>
      <c r="AIC70" s="291"/>
      <c r="AID70" s="291"/>
      <c r="AIE70" s="291"/>
      <c r="AIF70" s="291"/>
      <c r="AIG70" s="291"/>
      <c r="AIH70" s="291"/>
      <c r="AII70" s="291"/>
      <c r="AIJ70" s="291"/>
      <c r="AIK70" s="291"/>
      <c r="AIL70" s="291"/>
      <c r="AIM70" s="291"/>
      <c r="AIN70" s="291"/>
      <c r="AIO70" s="291"/>
      <c r="AIP70" s="291"/>
      <c r="AIQ70" s="291"/>
      <c r="AIR70" s="291"/>
      <c r="AIS70" s="291"/>
      <c r="AIT70" s="291"/>
      <c r="AIU70" s="291"/>
      <c r="AIV70" s="291"/>
      <c r="AIW70" s="291"/>
      <c r="AIX70" s="291"/>
      <c r="AIY70" s="291"/>
      <c r="AIZ70" s="291"/>
      <c r="AJA70" s="291"/>
      <c r="AJB70" s="291"/>
      <c r="AJC70" s="291"/>
      <c r="AJD70" s="291"/>
      <c r="AJE70" s="291"/>
      <c r="AJF70" s="291"/>
      <c r="AJG70" s="291"/>
      <c r="AJH70" s="291"/>
      <c r="AJI70" s="291"/>
      <c r="AJJ70" s="291"/>
      <c r="AJK70" s="291"/>
      <c r="AJL70" s="291"/>
      <c r="AJM70" s="291"/>
      <c r="AJN70" s="291"/>
      <c r="AJO70" s="291"/>
      <c r="AJP70" s="291"/>
      <c r="AJQ70" s="291"/>
      <c r="AJR70" s="291"/>
      <c r="AJS70" s="291"/>
      <c r="AJT70" s="291"/>
      <c r="AJU70" s="291"/>
      <c r="AJV70" s="291"/>
      <c r="AJW70" s="291"/>
      <c r="AJX70" s="291"/>
      <c r="AJY70" s="291"/>
      <c r="AJZ70" s="291"/>
      <c r="AKA70" s="291"/>
      <c r="AKB70" s="291"/>
      <c r="AKC70" s="291"/>
      <c r="AKD70" s="291"/>
      <c r="AKE70" s="291"/>
      <c r="AKF70" s="291"/>
      <c r="AKG70" s="291"/>
      <c r="AKH70" s="291"/>
      <c r="AKI70" s="291"/>
      <c r="AKJ70" s="291"/>
      <c r="AKK70" s="291"/>
      <c r="AKL70" s="291"/>
      <c r="AKM70" s="291"/>
      <c r="AKN70" s="291"/>
      <c r="AKO70" s="291"/>
      <c r="AKP70" s="291"/>
      <c r="AKQ70" s="291"/>
      <c r="AKR70" s="291"/>
      <c r="AKS70" s="291"/>
      <c r="AKT70" s="291"/>
      <c r="AKU70" s="291"/>
      <c r="AKV70" s="291"/>
      <c r="AKW70" s="291"/>
      <c r="AKX70" s="291"/>
      <c r="AKY70" s="291"/>
      <c r="AKZ70" s="291"/>
      <c r="ALA70" s="291"/>
      <c r="ALB70" s="291"/>
      <c r="ALC70" s="291"/>
      <c r="ALD70" s="291"/>
      <c r="ALE70" s="291"/>
      <c r="ALF70" s="291"/>
      <c r="ALG70" s="291"/>
      <c r="ALH70" s="291"/>
      <c r="ALI70" s="291"/>
      <c r="ALJ70" s="291"/>
      <c r="ALK70" s="291"/>
      <c r="ALL70" s="291"/>
      <c r="ALM70" s="291"/>
      <c r="ALN70" s="291"/>
      <c r="ALO70" s="291"/>
      <c r="ALP70" s="291"/>
      <c r="ALQ70" s="291"/>
      <c r="ALR70" s="291"/>
      <c r="ALS70" s="291"/>
      <c r="ALT70" s="291"/>
      <c r="ALU70" s="291"/>
      <c r="ALV70" s="291"/>
      <c r="ALW70" s="291"/>
      <c r="ALX70" s="291"/>
      <c r="ALY70" s="291"/>
      <c r="ALZ70" s="291"/>
      <c r="AMA70" s="291"/>
      <c r="AMB70" s="291"/>
      <c r="AMC70" s="291"/>
      <c r="AMD70" s="291"/>
      <c r="AME70" s="291"/>
      <c r="AMF70" s="291"/>
      <c r="AMG70" s="291"/>
      <c r="AMH70" s="291"/>
      <c r="AMI70" s="291"/>
      <c r="AMJ70" s="291"/>
      <c r="AMK70" s="291"/>
      <c r="AML70" s="291"/>
      <c r="AMM70" s="291"/>
      <c r="AMN70" s="291"/>
      <c r="AMO70" s="291"/>
      <c r="AMP70" s="291"/>
      <c r="AMQ70" s="291"/>
      <c r="AMR70" s="291"/>
      <c r="AMS70" s="291"/>
      <c r="AMT70" s="291"/>
      <c r="AMU70" s="291"/>
      <c r="AMV70" s="291"/>
      <c r="AMW70" s="291"/>
      <c r="AMX70" s="291"/>
      <c r="AMY70" s="291"/>
      <c r="AMZ70" s="291"/>
      <c r="ANA70" s="291"/>
      <c r="ANB70" s="291"/>
      <c r="ANC70" s="291"/>
      <c r="AND70" s="291"/>
      <c r="ANE70" s="291"/>
      <c r="ANF70" s="291"/>
      <c r="ANG70" s="291"/>
      <c r="ANH70" s="291"/>
      <c r="ANI70" s="291"/>
      <c r="ANJ70" s="291"/>
      <c r="ANK70" s="291"/>
      <c r="ANL70" s="291"/>
      <c r="ANM70" s="291"/>
      <c r="ANN70" s="291"/>
      <c r="ANO70" s="291"/>
      <c r="ANP70" s="291"/>
      <c r="ANQ70" s="291"/>
      <c r="ANR70" s="291"/>
      <c r="ANS70" s="291"/>
      <c r="ANT70" s="291"/>
      <c r="ANU70" s="291"/>
      <c r="ANV70" s="291"/>
      <c r="ANW70" s="291"/>
      <c r="ANX70" s="291"/>
      <c r="ANY70" s="291"/>
      <c r="ANZ70" s="291"/>
      <c r="AOA70" s="291"/>
      <c r="AOB70" s="291"/>
      <c r="AOC70" s="291"/>
      <c r="AOD70" s="291"/>
      <c r="AOE70" s="291"/>
      <c r="AOF70" s="291"/>
      <c r="AOG70" s="291"/>
      <c r="AOH70" s="291"/>
      <c r="AOI70" s="291"/>
      <c r="AOJ70" s="291"/>
      <c r="AOK70" s="291"/>
      <c r="AOL70" s="291"/>
      <c r="AOM70" s="291"/>
      <c r="AON70" s="291"/>
      <c r="AOO70" s="291"/>
      <c r="AOP70" s="291"/>
      <c r="AOQ70" s="291"/>
      <c r="AOR70" s="291"/>
      <c r="AOS70" s="291"/>
      <c r="AOT70" s="291"/>
      <c r="AOU70" s="291"/>
      <c r="AOV70" s="291"/>
      <c r="AOW70" s="291"/>
      <c r="AOX70" s="291"/>
      <c r="AOY70" s="291"/>
      <c r="AOZ70" s="291"/>
      <c r="APA70" s="291"/>
      <c r="APB70" s="291"/>
      <c r="APC70" s="291"/>
      <c r="APD70" s="291"/>
      <c r="APE70" s="291"/>
      <c r="APF70" s="291"/>
      <c r="APG70" s="291"/>
      <c r="APH70" s="291"/>
      <c r="API70" s="291"/>
      <c r="APJ70" s="291"/>
      <c r="APK70" s="291"/>
      <c r="APL70" s="291"/>
      <c r="APM70" s="291"/>
      <c r="APN70" s="291"/>
      <c r="APO70" s="291"/>
      <c r="APP70" s="291"/>
      <c r="APQ70" s="291"/>
      <c r="APR70" s="291"/>
      <c r="APS70" s="291"/>
      <c r="APT70" s="291"/>
      <c r="APU70" s="291"/>
      <c r="APV70" s="291"/>
      <c r="APW70" s="291"/>
      <c r="APX70" s="291"/>
      <c r="APY70" s="291"/>
      <c r="APZ70" s="291"/>
      <c r="AQA70" s="291"/>
      <c r="AQB70" s="291"/>
      <c r="AQC70" s="291"/>
      <c r="AQD70" s="291"/>
      <c r="AQE70" s="291"/>
      <c r="AQF70" s="291"/>
      <c r="AQG70" s="291"/>
      <c r="AQH70" s="291"/>
      <c r="AQI70" s="291"/>
      <c r="AQJ70" s="291"/>
      <c r="AQK70" s="291"/>
      <c r="AQL70" s="291"/>
      <c r="AQM70" s="291"/>
      <c r="AQN70" s="291"/>
      <c r="AQO70" s="291"/>
      <c r="AQP70" s="291"/>
      <c r="AQQ70" s="291"/>
      <c r="AQR70" s="291"/>
      <c r="AQS70" s="291"/>
      <c r="AQT70" s="291"/>
      <c r="AQU70" s="291"/>
      <c r="AQV70" s="291"/>
      <c r="AQW70" s="291"/>
      <c r="AQX70" s="291"/>
      <c r="AQY70" s="291"/>
      <c r="AQZ70" s="291"/>
      <c r="ARA70" s="291"/>
      <c r="ARB70" s="291"/>
      <c r="ARC70" s="291"/>
      <c r="ARD70" s="291"/>
      <c r="ARE70" s="291"/>
      <c r="ARF70" s="291"/>
      <c r="ARG70" s="291"/>
      <c r="ARH70" s="291"/>
      <c r="ARI70" s="291"/>
      <c r="ARJ70" s="291"/>
      <c r="ARK70" s="291"/>
      <c r="ARL70" s="291"/>
      <c r="ARM70" s="291"/>
      <c r="ARN70" s="291"/>
      <c r="ARO70" s="291"/>
      <c r="ARP70" s="291"/>
      <c r="ARQ70" s="291"/>
      <c r="ARR70" s="291"/>
      <c r="ARS70" s="291"/>
      <c r="ART70" s="291"/>
      <c r="ARU70" s="291"/>
      <c r="ARV70" s="291"/>
      <c r="ARW70" s="291"/>
      <c r="ARX70" s="291"/>
      <c r="ARY70" s="291"/>
      <c r="ARZ70" s="291"/>
      <c r="ASA70" s="291"/>
      <c r="ASB70" s="291"/>
      <c r="ASC70" s="291"/>
      <c r="ASD70" s="291"/>
      <c r="ASE70" s="291"/>
      <c r="ASF70" s="291"/>
      <c r="ASG70" s="291"/>
      <c r="ASH70" s="291"/>
      <c r="ASI70" s="291"/>
      <c r="ASJ70" s="291"/>
      <c r="ASK70" s="291"/>
      <c r="ASL70" s="291"/>
      <c r="ASM70" s="291"/>
      <c r="ASN70" s="291"/>
      <c r="ASO70" s="291"/>
      <c r="ASP70" s="291"/>
      <c r="ASQ70" s="291"/>
      <c r="ASR70" s="291"/>
      <c r="ASS70" s="291"/>
      <c r="AST70" s="291"/>
      <c r="ASU70" s="291"/>
      <c r="ASV70" s="291"/>
      <c r="ASW70" s="291"/>
      <c r="ASX70" s="291"/>
      <c r="ASY70" s="291"/>
      <c r="ASZ70" s="291"/>
      <c r="ATA70" s="291"/>
      <c r="ATB70" s="291"/>
      <c r="ATC70" s="291"/>
      <c r="ATD70" s="291"/>
      <c r="ATE70" s="291"/>
      <c r="ATF70" s="291"/>
      <c r="ATG70" s="291"/>
      <c r="ATH70" s="291"/>
      <c r="ATI70" s="291"/>
      <c r="ATJ70" s="291"/>
      <c r="ATK70" s="291"/>
      <c r="ATL70" s="291"/>
      <c r="ATM70" s="291"/>
      <c r="ATN70" s="291"/>
      <c r="ATO70" s="291"/>
      <c r="ATP70" s="291"/>
      <c r="ATQ70" s="291"/>
      <c r="ATR70" s="291"/>
      <c r="ATS70" s="291"/>
      <c r="ATT70" s="291"/>
      <c r="ATU70" s="291"/>
      <c r="ATV70" s="291"/>
      <c r="ATW70" s="291"/>
      <c r="ATX70" s="291"/>
      <c r="ATY70" s="291"/>
      <c r="ATZ70" s="291"/>
      <c r="AUA70" s="291"/>
      <c r="AUB70" s="291"/>
      <c r="AUC70" s="291"/>
      <c r="AUD70" s="291"/>
      <c r="AUE70" s="291"/>
      <c r="AUF70" s="291"/>
      <c r="AUG70" s="291"/>
      <c r="AUH70" s="291"/>
      <c r="AUI70" s="291"/>
      <c r="AUJ70" s="291"/>
      <c r="AUK70" s="291"/>
      <c r="AUL70" s="291"/>
      <c r="AUM70" s="291"/>
      <c r="AUN70" s="291"/>
      <c r="AUO70" s="291"/>
      <c r="AUP70" s="291"/>
      <c r="AUQ70" s="291"/>
      <c r="AUR70" s="291"/>
      <c r="AUS70" s="291"/>
      <c r="AUT70" s="291"/>
      <c r="AUU70" s="291"/>
      <c r="AUV70" s="291"/>
      <c r="AUW70" s="291"/>
      <c r="AUX70" s="291"/>
      <c r="AUY70" s="291"/>
      <c r="AUZ70" s="291"/>
      <c r="AVA70" s="291"/>
      <c r="AVB70" s="291"/>
      <c r="AVC70" s="291"/>
      <c r="AVD70" s="291"/>
      <c r="AVE70" s="291"/>
      <c r="AVF70" s="291"/>
      <c r="AVG70" s="291"/>
      <c r="AVH70" s="291"/>
      <c r="AVI70" s="291"/>
      <c r="AVJ70" s="291"/>
      <c r="AVK70" s="291"/>
      <c r="AVL70" s="291"/>
      <c r="AVM70" s="291"/>
      <c r="AVN70" s="291"/>
      <c r="AVO70" s="291"/>
      <c r="AVP70" s="291"/>
      <c r="AVQ70" s="291"/>
      <c r="AVR70" s="291"/>
      <c r="AVS70" s="291"/>
      <c r="AVT70" s="291"/>
      <c r="AVU70" s="291"/>
      <c r="AVV70" s="291"/>
      <c r="AVW70" s="291"/>
      <c r="AVX70" s="291"/>
      <c r="AVY70" s="291"/>
      <c r="AVZ70" s="291"/>
      <c r="AWA70" s="291"/>
      <c r="AWB70" s="291"/>
      <c r="AWC70" s="291"/>
      <c r="AWD70" s="291"/>
      <c r="AWE70" s="291"/>
      <c r="AWF70" s="291"/>
      <c r="AWG70" s="291"/>
      <c r="AWH70" s="291"/>
      <c r="AWI70" s="291"/>
      <c r="AWJ70" s="291"/>
      <c r="AWK70" s="291"/>
      <c r="AWL70" s="291"/>
      <c r="AWM70" s="291"/>
      <c r="AWN70" s="291"/>
      <c r="AWO70" s="291"/>
      <c r="AWP70" s="291"/>
      <c r="AWQ70" s="291"/>
      <c r="AWR70" s="291"/>
      <c r="AWS70" s="291"/>
      <c r="AWT70" s="291"/>
      <c r="AWU70" s="291"/>
      <c r="AWV70" s="291"/>
      <c r="AWW70" s="291"/>
      <c r="AWX70" s="291"/>
      <c r="AWY70" s="291"/>
      <c r="AWZ70" s="291"/>
      <c r="AXA70" s="291"/>
      <c r="AXB70" s="291"/>
      <c r="AXC70" s="291"/>
      <c r="AXD70" s="291"/>
      <c r="AXE70" s="291"/>
      <c r="AXF70" s="291"/>
      <c r="AXG70" s="291"/>
      <c r="AXH70" s="291"/>
      <c r="AXI70" s="291"/>
      <c r="AXJ70" s="291"/>
      <c r="AXK70" s="291"/>
      <c r="AXL70" s="291"/>
      <c r="AXM70" s="291"/>
      <c r="AXN70" s="291"/>
      <c r="AXO70" s="291"/>
      <c r="AXP70" s="291"/>
      <c r="AXQ70" s="291"/>
      <c r="AXR70" s="291"/>
      <c r="AXS70" s="291"/>
      <c r="AXT70" s="291"/>
      <c r="AXU70" s="291"/>
      <c r="AXV70" s="291"/>
      <c r="AXW70" s="291"/>
      <c r="AXX70" s="291"/>
      <c r="AXY70" s="291"/>
      <c r="AXZ70" s="291"/>
      <c r="AYA70" s="291"/>
      <c r="AYB70" s="291"/>
      <c r="AYC70" s="291"/>
      <c r="AYD70" s="291"/>
      <c r="AYE70" s="291"/>
      <c r="AYF70" s="291"/>
      <c r="AYG70" s="291"/>
      <c r="AYH70" s="291"/>
      <c r="AYI70" s="291"/>
      <c r="AYJ70" s="291"/>
      <c r="AYK70" s="291"/>
      <c r="AYL70" s="291"/>
      <c r="AYM70" s="291"/>
      <c r="AYN70" s="291"/>
      <c r="AYO70" s="291"/>
      <c r="AYP70" s="291"/>
      <c r="AYQ70" s="291"/>
      <c r="AYR70" s="291"/>
      <c r="AYS70" s="291"/>
      <c r="AYT70" s="291"/>
      <c r="AYU70" s="291"/>
      <c r="AYV70" s="291"/>
      <c r="AYW70" s="291"/>
      <c r="AYX70" s="291"/>
      <c r="AYY70" s="291"/>
      <c r="AYZ70" s="291"/>
      <c r="AZA70" s="291"/>
      <c r="AZB70" s="291"/>
      <c r="AZC70" s="291"/>
      <c r="AZD70" s="291"/>
      <c r="AZE70" s="291"/>
      <c r="AZF70" s="291"/>
      <c r="AZG70" s="291"/>
      <c r="AZH70" s="291"/>
      <c r="AZI70" s="291"/>
      <c r="AZJ70" s="291"/>
      <c r="AZK70" s="291"/>
      <c r="AZL70" s="291"/>
      <c r="AZM70" s="291"/>
      <c r="AZN70" s="291"/>
      <c r="AZO70" s="291"/>
      <c r="AZP70" s="291"/>
      <c r="AZQ70" s="291"/>
      <c r="AZR70" s="291"/>
      <c r="AZS70" s="291"/>
      <c r="AZT70" s="291"/>
      <c r="AZU70" s="291"/>
      <c r="AZV70" s="291"/>
      <c r="AZW70" s="291"/>
      <c r="AZX70" s="291"/>
      <c r="AZY70" s="291"/>
      <c r="AZZ70" s="291"/>
      <c r="BAA70" s="291"/>
      <c r="BAB70" s="291"/>
      <c r="BAC70" s="291"/>
      <c r="BAD70" s="291"/>
      <c r="BAE70" s="291"/>
      <c r="BAF70" s="291"/>
      <c r="BAG70" s="291"/>
      <c r="BAH70" s="291"/>
      <c r="BAI70" s="291"/>
      <c r="BAJ70" s="291"/>
      <c r="BAK70" s="291"/>
      <c r="BAL70" s="291"/>
      <c r="BAM70" s="291"/>
      <c r="BAN70" s="291"/>
      <c r="BAO70" s="291"/>
      <c r="BAP70" s="291"/>
      <c r="BAQ70" s="291"/>
      <c r="BAR70" s="291"/>
      <c r="BAS70" s="291"/>
      <c r="BAT70" s="291"/>
      <c r="BAU70" s="291"/>
      <c r="BAV70" s="291"/>
      <c r="BAW70" s="291"/>
      <c r="BAX70" s="291"/>
      <c r="BAY70" s="291"/>
      <c r="BAZ70" s="291"/>
      <c r="BBA70" s="291"/>
      <c r="BBB70" s="291"/>
      <c r="BBC70" s="291"/>
      <c r="BBD70" s="291"/>
      <c r="BBE70" s="291"/>
      <c r="BBF70" s="291"/>
      <c r="BBG70" s="291"/>
      <c r="BBH70" s="291"/>
      <c r="BBI70" s="291"/>
      <c r="BBJ70" s="291"/>
      <c r="BBK70" s="291"/>
      <c r="BBL70" s="291"/>
      <c r="BBM70" s="291"/>
      <c r="BBN70" s="291"/>
      <c r="BBO70" s="291"/>
      <c r="BBP70" s="291"/>
      <c r="BBQ70" s="291"/>
      <c r="BBR70" s="291"/>
      <c r="BBS70" s="291"/>
      <c r="BBT70" s="291"/>
      <c r="BBU70" s="291"/>
      <c r="BBV70" s="291"/>
      <c r="BBW70" s="291"/>
      <c r="BBX70" s="291"/>
      <c r="BBY70" s="291"/>
      <c r="BBZ70" s="291"/>
      <c r="BCA70" s="291"/>
      <c r="BCB70" s="291"/>
      <c r="BCC70" s="291"/>
      <c r="BCD70" s="291"/>
      <c r="BCE70" s="291"/>
      <c r="BCF70" s="291"/>
      <c r="BCG70" s="291"/>
      <c r="BCH70" s="291"/>
      <c r="BCI70" s="291"/>
      <c r="BCJ70" s="291"/>
      <c r="BCK70" s="291"/>
      <c r="BCL70" s="291"/>
      <c r="BCM70" s="291"/>
      <c r="BCN70" s="291"/>
      <c r="BCO70" s="291"/>
      <c r="BCP70" s="291"/>
      <c r="BCQ70" s="291"/>
      <c r="BCR70" s="291"/>
      <c r="BCS70" s="291"/>
      <c r="BCT70" s="291"/>
      <c r="BCU70" s="291"/>
      <c r="BCV70" s="291"/>
      <c r="BCW70" s="291"/>
      <c r="BCX70" s="291"/>
      <c r="BCY70" s="291"/>
      <c r="BCZ70" s="291"/>
      <c r="BDA70" s="291"/>
      <c r="BDB70" s="291"/>
      <c r="BDC70" s="291"/>
      <c r="BDD70" s="291"/>
      <c r="BDE70" s="291"/>
      <c r="BDF70" s="291"/>
      <c r="BDG70" s="291"/>
      <c r="BDH70" s="291"/>
      <c r="BDI70" s="291"/>
      <c r="BDJ70" s="291"/>
      <c r="BDK70" s="291"/>
      <c r="BDL70" s="291"/>
      <c r="BDM70" s="291"/>
      <c r="BDN70" s="291"/>
      <c r="BDO70" s="291"/>
      <c r="BDP70" s="291"/>
      <c r="BDQ70" s="291"/>
      <c r="BDR70" s="291"/>
      <c r="BDS70" s="291"/>
      <c r="BDT70" s="291"/>
      <c r="BDU70" s="291"/>
      <c r="BDV70" s="291"/>
      <c r="BDW70" s="291"/>
      <c r="BDX70" s="291"/>
      <c r="BDY70" s="291"/>
      <c r="BDZ70" s="291"/>
      <c r="BEA70" s="291"/>
      <c r="BEB70" s="291"/>
      <c r="BEC70" s="291"/>
      <c r="BED70" s="291"/>
      <c r="BEE70" s="291"/>
      <c r="BEF70" s="291"/>
      <c r="BEG70" s="291"/>
      <c r="BEH70" s="291"/>
      <c r="BEI70" s="291"/>
      <c r="BEJ70" s="291"/>
      <c r="BEK70" s="291"/>
      <c r="BEL70" s="291"/>
      <c r="BEM70" s="291"/>
      <c r="BEN70" s="291"/>
      <c r="BEO70" s="291"/>
      <c r="BEP70" s="291"/>
      <c r="BEQ70" s="291"/>
      <c r="BER70" s="291"/>
      <c r="BES70" s="291"/>
      <c r="BET70" s="291"/>
      <c r="BEU70" s="291"/>
      <c r="BEV70" s="291"/>
      <c r="BEW70" s="291"/>
      <c r="BEX70" s="291"/>
      <c r="BEY70" s="291"/>
      <c r="BEZ70" s="291"/>
      <c r="BFA70" s="291"/>
      <c r="BFB70" s="291"/>
      <c r="BFC70" s="291"/>
      <c r="BFD70" s="291"/>
      <c r="BFE70" s="291"/>
      <c r="BFF70" s="291"/>
      <c r="BFG70" s="291"/>
      <c r="BFH70" s="291"/>
      <c r="BFI70" s="291"/>
      <c r="BFJ70" s="291"/>
      <c r="BFK70" s="291"/>
      <c r="BFL70" s="291"/>
      <c r="BFM70" s="291"/>
      <c r="BFN70" s="291"/>
      <c r="BFO70" s="291"/>
      <c r="BFP70" s="291"/>
      <c r="BFQ70" s="291"/>
      <c r="BFR70" s="291"/>
      <c r="BFS70" s="291"/>
      <c r="BFT70" s="291"/>
      <c r="BFU70" s="291"/>
      <c r="BFV70" s="291"/>
      <c r="BFW70" s="291"/>
      <c r="BFX70" s="291"/>
      <c r="BFY70" s="291"/>
      <c r="BFZ70" s="291"/>
      <c r="BGA70" s="291"/>
      <c r="BGB70" s="291"/>
      <c r="BGC70" s="291"/>
      <c r="BGD70" s="291"/>
      <c r="BGE70" s="291"/>
      <c r="BGF70" s="291"/>
      <c r="BGG70" s="291"/>
      <c r="BGH70" s="291"/>
      <c r="BGI70" s="291"/>
      <c r="BGJ70" s="291"/>
      <c r="BGK70" s="291"/>
      <c r="BGL70" s="291"/>
      <c r="BGM70" s="291"/>
      <c r="BGN70" s="291"/>
      <c r="BGO70" s="291"/>
      <c r="BGP70" s="291"/>
      <c r="BGQ70" s="291"/>
      <c r="BGR70" s="291"/>
      <c r="BGS70" s="291"/>
      <c r="BGT70" s="291"/>
      <c r="BGU70" s="291"/>
      <c r="BGV70" s="291"/>
      <c r="BGW70" s="291"/>
      <c r="BGX70" s="291"/>
      <c r="BGY70" s="291"/>
      <c r="BGZ70" s="291"/>
      <c r="BHA70" s="291"/>
      <c r="BHB70" s="291"/>
      <c r="BHC70" s="291"/>
      <c r="BHD70" s="291"/>
      <c r="BHE70" s="291"/>
      <c r="BHF70" s="291"/>
      <c r="BHG70" s="291"/>
      <c r="BHH70" s="291"/>
      <c r="BHI70" s="291"/>
      <c r="BHJ70" s="291"/>
      <c r="BHK70" s="291"/>
      <c r="BHL70" s="291"/>
      <c r="BHM70" s="291"/>
      <c r="BHN70" s="291"/>
      <c r="BHO70" s="291"/>
      <c r="BHP70" s="291"/>
      <c r="BHQ70" s="291"/>
      <c r="BHR70" s="291"/>
      <c r="BHS70" s="291"/>
      <c r="BHT70" s="291"/>
      <c r="BHU70" s="291"/>
      <c r="BHV70" s="291"/>
      <c r="BHW70" s="291"/>
      <c r="BHX70" s="291"/>
      <c r="BHY70" s="291"/>
      <c r="BHZ70" s="291"/>
      <c r="BIA70" s="291"/>
      <c r="BIB70" s="291"/>
      <c r="BIC70" s="291"/>
      <c r="BID70" s="291"/>
      <c r="BIE70" s="291"/>
      <c r="BIF70" s="291"/>
      <c r="BIG70" s="291"/>
      <c r="BIH70" s="291"/>
      <c r="BII70" s="291"/>
      <c r="BIJ70" s="291"/>
      <c r="BIK70" s="291"/>
      <c r="BIL70" s="291"/>
      <c r="BIM70" s="291"/>
      <c r="BIN70" s="291"/>
      <c r="BIO70" s="291"/>
      <c r="BIP70" s="291"/>
      <c r="BIQ70" s="291"/>
      <c r="BIR70" s="291"/>
      <c r="BIS70" s="291"/>
      <c r="BIT70" s="291"/>
      <c r="BIU70" s="291"/>
      <c r="BIV70" s="291"/>
      <c r="BIW70" s="291"/>
      <c r="BIX70" s="291"/>
      <c r="BIY70" s="291"/>
      <c r="BIZ70" s="291"/>
      <c r="BJA70" s="291"/>
      <c r="BJB70" s="291"/>
      <c r="BJC70" s="291"/>
      <c r="BJD70" s="291"/>
      <c r="BJE70" s="291"/>
      <c r="BJF70" s="291"/>
      <c r="BJG70" s="291"/>
      <c r="BJH70" s="291"/>
      <c r="BJI70" s="291"/>
      <c r="BJJ70" s="291"/>
      <c r="BJK70" s="291"/>
      <c r="BJL70" s="291"/>
      <c r="BJM70" s="291"/>
      <c r="BJN70" s="291"/>
      <c r="BJO70" s="291"/>
      <c r="BJP70" s="291"/>
      <c r="BJQ70" s="291"/>
      <c r="BJR70" s="291"/>
      <c r="BJS70" s="291"/>
      <c r="BJT70" s="291"/>
      <c r="BJU70" s="291"/>
      <c r="BJV70" s="291"/>
      <c r="BJW70" s="291"/>
      <c r="BJX70" s="291"/>
      <c r="BJY70" s="291"/>
      <c r="BJZ70" s="291"/>
      <c r="BKA70" s="291"/>
      <c r="BKB70" s="291"/>
      <c r="BKC70" s="291"/>
      <c r="BKD70" s="291"/>
      <c r="BKE70" s="291"/>
      <c r="BKF70" s="291"/>
      <c r="BKG70" s="291"/>
      <c r="BKH70" s="291"/>
      <c r="BKI70" s="291"/>
      <c r="BKJ70" s="291"/>
      <c r="BKK70" s="291"/>
      <c r="BKL70" s="291"/>
      <c r="BKM70" s="291"/>
      <c r="BKN70" s="291"/>
      <c r="BKO70" s="291"/>
      <c r="BKP70" s="291"/>
      <c r="BKQ70" s="291"/>
      <c r="BKR70" s="291"/>
      <c r="BKS70" s="291"/>
      <c r="BKT70" s="291"/>
      <c r="BKU70" s="291"/>
      <c r="BKV70" s="291"/>
      <c r="BKW70" s="291"/>
      <c r="BKX70" s="291"/>
      <c r="BKY70" s="291"/>
      <c r="BKZ70" s="291"/>
      <c r="BLA70" s="291"/>
      <c r="BLB70" s="291"/>
      <c r="BLC70" s="291"/>
      <c r="BLD70" s="291"/>
      <c r="BLE70" s="291"/>
      <c r="BLF70" s="291"/>
      <c r="BLG70" s="291"/>
      <c r="BLH70" s="291"/>
      <c r="BLI70" s="291"/>
      <c r="BLJ70" s="291"/>
      <c r="BLK70" s="291"/>
      <c r="BLL70" s="291"/>
      <c r="BLM70" s="291"/>
      <c r="BLN70" s="291"/>
      <c r="BLO70" s="291"/>
      <c r="BLP70" s="291"/>
      <c r="BLQ70" s="291"/>
      <c r="BLR70" s="291"/>
      <c r="BLS70" s="291"/>
      <c r="BLT70" s="291"/>
      <c r="BLU70" s="291"/>
      <c r="BLV70" s="291"/>
      <c r="BLW70" s="291"/>
      <c r="BLX70" s="291"/>
      <c r="BLY70" s="291"/>
      <c r="BLZ70" s="291"/>
      <c r="BMA70" s="291"/>
      <c r="BMB70" s="291"/>
      <c r="BMC70" s="291"/>
      <c r="BMD70" s="291"/>
      <c r="BME70" s="291"/>
      <c r="BMF70" s="291"/>
      <c r="BMG70" s="291"/>
      <c r="BMH70" s="291"/>
      <c r="BMI70" s="291"/>
      <c r="BMJ70" s="291"/>
      <c r="BMK70" s="291"/>
      <c r="BML70" s="291"/>
      <c r="BMM70" s="291"/>
      <c r="BMN70" s="291"/>
      <c r="BMO70" s="291"/>
      <c r="BMP70" s="291"/>
      <c r="BMQ70" s="291"/>
      <c r="BMR70" s="291"/>
      <c r="BMS70" s="291"/>
      <c r="BMT70" s="291"/>
      <c r="BMU70" s="291"/>
      <c r="BMV70" s="291"/>
      <c r="BMW70" s="291"/>
      <c r="BMX70" s="291"/>
      <c r="BMY70" s="291"/>
      <c r="BMZ70" s="291"/>
      <c r="BNA70" s="291"/>
      <c r="BNB70" s="291"/>
      <c r="BNC70" s="291"/>
      <c r="BND70" s="291"/>
      <c r="BNE70" s="291"/>
      <c r="BNF70" s="291"/>
      <c r="BNG70" s="291"/>
      <c r="BNH70" s="291"/>
      <c r="BNI70" s="291"/>
      <c r="BNJ70" s="291"/>
      <c r="BNK70" s="291"/>
      <c r="BNL70" s="291"/>
      <c r="BNM70" s="291"/>
      <c r="BNN70" s="291"/>
      <c r="BNO70" s="291"/>
      <c r="BNP70" s="291"/>
      <c r="BNQ70" s="291"/>
      <c r="BNR70" s="291"/>
      <c r="BNS70" s="291"/>
      <c r="BNT70" s="291"/>
      <c r="BNU70" s="291"/>
      <c r="BNV70" s="291"/>
      <c r="BNW70" s="291"/>
      <c r="BNX70" s="291"/>
      <c r="BNY70" s="291"/>
      <c r="BNZ70" s="291"/>
      <c r="BOA70" s="291"/>
      <c r="BOB70" s="291"/>
      <c r="BOC70" s="291"/>
      <c r="BOD70" s="291"/>
      <c r="BOE70" s="291"/>
      <c r="BOF70" s="291"/>
      <c r="BOG70" s="291"/>
      <c r="BOH70" s="291"/>
      <c r="BOI70" s="291"/>
      <c r="BOJ70" s="291"/>
      <c r="BOK70" s="291"/>
      <c r="BOL70" s="291"/>
      <c r="BOM70" s="291"/>
      <c r="BON70" s="291"/>
      <c r="BOO70" s="291"/>
      <c r="BOP70" s="291"/>
      <c r="BOQ70" s="291"/>
      <c r="BOR70" s="291"/>
      <c r="BOS70" s="291"/>
      <c r="BOT70" s="291"/>
      <c r="BOU70" s="291"/>
      <c r="BOV70" s="291"/>
      <c r="BOW70" s="291"/>
      <c r="BOX70" s="291"/>
      <c r="BOY70" s="291"/>
      <c r="BOZ70" s="291"/>
      <c r="BPA70" s="291"/>
      <c r="BPB70" s="291"/>
      <c r="BPC70" s="291"/>
      <c r="BPD70" s="291"/>
      <c r="BPE70" s="291"/>
      <c r="BPF70" s="291"/>
      <c r="BPG70" s="291"/>
      <c r="BPH70" s="291"/>
      <c r="BPI70" s="291"/>
      <c r="BPJ70" s="291"/>
      <c r="BPK70" s="291"/>
      <c r="BPL70" s="291"/>
      <c r="BPM70" s="291"/>
      <c r="BPN70" s="291"/>
      <c r="BPO70" s="291"/>
      <c r="BPP70" s="291"/>
      <c r="BPQ70" s="291"/>
      <c r="BPR70" s="291"/>
      <c r="BPS70" s="291"/>
      <c r="BPT70" s="291"/>
      <c r="BPU70" s="291"/>
      <c r="BPV70" s="291"/>
      <c r="BPW70" s="291"/>
      <c r="BPX70" s="291"/>
      <c r="BPY70" s="291"/>
      <c r="BPZ70" s="291"/>
      <c r="BQA70" s="291"/>
      <c r="BQB70" s="291"/>
      <c r="BQC70" s="291"/>
      <c r="BQD70" s="291"/>
      <c r="BQE70" s="291"/>
      <c r="BQF70" s="291"/>
      <c r="BQG70" s="291"/>
      <c r="BQH70" s="291"/>
      <c r="BQI70" s="291"/>
      <c r="BQJ70" s="291"/>
      <c r="BQK70" s="291"/>
      <c r="BQL70" s="291"/>
      <c r="BQM70" s="291"/>
      <c r="BQN70" s="291"/>
      <c r="BQO70" s="291"/>
      <c r="BQP70" s="291"/>
      <c r="BQQ70" s="291"/>
      <c r="BQR70" s="291"/>
      <c r="BQS70" s="291"/>
      <c r="BQT70" s="291"/>
      <c r="BQU70" s="291"/>
      <c r="BQV70" s="291"/>
      <c r="BQW70" s="291"/>
      <c r="BQX70" s="291"/>
      <c r="BQY70" s="291"/>
      <c r="BQZ70" s="291"/>
      <c r="BRA70" s="291"/>
      <c r="BRB70" s="291"/>
      <c r="BRC70" s="291"/>
      <c r="BRD70" s="291"/>
      <c r="BRE70" s="291"/>
      <c r="BRF70" s="291"/>
      <c r="BRG70" s="291"/>
      <c r="BRH70" s="291"/>
      <c r="BRI70" s="291"/>
      <c r="BRJ70" s="291"/>
      <c r="BRK70" s="291"/>
      <c r="BRL70" s="291"/>
      <c r="BRM70" s="291"/>
      <c r="BRN70" s="291"/>
      <c r="BRO70" s="291"/>
      <c r="BRP70" s="291"/>
      <c r="BRQ70" s="291"/>
      <c r="BRR70" s="291"/>
      <c r="BRS70" s="291"/>
      <c r="BRT70" s="291"/>
      <c r="BRU70" s="291"/>
      <c r="BRV70" s="291"/>
      <c r="BRW70" s="291"/>
      <c r="BRX70" s="291"/>
      <c r="BRY70" s="291"/>
      <c r="BRZ70" s="291"/>
      <c r="BSA70" s="291"/>
      <c r="BSB70" s="291"/>
      <c r="BSC70" s="291"/>
      <c r="BSD70" s="291"/>
      <c r="BSE70" s="291"/>
      <c r="BSF70" s="291"/>
      <c r="BSG70" s="291"/>
      <c r="BSH70" s="291"/>
      <c r="BSI70" s="291"/>
      <c r="BSJ70" s="291"/>
      <c r="BSK70" s="291"/>
      <c r="BSL70" s="291"/>
      <c r="BSM70" s="291"/>
      <c r="BSN70" s="291"/>
      <c r="BSO70" s="291"/>
      <c r="BSP70" s="291"/>
      <c r="BSQ70" s="291"/>
      <c r="BSR70" s="291"/>
      <c r="BSS70" s="291"/>
      <c r="BST70" s="291"/>
      <c r="BSU70" s="291"/>
      <c r="BSV70" s="291"/>
      <c r="BSW70" s="291"/>
      <c r="BSX70" s="291"/>
      <c r="BSY70" s="291"/>
      <c r="BSZ70" s="291"/>
      <c r="BTA70" s="291"/>
      <c r="BTB70" s="291"/>
      <c r="BTC70" s="291"/>
      <c r="BTD70" s="291"/>
      <c r="BTE70" s="291"/>
      <c r="BTF70" s="291"/>
      <c r="BTG70" s="291"/>
      <c r="BTH70" s="291"/>
      <c r="BTI70" s="291"/>
      <c r="BTJ70" s="291"/>
      <c r="BTK70" s="291"/>
      <c r="BTL70" s="291"/>
      <c r="BTM70" s="291"/>
      <c r="BTN70" s="291"/>
      <c r="BTO70" s="291"/>
      <c r="BTP70" s="291"/>
      <c r="BTQ70" s="291"/>
      <c r="BTR70" s="291"/>
      <c r="BTS70" s="291"/>
      <c r="BTT70" s="291"/>
      <c r="BTU70" s="291"/>
      <c r="BTV70" s="291"/>
      <c r="BTW70" s="291"/>
      <c r="BTX70" s="291"/>
      <c r="BTY70" s="291"/>
      <c r="BTZ70" s="291"/>
      <c r="BUA70" s="291"/>
      <c r="BUB70" s="291"/>
      <c r="BUC70" s="291"/>
      <c r="BUD70" s="291"/>
      <c r="BUE70" s="291"/>
      <c r="BUF70" s="291"/>
      <c r="BUG70" s="291"/>
      <c r="BUH70" s="291"/>
      <c r="BUI70" s="291"/>
      <c r="BUJ70" s="291"/>
      <c r="BUK70" s="291"/>
      <c r="BUL70" s="291"/>
      <c r="BUM70" s="291"/>
      <c r="BUN70" s="291"/>
      <c r="BUO70" s="291"/>
      <c r="BUP70" s="291"/>
      <c r="BUQ70" s="291"/>
      <c r="BUR70" s="291"/>
      <c r="BUS70" s="291"/>
      <c r="BUT70" s="291"/>
      <c r="BUU70" s="291"/>
      <c r="BUV70" s="291"/>
      <c r="BUW70" s="291"/>
      <c r="BUX70" s="291"/>
      <c r="BUY70" s="291"/>
      <c r="BUZ70" s="291"/>
      <c r="BVA70" s="291"/>
      <c r="BVB70" s="291"/>
      <c r="BVC70" s="291"/>
      <c r="BVD70" s="291"/>
      <c r="BVE70" s="291"/>
      <c r="BVF70" s="291"/>
      <c r="BVG70" s="291"/>
      <c r="BVH70" s="291"/>
      <c r="BVI70" s="291"/>
      <c r="BVJ70" s="291"/>
      <c r="BVK70" s="291"/>
      <c r="BVL70" s="291"/>
      <c r="BVM70" s="291"/>
      <c r="BVN70" s="291"/>
      <c r="BVO70" s="291"/>
      <c r="BVP70" s="291"/>
      <c r="BVQ70" s="291"/>
      <c r="BVR70" s="291"/>
      <c r="BVS70" s="291"/>
      <c r="BVT70" s="291"/>
      <c r="BVU70" s="291"/>
      <c r="BVV70" s="291"/>
      <c r="BVW70" s="291"/>
      <c r="BVX70" s="291"/>
      <c r="BVY70" s="291"/>
      <c r="BVZ70" s="291"/>
      <c r="BWA70" s="291"/>
      <c r="BWB70" s="291"/>
      <c r="BWC70" s="291"/>
      <c r="BWD70" s="291"/>
      <c r="BWE70" s="291"/>
      <c r="BWF70" s="291"/>
      <c r="BWG70" s="291"/>
      <c r="BWH70" s="291"/>
      <c r="BWI70" s="291"/>
      <c r="BWJ70" s="291"/>
      <c r="BWK70" s="291"/>
      <c r="BWL70" s="291"/>
      <c r="BWM70" s="291"/>
      <c r="BWN70" s="291"/>
      <c r="BWO70" s="291"/>
      <c r="BWP70" s="291"/>
      <c r="BWQ70" s="291"/>
      <c r="BWR70" s="291"/>
      <c r="BWS70" s="291"/>
      <c r="BWT70" s="291"/>
      <c r="BWU70" s="291"/>
      <c r="BWV70" s="291"/>
      <c r="BWW70" s="291"/>
      <c r="BWX70" s="291"/>
      <c r="BWY70" s="291"/>
      <c r="BWZ70" s="291"/>
      <c r="BXA70" s="291"/>
      <c r="BXB70" s="291"/>
      <c r="BXC70" s="291"/>
      <c r="BXD70" s="291"/>
      <c r="BXE70" s="291"/>
      <c r="BXF70" s="291"/>
      <c r="BXG70" s="291"/>
      <c r="BXH70" s="291"/>
      <c r="BXI70" s="291"/>
      <c r="BXJ70" s="291"/>
      <c r="BXK70" s="291"/>
      <c r="BXL70" s="291"/>
      <c r="BXM70" s="291"/>
      <c r="BXN70" s="291"/>
      <c r="BXO70" s="291"/>
      <c r="BXP70" s="291"/>
      <c r="BXQ70" s="291"/>
      <c r="BXR70" s="291"/>
      <c r="BXS70" s="291"/>
      <c r="BXT70" s="291"/>
      <c r="BXU70" s="291"/>
      <c r="BXV70" s="291"/>
      <c r="BXW70" s="291"/>
      <c r="BXX70" s="291"/>
      <c r="BXY70" s="291"/>
      <c r="BXZ70" s="291"/>
      <c r="BYA70" s="291"/>
      <c r="BYB70" s="291"/>
      <c r="BYC70" s="291"/>
      <c r="BYD70" s="291"/>
      <c r="BYE70" s="291"/>
      <c r="BYF70" s="291"/>
      <c r="BYG70" s="291"/>
      <c r="BYH70" s="291"/>
      <c r="BYI70" s="291"/>
      <c r="BYJ70" s="291"/>
      <c r="BYK70" s="291"/>
      <c r="BYL70" s="291"/>
      <c r="BYM70" s="291"/>
      <c r="BYN70" s="291"/>
      <c r="BYO70" s="291"/>
      <c r="BYP70" s="291"/>
      <c r="BYQ70" s="291"/>
      <c r="BYR70" s="291"/>
      <c r="BYS70" s="291"/>
      <c r="BYT70" s="291"/>
      <c r="BYU70" s="291"/>
      <c r="BYV70" s="291"/>
      <c r="BYW70" s="291"/>
      <c r="BYX70" s="291"/>
      <c r="BYY70" s="291"/>
      <c r="BYZ70" s="291"/>
      <c r="BZA70" s="291"/>
      <c r="BZB70" s="291"/>
      <c r="BZC70" s="291"/>
      <c r="BZD70" s="291"/>
      <c r="BZE70" s="291"/>
      <c r="BZF70" s="291"/>
      <c r="BZG70" s="291"/>
      <c r="BZH70" s="291"/>
      <c r="BZI70" s="291"/>
      <c r="BZJ70" s="291"/>
      <c r="BZK70" s="291"/>
      <c r="BZL70" s="291"/>
      <c r="BZM70" s="291"/>
      <c r="BZN70" s="291"/>
      <c r="BZO70" s="291"/>
      <c r="BZP70" s="291"/>
      <c r="BZQ70" s="291"/>
      <c r="BZR70" s="291"/>
      <c r="BZS70" s="291"/>
      <c r="BZT70" s="291"/>
      <c r="BZU70" s="291"/>
      <c r="BZV70" s="291"/>
      <c r="BZW70" s="291"/>
      <c r="BZX70" s="291"/>
      <c r="BZY70" s="291"/>
      <c r="BZZ70" s="291"/>
      <c r="CAA70" s="291"/>
      <c r="CAB70" s="291"/>
      <c r="CAC70" s="291"/>
      <c r="CAD70" s="291"/>
      <c r="CAE70" s="291"/>
      <c r="CAF70" s="291"/>
      <c r="CAG70" s="291"/>
      <c r="CAH70" s="291"/>
      <c r="CAI70" s="291"/>
      <c r="CAJ70" s="291"/>
      <c r="CAK70" s="291"/>
      <c r="CAL70" s="291"/>
      <c r="CAM70" s="291"/>
      <c r="CAN70" s="291"/>
      <c r="CAO70" s="291"/>
      <c r="CAP70" s="291"/>
      <c r="CAQ70" s="291"/>
      <c r="CAR70" s="291"/>
      <c r="CAS70" s="291"/>
      <c r="CAT70" s="291"/>
      <c r="CAU70" s="291"/>
      <c r="CAV70" s="291"/>
      <c r="CAW70" s="291"/>
      <c r="CAX70" s="291"/>
      <c r="CAY70" s="291"/>
      <c r="CAZ70" s="291"/>
      <c r="CBA70" s="291"/>
      <c r="CBB70" s="291"/>
      <c r="CBC70" s="291"/>
      <c r="CBD70" s="291"/>
      <c r="CBE70" s="291"/>
      <c r="CBF70" s="291"/>
      <c r="CBG70" s="291"/>
      <c r="CBH70" s="291"/>
      <c r="CBI70" s="291"/>
      <c r="CBJ70" s="291"/>
      <c r="CBK70" s="291"/>
      <c r="CBL70" s="291"/>
      <c r="CBM70" s="291"/>
      <c r="CBN70" s="291"/>
      <c r="CBO70" s="291"/>
      <c r="CBP70" s="291"/>
      <c r="CBQ70" s="291"/>
      <c r="CBR70" s="291"/>
      <c r="CBS70" s="291"/>
      <c r="CBT70" s="291"/>
      <c r="CBU70" s="291"/>
      <c r="CBV70" s="291"/>
      <c r="CBW70" s="291"/>
      <c r="CBX70" s="291"/>
      <c r="CBY70" s="291"/>
      <c r="CBZ70" s="291"/>
      <c r="CCA70" s="291"/>
      <c r="CCB70" s="291"/>
      <c r="CCC70" s="291"/>
      <c r="CCD70" s="291"/>
      <c r="CCE70" s="291"/>
      <c r="CCF70" s="291"/>
      <c r="CCG70" s="291"/>
      <c r="CCH70" s="291"/>
      <c r="CCI70" s="291"/>
      <c r="CCJ70" s="291"/>
      <c r="CCK70" s="291"/>
      <c r="CCL70" s="291"/>
      <c r="CCM70" s="291"/>
      <c r="CCN70" s="291"/>
      <c r="CCO70" s="291"/>
      <c r="CCP70" s="291"/>
      <c r="CCQ70" s="291"/>
      <c r="CCR70" s="291"/>
      <c r="CCS70" s="291"/>
      <c r="CCT70" s="291"/>
      <c r="CCU70" s="291"/>
      <c r="CCV70" s="291"/>
      <c r="CCW70" s="291"/>
      <c r="CCX70" s="291"/>
      <c r="CCY70" s="291"/>
      <c r="CCZ70" s="291"/>
      <c r="CDA70" s="291"/>
      <c r="CDB70" s="291"/>
      <c r="CDC70" s="291"/>
      <c r="CDD70" s="291"/>
      <c r="CDE70" s="291"/>
      <c r="CDF70" s="291"/>
      <c r="CDG70" s="291"/>
      <c r="CDH70" s="291"/>
      <c r="CDI70" s="291"/>
      <c r="CDJ70" s="291"/>
      <c r="CDK70" s="291"/>
      <c r="CDL70" s="291"/>
      <c r="CDM70" s="291"/>
      <c r="CDN70" s="291"/>
      <c r="CDO70" s="291"/>
      <c r="CDP70" s="291"/>
      <c r="CDQ70" s="291"/>
      <c r="CDR70" s="291"/>
      <c r="CDS70" s="291"/>
      <c r="CDT70" s="291"/>
      <c r="CDU70" s="291"/>
      <c r="CDV70" s="291"/>
      <c r="CDW70" s="291"/>
      <c r="CDX70" s="291"/>
      <c r="CDY70" s="291"/>
      <c r="CDZ70" s="291"/>
      <c r="CEA70" s="291"/>
      <c r="CEB70" s="291"/>
      <c r="CEC70" s="291"/>
      <c r="CED70" s="291"/>
      <c r="CEE70" s="291"/>
      <c r="CEF70" s="291"/>
      <c r="CEG70" s="291"/>
      <c r="CEH70" s="291"/>
      <c r="CEI70" s="291"/>
      <c r="CEJ70" s="291"/>
      <c r="CEK70" s="291"/>
      <c r="CEL70" s="291"/>
      <c r="CEM70" s="291"/>
      <c r="CEN70" s="291"/>
      <c r="CEO70" s="291"/>
      <c r="CEP70" s="291"/>
      <c r="CEQ70" s="291"/>
      <c r="CER70" s="291"/>
      <c r="CES70" s="291"/>
      <c r="CET70" s="291"/>
      <c r="CEU70" s="291"/>
      <c r="CEV70" s="291"/>
      <c r="CEW70" s="291"/>
      <c r="CEX70" s="291"/>
      <c r="CEY70" s="291"/>
      <c r="CEZ70" s="291"/>
      <c r="CFA70" s="291"/>
      <c r="CFB70" s="291"/>
      <c r="CFC70" s="291"/>
      <c r="CFD70" s="291"/>
      <c r="CFE70" s="291"/>
      <c r="CFF70" s="291"/>
      <c r="CFG70" s="291"/>
      <c r="CFH70" s="291"/>
      <c r="CFI70" s="291"/>
      <c r="CFJ70" s="291"/>
      <c r="CFK70" s="291"/>
      <c r="CFL70" s="291"/>
      <c r="CFM70" s="291"/>
      <c r="CFN70" s="291"/>
      <c r="CFO70" s="291"/>
      <c r="CFP70" s="291"/>
      <c r="CFQ70" s="291"/>
      <c r="CFR70" s="291"/>
      <c r="CFS70" s="291"/>
      <c r="CFT70" s="291"/>
      <c r="CFU70" s="291"/>
      <c r="CFV70" s="291"/>
      <c r="CFW70" s="291"/>
      <c r="CFX70" s="291"/>
      <c r="CFY70" s="291"/>
      <c r="CFZ70" s="291"/>
      <c r="CGA70" s="291"/>
      <c r="CGB70" s="291"/>
      <c r="CGC70" s="291"/>
      <c r="CGD70" s="291"/>
      <c r="CGE70" s="291"/>
      <c r="CGF70" s="291"/>
      <c r="CGG70" s="291"/>
      <c r="CGH70" s="291"/>
      <c r="CGI70" s="291"/>
      <c r="CGJ70" s="291"/>
      <c r="CGK70" s="291"/>
      <c r="CGL70" s="291"/>
      <c r="CGM70" s="291"/>
      <c r="CGN70" s="291"/>
      <c r="CGO70" s="291"/>
      <c r="CGP70" s="291"/>
      <c r="CGQ70" s="291"/>
      <c r="CGR70" s="291"/>
      <c r="CGS70" s="291"/>
      <c r="CGT70" s="291"/>
      <c r="CGU70" s="291"/>
      <c r="CGV70" s="291"/>
      <c r="CGW70" s="291"/>
      <c r="CGX70" s="291"/>
      <c r="CGY70" s="291"/>
      <c r="CGZ70" s="291"/>
      <c r="CHA70" s="291"/>
      <c r="CHB70" s="291"/>
      <c r="CHC70" s="291"/>
      <c r="CHD70" s="291"/>
      <c r="CHE70" s="291"/>
      <c r="CHF70" s="291"/>
      <c r="CHG70" s="291"/>
      <c r="CHH70" s="291"/>
      <c r="CHI70" s="291"/>
      <c r="CHJ70" s="291"/>
      <c r="CHK70" s="291"/>
      <c r="CHL70" s="291"/>
      <c r="CHM70" s="291"/>
      <c r="CHN70" s="291"/>
      <c r="CHO70" s="291"/>
      <c r="CHP70" s="291"/>
      <c r="CHQ70" s="291"/>
      <c r="CHR70" s="291"/>
      <c r="CHS70" s="291"/>
      <c r="CHT70" s="291"/>
      <c r="CHU70" s="291"/>
      <c r="CHV70" s="291"/>
      <c r="CHW70" s="291"/>
      <c r="CHX70" s="291"/>
      <c r="CHY70" s="291"/>
      <c r="CHZ70" s="291"/>
      <c r="CIA70" s="291"/>
      <c r="CIB70" s="291"/>
      <c r="CIC70" s="291"/>
      <c r="CID70" s="291"/>
      <c r="CIE70" s="291"/>
      <c r="CIF70" s="291"/>
      <c r="CIG70" s="291"/>
      <c r="CIH70" s="291"/>
      <c r="CII70" s="291"/>
      <c r="CIJ70" s="291"/>
      <c r="CIK70" s="291"/>
      <c r="CIL70" s="291"/>
      <c r="CIM70" s="291"/>
      <c r="CIN70" s="291"/>
      <c r="CIO70" s="291"/>
      <c r="CIP70" s="291"/>
      <c r="CIQ70" s="291"/>
      <c r="CIR70" s="291"/>
      <c r="CIS70" s="291"/>
      <c r="CIT70" s="291"/>
      <c r="CIU70" s="291"/>
      <c r="CIV70" s="291"/>
      <c r="CIW70" s="291"/>
      <c r="CIX70" s="291"/>
      <c r="CIY70" s="291"/>
      <c r="CIZ70" s="291"/>
      <c r="CJA70" s="291"/>
      <c r="CJB70" s="291"/>
      <c r="CJC70" s="291"/>
      <c r="CJD70" s="291"/>
      <c r="CJE70" s="291"/>
      <c r="CJF70" s="291"/>
      <c r="CJG70" s="291"/>
      <c r="CJH70" s="291"/>
      <c r="CJI70" s="291"/>
      <c r="CJJ70" s="291"/>
      <c r="CJK70" s="291"/>
      <c r="CJL70" s="291"/>
      <c r="CJM70" s="291"/>
      <c r="CJN70" s="291"/>
      <c r="CJO70" s="291"/>
      <c r="CJP70" s="291"/>
      <c r="CJQ70" s="291"/>
      <c r="CJR70" s="291"/>
      <c r="CJS70" s="291"/>
      <c r="CJT70" s="291"/>
      <c r="CJU70" s="291"/>
      <c r="CJV70" s="291"/>
      <c r="CJW70" s="291"/>
      <c r="CJX70" s="291"/>
      <c r="CJY70" s="291"/>
      <c r="CJZ70" s="291"/>
      <c r="CKA70" s="291"/>
      <c r="CKB70" s="291"/>
      <c r="CKC70" s="291"/>
      <c r="CKD70" s="291"/>
      <c r="CKE70" s="291"/>
      <c r="CKF70" s="291"/>
      <c r="CKG70" s="291"/>
      <c r="CKH70" s="291"/>
      <c r="CKI70" s="291"/>
      <c r="CKJ70" s="291"/>
      <c r="CKK70" s="291"/>
      <c r="CKL70" s="291"/>
      <c r="CKM70" s="291"/>
      <c r="CKN70" s="291"/>
      <c r="CKO70" s="291"/>
      <c r="CKP70" s="291"/>
      <c r="CKQ70" s="291"/>
      <c r="CKR70" s="291"/>
      <c r="CKS70" s="291"/>
      <c r="CKT70" s="291"/>
      <c r="CKU70" s="291"/>
      <c r="CKV70" s="291"/>
      <c r="CKW70" s="291"/>
      <c r="CKX70" s="291"/>
      <c r="CKY70" s="291"/>
      <c r="CKZ70" s="291"/>
      <c r="CLA70" s="291"/>
      <c r="CLB70" s="291"/>
      <c r="CLC70" s="291"/>
      <c r="CLD70" s="291"/>
      <c r="CLE70" s="291"/>
      <c r="CLF70" s="291"/>
      <c r="CLG70" s="291"/>
      <c r="CLH70" s="291"/>
      <c r="CLI70" s="291"/>
      <c r="CLJ70" s="291"/>
      <c r="CLK70" s="291"/>
      <c r="CLL70" s="291"/>
      <c r="CLM70" s="291"/>
      <c r="CLN70" s="291"/>
      <c r="CLO70" s="291"/>
      <c r="CLP70" s="291"/>
      <c r="CLQ70" s="291"/>
      <c r="CLR70" s="291"/>
      <c r="CLS70" s="291"/>
      <c r="CLT70" s="291"/>
      <c r="CLU70" s="291"/>
      <c r="CLV70" s="291"/>
      <c r="CLW70" s="291"/>
      <c r="CLX70" s="291"/>
      <c r="CLY70" s="291"/>
      <c r="CLZ70" s="291"/>
      <c r="CMA70" s="291"/>
      <c r="CMB70" s="291"/>
      <c r="CMC70" s="291"/>
      <c r="CMD70" s="291"/>
      <c r="CME70" s="291"/>
      <c r="CMF70" s="291"/>
      <c r="CMG70" s="291"/>
      <c r="CMH70" s="291"/>
      <c r="CMI70" s="291"/>
      <c r="CMJ70" s="291"/>
      <c r="CMK70" s="291"/>
      <c r="CML70" s="291"/>
      <c r="CMM70" s="291"/>
      <c r="CMN70" s="291"/>
      <c r="CMO70" s="291"/>
      <c r="CMP70" s="291"/>
      <c r="CMQ70" s="291"/>
      <c r="CMR70" s="291"/>
      <c r="CMS70" s="291"/>
      <c r="CMT70" s="291"/>
      <c r="CMU70" s="291"/>
      <c r="CMV70" s="291"/>
      <c r="CMW70" s="291"/>
      <c r="CMX70" s="291"/>
      <c r="CMY70" s="291"/>
      <c r="CMZ70" s="291"/>
      <c r="CNA70" s="291"/>
      <c r="CNB70" s="291"/>
      <c r="CNC70" s="291"/>
      <c r="CND70" s="291"/>
      <c r="CNE70" s="291"/>
      <c r="CNF70" s="291"/>
      <c r="CNG70" s="291"/>
      <c r="CNH70" s="291"/>
      <c r="CNI70" s="291"/>
      <c r="CNJ70" s="291"/>
      <c r="CNK70" s="291"/>
      <c r="CNL70" s="291"/>
      <c r="CNM70" s="291"/>
      <c r="CNN70" s="291"/>
      <c r="CNO70" s="291"/>
      <c r="CNP70" s="291"/>
      <c r="CNQ70" s="291"/>
      <c r="CNR70" s="291"/>
      <c r="CNS70" s="291"/>
      <c r="CNT70" s="291"/>
      <c r="CNU70" s="291"/>
      <c r="CNV70" s="291"/>
      <c r="CNW70" s="291"/>
      <c r="CNX70" s="291"/>
      <c r="CNY70" s="291"/>
      <c r="CNZ70" s="291"/>
      <c r="COA70" s="291"/>
      <c r="COB70" s="291"/>
      <c r="COC70" s="291"/>
      <c r="COD70" s="291"/>
      <c r="COE70" s="291"/>
      <c r="COF70" s="291"/>
      <c r="COG70" s="291"/>
      <c r="COH70" s="291"/>
      <c r="COI70" s="291"/>
      <c r="COJ70" s="291"/>
      <c r="COK70" s="291"/>
      <c r="COL70" s="291"/>
      <c r="COM70" s="291"/>
      <c r="CON70" s="291"/>
      <c r="COO70" s="291"/>
      <c r="COP70" s="291"/>
      <c r="COQ70" s="291"/>
      <c r="COR70" s="291"/>
      <c r="COS70" s="291"/>
      <c r="COT70" s="291"/>
      <c r="COU70" s="291"/>
      <c r="COV70" s="291"/>
      <c r="COW70" s="291"/>
      <c r="COX70" s="291"/>
      <c r="COY70" s="291"/>
      <c r="COZ70" s="291"/>
      <c r="CPA70" s="291"/>
      <c r="CPB70" s="291"/>
      <c r="CPC70" s="291"/>
      <c r="CPD70" s="291"/>
      <c r="CPE70" s="291"/>
      <c r="CPF70" s="291"/>
      <c r="CPG70" s="291"/>
      <c r="CPH70" s="291"/>
      <c r="CPI70" s="291"/>
      <c r="CPJ70" s="291"/>
      <c r="CPK70" s="291"/>
      <c r="CPL70" s="291"/>
      <c r="CPM70" s="291"/>
      <c r="CPN70" s="291"/>
      <c r="CPO70" s="291"/>
      <c r="CPP70" s="291"/>
      <c r="CPQ70" s="291"/>
      <c r="CPR70" s="291"/>
      <c r="CPS70" s="291"/>
      <c r="CPT70" s="291"/>
      <c r="CPU70" s="291"/>
      <c r="CPV70" s="291"/>
      <c r="CPW70" s="291"/>
      <c r="CPX70" s="291"/>
      <c r="CPY70" s="291"/>
      <c r="CPZ70" s="291"/>
      <c r="CQA70" s="291"/>
      <c r="CQB70" s="291"/>
      <c r="CQC70" s="291"/>
      <c r="CQD70" s="291"/>
      <c r="CQE70" s="291"/>
      <c r="CQF70" s="291"/>
      <c r="CQG70" s="291"/>
      <c r="CQH70" s="291"/>
      <c r="CQI70" s="291"/>
      <c r="CQJ70" s="291"/>
      <c r="CQK70" s="291"/>
      <c r="CQL70" s="291"/>
      <c r="CQM70" s="291"/>
      <c r="CQN70" s="291"/>
      <c r="CQO70" s="291"/>
      <c r="CQP70" s="291"/>
      <c r="CQQ70" s="291"/>
      <c r="CQR70" s="291"/>
      <c r="CQS70" s="291"/>
      <c r="CQT70" s="291"/>
      <c r="CQU70" s="291"/>
      <c r="CQV70" s="291"/>
      <c r="CQW70" s="291"/>
      <c r="CQX70" s="291"/>
      <c r="CQY70" s="291"/>
      <c r="CQZ70" s="291"/>
      <c r="CRA70" s="291"/>
      <c r="CRB70" s="291"/>
      <c r="CRC70" s="291"/>
      <c r="CRD70" s="291"/>
      <c r="CRE70" s="291"/>
      <c r="CRF70" s="291"/>
      <c r="CRG70" s="291"/>
      <c r="CRH70" s="291"/>
      <c r="CRI70" s="291"/>
      <c r="CRJ70" s="291"/>
      <c r="CRK70" s="291"/>
      <c r="CRL70" s="291"/>
      <c r="CRM70" s="291"/>
      <c r="CRN70" s="291"/>
      <c r="CRO70" s="291"/>
      <c r="CRP70" s="291"/>
      <c r="CRQ70" s="291"/>
      <c r="CRR70" s="291"/>
      <c r="CRS70" s="291"/>
      <c r="CRT70" s="291"/>
      <c r="CRU70" s="291"/>
      <c r="CRV70" s="291"/>
      <c r="CRW70" s="291"/>
      <c r="CRX70" s="291"/>
      <c r="CRY70" s="291"/>
      <c r="CRZ70" s="291"/>
      <c r="CSA70" s="291"/>
      <c r="CSB70" s="291"/>
      <c r="CSC70" s="291"/>
      <c r="CSD70" s="291"/>
      <c r="CSE70" s="291"/>
      <c r="CSF70" s="291"/>
      <c r="CSG70" s="291"/>
      <c r="CSH70" s="291"/>
      <c r="CSI70" s="291"/>
      <c r="CSJ70" s="291"/>
      <c r="CSK70" s="291"/>
      <c r="CSL70" s="291"/>
      <c r="CSM70" s="291"/>
      <c r="CSN70" s="291"/>
      <c r="CSO70" s="291"/>
      <c r="CSP70" s="291"/>
      <c r="CSQ70" s="291"/>
      <c r="CSR70" s="291"/>
      <c r="CSS70" s="291"/>
      <c r="CST70" s="291"/>
      <c r="CSU70" s="291"/>
      <c r="CSV70" s="291"/>
      <c r="CSW70" s="291"/>
      <c r="CSX70" s="291"/>
      <c r="CSY70" s="291"/>
      <c r="CSZ70" s="291"/>
      <c r="CTA70" s="291"/>
      <c r="CTB70" s="291"/>
      <c r="CTC70" s="291"/>
      <c r="CTD70" s="291"/>
      <c r="CTE70" s="291"/>
      <c r="CTF70" s="291"/>
      <c r="CTG70" s="291"/>
      <c r="CTH70" s="291"/>
      <c r="CTI70" s="291"/>
      <c r="CTJ70" s="291"/>
      <c r="CTK70" s="291"/>
      <c r="CTL70" s="291"/>
      <c r="CTM70" s="291"/>
      <c r="CTN70" s="291"/>
      <c r="CTO70" s="291"/>
      <c r="CTP70" s="291"/>
      <c r="CTQ70" s="291"/>
      <c r="CTR70" s="291"/>
      <c r="CTS70" s="291"/>
      <c r="CTT70" s="291"/>
      <c r="CTU70" s="291"/>
      <c r="CTV70" s="291"/>
      <c r="CTW70" s="291"/>
      <c r="CTX70" s="291"/>
      <c r="CTY70" s="291"/>
      <c r="CTZ70" s="291"/>
      <c r="CUA70" s="291"/>
      <c r="CUB70" s="291"/>
      <c r="CUC70" s="291"/>
      <c r="CUD70" s="291"/>
      <c r="CUE70" s="291"/>
      <c r="CUF70" s="291"/>
      <c r="CUG70" s="291"/>
      <c r="CUH70" s="291"/>
      <c r="CUI70" s="291"/>
      <c r="CUJ70" s="291"/>
      <c r="CUK70" s="291"/>
      <c r="CUL70" s="291"/>
      <c r="CUM70" s="291"/>
      <c r="CUN70" s="291"/>
      <c r="CUO70" s="291"/>
      <c r="CUP70" s="291"/>
      <c r="CUQ70" s="291"/>
      <c r="CUR70" s="291"/>
      <c r="CUS70" s="291"/>
      <c r="CUT70" s="291"/>
      <c r="CUU70" s="291"/>
      <c r="CUV70" s="291"/>
      <c r="CUW70" s="291"/>
      <c r="CUX70" s="291"/>
      <c r="CUY70" s="291"/>
      <c r="CUZ70" s="291"/>
      <c r="CVA70" s="291"/>
      <c r="CVB70" s="291"/>
      <c r="CVC70" s="291"/>
      <c r="CVD70" s="291"/>
      <c r="CVE70" s="291"/>
      <c r="CVF70" s="291"/>
      <c r="CVG70" s="291"/>
      <c r="CVH70" s="291"/>
      <c r="CVI70" s="291"/>
      <c r="CVJ70" s="291"/>
      <c r="CVK70" s="291"/>
      <c r="CVL70" s="291"/>
      <c r="CVM70" s="291"/>
      <c r="CVN70" s="291"/>
      <c r="CVO70" s="291"/>
      <c r="CVP70" s="291"/>
      <c r="CVQ70" s="291"/>
      <c r="CVR70" s="291"/>
      <c r="CVS70" s="291"/>
      <c r="CVT70" s="291"/>
      <c r="CVU70" s="291"/>
      <c r="CVV70" s="291"/>
      <c r="CVW70" s="291"/>
      <c r="CVX70" s="291"/>
      <c r="CVY70" s="291"/>
      <c r="CVZ70" s="291"/>
      <c r="CWA70" s="291"/>
      <c r="CWB70" s="291"/>
      <c r="CWC70" s="291"/>
      <c r="CWD70" s="291"/>
      <c r="CWE70" s="291"/>
      <c r="CWF70" s="291"/>
      <c r="CWG70" s="291"/>
      <c r="CWH70" s="291"/>
      <c r="CWI70" s="291"/>
      <c r="CWJ70" s="291"/>
      <c r="CWK70" s="291"/>
      <c r="CWL70" s="291"/>
      <c r="CWM70" s="291"/>
      <c r="CWN70" s="291"/>
      <c r="CWO70" s="291"/>
      <c r="CWP70" s="291"/>
      <c r="CWQ70" s="291"/>
      <c r="CWR70" s="291"/>
      <c r="CWS70" s="291"/>
      <c r="CWT70" s="291"/>
      <c r="CWU70" s="291"/>
      <c r="CWV70" s="291"/>
      <c r="CWW70" s="291"/>
      <c r="CWX70" s="291"/>
      <c r="CWY70" s="291"/>
      <c r="CWZ70" s="291"/>
      <c r="CXA70" s="291"/>
      <c r="CXB70" s="291"/>
      <c r="CXC70" s="291"/>
      <c r="CXD70" s="291"/>
      <c r="CXE70" s="291"/>
      <c r="CXF70" s="291"/>
      <c r="CXG70" s="291"/>
      <c r="CXH70" s="291"/>
      <c r="CXI70" s="291"/>
      <c r="CXJ70" s="291"/>
      <c r="CXK70" s="291"/>
      <c r="CXL70" s="291"/>
      <c r="CXM70" s="291"/>
      <c r="CXN70" s="291"/>
      <c r="CXO70" s="291"/>
      <c r="CXP70" s="291"/>
      <c r="CXQ70" s="291"/>
      <c r="CXR70" s="291"/>
      <c r="CXS70" s="291"/>
      <c r="CXT70" s="291"/>
      <c r="CXU70" s="291"/>
      <c r="CXV70" s="291"/>
      <c r="CXW70" s="291"/>
      <c r="CXX70" s="291"/>
      <c r="CXY70" s="291"/>
      <c r="CXZ70" s="291"/>
      <c r="CYA70" s="291"/>
      <c r="CYB70" s="291"/>
      <c r="CYC70" s="291"/>
      <c r="CYD70" s="291"/>
      <c r="CYE70" s="291"/>
      <c r="CYF70" s="291"/>
      <c r="CYG70" s="291"/>
      <c r="CYH70" s="291"/>
      <c r="CYI70" s="291"/>
      <c r="CYJ70" s="291"/>
      <c r="CYK70" s="291"/>
      <c r="CYL70" s="291"/>
      <c r="CYM70" s="291"/>
      <c r="CYN70" s="291"/>
      <c r="CYO70" s="291"/>
      <c r="CYP70" s="291"/>
      <c r="CYQ70" s="291"/>
      <c r="CYR70" s="291"/>
      <c r="CYS70" s="291"/>
      <c r="CYT70" s="291"/>
      <c r="CYU70" s="291"/>
      <c r="CYV70" s="291"/>
      <c r="CYW70" s="291"/>
      <c r="CYX70" s="291"/>
      <c r="CYY70" s="291"/>
      <c r="CYZ70" s="291"/>
      <c r="CZA70" s="291"/>
      <c r="CZB70" s="291"/>
      <c r="CZC70" s="291"/>
      <c r="CZD70" s="291"/>
      <c r="CZE70" s="291"/>
      <c r="CZF70" s="291"/>
      <c r="CZG70" s="291"/>
      <c r="CZH70" s="291"/>
      <c r="CZI70" s="291"/>
      <c r="CZJ70" s="291"/>
      <c r="CZK70" s="291"/>
      <c r="CZL70" s="291"/>
      <c r="CZM70" s="291"/>
      <c r="CZN70" s="291"/>
      <c r="CZO70" s="291"/>
      <c r="CZP70" s="291"/>
      <c r="CZQ70" s="291"/>
      <c r="CZR70" s="291"/>
      <c r="CZS70" s="291"/>
      <c r="CZT70" s="291"/>
      <c r="CZU70" s="291"/>
      <c r="CZV70" s="291"/>
      <c r="CZW70" s="291"/>
      <c r="CZX70" s="291"/>
      <c r="CZY70" s="291"/>
      <c r="CZZ70" s="291"/>
      <c r="DAA70" s="291"/>
      <c r="DAB70" s="291"/>
      <c r="DAC70" s="291"/>
      <c r="DAD70" s="291"/>
      <c r="DAE70" s="291"/>
      <c r="DAF70" s="291"/>
      <c r="DAG70" s="291"/>
      <c r="DAH70" s="291"/>
      <c r="DAI70" s="291"/>
      <c r="DAJ70" s="291"/>
      <c r="DAK70" s="291"/>
      <c r="DAL70" s="291"/>
      <c r="DAM70" s="291"/>
      <c r="DAN70" s="291"/>
      <c r="DAO70" s="291"/>
      <c r="DAP70" s="291"/>
      <c r="DAQ70" s="291"/>
      <c r="DAR70" s="291"/>
      <c r="DAS70" s="291"/>
      <c r="DAT70" s="291"/>
      <c r="DAU70" s="291"/>
      <c r="DAV70" s="291"/>
      <c r="DAW70" s="291"/>
      <c r="DAX70" s="291"/>
      <c r="DAY70" s="291"/>
      <c r="DAZ70" s="291"/>
      <c r="DBA70" s="291"/>
      <c r="DBB70" s="291"/>
      <c r="DBC70" s="291"/>
      <c r="DBD70" s="291"/>
      <c r="DBE70" s="291"/>
      <c r="DBF70" s="291"/>
      <c r="DBG70" s="291"/>
      <c r="DBH70" s="291"/>
      <c r="DBI70" s="291"/>
      <c r="DBJ70" s="291"/>
      <c r="DBK70" s="291"/>
      <c r="DBL70" s="291"/>
      <c r="DBM70" s="291"/>
      <c r="DBN70" s="291"/>
      <c r="DBO70" s="291"/>
      <c r="DBP70" s="291"/>
      <c r="DBQ70" s="291"/>
      <c r="DBR70" s="291"/>
      <c r="DBS70" s="291"/>
      <c r="DBT70" s="291"/>
      <c r="DBU70" s="291"/>
      <c r="DBV70" s="291"/>
      <c r="DBW70" s="291"/>
      <c r="DBX70" s="291"/>
      <c r="DBY70" s="291"/>
      <c r="DBZ70" s="291"/>
      <c r="DCA70" s="291"/>
      <c r="DCB70" s="291"/>
      <c r="DCC70" s="291"/>
      <c r="DCD70" s="291"/>
      <c r="DCE70" s="291"/>
      <c r="DCF70" s="291"/>
      <c r="DCG70" s="291"/>
      <c r="DCH70" s="291"/>
      <c r="DCI70" s="291"/>
      <c r="DCJ70" s="291"/>
      <c r="DCK70" s="291"/>
      <c r="DCL70" s="291"/>
      <c r="DCM70" s="291"/>
      <c r="DCN70" s="291"/>
      <c r="DCO70" s="291"/>
      <c r="DCP70" s="291"/>
      <c r="DCQ70" s="291"/>
      <c r="DCR70" s="291"/>
      <c r="DCS70" s="291"/>
      <c r="DCT70" s="291"/>
      <c r="DCU70" s="291"/>
      <c r="DCV70" s="291"/>
      <c r="DCW70" s="291"/>
      <c r="DCX70" s="291"/>
      <c r="DCY70" s="291"/>
      <c r="DCZ70" s="291"/>
      <c r="DDA70" s="291"/>
      <c r="DDB70" s="291"/>
      <c r="DDC70" s="291"/>
      <c r="DDD70" s="291"/>
      <c r="DDE70" s="291"/>
      <c r="DDF70" s="291"/>
      <c r="DDG70" s="291"/>
      <c r="DDH70" s="291"/>
      <c r="DDI70" s="291"/>
      <c r="DDJ70" s="291"/>
      <c r="DDK70" s="291"/>
      <c r="DDL70" s="291"/>
      <c r="DDM70" s="291"/>
      <c r="DDN70" s="291"/>
      <c r="DDO70" s="291"/>
      <c r="DDP70" s="291"/>
      <c r="DDQ70" s="291"/>
      <c r="DDR70" s="291"/>
      <c r="DDS70" s="291"/>
      <c r="DDT70" s="291"/>
      <c r="DDU70" s="291"/>
      <c r="DDV70" s="291"/>
      <c r="DDW70" s="291"/>
      <c r="DDX70" s="291"/>
      <c r="DDY70" s="291"/>
      <c r="DDZ70" s="291"/>
      <c r="DEA70" s="291"/>
      <c r="DEB70" s="291"/>
      <c r="DEC70" s="291"/>
      <c r="DED70" s="291"/>
      <c r="DEE70" s="291"/>
      <c r="DEF70" s="291"/>
      <c r="DEG70" s="291"/>
      <c r="DEH70" s="291"/>
      <c r="DEI70" s="291"/>
      <c r="DEJ70" s="291"/>
      <c r="DEK70" s="291"/>
      <c r="DEL70" s="291"/>
      <c r="DEM70" s="291"/>
      <c r="DEN70" s="291"/>
      <c r="DEO70" s="291"/>
      <c r="DEP70" s="291"/>
      <c r="DEQ70" s="291"/>
      <c r="DER70" s="291"/>
      <c r="DES70" s="291"/>
      <c r="DET70" s="291"/>
      <c r="DEU70" s="291"/>
      <c r="DEV70" s="291"/>
      <c r="DEW70" s="291"/>
      <c r="DEX70" s="291"/>
      <c r="DEY70" s="291"/>
      <c r="DEZ70" s="291"/>
      <c r="DFA70" s="291"/>
      <c r="DFB70" s="291"/>
      <c r="DFC70" s="291"/>
      <c r="DFD70" s="291"/>
      <c r="DFE70" s="291"/>
      <c r="DFF70" s="291"/>
      <c r="DFG70" s="291"/>
      <c r="DFH70" s="291"/>
      <c r="DFI70" s="291"/>
      <c r="DFJ70" s="291"/>
      <c r="DFK70" s="291"/>
      <c r="DFL70" s="291"/>
      <c r="DFM70" s="291"/>
      <c r="DFN70" s="291"/>
      <c r="DFO70" s="291"/>
      <c r="DFP70" s="291"/>
      <c r="DFQ70" s="291"/>
      <c r="DFR70" s="291"/>
      <c r="DFS70" s="291"/>
      <c r="DFT70" s="291"/>
      <c r="DFU70" s="291"/>
      <c r="DFV70" s="291"/>
      <c r="DFW70" s="291"/>
      <c r="DFX70" s="291"/>
      <c r="DFY70" s="291"/>
      <c r="DFZ70" s="291"/>
      <c r="DGA70" s="291"/>
      <c r="DGB70" s="291"/>
      <c r="DGC70" s="291"/>
      <c r="DGD70" s="291"/>
      <c r="DGE70" s="291"/>
      <c r="DGF70" s="291"/>
      <c r="DGG70" s="291"/>
      <c r="DGH70" s="291"/>
      <c r="DGI70" s="291"/>
      <c r="DGJ70" s="291"/>
      <c r="DGK70" s="291"/>
      <c r="DGL70" s="291"/>
      <c r="DGM70" s="291"/>
      <c r="DGN70" s="291"/>
      <c r="DGO70" s="291"/>
      <c r="DGP70" s="291"/>
      <c r="DGQ70" s="291"/>
      <c r="DGR70" s="291"/>
      <c r="DGS70" s="291"/>
      <c r="DGT70" s="291"/>
      <c r="DGU70" s="291"/>
      <c r="DGV70" s="291"/>
      <c r="DGW70" s="291"/>
      <c r="DGX70" s="291"/>
      <c r="DGY70" s="291"/>
      <c r="DGZ70" s="291"/>
      <c r="DHA70" s="291"/>
      <c r="DHB70" s="291"/>
      <c r="DHC70" s="291"/>
      <c r="DHD70" s="291"/>
      <c r="DHE70" s="291"/>
      <c r="DHF70" s="291"/>
      <c r="DHG70" s="291"/>
      <c r="DHH70" s="291"/>
      <c r="DHI70" s="291"/>
      <c r="DHJ70" s="291"/>
      <c r="DHK70" s="291"/>
      <c r="DHL70" s="291"/>
      <c r="DHM70" s="291"/>
      <c r="DHN70" s="291"/>
      <c r="DHO70" s="291"/>
      <c r="DHP70" s="291"/>
      <c r="DHQ70" s="291"/>
      <c r="DHR70" s="291"/>
      <c r="DHS70" s="291"/>
      <c r="DHT70" s="291"/>
      <c r="DHU70" s="291"/>
      <c r="DHV70" s="291"/>
      <c r="DHW70" s="291"/>
      <c r="DHX70" s="291"/>
      <c r="DHY70" s="291"/>
      <c r="DHZ70" s="291"/>
      <c r="DIA70" s="291"/>
      <c r="DIB70" s="291"/>
      <c r="DIC70" s="291"/>
      <c r="DID70" s="291"/>
      <c r="DIE70" s="291"/>
      <c r="DIF70" s="291"/>
      <c r="DIG70" s="291"/>
      <c r="DIH70" s="291"/>
      <c r="DII70" s="291"/>
      <c r="DIJ70" s="291"/>
      <c r="DIK70" s="291"/>
      <c r="DIL70" s="291"/>
      <c r="DIM70" s="291"/>
      <c r="DIN70" s="291"/>
      <c r="DIO70" s="291"/>
      <c r="DIP70" s="291"/>
      <c r="DIQ70" s="291"/>
      <c r="DIR70" s="291"/>
      <c r="DIS70" s="291"/>
      <c r="DIT70" s="291"/>
      <c r="DIU70" s="291"/>
      <c r="DIV70" s="291"/>
      <c r="DIW70" s="291"/>
      <c r="DIX70" s="291"/>
      <c r="DIY70" s="291"/>
      <c r="DIZ70" s="291"/>
      <c r="DJA70" s="291"/>
      <c r="DJB70" s="291"/>
      <c r="DJC70" s="291"/>
      <c r="DJD70" s="291"/>
      <c r="DJE70" s="291"/>
      <c r="DJF70" s="291"/>
      <c r="DJG70" s="291"/>
      <c r="DJH70" s="291"/>
      <c r="DJI70" s="291"/>
      <c r="DJJ70" s="291"/>
      <c r="DJK70" s="291"/>
      <c r="DJL70" s="291"/>
      <c r="DJM70" s="291"/>
      <c r="DJN70" s="291"/>
      <c r="DJO70" s="291"/>
      <c r="DJP70" s="291"/>
      <c r="DJQ70" s="291"/>
      <c r="DJR70" s="291"/>
      <c r="DJS70" s="291"/>
      <c r="DJT70" s="291"/>
      <c r="DJU70" s="291"/>
      <c r="DJV70" s="291"/>
      <c r="DJW70" s="291"/>
      <c r="DJX70" s="291"/>
      <c r="DJY70" s="291"/>
      <c r="DJZ70" s="291"/>
      <c r="DKA70" s="291"/>
      <c r="DKB70" s="291"/>
      <c r="DKC70" s="291"/>
      <c r="DKD70" s="291"/>
      <c r="DKE70" s="291"/>
      <c r="DKF70" s="291"/>
      <c r="DKG70" s="291"/>
      <c r="DKH70" s="291"/>
      <c r="DKI70" s="291"/>
      <c r="DKJ70" s="291"/>
      <c r="DKK70" s="291"/>
      <c r="DKL70" s="291"/>
      <c r="DKM70" s="291"/>
      <c r="DKN70" s="291"/>
      <c r="DKO70" s="291"/>
      <c r="DKP70" s="291"/>
      <c r="DKQ70" s="291"/>
      <c r="DKR70" s="291"/>
      <c r="DKS70" s="291"/>
      <c r="DKT70" s="291"/>
      <c r="DKU70" s="291"/>
      <c r="DKV70" s="291"/>
      <c r="DKW70" s="291"/>
      <c r="DKX70" s="291"/>
      <c r="DKY70" s="291"/>
      <c r="DKZ70" s="291"/>
      <c r="DLA70" s="291"/>
      <c r="DLB70" s="291"/>
      <c r="DLC70" s="291"/>
      <c r="DLD70" s="291"/>
      <c r="DLE70" s="291"/>
      <c r="DLF70" s="291"/>
      <c r="DLG70" s="291"/>
      <c r="DLH70" s="291"/>
      <c r="DLI70" s="291"/>
      <c r="DLJ70" s="291"/>
      <c r="DLK70" s="291"/>
      <c r="DLL70" s="291"/>
      <c r="DLM70" s="291"/>
      <c r="DLN70" s="291"/>
      <c r="DLO70" s="291"/>
      <c r="DLP70" s="291"/>
      <c r="DLQ70" s="291"/>
      <c r="DLR70" s="291"/>
      <c r="DLS70" s="291"/>
      <c r="DLT70" s="291"/>
      <c r="DLU70" s="291"/>
      <c r="DLV70" s="291"/>
      <c r="DLW70" s="291"/>
      <c r="DLX70" s="291"/>
      <c r="DLY70" s="291"/>
      <c r="DLZ70" s="291"/>
      <c r="DMA70" s="291"/>
      <c r="DMB70" s="291"/>
      <c r="DMC70" s="291"/>
      <c r="DMD70" s="291"/>
      <c r="DME70" s="291"/>
      <c r="DMF70" s="291"/>
      <c r="DMG70" s="291"/>
      <c r="DMH70" s="291"/>
      <c r="DMI70" s="291"/>
      <c r="DMJ70" s="291"/>
      <c r="DMK70" s="291"/>
      <c r="DML70" s="291"/>
      <c r="DMM70" s="291"/>
      <c r="DMN70" s="291"/>
      <c r="DMO70" s="291"/>
      <c r="DMP70" s="291"/>
      <c r="DMQ70" s="291"/>
      <c r="DMR70" s="291"/>
      <c r="DMS70" s="291"/>
      <c r="DMT70" s="291"/>
      <c r="DMU70" s="291"/>
      <c r="DMV70" s="291"/>
      <c r="DMW70" s="291"/>
      <c r="DMX70" s="291"/>
      <c r="DMY70" s="291"/>
      <c r="DMZ70" s="291"/>
      <c r="DNA70" s="291"/>
      <c r="DNB70" s="291"/>
      <c r="DNC70" s="291"/>
      <c r="DND70" s="291"/>
      <c r="DNE70" s="291"/>
      <c r="DNF70" s="291"/>
      <c r="DNG70" s="291"/>
      <c r="DNH70" s="291"/>
      <c r="DNI70" s="291"/>
      <c r="DNJ70" s="291"/>
      <c r="DNK70" s="291"/>
      <c r="DNL70" s="291"/>
      <c r="DNM70" s="291"/>
      <c r="DNN70" s="291"/>
      <c r="DNO70" s="291"/>
      <c r="DNP70" s="291"/>
      <c r="DNQ70" s="291"/>
      <c r="DNR70" s="291"/>
      <c r="DNS70" s="291"/>
      <c r="DNT70" s="291"/>
      <c r="DNU70" s="291"/>
      <c r="DNV70" s="291"/>
      <c r="DNW70" s="291"/>
      <c r="DNX70" s="291"/>
      <c r="DNY70" s="291"/>
      <c r="DNZ70" s="291"/>
      <c r="DOA70" s="291"/>
      <c r="DOB70" s="291"/>
      <c r="DOC70" s="291"/>
      <c r="DOD70" s="291"/>
      <c r="DOE70" s="291"/>
      <c r="DOF70" s="291"/>
      <c r="DOG70" s="291"/>
      <c r="DOH70" s="291"/>
      <c r="DOI70" s="291"/>
      <c r="DOJ70" s="291"/>
      <c r="DOK70" s="291"/>
      <c r="DOL70" s="291"/>
      <c r="DOM70" s="291"/>
      <c r="DON70" s="291"/>
      <c r="DOO70" s="291"/>
      <c r="DOP70" s="291"/>
      <c r="DOQ70" s="291"/>
      <c r="DOR70" s="291"/>
      <c r="DOS70" s="291"/>
      <c r="DOT70" s="291"/>
      <c r="DOU70" s="291"/>
      <c r="DOV70" s="291"/>
      <c r="DOW70" s="291"/>
      <c r="DOX70" s="291"/>
      <c r="DOY70" s="291"/>
      <c r="DOZ70" s="291"/>
      <c r="DPA70" s="291"/>
      <c r="DPB70" s="291"/>
      <c r="DPC70" s="291"/>
      <c r="DPD70" s="291"/>
      <c r="DPE70" s="291"/>
      <c r="DPF70" s="291"/>
      <c r="DPG70" s="291"/>
      <c r="DPH70" s="291"/>
      <c r="DPI70" s="291"/>
      <c r="DPJ70" s="291"/>
      <c r="DPK70" s="291"/>
      <c r="DPL70" s="291"/>
      <c r="DPM70" s="291"/>
      <c r="DPN70" s="291"/>
      <c r="DPO70" s="291"/>
      <c r="DPP70" s="291"/>
      <c r="DPQ70" s="291"/>
      <c r="DPR70" s="291"/>
      <c r="DPS70" s="291"/>
      <c r="DPT70" s="291"/>
      <c r="DPU70" s="291"/>
      <c r="DPV70" s="291"/>
      <c r="DPW70" s="291"/>
      <c r="DPX70" s="291"/>
      <c r="DPY70" s="291"/>
      <c r="DPZ70" s="291"/>
      <c r="DQA70" s="291"/>
      <c r="DQB70" s="291"/>
      <c r="DQC70" s="291"/>
      <c r="DQD70" s="291"/>
      <c r="DQE70" s="291"/>
      <c r="DQF70" s="291"/>
      <c r="DQG70" s="291"/>
      <c r="DQH70" s="291"/>
      <c r="DQI70" s="291"/>
      <c r="DQJ70" s="291"/>
      <c r="DQK70" s="291"/>
      <c r="DQL70" s="291"/>
      <c r="DQM70" s="291"/>
      <c r="DQN70" s="291"/>
      <c r="DQO70" s="291"/>
      <c r="DQP70" s="291"/>
      <c r="DQQ70" s="291"/>
      <c r="DQR70" s="291"/>
      <c r="DQS70" s="291"/>
      <c r="DQT70" s="291"/>
      <c r="DQU70" s="291"/>
      <c r="DQV70" s="291"/>
      <c r="DQW70" s="291"/>
      <c r="DQX70" s="291"/>
      <c r="DQY70" s="291"/>
      <c r="DQZ70" s="291"/>
      <c r="DRA70" s="291"/>
      <c r="DRB70" s="291"/>
      <c r="DRC70" s="291"/>
      <c r="DRD70" s="291"/>
      <c r="DRE70" s="291"/>
      <c r="DRF70" s="291"/>
      <c r="DRG70" s="291"/>
      <c r="DRH70" s="291"/>
      <c r="DRI70" s="291"/>
      <c r="DRJ70" s="291"/>
      <c r="DRK70" s="291"/>
      <c r="DRL70" s="291"/>
      <c r="DRM70" s="291"/>
      <c r="DRN70" s="291"/>
      <c r="DRO70" s="291"/>
      <c r="DRP70" s="291"/>
      <c r="DRQ70" s="291"/>
      <c r="DRR70" s="291"/>
      <c r="DRS70" s="291"/>
      <c r="DRT70" s="291"/>
      <c r="DRU70" s="291"/>
      <c r="DRV70" s="291"/>
      <c r="DRW70" s="291"/>
      <c r="DRX70" s="291"/>
      <c r="DRY70" s="291"/>
      <c r="DRZ70" s="291"/>
      <c r="DSA70" s="291"/>
      <c r="DSB70" s="291"/>
      <c r="DSC70" s="291"/>
      <c r="DSD70" s="291"/>
      <c r="DSE70" s="291"/>
      <c r="DSF70" s="291"/>
      <c r="DSG70" s="291"/>
      <c r="DSH70" s="291"/>
      <c r="DSI70" s="291"/>
      <c r="DSJ70" s="291"/>
      <c r="DSK70" s="291"/>
      <c r="DSL70" s="291"/>
      <c r="DSM70" s="291"/>
      <c r="DSN70" s="291"/>
      <c r="DSO70" s="291"/>
      <c r="DSP70" s="291"/>
      <c r="DSQ70" s="291"/>
      <c r="DSR70" s="291"/>
      <c r="DSS70" s="291"/>
      <c r="DST70" s="291"/>
      <c r="DSU70" s="291"/>
      <c r="DSV70" s="291"/>
      <c r="DSW70" s="291"/>
      <c r="DSX70" s="291"/>
      <c r="DSY70" s="291"/>
      <c r="DSZ70" s="291"/>
      <c r="DTA70" s="291"/>
      <c r="DTB70" s="291"/>
      <c r="DTC70" s="291"/>
      <c r="DTD70" s="291"/>
      <c r="DTE70" s="291"/>
      <c r="DTF70" s="291"/>
      <c r="DTG70" s="291"/>
      <c r="DTH70" s="291"/>
      <c r="DTI70" s="291"/>
      <c r="DTJ70" s="291"/>
      <c r="DTK70" s="291"/>
      <c r="DTL70" s="291"/>
      <c r="DTM70" s="291"/>
      <c r="DTN70" s="291"/>
      <c r="DTO70" s="291"/>
      <c r="DTP70" s="291"/>
      <c r="DTQ70" s="291"/>
      <c r="DTR70" s="291"/>
      <c r="DTS70" s="291"/>
      <c r="DTT70" s="291"/>
      <c r="DTU70" s="291"/>
      <c r="DTV70" s="291"/>
      <c r="DTW70" s="291"/>
      <c r="DTX70" s="291"/>
      <c r="DTY70" s="291"/>
      <c r="DTZ70" s="291"/>
      <c r="DUA70" s="291"/>
      <c r="DUB70" s="291"/>
      <c r="DUC70" s="291"/>
      <c r="DUD70" s="291"/>
      <c r="DUE70" s="291"/>
      <c r="DUF70" s="291"/>
      <c r="DUG70" s="291"/>
      <c r="DUH70" s="291"/>
      <c r="DUI70" s="291"/>
      <c r="DUJ70" s="291"/>
      <c r="DUK70" s="291"/>
      <c r="DUL70" s="291"/>
      <c r="DUM70" s="291"/>
      <c r="DUN70" s="291"/>
      <c r="DUO70" s="291"/>
      <c r="DUP70" s="291"/>
      <c r="DUQ70" s="291"/>
      <c r="DUR70" s="291"/>
      <c r="DUS70" s="291"/>
      <c r="DUT70" s="291"/>
      <c r="DUU70" s="291"/>
      <c r="DUV70" s="291"/>
      <c r="DUW70" s="291"/>
      <c r="DUX70" s="291"/>
      <c r="DUY70" s="291"/>
      <c r="DUZ70" s="291"/>
      <c r="DVA70" s="291"/>
      <c r="DVB70" s="291"/>
      <c r="DVC70" s="291"/>
      <c r="DVD70" s="291"/>
      <c r="DVE70" s="291"/>
      <c r="DVF70" s="291"/>
      <c r="DVG70" s="291"/>
      <c r="DVH70" s="291"/>
      <c r="DVI70" s="291"/>
      <c r="DVJ70" s="291"/>
      <c r="DVK70" s="291"/>
      <c r="DVL70" s="291"/>
      <c r="DVM70" s="291"/>
      <c r="DVN70" s="291"/>
      <c r="DVO70" s="291"/>
      <c r="DVP70" s="291"/>
      <c r="DVQ70" s="291"/>
      <c r="DVR70" s="291"/>
      <c r="DVS70" s="291"/>
      <c r="DVT70" s="291"/>
      <c r="DVU70" s="291"/>
      <c r="DVV70" s="291"/>
      <c r="DVW70" s="291"/>
      <c r="DVX70" s="291"/>
      <c r="DVY70" s="291"/>
      <c r="DVZ70" s="291"/>
      <c r="DWA70" s="291"/>
      <c r="DWB70" s="291"/>
      <c r="DWC70" s="291"/>
      <c r="DWD70" s="291"/>
      <c r="DWE70" s="291"/>
      <c r="DWF70" s="291"/>
      <c r="DWG70" s="291"/>
      <c r="DWH70" s="291"/>
      <c r="DWI70" s="291"/>
      <c r="DWJ70" s="291"/>
      <c r="DWK70" s="291"/>
      <c r="DWL70" s="291"/>
      <c r="DWM70" s="291"/>
      <c r="DWN70" s="291"/>
      <c r="DWO70" s="291"/>
      <c r="DWP70" s="291"/>
      <c r="DWQ70" s="291"/>
      <c r="DWR70" s="291"/>
      <c r="DWS70" s="291"/>
      <c r="DWT70" s="291"/>
      <c r="DWU70" s="291"/>
      <c r="DWV70" s="291"/>
      <c r="DWW70" s="291"/>
      <c r="DWX70" s="291"/>
      <c r="DWY70" s="291"/>
      <c r="DWZ70" s="291"/>
      <c r="DXA70" s="291"/>
      <c r="DXB70" s="291"/>
      <c r="DXC70" s="291"/>
      <c r="DXD70" s="291"/>
      <c r="DXE70" s="291"/>
      <c r="DXF70" s="291"/>
      <c r="DXG70" s="291"/>
      <c r="DXH70" s="291"/>
      <c r="DXI70" s="291"/>
      <c r="DXJ70" s="291"/>
      <c r="DXK70" s="291"/>
      <c r="DXL70" s="291"/>
      <c r="DXM70" s="291"/>
      <c r="DXN70" s="291"/>
      <c r="DXO70" s="291"/>
      <c r="DXP70" s="291"/>
      <c r="DXQ70" s="291"/>
      <c r="DXR70" s="291"/>
      <c r="DXS70" s="291"/>
      <c r="DXT70" s="291"/>
      <c r="DXU70" s="291"/>
      <c r="DXV70" s="291"/>
      <c r="DXW70" s="291"/>
      <c r="DXX70" s="291"/>
      <c r="DXY70" s="291"/>
      <c r="DXZ70" s="291"/>
      <c r="DYA70" s="291"/>
      <c r="DYB70" s="291"/>
      <c r="DYC70" s="291"/>
      <c r="DYD70" s="291"/>
      <c r="DYE70" s="291"/>
      <c r="DYF70" s="291"/>
      <c r="DYG70" s="291"/>
      <c r="DYH70" s="291"/>
      <c r="DYI70" s="291"/>
      <c r="DYJ70" s="291"/>
      <c r="DYK70" s="291"/>
      <c r="DYL70" s="291"/>
      <c r="DYM70" s="291"/>
      <c r="DYN70" s="291"/>
      <c r="DYO70" s="291"/>
      <c r="DYP70" s="291"/>
      <c r="DYQ70" s="291"/>
      <c r="DYR70" s="291"/>
      <c r="DYS70" s="291"/>
      <c r="DYT70" s="291"/>
      <c r="DYU70" s="291"/>
      <c r="DYV70" s="291"/>
      <c r="DYW70" s="291"/>
      <c r="DYX70" s="291"/>
      <c r="DYY70" s="291"/>
      <c r="DYZ70" s="291"/>
      <c r="DZA70" s="291"/>
      <c r="DZB70" s="291"/>
      <c r="DZC70" s="291"/>
      <c r="DZD70" s="291"/>
      <c r="DZE70" s="291"/>
      <c r="DZF70" s="291"/>
      <c r="DZG70" s="291"/>
      <c r="DZH70" s="291"/>
      <c r="DZI70" s="291"/>
      <c r="DZJ70" s="291"/>
      <c r="DZK70" s="291"/>
      <c r="DZL70" s="291"/>
      <c r="DZM70" s="291"/>
      <c r="DZN70" s="291"/>
      <c r="DZO70" s="291"/>
      <c r="DZP70" s="291"/>
      <c r="DZQ70" s="291"/>
      <c r="DZR70" s="291"/>
      <c r="DZS70" s="291"/>
      <c r="DZT70" s="291"/>
      <c r="DZU70" s="291"/>
      <c r="DZV70" s="291"/>
      <c r="DZW70" s="291"/>
      <c r="DZX70" s="291"/>
      <c r="DZY70" s="291"/>
      <c r="DZZ70" s="291"/>
      <c r="EAA70" s="291"/>
      <c r="EAB70" s="291"/>
      <c r="EAC70" s="291"/>
      <c r="EAD70" s="291"/>
      <c r="EAE70" s="291"/>
      <c r="EAF70" s="291"/>
      <c r="EAG70" s="291"/>
      <c r="EAH70" s="291"/>
      <c r="EAI70" s="291"/>
      <c r="EAJ70" s="291"/>
      <c r="EAK70" s="291"/>
      <c r="EAL70" s="291"/>
      <c r="EAM70" s="291"/>
      <c r="EAN70" s="291"/>
      <c r="EAO70" s="291"/>
      <c r="EAP70" s="291"/>
      <c r="EAQ70" s="291"/>
      <c r="EAR70" s="291"/>
      <c r="EAS70" s="291"/>
      <c r="EAT70" s="291"/>
      <c r="EAU70" s="291"/>
      <c r="EAV70" s="291"/>
      <c r="EAW70" s="291"/>
      <c r="EAX70" s="291"/>
      <c r="EAY70" s="291"/>
      <c r="EAZ70" s="291"/>
      <c r="EBA70" s="291"/>
      <c r="EBB70" s="291"/>
      <c r="EBC70" s="291"/>
      <c r="EBD70" s="291"/>
      <c r="EBE70" s="291"/>
      <c r="EBF70" s="291"/>
      <c r="EBG70" s="291"/>
      <c r="EBH70" s="291"/>
      <c r="EBI70" s="291"/>
      <c r="EBJ70" s="291"/>
      <c r="EBK70" s="291"/>
      <c r="EBL70" s="291"/>
      <c r="EBM70" s="291"/>
      <c r="EBN70" s="291"/>
      <c r="EBO70" s="291"/>
      <c r="EBP70" s="291"/>
      <c r="EBQ70" s="291"/>
      <c r="EBR70" s="291"/>
      <c r="EBS70" s="291"/>
      <c r="EBT70" s="291"/>
      <c r="EBU70" s="291"/>
      <c r="EBV70" s="291"/>
      <c r="EBW70" s="291"/>
      <c r="EBX70" s="291"/>
      <c r="EBY70" s="291"/>
      <c r="EBZ70" s="291"/>
      <c r="ECA70" s="291"/>
      <c r="ECB70" s="291"/>
      <c r="ECC70" s="291"/>
      <c r="ECD70" s="291"/>
      <c r="ECE70" s="291"/>
      <c r="ECF70" s="291"/>
      <c r="ECG70" s="291"/>
      <c r="ECH70" s="291"/>
      <c r="ECI70" s="291"/>
      <c r="ECJ70" s="291"/>
      <c r="ECK70" s="291"/>
      <c r="ECL70" s="291"/>
      <c r="ECM70" s="291"/>
      <c r="ECN70" s="291"/>
      <c r="ECO70" s="291"/>
      <c r="ECP70" s="291"/>
      <c r="ECQ70" s="291"/>
      <c r="ECR70" s="291"/>
      <c r="ECS70" s="291"/>
      <c r="ECT70" s="291"/>
      <c r="ECU70" s="291"/>
      <c r="ECV70" s="291"/>
      <c r="ECW70" s="291"/>
      <c r="ECX70" s="291"/>
      <c r="ECY70" s="291"/>
      <c r="ECZ70" s="291"/>
      <c r="EDA70" s="291"/>
      <c r="EDB70" s="291"/>
      <c r="EDC70" s="291"/>
      <c r="EDD70" s="291"/>
      <c r="EDE70" s="291"/>
      <c r="EDF70" s="291"/>
      <c r="EDG70" s="291"/>
      <c r="EDH70" s="291"/>
      <c r="EDI70" s="291"/>
      <c r="EDJ70" s="291"/>
      <c r="EDK70" s="291"/>
      <c r="EDL70" s="291"/>
      <c r="EDM70" s="291"/>
      <c r="EDN70" s="291"/>
      <c r="EDO70" s="291"/>
      <c r="EDP70" s="291"/>
      <c r="EDQ70" s="291"/>
      <c r="EDR70" s="291"/>
      <c r="EDS70" s="291"/>
      <c r="EDT70" s="291"/>
      <c r="EDU70" s="291"/>
      <c r="EDV70" s="291"/>
      <c r="EDW70" s="291"/>
      <c r="EDX70" s="291"/>
      <c r="EDY70" s="291"/>
      <c r="EDZ70" s="291"/>
      <c r="EEA70" s="291"/>
      <c r="EEB70" s="291"/>
      <c r="EEC70" s="291"/>
      <c r="EED70" s="291"/>
      <c r="EEE70" s="291"/>
      <c r="EEF70" s="291"/>
      <c r="EEG70" s="291"/>
      <c r="EEH70" s="291"/>
      <c r="EEI70" s="291"/>
      <c r="EEJ70" s="291"/>
      <c r="EEK70" s="291"/>
      <c r="EEL70" s="291"/>
      <c r="EEM70" s="291"/>
      <c r="EEN70" s="291"/>
      <c r="EEO70" s="291"/>
      <c r="EEP70" s="291"/>
      <c r="EEQ70" s="291"/>
      <c r="EER70" s="291"/>
      <c r="EES70" s="291"/>
      <c r="EET70" s="291"/>
      <c r="EEU70" s="291"/>
      <c r="EEV70" s="291"/>
      <c r="EEW70" s="291"/>
      <c r="EEX70" s="291"/>
      <c r="EEY70" s="291"/>
      <c r="EEZ70" s="291"/>
      <c r="EFA70" s="291"/>
      <c r="EFB70" s="291"/>
      <c r="EFC70" s="291"/>
      <c r="EFD70" s="291"/>
      <c r="EFE70" s="291"/>
      <c r="EFF70" s="291"/>
      <c r="EFG70" s="291"/>
      <c r="EFH70" s="291"/>
      <c r="EFI70" s="291"/>
      <c r="EFJ70" s="291"/>
      <c r="EFK70" s="291"/>
      <c r="EFL70" s="291"/>
      <c r="EFM70" s="291"/>
      <c r="EFN70" s="291"/>
      <c r="EFO70" s="291"/>
      <c r="EFP70" s="291"/>
      <c r="EFQ70" s="291"/>
      <c r="EFR70" s="291"/>
      <c r="EFS70" s="291"/>
      <c r="EFT70" s="291"/>
      <c r="EFU70" s="291"/>
      <c r="EFV70" s="291"/>
      <c r="EFW70" s="291"/>
      <c r="EFX70" s="291"/>
      <c r="EFY70" s="291"/>
      <c r="EFZ70" s="291"/>
      <c r="EGA70" s="291"/>
      <c r="EGB70" s="291"/>
      <c r="EGC70" s="291"/>
      <c r="EGD70" s="291"/>
      <c r="EGE70" s="291"/>
      <c r="EGF70" s="291"/>
      <c r="EGG70" s="291"/>
      <c r="EGH70" s="291"/>
      <c r="EGI70" s="291"/>
      <c r="EGJ70" s="291"/>
      <c r="EGK70" s="291"/>
      <c r="EGL70" s="291"/>
      <c r="EGM70" s="291"/>
      <c r="EGN70" s="291"/>
      <c r="EGO70" s="291"/>
      <c r="EGP70" s="291"/>
      <c r="EGQ70" s="291"/>
      <c r="EGR70" s="291"/>
      <c r="EGS70" s="291"/>
      <c r="EGT70" s="291"/>
    </row>
    <row r="73" spans="1:3582" s="281" customFormat="1" ht="14.45">
      <c r="A73" s="291"/>
      <c r="B73" s="291"/>
      <c r="C73" s="291"/>
      <c r="D73" s="291"/>
      <c r="E73" s="291"/>
      <c r="F73" s="291"/>
      <c r="G73" s="291"/>
      <c r="H73" s="291"/>
      <c r="I73" s="291"/>
      <c r="J73" s="291"/>
      <c r="K73" s="1029"/>
      <c r="L73" s="291"/>
      <c r="M73" s="291"/>
      <c r="N73" s="291"/>
      <c r="O73" s="291"/>
      <c r="P73" s="291"/>
      <c r="Q73" s="291"/>
      <c r="R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291"/>
      <c r="BM73" s="291"/>
      <c r="BN73" s="291"/>
      <c r="BO73" s="291"/>
      <c r="BP73" s="291"/>
      <c r="BQ73" s="291"/>
      <c r="BR73" s="291"/>
      <c r="BS73" s="291"/>
      <c r="BT73" s="291"/>
      <c r="BU73" s="291"/>
      <c r="BV73" s="291"/>
      <c r="BW73" s="291"/>
      <c r="BX73" s="291"/>
      <c r="BY73" s="291"/>
      <c r="BZ73" s="291"/>
      <c r="CA73" s="291"/>
      <c r="CB73" s="291"/>
      <c r="CC73" s="291"/>
      <c r="CD73" s="291"/>
      <c r="CE73" s="291"/>
      <c r="CF73" s="291"/>
      <c r="CG73" s="291"/>
      <c r="CH73" s="291"/>
      <c r="CI73" s="291"/>
      <c r="CJ73" s="291"/>
      <c r="CK73" s="291"/>
      <c r="CL73" s="291"/>
      <c r="CM73" s="291"/>
      <c r="CN73" s="291"/>
      <c r="CO73" s="291"/>
      <c r="CP73" s="291"/>
      <c r="CQ73" s="291"/>
      <c r="CR73" s="291"/>
      <c r="CS73" s="291"/>
      <c r="CT73" s="291"/>
      <c r="CU73" s="291"/>
      <c r="CV73" s="291"/>
      <c r="CW73" s="291"/>
      <c r="CX73" s="291"/>
      <c r="CY73" s="291"/>
      <c r="CZ73" s="291"/>
      <c r="DA73" s="291"/>
      <c r="DB73" s="291"/>
      <c r="DC73" s="291"/>
      <c r="DD73" s="291"/>
      <c r="DE73" s="291"/>
      <c r="DF73" s="291"/>
      <c r="DG73" s="291"/>
      <c r="DH73" s="291"/>
      <c r="DI73" s="291"/>
      <c r="DJ73" s="291"/>
      <c r="DK73" s="291"/>
      <c r="DL73" s="291"/>
      <c r="DM73" s="291"/>
      <c r="DN73" s="291"/>
      <c r="DO73" s="291"/>
      <c r="DP73" s="291"/>
      <c r="DQ73" s="291"/>
      <c r="DR73" s="291"/>
      <c r="DS73" s="291"/>
      <c r="DT73" s="291"/>
      <c r="DU73" s="291"/>
      <c r="DV73" s="291"/>
      <c r="DW73" s="291"/>
      <c r="DX73" s="291"/>
      <c r="DY73" s="291"/>
      <c r="DZ73" s="291"/>
      <c r="EA73" s="291"/>
      <c r="EB73" s="291"/>
      <c r="EC73" s="291"/>
      <c r="ED73" s="291"/>
      <c r="EE73" s="291"/>
      <c r="EF73" s="291"/>
      <c r="EG73" s="291"/>
      <c r="EH73" s="291"/>
      <c r="EI73" s="291"/>
      <c r="EJ73" s="291"/>
      <c r="EK73" s="291"/>
      <c r="EL73" s="291"/>
      <c r="EM73" s="291"/>
      <c r="EN73" s="291"/>
      <c r="EO73" s="291"/>
      <c r="EP73" s="291"/>
      <c r="EQ73" s="291"/>
      <c r="ER73" s="291"/>
      <c r="ES73" s="291"/>
      <c r="ET73" s="291"/>
      <c r="EU73" s="291"/>
      <c r="EV73" s="291"/>
      <c r="EW73" s="291"/>
      <c r="EX73" s="291"/>
      <c r="EY73" s="291"/>
      <c r="EZ73" s="291"/>
      <c r="FA73" s="291"/>
      <c r="FB73" s="291"/>
      <c r="FC73" s="291"/>
      <c r="FD73" s="291"/>
      <c r="FE73" s="291"/>
      <c r="FF73" s="291"/>
      <c r="FG73" s="291"/>
      <c r="FH73" s="291"/>
      <c r="FI73" s="291"/>
      <c r="FJ73" s="291"/>
      <c r="FK73" s="291"/>
      <c r="FL73" s="291"/>
      <c r="FM73" s="291"/>
      <c r="FN73" s="291"/>
      <c r="FO73" s="291"/>
      <c r="FP73" s="291"/>
      <c r="FQ73" s="291"/>
      <c r="FR73" s="291"/>
      <c r="FS73" s="291"/>
      <c r="FT73" s="291"/>
      <c r="FU73" s="291"/>
      <c r="FV73" s="291"/>
      <c r="FW73" s="291"/>
      <c r="FX73" s="291"/>
      <c r="FY73" s="291"/>
      <c r="FZ73" s="291"/>
      <c r="GA73" s="291"/>
      <c r="GB73" s="291"/>
      <c r="GC73" s="291"/>
      <c r="GD73" s="291"/>
      <c r="GE73" s="291"/>
      <c r="GF73" s="291"/>
      <c r="GG73" s="291"/>
      <c r="GH73" s="291"/>
      <c r="GI73" s="291"/>
      <c r="GJ73" s="291"/>
      <c r="GK73" s="291"/>
      <c r="GL73" s="291"/>
      <c r="GM73" s="291"/>
      <c r="GN73" s="291"/>
      <c r="GO73" s="291"/>
      <c r="GP73" s="291"/>
      <c r="GQ73" s="291"/>
      <c r="GR73" s="291"/>
      <c r="GS73" s="291"/>
      <c r="GT73" s="291"/>
      <c r="GU73" s="291"/>
      <c r="GV73" s="291"/>
      <c r="GW73" s="291"/>
      <c r="GX73" s="291"/>
      <c r="GY73" s="291"/>
      <c r="GZ73" s="291"/>
      <c r="HA73" s="291"/>
      <c r="HB73" s="291"/>
      <c r="HC73" s="291"/>
      <c r="HD73" s="291"/>
      <c r="HE73" s="291"/>
      <c r="HF73" s="291"/>
      <c r="HG73" s="291"/>
      <c r="HH73" s="291"/>
      <c r="HI73" s="291"/>
      <c r="HJ73" s="291"/>
      <c r="HK73" s="291"/>
      <c r="HL73" s="291"/>
      <c r="HM73" s="291"/>
      <c r="HN73" s="291"/>
      <c r="HO73" s="291"/>
      <c r="HP73" s="291"/>
      <c r="HQ73" s="291"/>
      <c r="HR73" s="291"/>
      <c r="HS73" s="291"/>
      <c r="HT73" s="291"/>
      <c r="HU73" s="291"/>
      <c r="HV73" s="291"/>
      <c r="HW73" s="291"/>
      <c r="HX73" s="291"/>
      <c r="HY73" s="291"/>
      <c r="HZ73" s="291"/>
      <c r="IA73" s="291"/>
      <c r="IB73" s="291"/>
      <c r="IC73" s="291"/>
      <c r="ID73" s="291"/>
      <c r="IE73" s="291"/>
      <c r="IF73" s="291"/>
      <c r="IG73" s="291"/>
      <c r="IH73" s="291"/>
      <c r="II73" s="291"/>
      <c r="IJ73" s="291"/>
      <c r="IK73" s="291"/>
      <c r="IL73" s="291"/>
      <c r="IM73" s="291"/>
      <c r="IN73" s="291"/>
      <c r="IO73" s="291"/>
      <c r="IP73" s="291"/>
      <c r="IQ73" s="291"/>
      <c r="IR73" s="291"/>
      <c r="IS73" s="291"/>
      <c r="IT73" s="291"/>
      <c r="IU73" s="291"/>
      <c r="IV73" s="291"/>
      <c r="IW73" s="291"/>
      <c r="IX73" s="291"/>
      <c r="IY73" s="291"/>
      <c r="IZ73" s="291"/>
      <c r="JA73" s="291"/>
      <c r="JB73" s="291"/>
      <c r="JC73" s="291"/>
      <c r="JD73" s="291"/>
      <c r="JE73" s="291"/>
      <c r="JF73" s="291"/>
      <c r="JG73" s="291"/>
      <c r="JH73" s="291"/>
      <c r="JI73" s="291"/>
      <c r="JJ73" s="291"/>
      <c r="JK73" s="291"/>
      <c r="JL73" s="291"/>
      <c r="JM73" s="291"/>
      <c r="JN73" s="291"/>
      <c r="JO73" s="291"/>
      <c r="JP73" s="291"/>
      <c r="JQ73" s="291"/>
      <c r="JR73" s="291"/>
      <c r="JS73" s="291"/>
      <c r="JT73" s="291"/>
      <c r="JU73" s="291"/>
      <c r="JV73" s="291"/>
      <c r="JW73" s="291"/>
      <c r="JX73" s="291"/>
      <c r="JY73" s="291"/>
      <c r="JZ73" s="291"/>
      <c r="KA73" s="291"/>
      <c r="KB73" s="291"/>
      <c r="KC73" s="291"/>
      <c r="KD73" s="291"/>
      <c r="KE73" s="291"/>
      <c r="KF73" s="291"/>
      <c r="KG73" s="291"/>
      <c r="KH73" s="291"/>
      <c r="KI73" s="291"/>
      <c r="KJ73" s="291"/>
      <c r="KK73" s="291"/>
      <c r="KL73" s="291"/>
      <c r="KM73" s="291"/>
      <c r="KN73" s="291"/>
      <c r="KO73" s="291"/>
      <c r="KP73" s="291"/>
      <c r="KQ73" s="291"/>
      <c r="KR73" s="291"/>
      <c r="KS73" s="291"/>
      <c r="KT73" s="291"/>
      <c r="KU73" s="291"/>
      <c r="KV73" s="291"/>
      <c r="KW73" s="291"/>
      <c r="KX73" s="291"/>
      <c r="KY73" s="291"/>
      <c r="KZ73" s="291"/>
      <c r="LA73" s="291"/>
      <c r="LB73" s="291"/>
      <c r="LC73" s="291"/>
      <c r="LD73" s="291"/>
      <c r="LE73" s="291"/>
      <c r="LF73" s="291"/>
      <c r="LG73" s="291"/>
      <c r="LH73" s="291"/>
      <c r="LI73" s="291"/>
      <c r="LJ73" s="291"/>
      <c r="LK73" s="291"/>
      <c r="LL73" s="291"/>
      <c r="LM73" s="291"/>
      <c r="LN73" s="291"/>
      <c r="LO73" s="291"/>
      <c r="LP73" s="291"/>
      <c r="LQ73" s="291"/>
      <c r="LR73" s="291"/>
      <c r="LS73" s="291"/>
      <c r="LT73" s="291"/>
      <c r="LU73" s="291"/>
      <c r="LV73" s="291"/>
      <c r="LW73" s="291"/>
      <c r="LX73" s="291"/>
      <c r="LY73" s="291"/>
      <c r="LZ73" s="291"/>
      <c r="MA73" s="291"/>
      <c r="MB73" s="291"/>
      <c r="MC73" s="291"/>
      <c r="MD73" s="291"/>
      <c r="ME73" s="291"/>
      <c r="MF73" s="291"/>
      <c r="MG73" s="291"/>
      <c r="MH73" s="291"/>
      <c r="MI73" s="291"/>
      <c r="MJ73" s="291"/>
      <c r="MK73" s="291"/>
      <c r="ML73" s="291"/>
      <c r="MM73" s="291"/>
      <c r="MN73" s="291"/>
      <c r="MO73" s="291"/>
      <c r="MP73" s="291"/>
      <c r="MQ73" s="291"/>
      <c r="MR73" s="291"/>
      <c r="MS73" s="291"/>
      <c r="MT73" s="291"/>
      <c r="MU73" s="291"/>
      <c r="MV73" s="291"/>
      <c r="MW73" s="291"/>
      <c r="MX73" s="291"/>
      <c r="MY73" s="291"/>
      <c r="MZ73" s="291"/>
      <c r="NA73" s="291"/>
      <c r="NB73" s="291"/>
      <c r="NC73" s="291"/>
      <c r="ND73" s="291"/>
      <c r="NE73" s="291"/>
      <c r="NF73" s="291"/>
      <c r="NG73" s="291"/>
      <c r="NH73" s="291"/>
      <c r="NI73" s="291"/>
      <c r="NJ73" s="291"/>
      <c r="NK73" s="291"/>
      <c r="NL73" s="291"/>
      <c r="NM73" s="291"/>
      <c r="NN73" s="291"/>
      <c r="NO73" s="291"/>
      <c r="NP73" s="291"/>
      <c r="NQ73" s="291"/>
      <c r="NR73" s="291"/>
      <c r="NS73" s="291"/>
      <c r="NT73" s="291"/>
      <c r="NU73" s="291"/>
      <c r="NV73" s="291"/>
      <c r="NW73" s="291"/>
      <c r="NX73" s="291"/>
      <c r="NY73" s="291"/>
      <c r="NZ73" s="291"/>
      <c r="OA73" s="291"/>
      <c r="OB73" s="291"/>
      <c r="OC73" s="291"/>
      <c r="OD73" s="291"/>
      <c r="OE73" s="291"/>
      <c r="OF73" s="291"/>
      <c r="OG73" s="291"/>
      <c r="OH73" s="291"/>
      <c r="OI73" s="291"/>
      <c r="OJ73" s="291"/>
      <c r="OK73" s="291"/>
      <c r="OL73" s="291"/>
      <c r="OM73" s="291"/>
      <c r="ON73" s="291"/>
      <c r="OO73" s="291"/>
      <c r="OP73" s="291"/>
      <c r="OQ73" s="291"/>
      <c r="OR73" s="291"/>
      <c r="OS73" s="291"/>
      <c r="OT73" s="291"/>
      <c r="OU73" s="291"/>
      <c r="OV73" s="291"/>
      <c r="OW73" s="291"/>
      <c r="OX73" s="291"/>
      <c r="OY73" s="291"/>
      <c r="OZ73" s="291"/>
      <c r="PA73" s="291"/>
      <c r="PB73" s="291"/>
      <c r="PC73" s="291"/>
      <c r="PD73" s="291"/>
      <c r="PE73" s="291"/>
      <c r="PF73" s="291"/>
      <c r="PG73" s="291"/>
      <c r="PH73" s="291"/>
      <c r="PI73" s="291"/>
      <c r="PJ73" s="291"/>
      <c r="PK73" s="291"/>
      <c r="PL73" s="291"/>
      <c r="PM73" s="291"/>
      <c r="PN73" s="291"/>
      <c r="PO73" s="291"/>
      <c r="PP73" s="291"/>
      <c r="PQ73" s="291"/>
      <c r="PR73" s="291"/>
      <c r="PS73" s="291"/>
      <c r="PT73" s="291"/>
      <c r="PU73" s="291"/>
      <c r="PV73" s="291"/>
      <c r="PW73" s="291"/>
      <c r="PX73" s="291"/>
      <c r="PY73" s="291"/>
      <c r="PZ73" s="291"/>
      <c r="QA73" s="291"/>
      <c r="QB73" s="291"/>
      <c r="QC73" s="291"/>
      <c r="QD73" s="291"/>
      <c r="QE73" s="291"/>
      <c r="QF73" s="291"/>
      <c r="QG73" s="291"/>
      <c r="QH73" s="291"/>
      <c r="QI73" s="291"/>
      <c r="QJ73" s="291"/>
      <c r="QK73" s="291"/>
      <c r="QL73" s="291"/>
      <c r="QM73" s="291"/>
      <c r="QN73" s="291"/>
      <c r="QO73" s="291"/>
      <c r="QP73" s="291"/>
      <c r="QQ73" s="291"/>
      <c r="QR73" s="291"/>
      <c r="QS73" s="291"/>
      <c r="QT73" s="291"/>
      <c r="QU73" s="291"/>
      <c r="QV73" s="291"/>
      <c r="QW73" s="291"/>
      <c r="QX73" s="291"/>
      <c r="QY73" s="291"/>
      <c r="QZ73" s="291"/>
      <c r="RA73" s="291"/>
      <c r="RB73" s="291"/>
      <c r="RC73" s="291"/>
      <c r="RD73" s="291"/>
      <c r="RE73" s="291"/>
      <c r="RF73" s="291"/>
      <c r="RG73" s="291"/>
      <c r="RH73" s="291"/>
      <c r="RI73" s="291"/>
      <c r="RJ73" s="291"/>
      <c r="RK73" s="291"/>
      <c r="RL73" s="291"/>
      <c r="RM73" s="291"/>
      <c r="RN73" s="291"/>
      <c r="RO73" s="291"/>
      <c r="RP73" s="291"/>
      <c r="RQ73" s="291"/>
      <c r="RR73" s="291"/>
      <c r="RS73" s="291"/>
      <c r="RT73" s="291"/>
      <c r="RU73" s="291"/>
      <c r="RV73" s="291"/>
      <c r="RW73" s="291"/>
      <c r="RX73" s="291"/>
      <c r="RY73" s="291"/>
      <c r="RZ73" s="291"/>
      <c r="SA73" s="291"/>
      <c r="SB73" s="291"/>
      <c r="SC73" s="291"/>
      <c r="SD73" s="291"/>
      <c r="SE73" s="291"/>
      <c r="SF73" s="291"/>
      <c r="SG73" s="291"/>
      <c r="SH73" s="291"/>
      <c r="SI73" s="291"/>
      <c r="SJ73" s="291"/>
      <c r="SK73" s="291"/>
      <c r="SL73" s="291"/>
      <c r="SM73" s="291"/>
      <c r="SN73" s="291"/>
      <c r="SO73" s="291"/>
      <c r="SP73" s="291"/>
      <c r="SQ73" s="291"/>
      <c r="SR73" s="291"/>
      <c r="SS73" s="291"/>
      <c r="ST73" s="291"/>
      <c r="SU73" s="291"/>
      <c r="SV73" s="291"/>
      <c r="SW73" s="291"/>
      <c r="SX73" s="291"/>
      <c r="SY73" s="291"/>
      <c r="SZ73" s="291"/>
      <c r="TA73" s="291"/>
      <c r="TB73" s="291"/>
      <c r="TC73" s="291"/>
      <c r="TD73" s="291"/>
      <c r="TE73" s="291"/>
      <c r="TF73" s="291"/>
      <c r="TG73" s="291"/>
      <c r="TH73" s="291"/>
      <c r="TI73" s="291"/>
      <c r="TJ73" s="291"/>
      <c r="TK73" s="291"/>
      <c r="TL73" s="291"/>
      <c r="TM73" s="291"/>
      <c r="TN73" s="291"/>
      <c r="TO73" s="291"/>
      <c r="TP73" s="291"/>
      <c r="TQ73" s="291"/>
      <c r="TR73" s="291"/>
      <c r="TS73" s="291"/>
      <c r="TT73" s="291"/>
      <c r="TU73" s="291"/>
      <c r="TV73" s="291"/>
      <c r="TW73" s="291"/>
      <c r="TX73" s="291"/>
      <c r="TY73" s="291"/>
      <c r="TZ73" s="291"/>
      <c r="UA73" s="291"/>
      <c r="UB73" s="291"/>
      <c r="UC73" s="291"/>
      <c r="UD73" s="291"/>
      <c r="UE73" s="291"/>
      <c r="UF73" s="291"/>
      <c r="UG73" s="291"/>
      <c r="UH73" s="291"/>
      <c r="UI73" s="291"/>
      <c r="UJ73" s="291"/>
      <c r="UK73" s="291"/>
      <c r="UL73" s="291"/>
      <c r="UM73" s="291"/>
      <c r="UN73" s="291"/>
      <c r="UO73" s="291"/>
      <c r="UP73" s="291"/>
      <c r="UQ73" s="291"/>
      <c r="UR73" s="291"/>
      <c r="US73" s="291"/>
      <c r="UT73" s="291"/>
      <c r="UU73" s="291"/>
      <c r="UV73" s="291"/>
      <c r="UW73" s="291"/>
      <c r="UX73" s="291"/>
      <c r="UY73" s="291"/>
      <c r="UZ73" s="291"/>
      <c r="VA73" s="291"/>
      <c r="VB73" s="291"/>
      <c r="VC73" s="291"/>
      <c r="VD73" s="291"/>
      <c r="VE73" s="291"/>
      <c r="VF73" s="291"/>
      <c r="VG73" s="291"/>
      <c r="VH73" s="291"/>
      <c r="VI73" s="291"/>
      <c r="VJ73" s="291"/>
      <c r="VK73" s="291"/>
      <c r="VL73" s="291"/>
      <c r="VM73" s="291"/>
      <c r="VN73" s="291"/>
      <c r="VO73" s="291"/>
      <c r="VP73" s="291"/>
      <c r="VQ73" s="291"/>
      <c r="VR73" s="291"/>
      <c r="VS73" s="291"/>
      <c r="VT73" s="291"/>
      <c r="VU73" s="291"/>
      <c r="VV73" s="291"/>
      <c r="VW73" s="291"/>
      <c r="VX73" s="291"/>
      <c r="VY73" s="291"/>
      <c r="VZ73" s="291"/>
      <c r="WA73" s="291"/>
      <c r="WB73" s="291"/>
      <c r="WC73" s="291"/>
      <c r="WD73" s="291"/>
      <c r="WE73" s="291"/>
      <c r="WF73" s="291"/>
      <c r="WG73" s="291"/>
      <c r="WH73" s="291"/>
      <c r="WI73" s="291"/>
      <c r="WJ73" s="291"/>
      <c r="WK73" s="291"/>
      <c r="WL73" s="291"/>
      <c r="WM73" s="291"/>
      <c r="WN73" s="291"/>
      <c r="WO73" s="291"/>
      <c r="WP73" s="291"/>
      <c r="WQ73" s="291"/>
      <c r="WR73" s="291"/>
      <c r="WS73" s="291"/>
      <c r="WT73" s="291"/>
      <c r="WU73" s="291"/>
      <c r="WV73" s="291"/>
      <c r="WW73" s="291"/>
      <c r="WX73" s="291"/>
      <c r="WY73" s="291"/>
      <c r="WZ73" s="291"/>
      <c r="XA73" s="291"/>
      <c r="XB73" s="291"/>
      <c r="XC73" s="291"/>
      <c r="XD73" s="291"/>
      <c r="XE73" s="291"/>
      <c r="XF73" s="291"/>
      <c r="XG73" s="291"/>
      <c r="XH73" s="291"/>
      <c r="XI73" s="291"/>
      <c r="XJ73" s="291"/>
      <c r="XK73" s="291"/>
      <c r="XL73" s="291"/>
      <c r="XM73" s="291"/>
      <c r="XN73" s="291"/>
      <c r="XO73" s="291"/>
      <c r="XP73" s="291"/>
      <c r="XQ73" s="291"/>
      <c r="XR73" s="291"/>
      <c r="XS73" s="291"/>
      <c r="XT73" s="291"/>
      <c r="XU73" s="291"/>
      <c r="XV73" s="291"/>
      <c r="XW73" s="291"/>
      <c r="XX73" s="291"/>
      <c r="XY73" s="291"/>
      <c r="XZ73" s="291"/>
      <c r="YA73" s="291"/>
      <c r="YB73" s="291"/>
      <c r="YC73" s="291"/>
      <c r="YD73" s="291"/>
      <c r="YE73" s="291"/>
      <c r="YF73" s="291"/>
      <c r="YG73" s="291"/>
      <c r="YH73" s="291"/>
      <c r="YI73" s="291"/>
      <c r="YJ73" s="291"/>
      <c r="YK73" s="291"/>
      <c r="YL73" s="291"/>
      <c r="YM73" s="291"/>
      <c r="YN73" s="291"/>
      <c r="YO73" s="291"/>
      <c r="YP73" s="291"/>
      <c r="YQ73" s="291"/>
      <c r="YR73" s="291"/>
      <c r="YS73" s="291"/>
      <c r="YT73" s="291"/>
      <c r="YU73" s="291"/>
      <c r="YV73" s="291"/>
      <c r="YW73" s="291"/>
      <c r="YX73" s="291"/>
      <c r="YY73" s="291"/>
      <c r="YZ73" s="291"/>
      <c r="ZA73" s="291"/>
      <c r="ZB73" s="291"/>
      <c r="ZC73" s="291"/>
      <c r="ZD73" s="291"/>
      <c r="ZE73" s="291"/>
      <c r="ZF73" s="291"/>
      <c r="ZG73" s="291"/>
      <c r="ZH73" s="291"/>
      <c r="ZI73" s="291"/>
      <c r="ZJ73" s="291"/>
      <c r="ZK73" s="291"/>
      <c r="ZL73" s="291"/>
      <c r="ZM73" s="291"/>
      <c r="ZN73" s="291"/>
      <c r="ZO73" s="291"/>
      <c r="ZP73" s="291"/>
      <c r="ZQ73" s="291"/>
      <c r="ZR73" s="291"/>
      <c r="ZS73" s="291"/>
      <c r="ZT73" s="291"/>
      <c r="ZU73" s="291"/>
      <c r="ZV73" s="291"/>
      <c r="ZW73" s="291"/>
      <c r="ZX73" s="291"/>
      <c r="ZY73" s="291"/>
      <c r="ZZ73" s="291"/>
      <c r="AAA73" s="291"/>
      <c r="AAB73" s="291"/>
      <c r="AAC73" s="291"/>
      <c r="AAD73" s="291"/>
      <c r="AAE73" s="291"/>
      <c r="AAF73" s="291"/>
      <c r="AAG73" s="291"/>
      <c r="AAH73" s="291"/>
      <c r="AAI73" s="291"/>
      <c r="AAJ73" s="291"/>
      <c r="AAK73" s="291"/>
      <c r="AAL73" s="291"/>
      <c r="AAM73" s="291"/>
      <c r="AAN73" s="291"/>
      <c r="AAO73" s="291"/>
      <c r="AAP73" s="291"/>
      <c r="AAQ73" s="291"/>
      <c r="AAR73" s="291"/>
      <c r="AAS73" s="291"/>
      <c r="AAT73" s="291"/>
      <c r="AAU73" s="291"/>
      <c r="AAV73" s="291"/>
      <c r="AAW73" s="291"/>
      <c r="AAX73" s="291"/>
      <c r="AAY73" s="291"/>
      <c r="AAZ73" s="291"/>
      <c r="ABA73" s="291"/>
      <c r="ABB73" s="291"/>
      <c r="ABC73" s="291"/>
      <c r="ABD73" s="291"/>
      <c r="ABE73" s="291"/>
      <c r="ABF73" s="291"/>
      <c r="ABG73" s="291"/>
      <c r="ABH73" s="291"/>
      <c r="ABI73" s="291"/>
      <c r="ABJ73" s="291"/>
      <c r="ABK73" s="291"/>
      <c r="ABL73" s="291"/>
      <c r="ABM73" s="291"/>
      <c r="ABN73" s="291"/>
      <c r="ABO73" s="291"/>
      <c r="ABP73" s="291"/>
      <c r="ABQ73" s="291"/>
      <c r="ABR73" s="291"/>
      <c r="ABS73" s="291"/>
      <c r="ABT73" s="291"/>
      <c r="ABU73" s="291"/>
      <c r="ABV73" s="291"/>
      <c r="ABW73" s="291"/>
      <c r="ABX73" s="291"/>
      <c r="ABY73" s="291"/>
      <c r="ABZ73" s="291"/>
      <c r="ACA73" s="291"/>
      <c r="ACB73" s="291"/>
      <c r="ACC73" s="291"/>
      <c r="ACD73" s="291"/>
      <c r="ACE73" s="291"/>
      <c r="ACF73" s="291"/>
      <c r="ACG73" s="291"/>
      <c r="ACH73" s="291"/>
      <c r="ACI73" s="291"/>
      <c r="ACJ73" s="291"/>
      <c r="ACK73" s="291"/>
      <c r="ACL73" s="291"/>
      <c r="ACM73" s="291"/>
      <c r="ACN73" s="291"/>
      <c r="ACO73" s="291"/>
      <c r="ACP73" s="291"/>
      <c r="ACQ73" s="291"/>
      <c r="ACR73" s="291"/>
      <c r="ACS73" s="291"/>
      <c r="ACT73" s="291"/>
      <c r="ACU73" s="291"/>
      <c r="ACV73" s="291"/>
      <c r="ACW73" s="291"/>
      <c r="ACX73" s="291"/>
      <c r="ACY73" s="291"/>
      <c r="ACZ73" s="291"/>
      <c r="ADA73" s="291"/>
      <c r="ADB73" s="291"/>
      <c r="ADC73" s="291"/>
      <c r="ADD73" s="291"/>
      <c r="ADE73" s="291"/>
      <c r="ADF73" s="291"/>
      <c r="ADG73" s="291"/>
      <c r="ADH73" s="291"/>
      <c r="ADI73" s="291"/>
      <c r="ADJ73" s="291"/>
      <c r="ADK73" s="291"/>
      <c r="ADL73" s="291"/>
      <c r="ADM73" s="291"/>
      <c r="ADN73" s="291"/>
      <c r="ADO73" s="291"/>
      <c r="ADP73" s="291"/>
      <c r="ADQ73" s="291"/>
      <c r="ADR73" s="291"/>
      <c r="ADS73" s="291"/>
      <c r="ADT73" s="291"/>
      <c r="ADU73" s="291"/>
      <c r="ADV73" s="291"/>
      <c r="ADW73" s="291"/>
      <c r="ADX73" s="291"/>
      <c r="ADY73" s="291"/>
      <c r="ADZ73" s="291"/>
      <c r="AEA73" s="291"/>
      <c r="AEB73" s="291"/>
      <c r="AEC73" s="291"/>
      <c r="AED73" s="291"/>
      <c r="AEE73" s="291"/>
      <c r="AEF73" s="291"/>
      <c r="AEG73" s="291"/>
      <c r="AEH73" s="291"/>
      <c r="AEI73" s="291"/>
      <c r="AEJ73" s="291"/>
      <c r="AEK73" s="291"/>
      <c r="AEL73" s="291"/>
      <c r="AEM73" s="291"/>
      <c r="AEN73" s="291"/>
      <c r="AEO73" s="291"/>
      <c r="AEP73" s="291"/>
      <c r="AEQ73" s="291"/>
      <c r="AER73" s="291"/>
      <c r="AES73" s="291"/>
      <c r="AET73" s="291"/>
      <c r="AEU73" s="291"/>
      <c r="AEV73" s="291"/>
      <c r="AEW73" s="291"/>
      <c r="AEX73" s="291"/>
      <c r="AEY73" s="291"/>
      <c r="AEZ73" s="291"/>
      <c r="AFA73" s="291"/>
      <c r="AFB73" s="291"/>
      <c r="AFC73" s="291"/>
      <c r="AFD73" s="291"/>
      <c r="AFE73" s="291"/>
      <c r="AFF73" s="291"/>
      <c r="AFG73" s="291"/>
      <c r="AFH73" s="291"/>
      <c r="AFI73" s="291"/>
      <c r="AFJ73" s="291"/>
      <c r="AFK73" s="291"/>
      <c r="AFL73" s="291"/>
      <c r="AFM73" s="291"/>
      <c r="AFN73" s="291"/>
      <c r="AFO73" s="291"/>
      <c r="AFP73" s="291"/>
      <c r="AFQ73" s="291"/>
      <c r="AFR73" s="291"/>
      <c r="AFS73" s="291"/>
      <c r="AFT73" s="291"/>
      <c r="AFU73" s="291"/>
      <c r="AFV73" s="291"/>
      <c r="AFW73" s="291"/>
      <c r="AFX73" s="291"/>
      <c r="AFY73" s="291"/>
      <c r="AFZ73" s="291"/>
      <c r="AGA73" s="291"/>
      <c r="AGB73" s="291"/>
      <c r="AGC73" s="291"/>
      <c r="AGD73" s="291"/>
      <c r="AGE73" s="291"/>
      <c r="AGF73" s="291"/>
      <c r="AGG73" s="291"/>
      <c r="AGH73" s="291"/>
      <c r="AGI73" s="291"/>
      <c r="AGJ73" s="291"/>
      <c r="AGK73" s="291"/>
      <c r="AGL73" s="291"/>
      <c r="AGM73" s="291"/>
      <c r="AGN73" s="291"/>
      <c r="AGO73" s="291"/>
      <c r="AGP73" s="291"/>
      <c r="AGQ73" s="291"/>
      <c r="AGR73" s="291"/>
      <c r="AGS73" s="291"/>
      <c r="AGT73" s="291"/>
      <c r="AGU73" s="291"/>
      <c r="AGV73" s="291"/>
      <c r="AGW73" s="291"/>
      <c r="AGX73" s="291"/>
      <c r="AGY73" s="291"/>
      <c r="AGZ73" s="291"/>
      <c r="AHA73" s="291"/>
      <c r="AHB73" s="291"/>
      <c r="AHC73" s="291"/>
      <c r="AHD73" s="291"/>
      <c r="AHE73" s="291"/>
      <c r="AHF73" s="291"/>
      <c r="AHG73" s="291"/>
      <c r="AHH73" s="291"/>
      <c r="AHI73" s="291"/>
      <c r="AHJ73" s="291"/>
      <c r="AHK73" s="291"/>
      <c r="AHL73" s="291"/>
      <c r="AHM73" s="291"/>
      <c r="AHN73" s="291"/>
      <c r="AHO73" s="291"/>
      <c r="AHP73" s="291"/>
      <c r="AHQ73" s="291"/>
      <c r="AHR73" s="291"/>
      <c r="AHS73" s="291"/>
      <c r="AHT73" s="291"/>
      <c r="AHU73" s="291"/>
      <c r="AHV73" s="291"/>
      <c r="AHW73" s="291"/>
      <c r="AHX73" s="291"/>
      <c r="AHY73" s="291"/>
      <c r="AHZ73" s="291"/>
      <c r="AIA73" s="291"/>
      <c r="AIB73" s="291"/>
      <c r="AIC73" s="291"/>
      <c r="AID73" s="291"/>
      <c r="AIE73" s="291"/>
      <c r="AIF73" s="291"/>
      <c r="AIG73" s="291"/>
      <c r="AIH73" s="291"/>
      <c r="AII73" s="291"/>
      <c r="AIJ73" s="291"/>
      <c r="AIK73" s="291"/>
      <c r="AIL73" s="291"/>
      <c r="AIM73" s="291"/>
      <c r="AIN73" s="291"/>
      <c r="AIO73" s="291"/>
      <c r="AIP73" s="291"/>
      <c r="AIQ73" s="291"/>
      <c r="AIR73" s="291"/>
      <c r="AIS73" s="291"/>
      <c r="AIT73" s="291"/>
      <c r="AIU73" s="291"/>
      <c r="AIV73" s="291"/>
      <c r="AIW73" s="291"/>
      <c r="AIX73" s="291"/>
      <c r="AIY73" s="291"/>
      <c r="AIZ73" s="291"/>
      <c r="AJA73" s="291"/>
      <c r="AJB73" s="291"/>
      <c r="AJC73" s="291"/>
      <c r="AJD73" s="291"/>
      <c r="AJE73" s="291"/>
      <c r="AJF73" s="291"/>
      <c r="AJG73" s="291"/>
      <c r="AJH73" s="291"/>
      <c r="AJI73" s="291"/>
      <c r="AJJ73" s="291"/>
      <c r="AJK73" s="291"/>
      <c r="AJL73" s="291"/>
      <c r="AJM73" s="291"/>
      <c r="AJN73" s="291"/>
      <c r="AJO73" s="291"/>
      <c r="AJP73" s="291"/>
      <c r="AJQ73" s="291"/>
      <c r="AJR73" s="291"/>
      <c r="AJS73" s="291"/>
      <c r="AJT73" s="291"/>
      <c r="AJU73" s="291"/>
      <c r="AJV73" s="291"/>
      <c r="AJW73" s="291"/>
      <c r="AJX73" s="291"/>
      <c r="AJY73" s="291"/>
      <c r="AJZ73" s="291"/>
      <c r="AKA73" s="291"/>
      <c r="AKB73" s="291"/>
      <c r="AKC73" s="291"/>
      <c r="AKD73" s="291"/>
      <c r="AKE73" s="291"/>
      <c r="AKF73" s="291"/>
      <c r="AKG73" s="291"/>
      <c r="AKH73" s="291"/>
      <c r="AKI73" s="291"/>
      <c r="AKJ73" s="291"/>
      <c r="AKK73" s="291"/>
      <c r="AKL73" s="291"/>
      <c r="AKM73" s="291"/>
      <c r="AKN73" s="291"/>
      <c r="AKO73" s="291"/>
      <c r="AKP73" s="291"/>
      <c r="AKQ73" s="291"/>
      <c r="AKR73" s="291"/>
      <c r="AKS73" s="291"/>
      <c r="AKT73" s="291"/>
      <c r="AKU73" s="291"/>
      <c r="AKV73" s="291"/>
      <c r="AKW73" s="291"/>
      <c r="AKX73" s="291"/>
      <c r="AKY73" s="291"/>
      <c r="AKZ73" s="291"/>
      <c r="ALA73" s="291"/>
      <c r="ALB73" s="291"/>
      <c r="ALC73" s="291"/>
      <c r="ALD73" s="291"/>
      <c r="ALE73" s="291"/>
      <c r="ALF73" s="291"/>
      <c r="ALG73" s="291"/>
      <c r="ALH73" s="291"/>
      <c r="ALI73" s="291"/>
      <c r="ALJ73" s="291"/>
      <c r="ALK73" s="291"/>
      <c r="ALL73" s="291"/>
      <c r="ALM73" s="291"/>
      <c r="ALN73" s="291"/>
      <c r="ALO73" s="291"/>
      <c r="ALP73" s="291"/>
      <c r="ALQ73" s="291"/>
      <c r="ALR73" s="291"/>
      <c r="ALS73" s="291"/>
      <c r="ALT73" s="291"/>
      <c r="ALU73" s="291"/>
      <c r="ALV73" s="291"/>
      <c r="ALW73" s="291"/>
      <c r="ALX73" s="291"/>
      <c r="ALY73" s="291"/>
      <c r="ALZ73" s="291"/>
      <c r="AMA73" s="291"/>
      <c r="AMB73" s="291"/>
      <c r="AMC73" s="291"/>
      <c r="AMD73" s="291"/>
      <c r="AME73" s="291"/>
      <c r="AMF73" s="291"/>
      <c r="AMG73" s="291"/>
      <c r="AMH73" s="291"/>
      <c r="AMI73" s="291"/>
      <c r="AMJ73" s="291"/>
      <c r="AMK73" s="291"/>
      <c r="AML73" s="291"/>
      <c r="AMM73" s="291"/>
      <c r="AMN73" s="291"/>
      <c r="AMO73" s="291"/>
      <c r="AMP73" s="291"/>
      <c r="AMQ73" s="291"/>
      <c r="AMR73" s="291"/>
      <c r="AMS73" s="291"/>
      <c r="AMT73" s="291"/>
      <c r="AMU73" s="291"/>
      <c r="AMV73" s="291"/>
      <c r="AMW73" s="291"/>
      <c r="AMX73" s="291"/>
      <c r="AMY73" s="291"/>
      <c r="AMZ73" s="291"/>
      <c r="ANA73" s="291"/>
      <c r="ANB73" s="291"/>
      <c r="ANC73" s="291"/>
      <c r="AND73" s="291"/>
      <c r="ANE73" s="291"/>
      <c r="ANF73" s="291"/>
      <c r="ANG73" s="291"/>
      <c r="ANH73" s="291"/>
      <c r="ANI73" s="291"/>
      <c r="ANJ73" s="291"/>
      <c r="ANK73" s="291"/>
      <c r="ANL73" s="291"/>
      <c r="ANM73" s="291"/>
      <c r="ANN73" s="291"/>
      <c r="ANO73" s="291"/>
      <c r="ANP73" s="291"/>
      <c r="ANQ73" s="291"/>
      <c r="ANR73" s="291"/>
      <c r="ANS73" s="291"/>
      <c r="ANT73" s="291"/>
      <c r="ANU73" s="291"/>
      <c r="ANV73" s="291"/>
      <c r="ANW73" s="291"/>
      <c r="ANX73" s="291"/>
      <c r="ANY73" s="291"/>
      <c r="ANZ73" s="291"/>
      <c r="AOA73" s="291"/>
      <c r="AOB73" s="291"/>
      <c r="AOC73" s="291"/>
      <c r="AOD73" s="291"/>
      <c r="AOE73" s="291"/>
      <c r="AOF73" s="291"/>
      <c r="AOG73" s="291"/>
      <c r="AOH73" s="291"/>
      <c r="AOI73" s="291"/>
      <c r="AOJ73" s="291"/>
      <c r="AOK73" s="291"/>
      <c r="AOL73" s="291"/>
      <c r="AOM73" s="291"/>
      <c r="AON73" s="291"/>
      <c r="AOO73" s="291"/>
      <c r="AOP73" s="291"/>
      <c r="AOQ73" s="291"/>
      <c r="AOR73" s="291"/>
      <c r="AOS73" s="291"/>
      <c r="AOT73" s="291"/>
      <c r="AOU73" s="291"/>
      <c r="AOV73" s="291"/>
      <c r="AOW73" s="291"/>
      <c r="AOX73" s="291"/>
      <c r="AOY73" s="291"/>
      <c r="AOZ73" s="291"/>
      <c r="APA73" s="291"/>
      <c r="APB73" s="291"/>
      <c r="APC73" s="291"/>
      <c r="APD73" s="291"/>
      <c r="APE73" s="291"/>
      <c r="APF73" s="291"/>
      <c r="APG73" s="291"/>
      <c r="APH73" s="291"/>
      <c r="API73" s="291"/>
      <c r="APJ73" s="291"/>
      <c r="APK73" s="291"/>
      <c r="APL73" s="291"/>
      <c r="APM73" s="291"/>
      <c r="APN73" s="291"/>
      <c r="APO73" s="291"/>
      <c r="APP73" s="291"/>
      <c r="APQ73" s="291"/>
      <c r="APR73" s="291"/>
      <c r="APS73" s="291"/>
      <c r="APT73" s="291"/>
      <c r="APU73" s="291"/>
      <c r="APV73" s="291"/>
      <c r="APW73" s="291"/>
      <c r="APX73" s="291"/>
      <c r="APY73" s="291"/>
      <c r="APZ73" s="291"/>
      <c r="AQA73" s="291"/>
      <c r="AQB73" s="291"/>
      <c r="AQC73" s="291"/>
      <c r="AQD73" s="291"/>
      <c r="AQE73" s="291"/>
      <c r="AQF73" s="291"/>
      <c r="AQG73" s="291"/>
      <c r="AQH73" s="291"/>
      <c r="AQI73" s="291"/>
      <c r="AQJ73" s="291"/>
      <c r="AQK73" s="291"/>
      <c r="AQL73" s="291"/>
      <c r="AQM73" s="291"/>
      <c r="AQN73" s="291"/>
      <c r="AQO73" s="291"/>
      <c r="AQP73" s="291"/>
      <c r="AQQ73" s="291"/>
      <c r="AQR73" s="291"/>
      <c r="AQS73" s="291"/>
      <c r="AQT73" s="291"/>
      <c r="AQU73" s="291"/>
      <c r="AQV73" s="291"/>
      <c r="AQW73" s="291"/>
      <c r="AQX73" s="291"/>
      <c r="AQY73" s="291"/>
      <c r="AQZ73" s="291"/>
      <c r="ARA73" s="291"/>
      <c r="ARB73" s="291"/>
      <c r="ARC73" s="291"/>
      <c r="ARD73" s="291"/>
      <c r="ARE73" s="291"/>
      <c r="ARF73" s="291"/>
      <c r="ARG73" s="291"/>
      <c r="ARH73" s="291"/>
      <c r="ARI73" s="291"/>
      <c r="ARJ73" s="291"/>
      <c r="ARK73" s="291"/>
      <c r="ARL73" s="291"/>
      <c r="ARM73" s="291"/>
      <c r="ARN73" s="291"/>
      <c r="ARO73" s="291"/>
      <c r="ARP73" s="291"/>
      <c r="ARQ73" s="291"/>
      <c r="ARR73" s="291"/>
      <c r="ARS73" s="291"/>
      <c r="ART73" s="291"/>
      <c r="ARU73" s="291"/>
      <c r="ARV73" s="291"/>
      <c r="ARW73" s="291"/>
      <c r="ARX73" s="291"/>
      <c r="ARY73" s="291"/>
      <c r="ARZ73" s="291"/>
      <c r="ASA73" s="291"/>
      <c r="ASB73" s="291"/>
      <c r="ASC73" s="291"/>
      <c r="ASD73" s="291"/>
      <c r="ASE73" s="291"/>
      <c r="ASF73" s="291"/>
      <c r="ASG73" s="291"/>
      <c r="ASH73" s="291"/>
      <c r="ASI73" s="291"/>
      <c r="ASJ73" s="291"/>
      <c r="ASK73" s="291"/>
      <c r="ASL73" s="291"/>
      <c r="ASM73" s="291"/>
      <c r="ASN73" s="291"/>
      <c r="ASO73" s="291"/>
      <c r="ASP73" s="291"/>
      <c r="ASQ73" s="291"/>
      <c r="ASR73" s="291"/>
      <c r="ASS73" s="291"/>
      <c r="AST73" s="291"/>
      <c r="ASU73" s="291"/>
      <c r="ASV73" s="291"/>
      <c r="ASW73" s="291"/>
      <c r="ASX73" s="291"/>
      <c r="ASY73" s="291"/>
      <c r="ASZ73" s="291"/>
      <c r="ATA73" s="291"/>
      <c r="ATB73" s="291"/>
      <c r="ATC73" s="291"/>
      <c r="ATD73" s="291"/>
      <c r="ATE73" s="291"/>
      <c r="ATF73" s="291"/>
      <c r="ATG73" s="291"/>
      <c r="ATH73" s="291"/>
      <c r="ATI73" s="291"/>
      <c r="ATJ73" s="291"/>
      <c r="ATK73" s="291"/>
      <c r="ATL73" s="291"/>
      <c r="ATM73" s="291"/>
      <c r="ATN73" s="291"/>
      <c r="ATO73" s="291"/>
      <c r="ATP73" s="291"/>
      <c r="ATQ73" s="291"/>
      <c r="ATR73" s="291"/>
      <c r="ATS73" s="291"/>
      <c r="ATT73" s="291"/>
      <c r="ATU73" s="291"/>
      <c r="ATV73" s="291"/>
      <c r="ATW73" s="291"/>
      <c r="ATX73" s="291"/>
      <c r="ATY73" s="291"/>
      <c r="ATZ73" s="291"/>
      <c r="AUA73" s="291"/>
      <c r="AUB73" s="291"/>
      <c r="AUC73" s="291"/>
      <c r="AUD73" s="291"/>
      <c r="AUE73" s="291"/>
      <c r="AUF73" s="291"/>
      <c r="AUG73" s="291"/>
      <c r="AUH73" s="291"/>
      <c r="AUI73" s="291"/>
      <c r="AUJ73" s="291"/>
      <c r="AUK73" s="291"/>
      <c r="AUL73" s="291"/>
      <c r="AUM73" s="291"/>
      <c r="AUN73" s="291"/>
      <c r="AUO73" s="291"/>
      <c r="AUP73" s="291"/>
      <c r="AUQ73" s="291"/>
      <c r="AUR73" s="291"/>
      <c r="AUS73" s="291"/>
      <c r="AUT73" s="291"/>
      <c r="AUU73" s="291"/>
      <c r="AUV73" s="291"/>
      <c r="AUW73" s="291"/>
      <c r="AUX73" s="291"/>
      <c r="AUY73" s="291"/>
      <c r="AUZ73" s="291"/>
      <c r="AVA73" s="291"/>
      <c r="AVB73" s="291"/>
      <c r="AVC73" s="291"/>
      <c r="AVD73" s="291"/>
      <c r="AVE73" s="291"/>
      <c r="AVF73" s="291"/>
      <c r="AVG73" s="291"/>
      <c r="AVH73" s="291"/>
      <c r="AVI73" s="291"/>
      <c r="AVJ73" s="291"/>
      <c r="AVK73" s="291"/>
      <c r="AVL73" s="291"/>
      <c r="AVM73" s="291"/>
      <c r="AVN73" s="291"/>
      <c r="AVO73" s="291"/>
      <c r="AVP73" s="291"/>
      <c r="AVQ73" s="291"/>
      <c r="AVR73" s="291"/>
      <c r="AVS73" s="291"/>
      <c r="AVT73" s="291"/>
      <c r="AVU73" s="291"/>
      <c r="AVV73" s="291"/>
      <c r="AVW73" s="291"/>
      <c r="AVX73" s="291"/>
      <c r="AVY73" s="291"/>
      <c r="AVZ73" s="291"/>
      <c r="AWA73" s="291"/>
      <c r="AWB73" s="291"/>
      <c r="AWC73" s="291"/>
      <c r="AWD73" s="291"/>
      <c r="AWE73" s="291"/>
      <c r="AWF73" s="291"/>
      <c r="AWG73" s="291"/>
      <c r="AWH73" s="291"/>
      <c r="AWI73" s="291"/>
      <c r="AWJ73" s="291"/>
      <c r="AWK73" s="291"/>
      <c r="AWL73" s="291"/>
      <c r="AWM73" s="291"/>
      <c r="AWN73" s="291"/>
      <c r="AWO73" s="291"/>
      <c r="AWP73" s="291"/>
      <c r="AWQ73" s="291"/>
      <c r="AWR73" s="291"/>
      <c r="AWS73" s="291"/>
      <c r="AWT73" s="291"/>
      <c r="AWU73" s="291"/>
      <c r="AWV73" s="291"/>
      <c r="AWW73" s="291"/>
      <c r="AWX73" s="291"/>
      <c r="AWY73" s="291"/>
      <c r="AWZ73" s="291"/>
      <c r="AXA73" s="291"/>
      <c r="AXB73" s="291"/>
      <c r="AXC73" s="291"/>
      <c r="AXD73" s="291"/>
      <c r="AXE73" s="291"/>
      <c r="AXF73" s="291"/>
      <c r="AXG73" s="291"/>
      <c r="AXH73" s="291"/>
      <c r="AXI73" s="291"/>
      <c r="AXJ73" s="291"/>
      <c r="AXK73" s="291"/>
      <c r="AXL73" s="291"/>
      <c r="AXM73" s="291"/>
      <c r="AXN73" s="291"/>
      <c r="AXO73" s="291"/>
      <c r="AXP73" s="291"/>
      <c r="AXQ73" s="291"/>
      <c r="AXR73" s="291"/>
      <c r="AXS73" s="291"/>
      <c r="AXT73" s="291"/>
      <c r="AXU73" s="291"/>
      <c r="AXV73" s="291"/>
      <c r="AXW73" s="291"/>
      <c r="AXX73" s="291"/>
      <c r="AXY73" s="291"/>
      <c r="AXZ73" s="291"/>
      <c r="AYA73" s="291"/>
      <c r="AYB73" s="291"/>
      <c r="AYC73" s="291"/>
      <c r="AYD73" s="291"/>
      <c r="AYE73" s="291"/>
      <c r="AYF73" s="291"/>
      <c r="AYG73" s="291"/>
      <c r="AYH73" s="291"/>
      <c r="AYI73" s="291"/>
      <c r="AYJ73" s="291"/>
      <c r="AYK73" s="291"/>
      <c r="AYL73" s="291"/>
      <c r="AYM73" s="291"/>
      <c r="AYN73" s="291"/>
      <c r="AYO73" s="291"/>
      <c r="AYP73" s="291"/>
      <c r="AYQ73" s="291"/>
      <c r="AYR73" s="291"/>
      <c r="AYS73" s="291"/>
      <c r="AYT73" s="291"/>
      <c r="AYU73" s="291"/>
      <c r="AYV73" s="291"/>
      <c r="AYW73" s="291"/>
      <c r="AYX73" s="291"/>
      <c r="AYY73" s="291"/>
      <c r="AYZ73" s="291"/>
      <c r="AZA73" s="291"/>
      <c r="AZB73" s="291"/>
      <c r="AZC73" s="291"/>
      <c r="AZD73" s="291"/>
      <c r="AZE73" s="291"/>
      <c r="AZF73" s="291"/>
      <c r="AZG73" s="291"/>
      <c r="AZH73" s="291"/>
      <c r="AZI73" s="291"/>
      <c r="AZJ73" s="291"/>
      <c r="AZK73" s="291"/>
      <c r="AZL73" s="291"/>
      <c r="AZM73" s="291"/>
      <c r="AZN73" s="291"/>
      <c r="AZO73" s="291"/>
      <c r="AZP73" s="291"/>
      <c r="AZQ73" s="291"/>
      <c r="AZR73" s="291"/>
      <c r="AZS73" s="291"/>
      <c r="AZT73" s="291"/>
      <c r="AZU73" s="291"/>
      <c r="AZV73" s="291"/>
      <c r="AZW73" s="291"/>
      <c r="AZX73" s="291"/>
      <c r="AZY73" s="291"/>
      <c r="AZZ73" s="291"/>
      <c r="BAA73" s="291"/>
      <c r="BAB73" s="291"/>
      <c r="BAC73" s="291"/>
      <c r="BAD73" s="291"/>
      <c r="BAE73" s="291"/>
      <c r="BAF73" s="291"/>
      <c r="BAG73" s="291"/>
      <c r="BAH73" s="291"/>
      <c r="BAI73" s="291"/>
      <c r="BAJ73" s="291"/>
      <c r="BAK73" s="291"/>
      <c r="BAL73" s="291"/>
      <c r="BAM73" s="291"/>
      <c r="BAN73" s="291"/>
      <c r="BAO73" s="291"/>
      <c r="BAP73" s="291"/>
      <c r="BAQ73" s="291"/>
      <c r="BAR73" s="291"/>
      <c r="BAS73" s="291"/>
      <c r="BAT73" s="291"/>
      <c r="BAU73" s="291"/>
      <c r="BAV73" s="291"/>
      <c r="BAW73" s="291"/>
      <c r="BAX73" s="291"/>
      <c r="BAY73" s="291"/>
      <c r="BAZ73" s="291"/>
      <c r="BBA73" s="291"/>
      <c r="BBB73" s="291"/>
      <c r="BBC73" s="291"/>
      <c r="BBD73" s="291"/>
      <c r="BBE73" s="291"/>
      <c r="BBF73" s="291"/>
      <c r="BBG73" s="291"/>
      <c r="BBH73" s="291"/>
      <c r="BBI73" s="291"/>
      <c r="BBJ73" s="291"/>
      <c r="BBK73" s="291"/>
      <c r="BBL73" s="291"/>
      <c r="BBM73" s="291"/>
      <c r="BBN73" s="291"/>
      <c r="BBO73" s="291"/>
      <c r="BBP73" s="291"/>
      <c r="BBQ73" s="291"/>
      <c r="BBR73" s="291"/>
      <c r="BBS73" s="291"/>
      <c r="BBT73" s="291"/>
      <c r="BBU73" s="291"/>
      <c r="BBV73" s="291"/>
      <c r="BBW73" s="291"/>
      <c r="BBX73" s="291"/>
      <c r="BBY73" s="291"/>
      <c r="BBZ73" s="291"/>
      <c r="BCA73" s="291"/>
      <c r="BCB73" s="291"/>
      <c r="BCC73" s="291"/>
      <c r="BCD73" s="291"/>
      <c r="BCE73" s="291"/>
      <c r="BCF73" s="291"/>
      <c r="BCG73" s="291"/>
      <c r="BCH73" s="291"/>
      <c r="BCI73" s="291"/>
      <c r="BCJ73" s="291"/>
      <c r="BCK73" s="291"/>
      <c r="BCL73" s="291"/>
      <c r="BCM73" s="291"/>
      <c r="BCN73" s="291"/>
      <c r="BCO73" s="291"/>
      <c r="BCP73" s="291"/>
      <c r="BCQ73" s="291"/>
      <c r="BCR73" s="291"/>
      <c r="BCS73" s="291"/>
      <c r="BCT73" s="291"/>
      <c r="BCU73" s="291"/>
      <c r="BCV73" s="291"/>
      <c r="BCW73" s="291"/>
      <c r="BCX73" s="291"/>
      <c r="BCY73" s="291"/>
      <c r="BCZ73" s="291"/>
      <c r="BDA73" s="291"/>
      <c r="BDB73" s="291"/>
      <c r="BDC73" s="291"/>
      <c r="BDD73" s="291"/>
      <c r="BDE73" s="291"/>
      <c r="BDF73" s="291"/>
      <c r="BDG73" s="291"/>
      <c r="BDH73" s="291"/>
      <c r="BDI73" s="291"/>
      <c r="BDJ73" s="291"/>
      <c r="BDK73" s="291"/>
      <c r="BDL73" s="291"/>
      <c r="BDM73" s="291"/>
      <c r="BDN73" s="291"/>
      <c r="BDO73" s="291"/>
      <c r="BDP73" s="291"/>
      <c r="BDQ73" s="291"/>
      <c r="BDR73" s="291"/>
      <c r="BDS73" s="291"/>
      <c r="BDT73" s="291"/>
      <c r="BDU73" s="291"/>
      <c r="BDV73" s="291"/>
      <c r="BDW73" s="291"/>
      <c r="BDX73" s="291"/>
      <c r="BDY73" s="291"/>
      <c r="BDZ73" s="291"/>
      <c r="BEA73" s="291"/>
      <c r="BEB73" s="291"/>
      <c r="BEC73" s="291"/>
      <c r="BED73" s="291"/>
      <c r="BEE73" s="291"/>
      <c r="BEF73" s="291"/>
      <c r="BEG73" s="291"/>
      <c r="BEH73" s="291"/>
      <c r="BEI73" s="291"/>
      <c r="BEJ73" s="291"/>
      <c r="BEK73" s="291"/>
      <c r="BEL73" s="291"/>
      <c r="BEM73" s="291"/>
      <c r="BEN73" s="291"/>
      <c r="BEO73" s="291"/>
      <c r="BEP73" s="291"/>
      <c r="BEQ73" s="291"/>
      <c r="BER73" s="291"/>
      <c r="BES73" s="291"/>
      <c r="BET73" s="291"/>
      <c r="BEU73" s="291"/>
      <c r="BEV73" s="291"/>
      <c r="BEW73" s="291"/>
      <c r="BEX73" s="291"/>
      <c r="BEY73" s="291"/>
      <c r="BEZ73" s="291"/>
      <c r="BFA73" s="291"/>
      <c r="BFB73" s="291"/>
      <c r="BFC73" s="291"/>
      <c r="BFD73" s="291"/>
      <c r="BFE73" s="291"/>
      <c r="BFF73" s="291"/>
      <c r="BFG73" s="291"/>
      <c r="BFH73" s="291"/>
      <c r="BFI73" s="291"/>
      <c r="BFJ73" s="291"/>
      <c r="BFK73" s="291"/>
      <c r="BFL73" s="291"/>
      <c r="BFM73" s="291"/>
      <c r="BFN73" s="291"/>
      <c r="BFO73" s="291"/>
      <c r="BFP73" s="291"/>
      <c r="BFQ73" s="291"/>
      <c r="BFR73" s="291"/>
      <c r="BFS73" s="291"/>
      <c r="BFT73" s="291"/>
      <c r="BFU73" s="291"/>
      <c r="BFV73" s="291"/>
      <c r="BFW73" s="291"/>
      <c r="BFX73" s="291"/>
      <c r="BFY73" s="291"/>
      <c r="BFZ73" s="291"/>
      <c r="BGA73" s="291"/>
      <c r="BGB73" s="291"/>
      <c r="BGC73" s="291"/>
      <c r="BGD73" s="291"/>
      <c r="BGE73" s="291"/>
      <c r="BGF73" s="291"/>
      <c r="BGG73" s="291"/>
      <c r="BGH73" s="291"/>
      <c r="BGI73" s="291"/>
      <c r="BGJ73" s="291"/>
      <c r="BGK73" s="291"/>
      <c r="BGL73" s="291"/>
      <c r="BGM73" s="291"/>
      <c r="BGN73" s="291"/>
      <c r="BGO73" s="291"/>
      <c r="BGP73" s="291"/>
      <c r="BGQ73" s="291"/>
      <c r="BGR73" s="291"/>
      <c r="BGS73" s="291"/>
      <c r="BGT73" s="291"/>
      <c r="BGU73" s="291"/>
      <c r="BGV73" s="291"/>
      <c r="BGW73" s="291"/>
      <c r="BGX73" s="291"/>
      <c r="BGY73" s="291"/>
      <c r="BGZ73" s="291"/>
      <c r="BHA73" s="291"/>
      <c r="BHB73" s="291"/>
      <c r="BHC73" s="291"/>
      <c r="BHD73" s="291"/>
      <c r="BHE73" s="291"/>
      <c r="BHF73" s="291"/>
      <c r="BHG73" s="291"/>
      <c r="BHH73" s="291"/>
      <c r="BHI73" s="291"/>
      <c r="BHJ73" s="291"/>
      <c r="BHK73" s="291"/>
      <c r="BHL73" s="291"/>
      <c r="BHM73" s="291"/>
      <c r="BHN73" s="291"/>
      <c r="BHO73" s="291"/>
      <c r="BHP73" s="291"/>
      <c r="BHQ73" s="291"/>
      <c r="BHR73" s="291"/>
      <c r="BHS73" s="291"/>
      <c r="BHT73" s="291"/>
      <c r="BHU73" s="291"/>
      <c r="BHV73" s="291"/>
      <c r="BHW73" s="291"/>
      <c r="BHX73" s="291"/>
      <c r="BHY73" s="291"/>
      <c r="BHZ73" s="291"/>
      <c r="BIA73" s="291"/>
      <c r="BIB73" s="291"/>
      <c r="BIC73" s="291"/>
      <c r="BID73" s="291"/>
      <c r="BIE73" s="291"/>
      <c r="BIF73" s="291"/>
      <c r="BIG73" s="291"/>
      <c r="BIH73" s="291"/>
      <c r="BII73" s="291"/>
      <c r="BIJ73" s="291"/>
      <c r="BIK73" s="291"/>
      <c r="BIL73" s="291"/>
      <c r="BIM73" s="291"/>
      <c r="BIN73" s="291"/>
      <c r="BIO73" s="291"/>
      <c r="BIP73" s="291"/>
      <c r="BIQ73" s="291"/>
      <c r="BIR73" s="291"/>
      <c r="BIS73" s="291"/>
      <c r="BIT73" s="291"/>
      <c r="BIU73" s="291"/>
      <c r="BIV73" s="291"/>
      <c r="BIW73" s="291"/>
      <c r="BIX73" s="291"/>
      <c r="BIY73" s="291"/>
      <c r="BIZ73" s="291"/>
      <c r="BJA73" s="291"/>
      <c r="BJB73" s="291"/>
      <c r="BJC73" s="291"/>
      <c r="BJD73" s="291"/>
      <c r="BJE73" s="291"/>
      <c r="BJF73" s="291"/>
      <c r="BJG73" s="291"/>
      <c r="BJH73" s="291"/>
      <c r="BJI73" s="291"/>
      <c r="BJJ73" s="291"/>
      <c r="BJK73" s="291"/>
      <c r="BJL73" s="291"/>
      <c r="BJM73" s="291"/>
      <c r="BJN73" s="291"/>
      <c r="BJO73" s="291"/>
      <c r="BJP73" s="291"/>
      <c r="BJQ73" s="291"/>
      <c r="BJR73" s="291"/>
      <c r="BJS73" s="291"/>
      <c r="BJT73" s="291"/>
      <c r="BJU73" s="291"/>
      <c r="BJV73" s="291"/>
      <c r="BJW73" s="291"/>
      <c r="BJX73" s="291"/>
      <c r="BJY73" s="291"/>
      <c r="BJZ73" s="291"/>
      <c r="BKA73" s="291"/>
      <c r="BKB73" s="291"/>
      <c r="BKC73" s="291"/>
      <c r="BKD73" s="291"/>
      <c r="BKE73" s="291"/>
      <c r="BKF73" s="291"/>
      <c r="BKG73" s="291"/>
      <c r="BKH73" s="291"/>
      <c r="BKI73" s="291"/>
      <c r="BKJ73" s="291"/>
      <c r="BKK73" s="291"/>
      <c r="BKL73" s="291"/>
      <c r="BKM73" s="291"/>
      <c r="BKN73" s="291"/>
      <c r="BKO73" s="291"/>
      <c r="BKP73" s="291"/>
      <c r="BKQ73" s="291"/>
      <c r="BKR73" s="291"/>
      <c r="BKS73" s="291"/>
      <c r="BKT73" s="291"/>
      <c r="BKU73" s="291"/>
      <c r="BKV73" s="291"/>
      <c r="BKW73" s="291"/>
      <c r="BKX73" s="291"/>
      <c r="BKY73" s="291"/>
      <c r="BKZ73" s="291"/>
      <c r="BLA73" s="291"/>
      <c r="BLB73" s="291"/>
      <c r="BLC73" s="291"/>
      <c r="BLD73" s="291"/>
      <c r="BLE73" s="291"/>
      <c r="BLF73" s="291"/>
      <c r="BLG73" s="291"/>
      <c r="BLH73" s="291"/>
      <c r="BLI73" s="291"/>
      <c r="BLJ73" s="291"/>
      <c r="BLK73" s="291"/>
      <c r="BLL73" s="291"/>
      <c r="BLM73" s="291"/>
      <c r="BLN73" s="291"/>
      <c r="BLO73" s="291"/>
      <c r="BLP73" s="291"/>
      <c r="BLQ73" s="291"/>
      <c r="BLR73" s="291"/>
      <c r="BLS73" s="291"/>
      <c r="BLT73" s="291"/>
      <c r="BLU73" s="291"/>
      <c r="BLV73" s="291"/>
      <c r="BLW73" s="291"/>
      <c r="BLX73" s="291"/>
      <c r="BLY73" s="291"/>
      <c r="BLZ73" s="291"/>
      <c r="BMA73" s="291"/>
      <c r="BMB73" s="291"/>
      <c r="BMC73" s="291"/>
      <c r="BMD73" s="291"/>
      <c r="BME73" s="291"/>
      <c r="BMF73" s="291"/>
      <c r="BMG73" s="291"/>
      <c r="BMH73" s="291"/>
      <c r="BMI73" s="291"/>
      <c r="BMJ73" s="291"/>
      <c r="BMK73" s="291"/>
      <c r="BML73" s="291"/>
      <c r="BMM73" s="291"/>
      <c r="BMN73" s="291"/>
      <c r="BMO73" s="291"/>
      <c r="BMP73" s="291"/>
      <c r="BMQ73" s="291"/>
      <c r="BMR73" s="291"/>
      <c r="BMS73" s="291"/>
      <c r="BMT73" s="291"/>
      <c r="BMU73" s="291"/>
      <c r="BMV73" s="291"/>
      <c r="BMW73" s="291"/>
      <c r="BMX73" s="291"/>
      <c r="BMY73" s="291"/>
      <c r="BMZ73" s="291"/>
      <c r="BNA73" s="291"/>
      <c r="BNB73" s="291"/>
      <c r="BNC73" s="291"/>
      <c r="BND73" s="291"/>
      <c r="BNE73" s="291"/>
      <c r="BNF73" s="291"/>
      <c r="BNG73" s="291"/>
      <c r="BNH73" s="291"/>
      <c r="BNI73" s="291"/>
      <c r="BNJ73" s="291"/>
      <c r="BNK73" s="291"/>
      <c r="BNL73" s="291"/>
      <c r="BNM73" s="291"/>
      <c r="BNN73" s="291"/>
      <c r="BNO73" s="291"/>
      <c r="BNP73" s="291"/>
      <c r="BNQ73" s="291"/>
      <c r="BNR73" s="291"/>
      <c r="BNS73" s="291"/>
      <c r="BNT73" s="291"/>
      <c r="BNU73" s="291"/>
      <c r="BNV73" s="291"/>
      <c r="BNW73" s="291"/>
      <c r="BNX73" s="291"/>
      <c r="BNY73" s="291"/>
      <c r="BNZ73" s="291"/>
      <c r="BOA73" s="291"/>
      <c r="BOB73" s="291"/>
      <c r="BOC73" s="291"/>
      <c r="BOD73" s="291"/>
      <c r="BOE73" s="291"/>
      <c r="BOF73" s="291"/>
      <c r="BOG73" s="291"/>
      <c r="BOH73" s="291"/>
      <c r="BOI73" s="291"/>
      <c r="BOJ73" s="291"/>
      <c r="BOK73" s="291"/>
      <c r="BOL73" s="291"/>
      <c r="BOM73" s="291"/>
      <c r="BON73" s="291"/>
      <c r="BOO73" s="291"/>
      <c r="BOP73" s="291"/>
      <c r="BOQ73" s="291"/>
      <c r="BOR73" s="291"/>
      <c r="BOS73" s="291"/>
      <c r="BOT73" s="291"/>
      <c r="BOU73" s="291"/>
      <c r="BOV73" s="291"/>
      <c r="BOW73" s="291"/>
      <c r="BOX73" s="291"/>
      <c r="BOY73" s="291"/>
      <c r="BOZ73" s="291"/>
      <c r="BPA73" s="291"/>
      <c r="BPB73" s="291"/>
      <c r="BPC73" s="291"/>
      <c r="BPD73" s="291"/>
      <c r="BPE73" s="291"/>
      <c r="BPF73" s="291"/>
      <c r="BPG73" s="291"/>
      <c r="BPH73" s="291"/>
      <c r="BPI73" s="291"/>
      <c r="BPJ73" s="291"/>
      <c r="BPK73" s="291"/>
      <c r="BPL73" s="291"/>
      <c r="BPM73" s="291"/>
      <c r="BPN73" s="291"/>
      <c r="BPO73" s="291"/>
      <c r="BPP73" s="291"/>
      <c r="BPQ73" s="291"/>
      <c r="BPR73" s="291"/>
      <c r="BPS73" s="291"/>
      <c r="BPT73" s="291"/>
      <c r="BPU73" s="291"/>
      <c r="BPV73" s="291"/>
      <c r="BPW73" s="291"/>
      <c r="BPX73" s="291"/>
      <c r="BPY73" s="291"/>
      <c r="BPZ73" s="291"/>
      <c r="BQA73" s="291"/>
      <c r="BQB73" s="291"/>
      <c r="BQC73" s="291"/>
      <c r="BQD73" s="291"/>
      <c r="BQE73" s="291"/>
      <c r="BQF73" s="291"/>
      <c r="BQG73" s="291"/>
      <c r="BQH73" s="291"/>
      <c r="BQI73" s="291"/>
      <c r="BQJ73" s="291"/>
      <c r="BQK73" s="291"/>
      <c r="BQL73" s="291"/>
      <c r="BQM73" s="291"/>
      <c r="BQN73" s="291"/>
      <c r="BQO73" s="291"/>
      <c r="BQP73" s="291"/>
      <c r="BQQ73" s="291"/>
      <c r="BQR73" s="291"/>
      <c r="BQS73" s="291"/>
      <c r="BQT73" s="291"/>
      <c r="BQU73" s="291"/>
      <c r="BQV73" s="291"/>
      <c r="BQW73" s="291"/>
      <c r="BQX73" s="291"/>
      <c r="BQY73" s="291"/>
      <c r="BQZ73" s="291"/>
      <c r="BRA73" s="291"/>
      <c r="BRB73" s="291"/>
      <c r="BRC73" s="291"/>
      <c r="BRD73" s="291"/>
      <c r="BRE73" s="291"/>
      <c r="BRF73" s="291"/>
      <c r="BRG73" s="291"/>
      <c r="BRH73" s="291"/>
      <c r="BRI73" s="291"/>
      <c r="BRJ73" s="291"/>
      <c r="BRK73" s="291"/>
      <c r="BRL73" s="291"/>
      <c r="BRM73" s="291"/>
      <c r="BRN73" s="291"/>
      <c r="BRO73" s="291"/>
      <c r="BRP73" s="291"/>
      <c r="BRQ73" s="291"/>
      <c r="BRR73" s="291"/>
      <c r="BRS73" s="291"/>
      <c r="BRT73" s="291"/>
      <c r="BRU73" s="291"/>
      <c r="BRV73" s="291"/>
      <c r="BRW73" s="291"/>
      <c r="BRX73" s="291"/>
      <c r="BRY73" s="291"/>
      <c r="BRZ73" s="291"/>
      <c r="BSA73" s="291"/>
      <c r="BSB73" s="291"/>
      <c r="BSC73" s="291"/>
      <c r="BSD73" s="291"/>
      <c r="BSE73" s="291"/>
      <c r="BSF73" s="291"/>
      <c r="BSG73" s="291"/>
      <c r="BSH73" s="291"/>
      <c r="BSI73" s="291"/>
      <c r="BSJ73" s="291"/>
      <c r="BSK73" s="291"/>
      <c r="BSL73" s="291"/>
      <c r="BSM73" s="291"/>
      <c r="BSN73" s="291"/>
      <c r="BSO73" s="291"/>
      <c r="BSP73" s="291"/>
      <c r="BSQ73" s="291"/>
      <c r="BSR73" s="291"/>
      <c r="BSS73" s="291"/>
      <c r="BST73" s="291"/>
      <c r="BSU73" s="291"/>
      <c r="BSV73" s="291"/>
      <c r="BSW73" s="291"/>
      <c r="BSX73" s="291"/>
      <c r="BSY73" s="291"/>
      <c r="BSZ73" s="291"/>
      <c r="BTA73" s="291"/>
      <c r="BTB73" s="291"/>
      <c r="BTC73" s="291"/>
      <c r="BTD73" s="291"/>
      <c r="BTE73" s="291"/>
      <c r="BTF73" s="291"/>
      <c r="BTG73" s="291"/>
      <c r="BTH73" s="291"/>
      <c r="BTI73" s="291"/>
      <c r="BTJ73" s="291"/>
      <c r="BTK73" s="291"/>
      <c r="BTL73" s="291"/>
      <c r="BTM73" s="291"/>
      <c r="BTN73" s="291"/>
      <c r="BTO73" s="291"/>
      <c r="BTP73" s="291"/>
      <c r="BTQ73" s="291"/>
      <c r="BTR73" s="291"/>
      <c r="BTS73" s="291"/>
      <c r="BTT73" s="291"/>
      <c r="BTU73" s="291"/>
      <c r="BTV73" s="291"/>
      <c r="BTW73" s="291"/>
      <c r="BTX73" s="291"/>
      <c r="BTY73" s="291"/>
      <c r="BTZ73" s="291"/>
      <c r="BUA73" s="291"/>
      <c r="BUB73" s="291"/>
      <c r="BUC73" s="291"/>
      <c r="BUD73" s="291"/>
      <c r="BUE73" s="291"/>
      <c r="BUF73" s="291"/>
      <c r="BUG73" s="291"/>
      <c r="BUH73" s="291"/>
      <c r="BUI73" s="291"/>
      <c r="BUJ73" s="291"/>
      <c r="BUK73" s="291"/>
      <c r="BUL73" s="291"/>
      <c r="BUM73" s="291"/>
      <c r="BUN73" s="291"/>
      <c r="BUO73" s="291"/>
      <c r="BUP73" s="291"/>
      <c r="BUQ73" s="291"/>
      <c r="BUR73" s="291"/>
      <c r="BUS73" s="291"/>
      <c r="BUT73" s="291"/>
      <c r="BUU73" s="291"/>
      <c r="BUV73" s="291"/>
      <c r="BUW73" s="291"/>
      <c r="BUX73" s="291"/>
      <c r="BUY73" s="291"/>
      <c r="BUZ73" s="291"/>
      <c r="BVA73" s="291"/>
      <c r="BVB73" s="291"/>
      <c r="BVC73" s="291"/>
      <c r="BVD73" s="291"/>
      <c r="BVE73" s="291"/>
      <c r="BVF73" s="291"/>
      <c r="BVG73" s="291"/>
      <c r="BVH73" s="291"/>
      <c r="BVI73" s="291"/>
      <c r="BVJ73" s="291"/>
      <c r="BVK73" s="291"/>
      <c r="BVL73" s="291"/>
      <c r="BVM73" s="291"/>
      <c r="BVN73" s="291"/>
      <c r="BVO73" s="291"/>
      <c r="BVP73" s="291"/>
      <c r="BVQ73" s="291"/>
      <c r="BVR73" s="291"/>
      <c r="BVS73" s="291"/>
      <c r="BVT73" s="291"/>
      <c r="BVU73" s="291"/>
      <c r="BVV73" s="291"/>
      <c r="BVW73" s="291"/>
      <c r="BVX73" s="291"/>
      <c r="BVY73" s="291"/>
      <c r="BVZ73" s="291"/>
      <c r="BWA73" s="291"/>
      <c r="BWB73" s="291"/>
      <c r="BWC73" s="291"/>
      <c r="BWD73" s="291"/>
      <c r="BWE73" s="291"/>
      <c r="BWF73" s="291"/>
      <c r="BWG73" s="291"/>
      <c r="BWH73" s="291"/>
      <c r="BWI73" s="291"/>
      <c r="BWJ73" s="291"/>
      <c r="BWK73" s="291"/>
      <c r="BWL73" s="291"/>
      <c r="BWM73" s="291"/>
      <c r="BWN73" s="291"/>
      <c r="BWO73" s="291"/>
      <c r="BWP73" s="291"/>
      <c r="BWQ73" s="291"/>
      <c r="BWR73" s="291"/>
      <c r="BWS73" s="291"/>
      <c r="BWT73" s="291"/>
      <c r="BWU73" s="291"/>
      <c r="BWV73" s="291"/>
      <c r="BWW73" s="291"/>
      <c r="BWX73" s="291"/>
      <c r="BWY73" s="291"/>
      <c r="BWZ73" s="291"/>
      <c r="BXA73" s="291"/>
      <c r="BXB73" s="291"/>
      <c r="BXC73" s="291"/>
      <c r="BXD73" s="291"/>
      <c r="BXE73" s="291"/>
      <c r="BXF73" s="291"/>
      <c r="BXG73" s="291"/>
      <c r="BXH73" s="291"/>
      <c r="BXI73" s="291"/>
      <c r="BXJ73" s="291"/>
      <c r="BXK73" s="291"/>
      <c r="BXL73" s="291"/>
      <c r="BXM73" s="291"/>
      <c r="BXN73" s="291"/>
      <c r="BXO73" s="291"/>
      <c r="BXP73" s="291"/>
      <c r="BXQ73" s="291"/>
      <c r="BXR73" s="291"/>
      <c r="BXS73" s="291"/>
      <c r="BXT73" s="291"/>
      <c r="BXU73" s="291"/>
      <c r="BXV73" s="291"/>
      <c r="BXW73" s="291"/>
      <c r="BXX73" s="291"/>
      <c r="BXY73" s="291"/>
      <c r="BXZ73" s="291"/>
      <c r="BYA73" s="291"/>
      <c r="BYB73" s="291"/>
      <c r="BYC73" s="291"/>
      <c r="BYD73" s="291"/>
      <c r="BYE73" s="291"/>
      <c r="BYF73" s="291"/>
      <c r="BYG73" s="291"/>
      <c r="BYH73" s="291"/>
      <c r="BYI73" s="291"/>
      <c r="BYJ73" s="291"/>
      <c r="BYK73" s="291"/>
      <c r="BYL73" s="291"/>
      <c r="BYM73" s="291"/>
      <c r="BYN73" s="291"/>
      <c r="BYO73" s="291"/>
      <c r="BYP73" s="291"/>
      <c r="BYQ73" s="291"/>
      <c r="BYR73" s="291"/>
      <c r="BYS73" s="291"/>
      <c r="BYT73" s="291"/>
      <c r="BYU73" s="291"/>
      <c r="BYV73" s="291"/>
      <c r="BYW73" s="291"/>
      <c r="BYX73" s="291"/>
      <c r="BYY73" s="291"/>
      <c r="BYZ73" s="291"/>
      <c r="BZA73" s="291"/>
      <c r="BZB73" s="291"/>
      <c r="BZC73" s="291"/>
      <c r="BZD73" s="291"/>
      <c r="BZE73" s="291"/>
      <c r="BZF73" s="291"/>
      <c r="BZG73" s="291"/>
      <c r="BZH73" s="291"/>
      <c r="BZI73" s="291"/>
      <c r="BZJ73" s="291"/>
      <c r="BZK73" s="291"/>
      <c r="BZL73" s="291"/>
      <c r="BZM73" s="291"/>
      <c r="BZN73" s="291"/>
      <c r="BZO73" s="291"/>
      <c r="BZP73" s="291"/>
      <c r="BZQ73" s="291"/>
      <c r="BZR73" s="291"/>
      <c r="BZS73" s="291"/>
      <c r="BZT73" s="291"/>
      <c r="BZU73" s="291"/>
      <c r="BZV73" s="291"/>
      <c r="BZW73" s="291"/>
      <c r="BZX73" s="291"/>
      <c r="BZY73" s="291"/>
      <c r="BZZ73" s="291"/>
      <c r="CAA73" s="291"/>
      <c r="CAB73" s="291"/>
      <c r="CAC73" s="291"/>
      <c r="CAD73" s="291"/>
      <c r="CAE73" s="291"/>
      <c r="CAF73" s="291"/>
      <c r="CAG73" s="291"/>
      <c r="CAH73" s="291"/>
      <c r="CAI73" s="291"/>
      <c r="CAJ73" s="291"/>
      <c r="CAK73" s="291"/>
      <c r="CAL73" s="291"/>
      <c r="CAM73" s="291"/>
      <c r="CAN73" s="291"/>
      <c r="CAO73" s="291"/>
      <c r="CAP73" s="291"/>
      <c r="CAQ73" s="291"/>
      <c r="CAR73" s="291"/>
      <c r="CAS73" s="291"/>
      <c r="CAT73" s="291"/>
      <c r="CAU73" s="291"/>
      <c r="CAV73" s="291"/>
      <c r="CAW73" s="291"/>
      <c r="CAX73" s="291"/>
      <c r="CAY73" s="291"/>
      <c r="CAZ73" s="291"/>
      <c r="CBA73" s="291"/>
      <c r="CBB73" s="291"/>
      <c r="CBC73" s="291"/>
      <c r="CBD73" s="291"/>
      <c r="CBE73" s="291"/>
      <c r="CBF73" s="291"/>
      <c r="CBG73" s="291"/>
      <c r="CBH73" s="291"/>
      <c r="CBI73" s="291"/>
      <c r="CBJ73" s="291"/>
      <c r="CBK73" s="291"/>
      <c r="CBL73" s="291"/>
      <c r="CBM73" s="291"/>
      <c r="CBN73" s="291"/>
      <c r="CBO73" s="291"/>
      <c r="CBP73" s="291"/>
      <c r="CBQ73" s="291"/>
      <c r="CBR73" s="291"/>
      <c r="CBS73" s="291"/>
      <c r="CBT73" s="291"/>
      <c r="CBU73" s="291"/>
      <c r="CBV73" s="291"/>
      <c r="CBW73" s="291"/>
      <c r="CBX73" s="291"/>
      <c r="CBY73" s="291"/>
      <c r="CBZ73" s="291"/>
      <c r="CCA73" s="291"/>
      <c r="CCB73" s="291"/>
      <c r="CCC73" s="291"/>
      <c r="CCD73" s="291"/>
      <c r="CCE73" s="291"/>
      <c r="CCF73" s="291"/>
      <c r="CCG73" s="291"/>
      <c r="CCH73" s="291"/>
      <c r="CCI73" s="291"/>
      <c r="CCJ73" s="291"/>
      <c r="CCK73" s="291"/>
      <c r="CCL73" s="291"/>
      <c r="CCM73" s="291"/>
      <c r="CCN73" s="291"/>
      <c r="CCO73" s="291"/>
      <c r="CCP73" s="291"/>
      <c r="CCQ73" s="291"/>
      <c r="CCR73" s="291"/>
      <c r="CCS73" s="291"/>
      <c r="CCT73" s="291"/>
      <c r="CCU73" s="291"/>
      <c r="CCV73" s="291"/>
      <c r="CCW73" s="291"/>
      <c r="CCX73" s="291"/>
      <c r="CCY73" s="291"/>
      <c r="CCZ73" s="291"/>
      <c r="CDA73" s="291"/>
      <c r="CDB73" s="291"/>
      <c r="CDC73" s="291"/>
      <c r="CDD73" s="291"/>
      <c r="CDE73" s="291"/>
      <c r="CDF73" s="291"/>
      <c r="CDG73" s="291"/>
      <c r="CDH73" s="291"/>
      <c r="CDI73" s="291"/>
      <c r="CDJ73" s="291"/>
      <c r="CDK73" s="291"/>
      <c r="CDL73" s="291"/>
      <c r="CDM73" s="291"/>
      <c r="CDN73" s="291"/>
      <c r="CDO73" s="291"/>
      <c r="CDP73" s="291"/>
      <c r="CDQ73" s="291"/>
      <c r="CDR73" s="291"/>
      <c r="CDS73" s="291"/>
      <c r="CDT73" s="291"/>
      <c r="CDU73" s="291"/>
      <c r="CDV73" s="291"/>
      <c r="CDW73" s="291"/>
      <c r="CDX73" s="291"/>
      <c r="CDY73" s="291"/>
      <c r="CDZ73" s="291"/>
      <c r="CEA73" s="291"/>
      <c r="CEB73" s="291"/>
      <c r="CEC73" s="291"/>
      <c r="CED73" s="291"/>
      <c r="CEE73" s="291"/>
      <c r="CEF73" s="291"/>
      <c r="CEG73" s="291"/>
      <c r="CEH73" s="291"/>
      <c r="CEI73" s="291"/>
      <c r="CEJ73" s="291"/>
      <c r="CEK73" s="291"/>
      <c r="CEL73" s="291"/>
      <c r="CEM73" s="291"/>
      <c r="CEN73" s="291"/>
      <c r="CEO73" s="291"/>
      <c r="CEP73" s="291"/>
      <c r="CEQ73" s="291"/>
      <c r="CER73" s="291"/>
      <c r="CES73" s="291"/>
      <c r="CET73" s="291"/>
      <c r="CEU73" s="291"/>
      <c r="CEV73" s="291"/>
      <c r="CEW73" s="291"/>
      <c r="CEX73" s="291"/>
      <c r="CEY73" s="291"/>
      <c r="CEZ73" s="291"/>
      <c r="CFA73" s="291"/>
      <c r="CFB73" s="291"/>
      <c r="CFC73" s="291"/>
      <c r="CFD73" s="291"/>
      <c r="CFE73" s="291"/>
      <c r="CFF73" s="291"/>
      <c r="CFG73" s="291"/>
      <c r="CFH73" s="291"/>
      <c r="CFI73" s="291"/>
      <c r="CFJ73" s="291"/>
      <c r="CFK73" s="291"/>
      <c r="CFL73" s="291"/>
      <c r="CFM73" s="291"/>
      <c r="CFN73" s="291"/>
      <c r="CFO73" s="291"/>
      <c r="CFP73" s="291"/>
      <c r="CFQ73" s="291"/>
      <c r="CFR73" s="291"/>
      <c r="CFS73" s="291"/>
      <c r="CFT73" s="291"/>
      <c r="CFU73" s="291"/>
      <c r="CFV73" s="291"/>
      <c r="CFW73" s="291"/>
      <c r="CFX73" s="291"/>
      <c r="CFY73" s="291"/>
      <c r="CFZ73" s="291"/>
      <c r="CGA73" s="291"/>
      <c r="CGB73" s="291"/>
      <c r="CGC73" s="291"/>
      <c r="CGD73" s="291"/>
      <c r="CGE73" s="291"/>
      <c r="CGF73" s="291"/>
      <c r="CGG73" s="291"/>
      <c r="CGH73" s="291"/>
      <c r="CGI73" s="291"/>
      <c r="CGJ73" s="291"/>
      <c r="CGK73" s="291"/>
      <c r="CGL73" s="291"/>
      <c r="CGM73" s="291"/>
      <c r="CGN73" s="291"/>
      <c r="CGO73" s="291"/>
      <c r="CGP73" s="291"/>
      <c r="CGQ73" s="291"/>
      <c r="CGR73" s="291"/>
      <c r="CGS73" s="291"/>
      <c r="CGT73" s="291"/>
      <c r="CGU73" s="291"/>
      <c r="CGV73" s="291"/>
      <c r="CGW73" s="291"/>
      <c r="CGX73" s="291"/>
      <c r="CGY73" s="291"/>
      <c r="CGZ73" s="291"/>
      <c r="CHA73" s="291"/>
      <c r="CHB73" s="291"/>
      <c r="CHC73" s="291"/>
      <c r="CHD73" s="291"/>
      <c r="CHE73" s="291"/>
      <c r="CHF73" s="291"/>
      <c r="CHG73" s="291"/>
      <c r="CHH73" s="291"/>
      <c r="CHI73" s="291"/>
      <c r="CHJ73" s="291"/>
      <c r="CHK73" s="291"/>
      <c r="CHL73" s="291"/>
      <c r="CHM73" s="291"/>
      <c r="CHN73" s="291"/>
      <c r="CHO73" s="291"/>
      <c r="CHP73" s="291"/>
      <c r="CHQ73" s="291"/>
      <c r="CHR73" s="291"/>
      <c r="CHS73" s="291"/>
      <c r="CHT73" s="291"/>
      <c r="CHU73" s="291"/>
      <c r="CHV73" s="291"/>
      <c r="CHW73" s="291"/>
      <c r="CHX73" s="291"/>
      <c r="CHY73" s="291"/>
      <c r="CHZ73" s="291"/>
      <c r="CIA73" s="291"/>
      <c r="CIB73" s="291"/>
      <c r="CIC73" s="291"/>
      <c r="CID73" s="291"/>
      <c r="CIE73" s="291"/>
      <c r="CIF73" s="291"/>
      <c r="CIG73" s="291"/>
      <c r="CIH73" s="291"/>
      <c r="CII73" s="291"/>
      <c r="CIJ73" s="291"/>
      <c r="CIK73" s="291"/>
      <c r="CIL73" s="291"/>
      <c r="CIM73" s="291"/>
      <c r="CIN73" s="291"/>
      <c r="CIO73" s="291"/>
      <c r="CIP73" s="291"/>
      <c r="CIQ73" s="291"/>
      <c r="CIR73" s="291"/>
      <c r="CIS73" s="291"/>
      <c r="CIT73" s="291"/>
      <c r="CIU73" s="291"/>
      <c r="CIV73" s="291"/>
      <c r="CIW73" s="291"/>
      <c r="CIX73" s="291"/>
      <c r="CIY73" s="291"/>
      <c r="CIZ73" s="291"/>
      <c r="CJA73" s="291"/>
      <c r="CJB73" s="291"/>
      <c r="CJC73" s="291"/>
      <c r="CJD73" s="291"/>
      <c r="CJE73" s="291"/>
      <c r="CJF73" s="291"/>
      <c r="CJG73" s="291"/>
      <c r="CJH73" s="291"/>
      <c r="CJI73" s="291"/>
      <c r="CJJ73" s="291"/>
      <c r="CJK73" s="291"/>
      <c r="CJL73" s="291"/>
      <c r="CJM73" s="291"/>
      <c r="CJN73" s="291"/>
      <c r="CJO73" s="291"/>
      <c r="CJP73" s="291"/>
      <c r="CJQ73" s="291"/>
      <c r="CJR73" s="291"/>
      <c r="CJS73" s="291"/>
      <c r="CJT73" s="291"/>
      <c r="CJU73" s="291"/>
      <c r="CJV73" s="291"/>
      <c r="CJW73" s="291"/>
      <c r="CJX73" s="291"/>
      <c r="CJY73" s="291"/>
      <c r="CJZ73" s="291"/>
      <c r="CKA73" s="291"/>
      <c r="CKB73" s="291"/>
      <c r="CKC73" s="291"/>
      <c r="CKD73" s="291"/>
      <c r="CKE73" s="291"/>
      <c r="CKF73" s="291"/>
      <c r="CKG73" s="291"/>
      <c r="CKH73" s="291"/>
      <c r="CKI73" s="291"/>
      <c r="CKJ73" s="291"/>
      <c r="CKK73" s="291"/>
      <c r="CKL73" s="291"/>
      <c r="CKM73" s="291"/>
      <c r="CKN73" s="291"/>
      <c r="CKO73" s="291"/>
      <c r="CKP73" s="291"/>
      <c r="CKQ73" s="291"/>
      <c r="CKR73" s="291"/>
      <c r="CKS73" s="291"/>
      <c r="CKT73" s="291"/>
      <c r="CKU73" s="291"/>
      <c r="CKV73" s="291"/>
      <c r="CKW73" s="291"/>
      <c r="CKX73" s="291"/>
      <c r="CKY73" s="291"/>
      <c r="CKZ73" s="291"/>
      <c r="CLA73" s="291"/>
      <c r="CLB73" s="291"/>
      <c r="CLC73" s="291"/>
      <c r="CLD73" s="291"/>
      <c r="CLE73" s="291"/>
      <c r="CLF73" s="291"/>
      <c r="CLG73" s="291"/>
      <c r="CLH73" s="291"/>
      <c r="CLI73" s="291"/>
      <c r="CLJ73" s="291"/>
      <c r="CLK73" s="291"/>
      <c r="CLL73" s="291"/>
      <c r="CLM73" s="291"/>
      <c r="CLN73" s="291"/>
      <c r="CLO73" s="291"/>
      <c r="CLP73" s="291"/>
      <c r="CLQ73" s="291"/>
      <c r="CLR73" s="291"/>
      <c r="CLS73" s="291"/>
      <c r="CLT73" s="291"/>
      <c r="CLU73" s="291"/>
      <c r="CLV73" s="291"/>
      <c r="CLW73" s="291"/>
      <c r="CLX73" s="291"/>
      <c r="CLY73" s="291"/>
      <c r="CLZ73" s="291"/>
      <c r="CMA73" s="291"/>
      <c r="CMB73" s="291"/>
      <c r="CMC73" s="291"/>
      <c r="CMD73" s="291"/>
      <c r="CME73" s="291"/>
      <c r="CMF73" s="291"/>
      <c r="CMG73" s="291"/>
      <c r="CMH73" s="291"/>
      <c r="CMI73" s="291"/>
      <c r="CMJ73" s="291"/>
      <c r="CMK73" s="291"/>
      <c r="CML73" s="291"/>
      <c r="CMM73" s="291"/>
      <c r="CMN73" s="291"/>
      <c r="CMO73" s="291"/>
      <c r="CMP73" s="291"/>
      <c r="CMQ73" s="291"/>
      <c r="CMR73" s="291"/>
      <c r="CMS73" s="291"/>
      <c r="CMT73" s="291"/>
      <c r="CMU73" s="291"/>
      <c r="CMV73" s="291"/>
      <c r="CMW73" s="291"/>
      <c r="CMX73" s="291"/>
      <c r="CMY73" s="291"/>
      <c r="CMZ73" s="291"/>
      <c r="CNA73" s="291"/>
      <c r="CNB73" s="291"/>
      <c r="CNC73" s="291"/>
      <c r="CND73" s="291"/>
      <c r="CNE73" s="291"/>
      <c r="CNF73" s="291"/>
      <c r="CNG73" s="291"/>
      <c r="CNH73" s="291"/>
      <c r="CNI73" s="291"/>
      <c r="CNJ73" s="291"/>
      <c r="CNK73" s="291"/>
      <c r="CNL73" s="291"/>
      <c r="CNM73" s="291"/>
      <c r="CNN73" s="291"/>
      <c r="CNO73" s="291"/>
      <c r="CNP73" s="291"/>
      <c r="CNQ73" s="291"/>
      <c r="CNR73" s="291"/>
      <c r="CNS73" s="291"/>
      <c r="CNT73" s="291"/>
      <c r="CNU73" s="291"/>
      <c r="CNV73" s="291"/>
      <c r="CNW73" s="291"/>
      <c r="CNX73" s="291"/>
      <c r="CNY73" s="291"/>
      <c r="CNZ73" s="291"/>
      <c r="COA73" s="291"/>
      <c r="COB73" s="291"/>
      <c r="COC73" s="291"/>
      <c r="COD73" s="291"/>
      <c r="COE73" s="291"/>
      <c r="COF73" s="291"/>
      <c r="COG73" s="291"/>
      <c r="COH73" s="291"/>
      <c r="COI73" s="291"/>
      <c r="COJ73" s="291"/>
      <c r="COK73" s="291"/>
      <c r="COL73" s="291"/>
      <c r="COM73" s="291"/>
      <c r="CON73" s="291"/>
      <c r="COO73" s="291"/>
      <c r="COP73" s="291"/>
      <c r="COQ73" s="291"/>
      <c r="COR73" s="291"/>
      <c r="COS73" s="291"/>
      <c r="COT73" s="291"/>
      <c r="COU73" s="291"/>
      <c r="COV73" s="291"/>
      <c r="COW73" s="291"/>
      <c r="COX73" s="291"/>
      <c r="COY73" s="291"/>
      <c r="COZ73" s="291"/>
      <c r="CPA73" s="291"/>
      <c r="CPB73" s="291"/>
      <c r="CPC73" s="291"/>
      <c r="CPD73" s="291"/>
      <c r="CPE73" s="291"/>
      <c r="CPF73" s="291"/>
      <c r="CPG73" s="291"/>
      <c r="CPH73" s="291"/>
      <c r="CPI73" s="291"/>
      <c r="CPJ73" s="291"/>
      <c r="CPK73" s="291"/>
      <c r="CPL73" s="291"/>
      <c r="CPM73" s="291"/>
      <c r="CPN73" s="291"/>
      <c r="CPO73" s="291"/>
      <c r="CPP73" s="291"/>
      <c r="CPQ73" s="291"/>
      <c r="CPR73" s="291"/>
      <c r="CPS73" s="291"/>
      <c r="CPT73" s="291"/>
      <c r="CPU73" s="291"/>
      <c r="CPV73" s="291"/>
      <c r="CPW73" s="291"/>
      <c r="CPX73" s="291"/>
      <c r="CPY73" s="291"/>
      <c r="CPZ73" s="291"/>
      <c r="CQA73" s="291"/>
      <c r="CQB73" s="291"/>
      <c r="CQC73" s="291"/>
      <c r="CQD73" s="291"/>
      <c r="CQE73" s="291"/>
      <c r="CQF73" s="291"/>
      <c r="CQG73" s="291"/>
      <c r="CQH73" s="291"/>
      <c r="CQI73" s="291"/>
      <c r="CQJ73" s="291"/>
      <c r="CQK73" s="291"/>
      <c r="CQL73" s="291"/>
      <c r="CQM73" s="291"/>
      <c r="CQN73" s="291"/>
      <c r="CQO73" s="291"/>
      <c r="CQP73" s="291"/>
      <c r="CQQ73" s="291"/>
      <c r="CQR73" s="291"/>
      <c r="CQS73" s="291"/>
      <c r="CQT73" s="291"/>
      <c r="CQU73" s="291"/>
      <c r="CQV73" s="291"/>
      <c r="CQW73" s="291"/>
      <c r="CQX73" s="291"/>
      <c r="CQY73" s="291"/>
      <c r="CQZ73" s="291"/>
      <c r="CRA73" s="291"/>
      <c r="CRB73" s="291"/>
      <c r="CRC73" s="291"/>
      <c r="CRD73" s="291"/>
      <c r="CRE73" s="291"/>
      <c r="CRF73" s="291"/>
      <c r="CRG73" s="291"/>
      <c r="CRH73" s="291"/>
      <c r="CRI73" s="291"/>
      <c r="CRJ73" s="291"/>
      <c r="CRK73" s="291"/>
      <c r="CRL73" s="291"/>
      <c r="CRM73" s="291"/>
      <c r="CRN73" s="291"/>
      <c r="CRO73" s="291"/>
      <c r="CRP73" s="291"/>
      <c r="CRQ73" s="291"/>
      <c r="CRR73" s="291"/>
      <c r="CRS73" s="291"/>
      <c r="CRT73" s="291"/>
      <c r="CRU73" s="291"/>
      <c r="CRV73" s="291"/>
      <c r="CRW73" s="291"/>
      <c r="CRX73" s="291"/>
      <c r="CRY73" s="291"/>
      <c r="CRZ73" s="291"/>
      <c r="CSA73" s="291"/>
      <c r="CSB73" s="291"/>
      <c r="CSC73" s="291"/>
      <c r="CSD73" s="291"/>
      <c r="CSE73" s="291"/>
      <c r="CSF73" s="291"/>
      <c r="CSG73" s="291"/>
      <c r="CSH73" s="291"/>
      <c r="CSI73" s="291"/>
      <c r="CSJ73" s="291"/>
      <c r="CSK73" s="291"/>
      <c r="CSL73" s="291"/>
      <c r="CSM73" s="291"/>
      <c r="CSN73" s="291"/>
      <c r="CSO73" s="291"/>
      <c r="CSP73" s="291"/>
      <c r="CSQ73" s="291"/>
      <c r="CSR73" s="291"/>
      <c r="CSS73" s="291"/>
      <c r="CST73" s="291"/>
      <c r="CSU73" s="291"/>
      <c r="CSV73" s="291"/>
      <c r="CSW73" s="291"/>
      <c r="CSX73" s="291"/>
      <c r="CSY73" s="291"/>
      <c r="CSZ73" s="291"/>
      <c r="CTA73" s="291"/>
      <c r="CTB73" s="291"/>
      <c r="CTC73" s="291"/>
      <c r="CTD73" s="291"/>
      <c r="CTE73" s="291"/>
      <c r="CTF73" s="291"/>
      <c r="CTG73" s="291"/>
      <c r="CTH73" s="291"/>
      <c r="CTI73" s="291"/>
      <c r="CTJ73" s="291"/>
      <c r="CTK73" s="291"/>
      <c r="CTL73" s="291"/>
      <c r="CTM73" s="291"/>
      <c r="CTN73" s="291"/>
      <c r="CTO73" s="291"/>
      <c r="CTP73" s="291"/>
      <c r="CTQ73" s="291"/>
      <c r="CTR73" s="291"/>
      <c r="CTS73" s="291"/>
      <c r="CTT73" s="291"/>
      <c r="CTU73" s="291"/>
      <c r="CTV73" s="291"/>
      <c r="CTW73" s="291"/>
      <c r="CTX73" s="291"/>
      <c r="CTY73" s="291"/>
      <c r="CTZ73" s="291"/>
      <c r="CUA73" s="291"/>
      <c r="CUB73" s="291"/>
      <c r="CUC73" s="291"/>
      <c r="CUD73" s="291"/>
      <c r="CUE73" s="291"/>
      <c r="CUF73" s="291"/>
      <c r="CUG73" s="291"/>
      <c r="CUH73" s="291"/>
      <c r="CUI73" s="291"/>
      <c r="CUJ73" s="291"/>
      <c r="CUK73" s="291"/>
      <c r="CUL73" s="291"/>
      <c r="CUM73" s="291"/>
      <c r="CUN73" s="291"/>
      <c r="CUO73" s="291"/>
      <c r="CUP73" s="291"/>
      <c r="CUQ73" s="291"/>
      <c r="CUR73" s="291"/>
      <c r="CUS73" s="291"/>
      <c r="CUT73" s="291"/>
      <c r="CUU73" s="291"/>
      <c r="CUV73" s="291"/>
      <c r="CUW73" s="291"/>
      <c r="CUX73" s="291"/>
      <c r="CUY73" s="291"/>
      <c r="CUZ73" s="291"/>
      <c r="CVA73" s="291"/>
      <c r="CVB73" s="291"/>
      <c r="CVC73" s="291"/>
      <c r="CVD73" s="291"/>
      <c r="CVE73" s="291"/>
      <c r="CVF73" s="291"/>
      <c r="CVG73" s="291"/>
      <c r="CVH73" s="291"/>
      <c r="CVI73" s="291"/>
      <c r="CVJ73" s="291"/>
      <c r="CVK73" s="291"/>
      <c r="CVL73" s="291"/>
      <c r="CVM73" s="291"/>
      <c r="CVN73" s="291"/>
      <c r="CVO73" s="291"/>
      <c r="CVP73" s="291"/>
      <c r="CVQ73" s="291"/>
      <c r="CVR73" s="291"/>
      <c r="CVS73" s="291"/>
      <c r="CVT73" s="291"/>
      <c r="CVU73" s="291"/>
      <c r="CVV73" s="291"/>
      <c r="CVW73" s="291"/>
      <c r="CVX73" s="291"/>
      <c r="CVY73" s="291"/>
      <c r="CVZ73" s="291"/>
      <c r="CWA73" s="291"/>
      <c r="CWB73" s="291"/>
      <c r="CWC73" s="291"/>
      <c r="CWD73" s="291"/>
      <c r="CWE73" s="291"/>
      <c r="CWF73" s="291"/>
      <c r="CWG73" s="291"/>
      <c r="CWH73" s="291"/>
      <c r="CWI73" s="291"/>
      <c r="CWJ73" s="291"/>
      <c r="CWK73" s="291"/>
      <c r="CWL73" s="291"/>
      <c r="CWM73" s="291"/>
      <c r="CWN73" s="291"/>
      <c r="CWO73" s="291"/>
      <c r="CWP73" s="291"/>
      <c r="CWQ73" s="291"/>
      <c r="CWR73" s="291"/>
      <c r="CWS73" s="291"/>
      <c r="CWT73" s="291"/>
      <c r="CWU73" s="291"/>
      <c r="CWV73" s="291"/>
      <c r="CWW73" s="291"/>
      <c r="CWX73" s="291"/>
      <c r="CWY73" s="291"/>
      <c r="CWZ73" s="291"/>
      <c r="CXA73" s="291"/>
      <c r="CXB73" s="291"/>
      <c r="CXC73" s="291"/>
      <c r="CXD73" s="291"/>
      <c r="CXE73" s="291"/>
      <c r="CXF73" s="291"/>
      <c r="CXG73" s="291"/>
      <c r="CXH73" s="291"/>
      <c r="CXI73" s="291"/>
      <c r="CXJ73" s="291"/>
      <c r="CXK73" s="291"/>
      <c r="CXL73" s="291"/>
      <c r="CXM73" s="291"/>
      <c r="CXN73" s="291"/>
      <c r="CXO73" s="291"/>
      <c r="CXP73" s="291"/>
      <c r="CXQ73" s="291"/>
      <c r="CXR73" s="291"/>
      <c r="CXS73" s="291"/>
      <c r="CXT73" s="291"/>
      <c r="CXU73" s="291"/>
      <c r="CXV73" s="291"/>
      <c r="CXW73" s="291"/>
      <c r="CXX73" s="291"/>
      <c r="CXY73" s="291"/>
      <c r="CXZ73" s="291"/>
      <c r="CYA73" s="291"/>
      <c r="CYB73" s="291"/>
      <c r="CYC73" s="291"/>
      <c r="CYD73" s="291"/>
      <c r="CYE73" s="291"/>
      <c r="CYF73" s="291"/>
      <c r="CYG73" s="291"/>
      <c r="CYH73" s="291"/>
      <c r="CYI73" s="291"/>
      <c r="CYJ73" s="291"/>
      <c r="CYK73" s="291"/>
      <c r="CYL73" s="291"/>
      <c r="CYM73" s="291"/>
      <c r="CYN73" s="291"/>
      <c r="CYO73" s="291"/>
      <c r="CYP73" s="291"/>
      <c r="CYQ73" s="291"/>
      <c r="CYR73" s="291"/>
      <c r="CYS73" s="291"/>
      <c r="CYT73" s="291"/>
      <c r="CYU73" s="291"/>
      <c r="CYV73" s="291"/>
      <c r="CYW73" s="291"/>
      <c r="CYX73" s="291"/>
      <c r="CYY73" s="291"/>
      <c r="CYZ73" s="291"/>
      <c r="CZA73" s="291"/>
      <c r="CZB73" s="291"/>
      <c r="CZC73" s="291"/>
      <c r="CZD73" s="291"/>
      <c r="CZE73" s="291"/>
      <c r="CZF73" s="291"/>
      <c r="CZG73" s="291"/>
      <c r="CZH73" s="291"/>
      <c r="CZI73" s="291"/>
      <c r="CZJ73" s="291"/>
      <c r="CZK73" s="291"/>
      <c r="CZL73" s="291"/>
      <c r="CZM73" s="291"/>
      <c r="CZN73" s="291"/>
      <c r="CZO73" s="291"/>
      <c r="CZP73" s="291"/>
      <c r="CZQ73" s="291"/>
      <c r="CZR73" s="291"/>
      <c r="CZS73" s="291"/>
      <c r="CZT73" s="291"/>
      <c r="CZU73" s="291"/>
      <c r="CZV73" s="291"/>
      <c r="CZW73" s="291"/>
      <c r="CZX73" s="291"/>
      <c r="CZY73" s="291"/>
      <c r="CZZ73" s="291"/>
      <c r="DAA73" s="291"/>
      <c r="DAB73" s="291"/>
      <c r="DAC73" s="291"/>
      <c r="DAD73" s="291"/>
      <c r="DAE73" s="291"/>
      <c r="DAF73" s="291"/>
      <c r="DAG73" s="291"/>
      <c r="DAH73" s="291"/>
      <c r="DAI73" s="291"/>
      <c r="DAJ73" s="291"/>
      <c r="DAK73" s="291"/>
      <c r="DAL73" s="291"/>
      <c r="DAM73" s="291"/>
      <c r="DAN73" s="291"/>
      <c r="DAO73" s="291"/>
      <c r="DAP73" s="291"/>
      <c r="DAQ73" s="291"/>
      <c r="DAR73" s="291"/>
      <c r="DAS73" s="291"/>
      <c r="DAT73" s="291"/>
      <c r="DAU73" s="291"/>
      <c r="DAV73" s="291"/>
      <c r="DAW73" s="291"/>
      <c r="DAX73" s="291"/>
      <c r="DAY73" s="291"/>
      <c r="DAZ73" s="291"/>
      <c r="DBA73" s="291"/>
      <c r="DBB73" s="291"/>
      <c r="DBC73" s="291"/>
      <c r="DBD73" s="291"/>
      <c r="DBE73" s="291"/>
      <c r="DBF73" s="291"/>
      <c r="DBG73" s="291"/>
      <c r="DBH73" s="291"/>
      <c r="DBI73" s="291"/>
      <c r="DBJ73" s="291"/>
      <c r="DBK73" s="291"/>
      <c r="DBL73" s="291"/>
      <c r="DBM73" s="291"/>
      <c r="DBN73" s="291"/>
      <c r="DBO73" s="291"/>
      <c r="DBP73" s="291"/>
      <c r="DBQ73" s="291"/>
      <c r="DBR73" s="291"/>
      <c r="DBS73" s="291"/>
      <c r="DBT73" s="291"/>
      <c r="DBU73" s="291"/>
      <c r="DBV73" s="291"/>
      <c r="DBW73" s="291"/>
      <c r="DBX73" s="291"/>
      <c r="DBY73" s="291"/>
      <c r="DBZ73" s="291"/>
      <c r="DCA73" s="291"/>
      <c r="DCB73" s="291"/>
      <c r="DCC73" s="291"/>
      <c r="DCD73" s="291"/>
      <c r="DCE73" s="291"/>
      <c r="DCF73" s="291"/>
      <c r="DCG73" s="291"/>
      <c r="DCH73" s="291"/>
      <c r="DCI73" s="291"/>
      <c r="DCJ73" s="291"/>
      <c r="DCK73" s="291"/>
      <c r="DCL73" s="291"/>
      <c r="DCM73" s="291"/>
      <c r="DCN73" s="291"/>
      <c r="DCO73" s="291"/>
      <c r="DCP73" s="291"/>
      <c r="DCQ73" s="291"/>
      <c r="DCR73" s="291"/>
      <c r="DCS73" s="291"/>
      <c r="DCT73" s="291"/>
      <c r="DCU73" s="291"/>
      <c r="DCV73" s="291"/>
      <c r="DCW73" s="291"/>
      <c r="DCX73" s="291"/>
      <c r="DCY73" s="291"/>
      <c r="DCZ73" s="291"/>
      <c r="DDA73" s="291"/>
      <c r="DDB73" s="291"/>
      <c r="DDC73" s="291"/>
      <c r="DDD73" s="291"/>
      <c r="DDE73" s="291"/>
      <c r="DDF73" s="291"/>
      <c r="DDG73" s="291"/>
      <c r="DDH73" s="291"/>
      <c r="DDI73" s="291"/>
      <c r="DDJ73" s="291"/>
      <c r="DDK73" s="291"/>
      <c r="DDL73" s="291"/>
      <c r="DDM73" s="291"/>
      <c r="DDN73" s="291"/>
      <c r="DDO73" s="291"/>
      <c r="DDP73" s="291"/>
      <c r="DDQ73" s="291"/>
      <c r="DDR73" s="291"/>
      <c r="DDS73" s="291"/>
      <c r="DDT73" s="291"/>
      <c r="DDU73" s="291"/>
      <c r="DDV73" s="291"/>
      <c r="DDW73" s="291"/>
      <c r="DDX73" s="291"/>
      <c r="DDY73" s="291"/>
      <c r="DDZ73" s="291"/>
      <c r="DEA73" s="291"/>
      <c r="DEB73" s="291"/>
      <c r="DEC73" s="291"/>
      <c r="DED73" s="291"/>
      <c r="DEE73" s="291"/>
      <c r="DEF73" s="291"/>
      <c r="DEG73" s="291"/>
      <c r="DEH73" s="291"/>
      <c r="DEI73" s="291"/>
      <c r="DEJ73" s="291"/>
      <c r="DEK73" s="291"/>
      <c r="DEL73" s="291"/>
      <c r="DEM73" s="291"/>
      <c r="DEN73" s="291"/>
      <c r="DEO73" s="291"/>
      <c r="DEP73" s="291"/>
      <c r="DEQ73" s="291"/>
      <c r="DER73" s="291"/>
      <c r="DES73" s="291"/>
      <c r="DET73" s="291"/>
      <c r="DEU73" s="291"/>
      <c r="DEV73" s="291"/>
      <c r="DEW73" s="291"/>
      <c r="DEX73" s="291"/>
      <c r="DEY73" s="291"/>
      <c r="DEZ73" s="291"/>
      <c r="DFA73" s="291"/>
      <c r="DFB73" s="291"/>
      <c r="DFC73" s="291"/>
      <c r="DFD73" s="291"/>
      <c r="DFE73" s="291"/>
      <c r="DFF73" s="291"/>
      <c r="DFG73" s="291"/>
      <c r="DFH73" s="291"/>
      <c r="DFI73" s="291"/>
      <c r="DFJ73" s="291"/>
      <c r="DFK73" s="291"/>
      <c r="DFL73" s="291"/>
      <c r="DFM73" s="291"/>
      <c r="DFN73" s="291"/>
      <c r="DFO73" s="291"/>
      <c r="DFP73" s="291"/>
      <c r="DFQ73" s="291"/>
      <c r="DFR73" s="291"/>
      <c r="DFS73" s="291"/>
      <c r="DFT73" s="291"/>
      <c r="DFU73" s="291"/>
      <c r="DFV73" s="291"/>
      <c r="DFW73" s="291"/>
      <c r="DFX73" s="291"/>
      <c r="DFY73" s="291"/>
      <c r="DFZ73" s="291"/>
      <c r="DGA73" s="291"/>
      <c r="DGB73" s="291"/>
      <c r="DGC73" s="291"/>
      <c r="DGD73" s="291"/>
      <c r="DGE73" s="291"/>
      <c r="DGF73" s="291"/>
      <c r="DGG73" s="291"/>
      <c r="DGH73" s="291"/>
      <c r="DGI73" s="291"/>
      <c r="DGJ73" s="291"/>
      <c r="DGK73" s="291"/>
      <c r="DGL73" s="291"/>
      <c r="DGM73" s="291"/>
      <c r="DGN73" s="291"/>
      <c r="DGO73" s="291"/>
      <c r="DGP73" s="291"/>
      <c r="DGQ73" s="291"/>
      <c r="DGR73" s="291"/>
      <c r="DGS73" s="291"/>
      <c r="DGT73" s="291"/>
      <c r="DGU73" s="291"/>
      <c r="DGV73" s="291"/>
      <c r="DGW73" s="291"/>
      <c r="DGX73" s="291"/>
      <c r="DGY73" s="291"/>
      <c r="DGZ73" s="291"/>
      <c r="DHA73" s="291"/>
      <c r="DHB73" s="291"/>
      <c r="DHC73" s="291"/>
      <c r="DHD73" s="291"/>
      <c r="DHE73" s="291"/>
      <c r="DHF73" s="291"/>
      <c r="DHG73" s="291"/>
      <c r="DHH73" s="291"/>
      <c r="DHI73" s="291"/>
      <c r="DHJ73" s="291"/>
      <c r="DHK73" s="291"/>
      <c r="DHL73" s="291"/>
      <c r="DHM73" s="291"/>
      <c r="DHN73" s="291"/>
      <c r="DHO73" s="291"/>
      <c r="DHP73" s="291"/>
      <c r="DHQ73" s="291"/>
      <c r="DHR73" s="291"/>
      <c r="DHS73" s="291"/>
      <c r="DHT73" s="291"/>
      <c r="DHU73" s="291"/>
      <c r="DHV73" s="291"/>
      <c r="DHW73" s="291"/>
      <c r="DHX73" s="291"/>
      <c r="DHY73" s="291"/>
      <c r="DHZ73" s="291"/>
      <c r="DIA73" s="291"/>
      <c r="DIB73" s="291"/>
      <c r="DIC73" s="291"/>
      <c r="DID73" s="291"/>
      <c r="DIE73" s="291"/>
      <c r="DIF73" s="291"/>
      <c r="DIG73" s="291"/>
      <c r="DIH73" s="291"/>
      <c r="DII73" s="291"/>
      <c r="DIJ73" s="291"/>
      <c r="DIK73" s="291"/>
      <c r="DIL73" s="291"/>
      <c r="DIM73" s="291"/>
      <c r="DIN73" s="291"/>
      <c r="DIO73" s="291"/>
      <c r="DIP73" s="291"/>
      <c r="DIQ73" s="291"/>
      <c r="DIR73" s="291"/>
      <c r="DIS73" s="291"/>
      <c r="DIT73" s="291"/>
      <c r="DIU73" s="291"/>
      <c r="DIV73" s="291"/>
      <c r="DIW73" s="291"/>
      <c r="DIX73" s="291"/>
      <c r="DIY73" s="291"/>
      <c r="DIZ73" s="291"/>
      <c r="DJA73" s="291"/>
      <c r="DJB73" s="291"/>
      <c r="DJC73" s="291"/>
      <c r="DJD73" s="291"/>
      <c r="DJE73" s="291"/>
      <c r="DJF73" s="291"/>
      <c r="DJG73" s="291"/>
      <c r="DJH73" s="291"/>
      <c r="DJI73" s="291"/>
      <c r="DJJ73" s="291"/>
      <c r="DJK73" s="291"/>
      <c r="DJL73" s="291"/>
      <c r="DJM73" s="291"/>
      <c r="DJN73" s="291"/>
      <c r="DJO73" s="291"/>
      <c r="DJP73" s="291"/>
      <c r="DJQ73" s="291"/>
      <c r="DJR73" s="291"/>
      <c r="DJS73" s="291"/>
      <c r="DJT73" s="291"/>
      <c r="DJU73" s="291"/>
      <c r="DJV73" s="291"/>
      <c r="DJW73" s="291"/>
      <c r="DJX73" s="291"/>
      <c r="DJY73" s="291"/>
      <c r="DJZ73" s="291"/>
      <c r="DKA73" s="291"/>
      <c r="DKB73" s="291"/>
      <c r="DKC73" s="291"/>
      <c r="DKD73" s="291"/>
      <c r="DKE73" s="291"/>
      <c r="DKF73" s="291"/>
      <c r="DKG73" s="291"/>
      <c r="DKH73" s="291"/>
      <c r="DKI73" s="291"/>
      <c r="DKJ73" s="291"/>
      <c r="DKK73" s="291"/>
      <c r="DKL73" s="291"/>
      <c r="DKM73" s="291"/>
      <c r="DKN73" s="291"/>
      <c r="DKO73" s="291"/>
      <c r="DKP73" s="291"/>
      <c r="DKQ73" s="291"/>
      <c r="DKR73" s="291"/>
      <c r="DKS73" s="291"/>
      <c r="DKT73" s="291"/>
      <c r="DKU73" s="291"/>
      <c r="DKV73" s="291"/>
      <c r="DKW73" s="291"/>
      <c r="DKX73" s="291"/>
      <c r="DKY73" s="291"/>
      <c r="DKZ73" s="291"/>
      <c r="DLA73" s="291"/>
      <c r="DLB73" s="291"/>
      <c r="DLC73" s="291"/>
      <c r="DLD73" s="291"/>
      <c r="DLE73" s="291"/>
      <c r="DLF73" s="291"/>
      <c r="DLG73" s="291"/>
      <c r="DLH73" s="291"/>
      <c r="DLI73" s="291"/>
      <c r="DLJ73" s="291"/>
      <c r="DLK73" s="291"/>
      <c r="DLL73" s="291"/>
      <c r="DLM73" s="291"/>
      <c r="DLN73" s="291"/>
      <c r="DLO73" s="291"/>
      <c r="DLP73" s="291"/>
      <c r="DLQ73" s="291"/>
      <c r="DLR73" s="291"/>
      <c r="DLS73" s="291"/>
      <c r="DLT73" s="291"/>
      <c r="DLU73" s="291"/>
      <c r="DLV73" s="291"/>
      <c r="DLW73" s="291"/>
      <c r="DLX73" s="291"/>
      <c r="DLY73" s="291"/>
      <c r="DLZ73" s="291"/>
      <c r="DMA73" s="291"/>
      <c r="DMB73" s="291"/>
      <c r="DMC73" s="291"/>
      <c r="DMD73" s="291"/>
      <c r="DME73" s="291"/>
      <c r="DMF73" s="291"/>
      <c r="DMG73" s="291"/>
      <c r="DMH73" s="291"/>
      <c r="DMI73" s="291"/>
      <c r="DMJ73" s="291"/>
      <c r="DMK73" s="291"/>
      <c r="DML73" s="291"/>
      <c r="DMM73" s="291"/>
      <c r="DMN73" s="291"/>
      <c r="DMO73" s="291"/>
      <c r="DMP73" s="291"/>
      <c r="DMQ73" s="291"/>
      <c r="DMR73" s="291"/>
      <c r="DMS73" s="291"/>
      <c r="DMT73" s="291"/>
      <c r="DMU73" s="291"/>
      <c r="DMV73" s="291"/>
      <c r="DMW73" s="291"/>
      <c r="DMX73" s="291"/>
      <c r="DMY73" s="291"/>
      <c r="DMZ73" s="291"/>
      <c r="DNA73" s="291"/>
      <c r="DNB73" s="291"/>
      <c r="DNC73" s="291"/>
      <c r="DND73" s="291"/>
      <c r="DNE73" s="291"/>
      <c r="DNF73" s="291"/>
      <c r="DNG73" s="291"/>
      <c r="DNH73" s="291"/>
      <c r="DNI73" s="291"/>
      <c r="DNJ73" s="291"/>
      <c r="DNK73" s="291"/>
      <c r="DNL73" s="291"/>
      <c r="DNM73" s="291"/>
      <c r="DNN73" s="291"/>
      <c r="DNO73" s="291"/>
      <c r="DNP73" s="291"/>
      <c r="DNQ73" s="291"/>
      <c r="DNR73" s="291"/>
      <c r="DNS73" s="291"/>
      <c r="DNT73" s="291"/>
      <c r="DNU73" s="291"/>
      <c r="DNV73" s="291"/>
      <c r="DNW73" s="291"/>
      <c r="DNX73" s="291"/>
      <c r="DNY73" s="291"/>
      <c r="DNZ73" s="291"/>
      <c r="DOA73" s="291"/>
      <c r="DOB73" s="291"/>
      <c r="DOC73" s="291"/>
      <c r="DOD73" s="291"/>
      <c r="DOE73" s="291"/>
      <c r="DOF73" s="291"/>
      <c r="DOG73" s="291"/>
      <c r="DOH73" s="291"/>
      <c r="DOI73" s="291"/>
      <c r="DOJ73" s="291"/>
      <c r="DOK73" s="291"/>
      <c r="DOL73" s="291"/>
      <c r="DOM73" s="291"/>
      <c r="DON73" s="291"/>
      <c r="DOO73" s="291"/>
      <c r="DOP73" s="291"/>
      <c r="DOQ73" s="291"/>
      <c r="DOR73" s="291"/>
      <c r="DOS73" s="291"/>
      <c r="DOT73" s="291"/>
      <c r="DOU73" s="291"/>
      <c r="DOV73" s="291"/>
      <c r="DOW73" s="291"/>
      <c r="DOX73" s="291"/>
      <c r="DOY73" s="291"/>
      <c r="DOZ73" s="291"/>
      <c r="DPA73" s="291"/>
      <c r="DPB73" s="291"/>
      <c r="DPC73" s="291"/>
      <c r="DPD73" s="291"/>
      <c r="DPE73" s="291"/>
      <c r="DPF73" s="291"/>
      <c r="DPG73" s="291"/>
      <c r="DPH73" s="291"/>
      <c r="DPI73" s="291"/>
      <c r="DPJ73" s="291"/>
      <c r="DPK73" s="291"/>
      <c r="DPL73" s="291"/>
      <c r="DPM73" s="291"/>
      <c r="DPN73" s="291"/>
      <c r="DPO73" s="291"/>
      <c r="DPP73" s="291"/>
      <c r="DPQ73" s="291"/>
      <c r="DPR73" s="291"/>
      <c r="DPS73" s="291"/>
      <c r="DPT73" s="291"/>
      <c r="DPU73" s="291"/>
      <c r="DPV73" s="291"/>
      <c r="DPW73" s="291"/>
      <c r="DPX73" s="291"/>
      <c r="DPY73" s="291"/>
      <c r="DPZ73" s="291"/>
      <c r="DQA73" s="291"/>
      <c r="DQB73" s="291"/>
      <c r="DQC73" s="291"/>
      <c r="DQD73" s="291"/>
      <c r="DQE73" s="291"/>
      <c r="DQF73" s="291"/>
      <c r="DQG73" s="291"/>
      <c r="DQH73" s="291"/>
      <c r="DQI73" s="291"/>
      <c r="DQJ73" s="291"/>
      <c r="DQK73" s="291"/>
      <c r="DQL73" s="291"/>
      <c r="DQM73" s="291"/>
      <c r="DQN73" s="291"/>
      <c r="DQO73" s="291"/>
      <c r="DQP73" s="291"/>
      <c r="DQQ73" s="291"/>
      <c r="DQR73" s="291"/>
      <c r="DQS73" s="291"/>
      <c r="DQT73" s="291"/>
      <c r="DQU73" s="291"/>
      <c r="DQV73" s="291"/>
      <c r="DQW73" s="291"/>
      <c r="DQX73" s="291"/>
      <c r="DQY73" s="291"/>
      <c r="DQZ73" s="291"/>
      <c r="DRA73" s="291"/>
      <c r="DRB73" s="291"/>
      <c r="DRC73" s="291"/>
      <c r="DRD73" s="291"/>
      <c r="DRE73" s="291"/>
      <c r="DRF73" s="291"/>
      <c r="DRG73" s="291"/>
      <c r="DRH73" s="291"/>
      <c r="DRI73" s="291"/>
      <c r="DRJ73" s="291"/>
      <c r="DRK73" s="291"/>
      <c r="DRL73" s="291"/>
      <c r="DRM73" s="291"/>
      <c r="DRN73" s="291"/>
      <c r="DRO73" s="291"/>
      <c r="DRP73" s="291"/>
      <c r="DRQ73" s="291"/>
      <c r="DRR73" s="291"/>
      <c r="DRS73" s="291"/>
      <c r="DRT73" s="291"/>
      <c r="DRU73" s="291"/>
      <c r="DRV73" s="291"/>
      <c r="DRW73" s="291"/>
      <c r="DRX73" s="291"/>
      <c r="DRY73" s="291"/>
      <c r="DRZ73" s="291"/>
      <c r="DSA73" s="291"/>
      <c r="DSB73" s="291"/>
      <c r="DSC73" s="291"/>
      <c r="DSD73" s="291"/>
      <c r="DSE73" s="291"/>
      <c r="DSF73" s="291"/>
      <c r="DSG73" s="291"/>
      <c r="DSH73" s="291"/>
      <c r="DSI73" s="291"/>
      <c r="DSJ73" s="291"/>
      <c r="DSK73" s="291"/>
      <c r="DSL73" s="291"/>
      <c r="DSM73" s="291"/>
      <c r="DSN73" s="291"/>
      <c r="DSO73" s="291"/>
      <c r="DSP73" s="291"/>
      <c r="DSQ73" s="291"/>
      <c r="DSR73" s="291"/>
      <c r="DSS73" s="291"/>
      <c r="DST73" s="291"/>
      <c r="DSU73" s="291"/>
      <c r="DSV73" s="291"/>
      <c r="DSW73" s="291"/>
      <c r="DSX73" s="291"/>
      <c r="DSY73" s="291"/>
      <c r="DSZ73" s="291"/>
      <c r="DTA73" s="291"/>
      <c r="DTB73" s="291"/>
      <c r="DTC73" s="291"/>
      <c r="DTD73" s="291"/>
      <c r="DTE73" s="291"/>
      <c r="DTF73" s="291"/>
      <c r="DTG73" s="291"/>
      <c r="DTH73" s="291"/>
      <c r="DTI73" s="291"/>
      <c r="DTJ73" s="291"/>
      <c r="DTK73" s="291"/>
      <c r="DTL73" s="291"/>
      <c r="DTM73" s="291"/>
      <c r="DTN73" s="291"/>
      <c r="DTO73" s="291"/>
      <c r="DTP73" s="291"/>
      <c r="DTQ73" s="291"/>
      <c r="DTR73" s="291"/>
      <c r="DTS73" s="291"/>
      <c r="DTT73" s="291"/>
      <c r="DTU73" s="291"/>
      <c r="DTV73" s="291"/>
      <c r="DTW73" s="291"/>
      <c r="DTX73" s="291"/>
      <c r="DTY73" s="291"/>
      <c r="DTZ73" s="291"/>
      <c r="DUA73" s="291"/>
      <c r="DUB73" s="291"/>
      <c r="DUC73" s="291"/>
      <c r="DUD73" s="291"/>
      <c r="DUE73" s="291"/>
      <c r="DUF73" s="291"/>
      <c r="DUG73" s="291"/>
      <c r="DUH73" s="291"/>
      <c r="DUI73" s="291"/>
      <c r="DUJ73" s="291"/>
      <c r="DUK73" s="291"/>
      <c r="DUL73" s="291"/>
      <c r="DUM73" s="291"/>
      <c r="DUN73" s="291"/>
      <c r="DUO73" s="291"/>
      <c r="DUP73" s="291"/>
      <c r="DUQ73" s="291"/>
      <c r="DUR73" s="291"/>
      <c r="DUS73" s="291"/>
      <c r="DUT73" s="291"/>
      <c r="DUU73" s="291"/>
      <c r="DUV73" s="291"/>
      <c r="DUW73" s="291"/>
      <c r="DUX73" s="291"/>
      <c r="DUY73" s="291"/>
      <c r="DUZ73" s="291"/>
      <c r="DVA73" s="291"/>
      <c r="DVB73" s="291"/>
      <c r="DVC73" s="291"/>
      <c r="DVD73" s="291"/>
      <c r="DVE73" s="291"/>
      <c r="DVF73" s="291"/>
      <c r="DVG73" s="291"/>
      <c r="DVH73" s="291"/>
      <c r="DVI73" s="291"/>
      <c r="DVJ73" s="291"/>
      <c r="DVK73" s="291"/>
      <c r="DVL73" s="291"/>
      <c r="DVM73" s="291"/>
      <c r="DVN73" s="291"/>
      <c r="DVO73" s="291"/>
      <c r="DVP73" s="291"/>
      <c r="DVQ73" s="291"/>
      <c r="DVR73" s="291"/>
      <c r="DVS73" s="291"/>
      <c r="DVT73" s="291"/>
      <c r="DVU73" s="291"/>
      <c r="DVV73" s="291"/>
      <c r="DVW73" s="291"/>
      <c r="DVX73" s="291"/>
      <c r="DVY73" s="291"/>
      <c r="DVZ73" s="291"/>
      <c r="DWA73" s="291"/>
      <c r="DWB73" s="291"/>
      <c r="DWC73" s="291"/>
      <c r="DWD73" s="291"/>
      <c r="DWE73" s="291"/>
      <c r="DWF73" s="291"/>
      <c r="DWG73" s="291"/>
      <c r="DWH73" s="291"/>
      <c r="DWI73" s="291"/>
      <c r="DWJ73" s="291"/>
      <c r="DWK73" s="291"/>
      <c r="DWL73" s="291"/>
      <c r="DWM73" s="291"/>
      <c r="DWN73" s="291"/>
      <c r="DWO73" s="291"/>
      <c r="DWP73" s="291"/>
      <c r="DWQ73" s="291"/>
      <c r="DWR73" s="291"/>
      <c r="DWS73" s="291"/>
      <c r="DWT73" s="291"/>
      <c r="DWU73" s="291"/>
      <c r="DWV73" s="291"/>
      <c r="DWW73" s="291"/>
      <c r="DWX73" s="291"/>
      <c r="DWY73" s="291"/>
      <c r="DWZ73" s="291"/>
      <c r="DXA73" s="291"/>
      <c r="DXB73" s="291"/>
      <c r="DXC73" s="291"/>
      <c r="DXD73" s="291"/>
      <c r="DXE73" s="291"/>
      <c r="DXF73" s="291"/>
      <c r="DXG73" s="291"/>
      <c r="DXH73" s="291"/>
      <c r="DXI73" s="291"/>
      <c r="DXJ73" s="291"/>
      <c r="DXK73" s="291"/>
      <c r="DXL73" s="291"/>
      <c r="DXM73" s="291"/>
      <c r="DXN73" s="291"/>
      <c r="DXO73" s="291"/>
      <c r="DXP73" s="291"/>
      <c r="DXQ73" s="291"/>
      <c r="DXR73" s="291"/>
      <c r="DXS73" s="291"/>
      <c r="DXT73" s="291"/>
      <c r="DXU73" s="291"/>
      <c r="DXV73" s="291"/>
      <c r="DXW73" s="291"/>
      <c r="DXX73" s="291"/>
      <c r="DXY73" s="291"/>
      <c r="DXZ73" s="291"/>
      <c r="DYA73" s="291"/>
      <c r="DYB73" s="291"/>
      <c r="DYC73" s="291"/>
      <c r="DYD73" s="291"/>
      <c r="DYE73" s="291"/>
      <c r="DYF73" s="291"/>
      <c r="DYG73" s="291"/>
      <c r="DYH73" s="291"/>
      <c r="DYI73" s="291"/>
      <c r="DYJ73" s="291"/>
      <c r="DYK73" s="291"/>
      <c r="DYL73" s="291"/>
      <c r="DYM73" s="291"/>
      <c r="DYN73" s="291"/>
      <c r="DYO73" s="291"/>
      <c r="DYP73" s="291"/>
      <c r="DYQ73" s="291"/>
      <c r="DYR73" s="291"/>
      <c r="DYS73" s="291"/>
      <c r="DYT73" s="291"/>
      <c r="DYU73" s="291"/>
      <c r="DYV73" s="291"/>
      <c r="DYW73" s="291"/>
      <c r="DYX73" s="291"/>
      <c r="DYY73" s="291"/>
      <c r="DYZ73" s="291"/>
      <c r="DZA73" s="291"/>
      <c r="DZB73" s="291"/>
      <c r="DZC73" s="291"/>
      <c r="DZD73" s="291"/>
      <c r="DZE73" s="291"/>
      <c r="DZF73" s="291"/>
      <c r="DZG73" s="291"/>
      <c r="DZH73" s="291"/>
      <c r="DZI73" s="291"/>
      <c r="DZJ73" s="291"/>
      <c r="DZK73" s="291"/>
      <c r="DZL73" s="291"/>
      <c r="DZM73" s="291"/>
      <c r="DZN73" s="291"/>
      <c r="DZO73" s="291"/>
      <c r="DZP73" s="291"/>
      <c r="DZQ73" s="291"/>
      <c r="DZR73" s="291"/>
      <c r="DZS73" s="291"/>
      <c r="DZT73" s="291"/>
      <c r="DZU73" s="291"/>
      <c r="DZV73" s="291"/>
      <c r="DZW73" s="291"/>
      <c r="DZX73" s="291"/>
      <c r="DZY73" s="291"/>
      <c r="DZZ73" s="291"/>
      <c r="EAA73" s="291"/>
      <c r="EAB73" s="291"/>
      <c r="EAC73" s="291"/>
      <c r="EAD73" s="291"/>
      <c r="EAE73" s="291"/>
      <c r="EAF73" s="291"/>
      <c r="EAG73" s="291"/>
      <c r="EAH73" s="291"/>
      <c r="EAI73" s="291"/>
      <c r="EAJ73" s="291"/>
      <c r="EAK73" s="291"/>
      <c r="EAL73" s="291"/>
      <c r="EAM73" s="291"/>
      <c r="EAN73" s="291"/>
      <c r="EAO73" s="291"/>
      <c r="EAP73" s="291"/>
      <c r="EAQ73" s="291"/>
      <c r="EAR73" s="291"/>
      <c r="EAS73" s="291"/>
      <c r="EAT73" s="291"/>
      <c r="EAU73" s="291"/>
      <c r="EAV73" s="291"/>
      <c r="EAW73" s="291"/>
      <c r="EAX73" s="291"/>
      <c r="EAY73" s="291"/>
      <c r="EAZ73" s="291"/>
      <c r="EBA73" s="291"/>
      <c r="EBB73" s="291"/>
      <c r="EBC73" s="291"/>
      <c r="EBD73" s="291"/>
      <c r="EBE73" s="291"/>
      <c r="EBF73" s="291"/>
      <c r="EBG73" s="291"/>
      <c r="EBH73" s="291"/>
      <c r="EBI73" s="291"/>
      <c r="EBJ73" s="291"/>
      <c r="EBK73" s="291"/>
      <c r="EBL73" s="291"/>
      <c r="EBM73" s="291"/>
      <c r="EBN73" s="291"/>
      <c r="EBO73" s="291"/>
      <c r="EBP73" s="291"/>
      <c r="EBQ73" s="291"/>
      <c r="EBR73" s="291"/>
      <c r="EBS73" s="291"/>
      <c r="EBT73" s="291"/>
      <c r="EBU73" s="291"/>
      <c r="EBV73" s="291"/>
      <c r="EBW73" s="291"/>
      <c r="EBX73" s="291"/>
      <c r="EBY73" s="291"/>
      <c r="EBZ73" s="291"/>
      <c r="ECA73" s="291"/>
      <c r="ECB73" s="291"/>
      <c r="ECC73" s="291"/>
      <c r="ECD73" s="291"/>
      <c r="ECE73" s="291"/>
      <c r="ECF73" s="291"/>
      <c r="ECG73" s="291"/>
      <c r="ECH73" s="291"/>
      <c r="ECI73" s="291"/>
      <c r="ECJ73" s="291"/>
      <c r="ECK73" s="291"/>
      <c r="ECL73" s="291"/>
      <c r="ECM73" s="291"/>
      <c r="ECN73" s="291"/>
      <c r="ECO73" s="291"/>
      <c r="ECP73" s="291"/>
      <c r="ECQ73" s="291"/>
      <c r="ECR73" s="291"/>
      <c r="ECS73" s="291"/>
      <c r="ECT73" s="291"/>
      <c r="ECU73" s="291"/>
      <c r="ECV73" s="291"/>
      <c r="ECW73" s="291"/>
      <c r="ECX73" s="291"/>
      <c r="ECY73" s="291"/>
      <c r="ECZ73" s="291"/>
      <c r="EDA73" s="291"/>
      <c r="EDB73" s="291"/>
      <c r="EDC73" s="291"/>
      <c r="EDD73" s="291"/>
      <c r="EDE73" s="291"/>
      <c r="EDF73" s="291"/>
      <c r="EDG73" s="291"/>
      <c r="EDH73" s="291"/>
      <c r="EDI73" s="291"/>
      <c r="EDJ73" s="291"/>
      <c r="EDK73" s="291"/>
      <c r="EDL73" s="291"/>
      <c r="EDM73" s="291"/>
      <c r="EDN73" s="291"/>
      <c r="EDO73" s="291"/>
      <c r="EDP73" s="291"/>
      <c r="EDQ73" s="291"/>
      <c r="EDR73" s="291"/>
      <c r="EDS73" s="291"/>
      <c r="EDT73" s="291"/>
      <c r="EDU73" s="291"/>
      <c r="EDV73" s="291"/>
      <c r="EDW73" s="291"/>
      <c r="EDX73" s="291"/>
      <c r="EDY73" s="291"/>
      <c r="EDZ73" s="291"/>
      <c r="EEA73" s="291"/>
      <c r="EEB73" s="291"/>
      <c r="EEC73" s="291"/>
      <c r="EED73" s="291"/>
      <c r="EEE73" s="291"/>
      <c r="EEF73" s="291"/>
      <c r="EEG73" s="291"/>
      <c r="EEH73" s="291"/>
      <c r="EEI73" s="291"/>
      <c r="EEJ73" s="291"/>
      <c r="EEK73" s="291"/>
      <c r="EEL73" s="291"/>
      <c r="EEM73" s="291"/>
      <c r="EEN73" s="291"/>
      <c r="EEO73" s="291"/>
      <c r="EEP73" s="291"/>
      <c r="EEQ73" s="291"/>
      <c r="EER73" s="291"/>
      <c r="EES73" s="291"/>
      <c r="EET73" s="291"/>
      <c r="EEU73" s="291"/>
      <c r="EEV73" s="291"/>
      <c r="EEW73" s="291"/>
      <c r="EEX73" s="291"/>
      <c r="EEY73" s="291"/>
      <c r="EEZ73" s="291"/>
      <c r="EFA73" s="291"/>
      <c r="EFB73" s="291"/>
      <c r="EFC73" s="291"/>
      <c r="EFD73" s="291"/>
      <c r="EFE73" s="291"/>
      <c r="EFF73" s="291"/>
      <c r="EFG73" s="291"/>
      <c r="EFH73" s="291"/>
      <c r="EFI73" s="291"/>
      <c r="EFJ73" s="291"/>
      <c r="EFK73" s="291"/>
      <c r="EFL73" s="291"/>
      <c r="EFM73" s="291"/>
      <c r="EFN73" s="291"/>
      <c r="EFO73" s="291"/>
      <c r="EFP73" s="291"/>
      <c r="EFQ73" s="291"/>
      <c r="EFR73" s="291"/>
      <c r="EFS73" s="291"/>
      <c r="EFT73" s="291"/>
      <c r="EFU73" s="291"/>
      <c r="EFV73" s="291"/>
      <c r="EFW73" s="291"/>
      <c r="EFX73" s="291"/>
      <c r="EFY73" s="291"/>
      <c r="EFZ73" s="291"/>
      <c r="EGA73" s="291"/>
      <c r="EGB73" s="291"/>
      <c r="EGC73" s="291"/>
      <c r="EGD73" s="291"/>
      <c r="EGE73" s="291"/>
      <c r="EGF73" s="291"/>
      <c r="EGG73" s="291"/>
      <c r="EGH73" s="291"/>
      <c r="EGI73" s="291"/>
      <c r="EGJ73" s="291"/>
      <c r="EGK73" s="291"/>
      <c r="EGL73" s="291"/>
      <c r="EGM73" s="291"/>
      <c r="EGN73" s="291"/>
      <c r="EGO73" s="291"/>
      <c r="EGP73" s="291"/>
      <c r="EGQ73" s="291"/>
      <c r="EGR73" s="291"/>
      <c r="EGS73" s="291"/>
      <c r="EGT73" s="291"/>
    </row>
    <row r="74" spans="1:3582" s="282" customFormat="1" ht="31.5" customHeight="1">
      <c r="A74" s="291"/>
      <c r="B74" s="291"/>
      <c r="C74" s="291"/>
      <c r="D74" s="291"/>
      <c r="E74" s="291"/>
      <c r="F74" s="291"/>
      <c r="G74" s="291"/>
      <c r="H74" s="291"/>
      <c r="I74" s="291"/>
      <c r="J74" s="291"/>
      <c r="K74" s="1029"/>
      <c r="L74" s="291"/>
      <c r="M74" s="291"/>
      <c r="N74" s="291"/>
      <c r="O74" s="291"/>
      <c r="P74" s="291"/>
      <c r="Q74" s="291"/>
      <c r="R74" s="291"/>
      <c r="S74" s="281"/>
      <c r="T74" s="28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1"/>
      <c r="BQ74" s="291"/>
      <c r="BR74" s="291"/>
      <c r="BS74" s="291"/>
      <c r="BT74" s="291"/>
      <c r="BU74" s="291"/>
      <c r="BV74" s="291"/>
      <c r="BW74" s="291"/>
      <c r="BX74" s="291"/>
      <c r="BY74" s="291"/>
      <c r="BZ74" s="291"/>
      <c r="CA74" s="291"/>
      <c r="CB74" s="291"/>
      <c r="CC74" s="291"/>
      <c r="CD74" s="291"/>
      <c r="CE74" s="291"/>
      <c r="CF74" s="291"/>
      <c r="CG74" s="291"/>
      <c r="CH74" s="291"/>
      <c r="CI74" s="291"/>
      <c r="CJ74" s="291"/>
      <c r="CK74" s="291"/>
      <c r="CL74" s="291"/>
      <c r="CM74" s="291"/>
      <c r="CN74" s="291"/>
      <c r="CO74" s="291"/>
      <c r="CP74" s="291"/>
      <c r="CQ74" s="291"/>
      <c r="CR74" s="291"/>
      <c r="CS74" s="291"/>
      <c r="CT74" s="291"/>
      <c r="CU74" s="291"/>
      <c r="CV74" s="291"/>
      <c r="CW74" s="291"/>
      <c r="CX74" s="291"/>
      <c r="CY74" s="291"/>
      <c r="CZ74" s="291"/>
      <c r="DA74" s="291"/>
      <c r="DB74" s="291"/>
      <c r="DC74" s="291"/>
      <c r="DD74" s="291"/>
      <c r="DE74" s="291"/>
      <c r="DF74" s="291"/>
      <c r="DG74" s="291"/>
      <c r="DH74" s="291"/>
      <c r="DI74" s="291"/>
      <c r="DJ74" s="291"/>
      <c r="DK74" s="291"/>
      <c r="DL74" s="291"/>
      <c r="DM74" s="291"/>
      <c r="DN74" s="291"/>
      <c r="DO74" s="291"/>
      <c r="DP74" s="291"/>
      <c r="DQ74" s="291"/>
      <c r="DR74" s="291"/>
      <c r="DS74" s="291"/>
      <c r="DT74" s="291"/>
      <c r="DU74" s="291"/>
      <c r="DV74" s="291"/>
      <c r="DW74" s="291"/>
      <c r="DX74" s="291"/>
      <c r="DY74" s="291"/>
      <c r="DZ74" s="291"/>
      <c r="EA74" s="291"/>
      <c r="EB74" s="291"/>
      <c r="EC74" s="291"/>
      <c r="ED74" s="291"/>
      <c r="EE74" s="291"/>
      <c r="EF74" s="291"/>
      <c r="EG74" s="291"/>
      <c r="EH74" s="291"/>
      <c r="EI74" s="291"/>
      <c r="EJ74" s="291"/>
      <c r="EK74" s="291"/>
      <c r="EL74" s="291"/>
      <c r="EM74" s="291"/>
      <c r="EN74" s="291"/>
      <c r="EO74" s="291"/>
      <c r="EP74" s="291"/>
      <c r="EQ74" s="291"/>
      <c r="ER74" s="291"/>
      <c r="ES74" s="291"/>
      <c r="ET74" s="291"/>
      <c r="EU74" s="291"/>
      <c r="EV74" s="291"/>
      <c r="EW74" s="291"/>
      <c r="EX74" s="291"/>
      <c r="EY74" s="291"/>
      <c r="EZ74" s="291"/>
      <c r="FA74" s="291"/>
      <c r="FB74" s="291"/>
      <c r="FC74" s="291"/>
      <c r="FD74" s="291"/>
      <c r="FE74" s="291"/>
      <c r="FF74" s="291"/>
      <c r="FG74" s="291"/>
      <c r="FH74" s="291"/>
      <c r="FI74" s="291"/>
      <c r="FJ74" s="291"/>
      <c r="FK74" s="291"/>
      <c r="FL74" s="291"/>
      <c r="FM74" s="291"/>
      <c r="FN74" s="291"/>
      <c r="FO74" s="291"/>
      <c r="FP74" s="291"/>
      <c r="FQ74" s="291"/>
      <c r="FR74" s="291"/>
      <c r="FS74" s="291"/>
      <c r="FT74" s="291"/>
      <c r="FU74" s="291"/>
      <c r="FV74" s="291"/>
      <c r="FW74" s="291"/>
      <c r="FX74" s="291"/>
      <c r="FY74" s="291"/>
      <c r="FZ74" s="291"/>
      <c r="GA74" s="291"/>
      <c r="GB74" s="291"/>
      <c r="GC74" s="291"/>
      <c r="GD74" s="291"/>
      <c r="GE74" s="291"/>
      <c r="GF74" s="291"/>
      <c r="GG74" s="291"/>
      <c r="GH74" s="291"/>
      <c r="GI74" s="291"/>
      <c r="GJ74" s="291"/>
      <c r="GK74" s="291"/>
      <c r="GL74" s="291"/>
      <c r="GM74" s="291"/>
      <c r="GN74" s="291"/>
      <c r="GO74" s="291"/>
      <c r="GP74" s="291"/>
      <c r="GQ74" s="291"/>
      <c r="GR74" s="291"/>
      <c r="GS74" s="291"/>
      <c r="GT74" s="291"/>
      <c r="GU74" s="291"/>
      <c r="GV74" s="291"/>
      <c r="GW74" s="291"/>
      <c r="GX74" s="291"/>
      <c r="GY74" s="291"/>
      <c r="GZ74" s="291"/>
      <c r="HA74" s="291"/>
      <c r="HB74" s="291"/>
      <c r="HC74" s="291"/>
      <c r="HD74" s="291"/>
      <c r="HE74" s="291"/>
      <c r="HF74" s="291"/>
      <c r="HG74" s="291"/>
      <c r="HH74" s="291"/>
      <c r="HI74" s="291"/>
      <c r="HJ74" s="291"/>
      <c r="HK74" s="291"/>
      <c r="HL74" s="291"/>
      <c r="HM74" s="291"/>
      <c r="HN74" s="291"/>
      <c r="HO74" s="291"/>
      <c r="HP74" s="291"/>
      <c r="HQ74" s="291"/>
      <c r="HR74" s="291"/>
      <c r="HS74" s="291"/>
      <c r="HT74" s="291"/>
      <c r="HU74" s="291"/>
      <c r="HV74" s="291"/>
      <c r="HW74" s="291"/>
      <c r="HX74" s="291"/>
      <c r="HY74" s="291"/>
      <c r="HZ74" s="291"/>
      <c r="IA74" s="291"/>
      <c r="IB74" s="291"/>
      <c r="IC74" s="291"/>
      <c r="ID74" s="291"/>
      <c r="IE74" s="291"/>
      <c r="IF74" s="291"/>
      <c r="IG74" s="291"/>
      <c r="IH74" s="291"/>
      <c r="II74" s="291"/>
      <c r="IJ74" s="291"/>
      <c r="IK74" s="291"/>
      <c r="IL74" s="291"/>
      <c r="IM74" s="291"/>
      <c r="IN74" s="291"/>
      <c r="IO74" s="291"/>
      <c r="IP74" s="291"/>
      <c r="IQ74" s="291"/>
      <c r="IR74" s="291"/>
      <c r="IS74" s="291"/>
      <c r="IT74" s="291"/>
      <c r="IU74" s="291"/>
      <c r="IV74" s="291"/>
      <c r="IW74" s="291"/>
      <c r="IX74" s="291"/>
      <c r="IY74" s="291"/>
      <c r="IZ74" s="291"/>
      <c r="JA74" s="291"/>
      <c r="JB74" s="291"/>
      <c r="JC74" s="291"/>
      <c r="JD74" s="291"/>
      <c r="JE74" s="291"/>
      <c r="JF74" s="291"/>
      <c r="JG74" s="291"/>
      <c r="JH74" s="291"/>
      <c r="JI74" s="291"/>
      <c r="JJ74" s="291"/>
      <c r="JK74" s="291"/>
      <c r="JL74" s="291"/>
      <c r="JM74" s="291"/>
      <c r="JN74" s="291"/>
      <c r="JO74" s="291"/>
      <c r="JP74" s="291"/>
      <c r="JQ74" s="291"/>
      <c r="JR74" s="291"/>
      <c r="JS74" s="291"/>
      <c r="JT74" s="291"/>
      <c r="JU74" s="291"/>
      <c r="JV74" s="291"/>
      <c r="JW74" s="291"/>
      <c r="JX74" s="291"/>
      <c r="JY74" s="291"/>
      <c r="JZ74" s="291"/>
      <c r="KA74" s="291"/>
      <c r="KB74" s="291"/>
      <c r="KC74" s="291"/>
      <c r="KD74" s="291"/>
      <c r="KE74" s="291"/>
      <c r="KF74" s="291"/>
      <c r="KG74" s="291"/>
      <c r="KH74" s="291"/>
      <c r="KI74" s="291"/>
      <c r="KJ74" s="291"/>
      <c r="KK74" s="291"/>
      <c r="KL74" s="291"/>
      <c r="KM74" s="291"/>
      <c r="KN74" s="291"/>
      <c r="KO74" s="291"/>
      <c r="KP74" s="291"/>
      <c r="KQ74" s="291"/>
      <c r="KR74" s="291"/>
      <c r="KS74" s="291"/>
      <c r="KT74" s="291"/>
      <c r="KU74" s="291"/>
      <c r="KV74" s="291"/>
      <c r="KW74" s="291"/>
      <c r="KX74" s="291"/>
      <c r="KY74" s="291"/>
      <c r="KZ74" s="291"/>
      <c r="LA74" s="291"/>
      <c r="LB74" s="291"/>
      <c r="LC74" s="291"/>
      <c r="LD74" s="291"/>
      <c r="LE74" s="291"/>
      <c r="LF74" s="291"/>
      <c r="LG74" s="291"/>
      <c r="LH74" s="291"/>
      <c r="LI74" s="291"/>
      <c r="LJ74" s="291"/>
      <c r="LK74" s="291"/>
      <c r="LL74" s="291"/>
      <c r="LM74" s="291"/>
      <c r="LN74" s="291"/>
      <c r="LO74" s="291"/>
      <c r="LP74" s="291"/>
      <c r="LQ74" s="291"/>
      <c r="LR74" s="291"/>
      <c r="LS74" s="291"/>
      <c r="LT74" s="291"/>
      <c r="LU74" s="291"/>
      <c r="LV74" s="291"/>
      <c r="LW74" s="291"/>
      <c r="LX74" s="291"/>
      <c r="LY74" s="291"/>
      <c r="LZ74" s="291"/>
      <c r="MA74" s="291"/>
      <c r="MB74" s="291"/>
      <c r="MC74" s="291"/>
      <c r="MD74" s="291"/>
      <c r="ME74" s="291"/>
      <c r="MF74" s="291"/>
      <c r="MG74" s="291"/>
      <c r="MH74" s="291"/>
      <c r="MI74" s="291"/>
      <c r="MJ74" s="291"/>
      <c r="MK74" s="291"/>
      <c r="ML74" s="291"/>
      <c r="MM74" s="291"/>
      <c r="MN74" s="291"/>
      <c r="MO74" s="291"/>
      <c r="MP74" s="291"/>
      <c r="MQ74" s="291"/>
      <c r="MR74" s="291"/>
      <c r="MS74" s="291"/>
      <c r="MT74" s="291"/>
      <c r="MU74" s="291"/>
      <c r="MV74" s="291"/>
      <c r="MW74" s="291"/>
      <c r="MX74" s="291"/>
      <c r="MY74" s="291"/>
      <c r="MZ74" s="291"/>
      <c r="NA74" s="291"/>
      <c r="NB74" s="291"/>
      <c r="NC74" s="291"/>
      <c r="ND74" s="291"/>
      <c r="NE74" s="291"/>
      <c r="NF74" s="291"/>
      <c r="NG74" s="291"/>
      <c r="NH74" s="291"/>
      <c r="NI74" s="291"/>
      <c r="NJ74" s="291"/>
      <c r="NK74" s="291"/>
      <c r="NL74" s="291"/>
      <c r="NM74" s="291"/>
      <c r="NN74" s="291"/>
      <c r="NO74" s="291"/>
      <c r="NP74" s="291"/>
      <c r="NQ74" s="291"/>
      <c r="NR74" s="291"/>
      <c r="NS74" s="291"/>
      <c r="NT74" s="291"/>
      <c r="NU74" s="291"/>
      <c r="NV74" s="291"/>
      <c r="NW74" s="291"/>
      <c r="NX74" s="291"/>
      <c r="NY74" s="291"/>
      <c r="NZ74" s="291"/>
      <c r="OA74" s="291"/>
      <c r="OB74" s="291"/>
      <c r="OC74" s="291"/>
      <c r="OD74" s="291"/>
      <c r="OE74" s="291"/>
      <c r="OF74" s="291"/>
      <c r="OG74" s="291"/>
      <c r="OH74" s="291"/>
      <c r="OI74" s="291"/>
      <c r="OJ74" s="291"/>
      <c r="OK74" s="291"/>
      <c r="OL74" s="291"/>
      <c r="OM74" s="291"/>
      <c r="ON74" s="291"/>
      <c r="OO74" s="291"/>
      <c r="OP74" s="291"/>
      <c r="OQ74" s="291"/>
      <c r="OR74" s="291"/>
      <c r="OS74" s="291"/>
      <c r="OT74" s="291"/>
      <c r="OU74" s="291"/>
      <c r="OV74" s="291"/>
      <c r="OW74" s="291"/>
      <c r="OX74" s="291"/>
      <c r="OY74" s="291"/>
      <c r="OZ74" s="291"/>
      <c r="PA74" s="291"/>
      <c r="PB74" s="291"/>
      <c r="PC74" s="291"/>
      <c r="PD74" s="291"/>
      <c r="PE74" s="291"/>
      <c r="PF74" s="291"/>
      <c r="PG74" s="291"/>
      <c r="PH74" s="291"/>
      <c r="PI74" s="291"/>
      <c r="PJ74" s="291"/>
      <c r="PK74" s="291"/>
      <c r="PL74" s="291"/>
      <c r="PM74" s="291"/>
      <c r="PN74" s="291"/>
      <c r="PO74" s="291"/>
      <c r="PP74" s="291"/>
      <c r="PQ74" s="291"/>
      <c r="PR74" s="291"/>
      <c r="PS74" s="291"/>
      <c r="PT74" s="291"/>
      <c r="PU74" s="291"/>
      <c r="PV74" s="291"/>
      <c r="PW74" s="291"/>
      <c r="PX74" s="291"/>
      <c r="PY74" s="291"/>
      <c r="PZ74" s="291"/>
      <c r="QA74" s="291"/>
      <c r="QB74" s="291"/>
      <c r="QC74" s="291"/>
      <c r="QD74" s="291"/>
      <c r="QE74" s="291"/>
      <c r="QF74" s="291"/>
      <c r="QG74" s="291"/>
      <c r="QH74" s="291"/>
      <c r="QI74" s="291"/>
      <c r="QJ74" s="291"/>
      <c r="QK74" s="291"/>
      <c r="QL74" s="291"/>
      <c r="QM74" s="291"/>
      <c r="QN74" s="291"/>
      <c r="QO74" s="291"/>
      <c r="QP74" s="291"/>
      <c r="QQ74" s="291"/>
      <c r="QR74" s="291"/>
      <c r="QS74" s="291"/>
      <c r="QT74" s="291"/>
      <c r="QU74" s="291"/>
      <c r="QV74" s="291"/>
      <c r="QW74" s="291"/>
      <c r="QX74" s="291"/>
      <c r="QY74" s="291"/>
      <c r="QZ74" s="291"/>
      <c r="RA74" s="291"/>
      <c r="RB74" s="291"/>
      <c r="RC74" s="291"/>
      <c r="RD74" s="291"/>
      <c r="RE74" s="291"/>
      <c r="RF74" s="291"/>
      <c r="RG74" s="291"/>
      <c r="RH74" s="291"/>
      <c r="RI74" s="291"/>
      <c r="RJ74" s="291"/>
      <c r="RK74" s="291"/>
      <c r="RL74" s="291"/>
      <c r="RM74" s="291"/>
      <c r="RN74" s="291"/>
      <c r="RO74" s="291"/>
      <c r="RP74" s="291"/>
      <c r="RQ74" s="291"/>
      <c r="RR74" s="291"/>
      <c r="RS74" s="291"/>
      <c r="RT74" s="291"/>
      <c r="RU74" s="291"/>
      <c r="RV74" s="291"/>
      <c r="RW74" s="291"/>
      <c r="RX74" s="291"/>
      <c r="RY74" s="291"/>
      <c r="RZ74" s="291"/>
      <c r="SA74" s="291"/>
      <c r="SB74" s="291"/>
      <c r="SC74" s="291"/>
      <c r="SD74" s="291"/>
      <c r="SE74" s="291"/>
      <c r="SF74" s="291"/>
      <c r="SG74" s="291"/>
      <c r="SH74" s="291"/>
      <c r="SI74" s="291"/>
      <c r="SJ74" s="291"/>
      <c r="SK74" s="291"/>
      <c r="SL74" s="291"/>
      <c r="SM74" s="291"/>
      <c r="SN74" s="291"/>
      <c r="SO74" s="291"/>
      <c r="SP74" s="291"/>
      <c r="SQ74" s="291"/>
      <c r="SR74" s="291"/>
      <c r="SS74" s="291"/>
      <c r="ST74" s="291"/>
      <c r="SU74" s="291"/>
      <c r="SV74" s="291"/>
      <c r="SW74" s="291"/>
      <c r="SX74" s="291"/>
      <c r="SY74" s="291"/>
      <c r="SZ74" s="291"/>
      <c r="TA74" s="291"/>
      <c r="TB74" s="291"/>
      <c r="TC74" s="291"/>
      <c r="TD74" s="291"/>
      <c r="TE74" s="291"/>
      <c r="TF74" s="291"/>
      <c r="TG74" s="291"/>
      <c r="TH74" s="291"/>
      <c r="TI74" s="291"/>
      <c r="TJ74" s="291"/>
      <c r="TK74" s="291"/>
      <c r="TL74" s="291"/>
      <c r="TM74" s="291"/>
      <c r="TN74" s="291"/>
      <c r="TO74" s="291"/>
      <c r="TP74" s="291"/>
      <c r="TQ74" s="291"/>
      <c r="TR74" s="291"/>
      <c r="TS74" s="291"/>
      <c r="TT74" s="291"/>
      <c r="TU74" s="291"/>
      <c r="TV74" s="291"/>
      <c r="TW74" s="291"/>
      <c r="TX74" s="291"/>
      <c r="TY74" s="291"/>
      <c r="TZ74" s="291"/>
      <c r="UA74" s="291"/>
      <c r="UB74" s="291"/>
      <c r="UC74" s="291"/>
      <c r="UD74" s="291"/>
      <c r="UE74" s="291"/>
      <c r="UF74" s="291"/>
      <c r="UG74" s="291"/>
      <c r="UH74" s="291"/>
      <c r="UI74" s="291"/>
      <c r="UJ74" s="291"/>
      <c r="UK74" s="291"/>
      <c r="UL74" s="291"/>
      <c r="UM74" s="291"/>
      <c r="UN74" s="291"/>
      <c r="UO74" s="291"/>
      <c r="UP74" s="291"/>
      <c r="UQ74" s="291"/>
      <c r="UR74" s="291"/>
      <c r="US74" s="291"/>
      <c r="UT74" s="291"/>
      <c r="UU74" s="291"/>
      <c r="UV74" s="291"/>
      <c r="UW74" s="291"/>
      <c r="UX74" s="291"/>
      <c r="UY74" s="291"/>
      <c r="UZ74" s="291"/>
      <c r="VA74" s="291"/>
      <c r="VB74" s="291"/>
      <c r="VC74" s="291"/>
      <c r="VD74" s="291"/>
      <c r="VE74" s="291"/>
      <c r="VF74" s="291"/>
      <c r="VG74" s="291"/>
      <c r="VH74" s="291"/>
      <c r="VI74" s="291"/>
      <c r="VJ74" s="291"/>
      <c r="VK74" s="291"/>
      <c r="VL74" s="291"/>
      <c r="VM74" s="291"/>
      <c r="VN74" s="291"/>
      <c r="VO74" s="291"/>
      <c r="VP74" s="291"/>
      <c r="VQ74" s="291"/>
      <c r="VR74" s="291"/>
      <c r="VS74" s="291"/>
      <c r="VT74" s="291"/>
      <c r="VU74" s="291"/>
      <c r="VV74" s="291"/>
      <c r="VW74" s="291"/>
      <c r="VX74" s="291"/>
      <c r="VY74" s="291"/>
      <c r="VZ74" s="291"/>
      <c r="WA74" s="291"/>
      <c r="WB74" s="291"/>
      <c r="WC74" s="291"/>
      <c r="WD74" s="291"/>
      <c r="WE74" s="291"/>
      <c r="WF74" s="291"/>
      <c r="WG74" s="291"/>
      <c r="WH74" s="291"/>
      <c r="WI74" s="291"/>
      <c r="WJ74" s="291"/>
      <c r="WK74" s="291"/>
      <c r="WL74" s="291"/>
      <c r="WM74" s="291"/>
      <c r="WN74" s="291"/>
      <c r="WO74" s="291"/>
      <c r="WP74" s="291"/>
      <c r="WQ74" s="291"/>
      <c r="WR74" s="291"/>
      <c r="WS74" s="291"/>
      <c r="WT74" s="291"/>
      <c r="WU74" s="291"/>
      <c r="WV74" s="291"/>
      <c r="WW74" s="291"/>
      <c r="WX74" s="291"/>
      <c r="WY74" s="291"/>
      <c r="WZ74" s="291"/>
      <c r="XA74" s="291"/>
      <c r="XB74" s="291"/>
      <c r="XC74" s="291"/>
      <c r="XD74" s="291"/>
      <c r="XE74" s="291"/>
      <c r="XF74" s="291"/>
      <c r="XG74" s="291"/>
      <c r="XH74" s="291"/>
      <c r="XI74" s="291"/>
      <c r="XJ74" s="291"/>
      <c r="XK74" s="291"/>
      <c r="XL74" s="291"/>
      <c r="XM74" s="291"/>
      <c r="XN74" s="291"/>
      <c r="XO74" s="291"/>
      <c r="XP74" s="291"/>
      <c r="XQ74" s="291"/>
      <c r="XR74" s="291"/>
      <c r="XS74" s="291"/>
      <c r="XT74" s="291"/>
      <c r="XU74" s="291"/>
      <c r="XV74" s="291"/>
      <c r="XW74" s="291"/>
      <c r="XX74" s="291"/>
      <c r="XY74" s="291"/>
      <c r="XZ74" s="291"/>
      <c r="YA74" s="291"/>
      <c r="YB74" s="291"/>
      <c r="YC74" s="291"/>
      <c r="YD74" s="291"/>
      <c r="YE74" s="291"/>
      <c r="YF74" s="291"/>
      <c r="YG74" s="291"/>
      <c r="YH74" s="291"/>
      <c r="YI74" s="291"/>
      <c r="YJ74" s="291"/>
      <c r="YK74" s="291"/>
      <c r="YL74" s="291"/>
      <c r="YM74" s="291"/>
      <c r="YN74" s="291"/>
      <c r="YO74" s="291"/>
      <c r="YP74" s="291"/>
      <c r="YQ74" s="291"/>
      <c r="YR74" s="291"/>
      <c r="YS74" s="291"/>
      <c r="YT74" s="291"/>
      <c r="YU74" s="291"/>
      <c r="YV74" s="291"/>
      <c r="YW74" s="291"/>
      <c r="YX74" s="291"/>
      <c r="YY74" s="291"/>
      <c r="YZ74" s="291"/>
      <c r="ZA74" s="291"/>
      <c r="ZB74" s="291"/>
      <c r="ZC74" s="291"/>
      <c r="ZD74" s="291"/>
      <c r="ZE74" s="291"/>
      <c r="ZF74" s="291"/>
      <c r="ZG74" s="291"/>
      <c r="ZH74" s="291"/>
      <c r="ZI74" s="291"/>
      <c r="ZJ74" s="291"/>
      <c r="ZK74" s="291"/>
      <c r="ZL74" s="291"/>
      <c r="ZM74" s="291"/>
      <c r="ZN74" s="291"/>
      <c r="ZO74" s="291"/>
      <c r="ZP74" s="291"/>
      <c r="ZQ74" s="291"/>
      <c r="ZR74" s="291"/>
      <c r="ZS74" s="291"/>
      <c r="ZT74" s="291"/>
      <c r="ZU74" s="291"/>
      <c r="ZV74" s="291"/>
      <c r="ZW74" s="291"/>
      <c r="ZX74" s="291"/>
      <c r="ZY74" s="291"/>
      <c r="ZZ74" s="291"/>
      <c r="AAA74" s="291"/>
      <c r="AAB74" s="291"/>
      <c r="AAC74" s="291"/>
      <c r="AAD74" s="291"/>
      <c r="AAE74" s="291"/>
      <c r="AAF74" s="291"/>
      <c r="AAG74" s="291"/>
      <c r="AAH74" s="291"/>
      <c r="AAI74" s="291"/>
      <c r="AAJ74" s="291"/>
      <c r="AAK74" s="291"/>
      <c r="AAL74" s="291"/>
      <c r="AAM74" s="291"/>
      <c r="AAN74" s="291"/>
      <c r="AAO74" s="291"/>
      <c r="AAP74" s="291"/>
      <c r="AAQ74" s="291"/>
      <c r="AAR74" s="291"/>
      <c r="AAS74" s="291"/>
      <c r="AAT74" s="291"/>
      <c r="AAU74" s="291"/>
      <c r="AAV74" s="291"/>
      <c r="AAW74" s="291"/>
      <c r="AAX74" s="291"/>
      <c r="AAY74" s="291"/>
      <c r="AAZ74" s="291"/>
      <c r="ABA74" s="291"/>
      <c r="ABB74" s="291"/>
      <c r="ABC74" s="291"/>
      <c r="ABD74" s="291"/>
      <c r="ABE74" s="291"/>
      <c r="ABF74" s="291"/>
      <c r="ABG74" s="291"/>
      <c r="ABH74" s="291"/>
      <c r="ABI74" s="291"/>
      <c r="ABJ74" s="291"/>
      <c r="ABK74" s="291"/>
      <c r="ABL74" s="291"/>
      <c r="ABM74" s="291"/>
      <c r="ABN74" s="291"/>
      <c r="ABO74" s="291"/>
      <c r="ABP74" s="291"/>
      <c r="ABQ74" s="291"/>
      <c r="ABR74" s="291"/>
      <c r="ABS74" s="291"/>
      <c r="ABT74" s="291"/>
      <c r="ABU74" s="291"/>
      <c r="ABV74" s="291"/>
      <c r="ABW74" s="291"/>
      <c r="ABX74" s="291"/>
      <c r="ABY74" s="291"/>
      <c r="ABZ74" s="291"/>
      <c r="ACA74" s="291"/>
      <c r="ACB74" s="291"/>
      <c r="ACC74" s="291"/>
      <c r="ACD74" s="291"/>
      <c r="ACE74" s="291"/>
      <c r="ACF74" s="291"/>
      <c r="ACG74" s="291"/>
      <c r="ACH74" s="291"/>
      <c r="ACI74" s="291"/>
      <c r="ACJ74" s="291"/>
      <c r="ACK74" s="291"/>
      <c r="ACL74" s="291"/>
      <c r="ACM74" s="291"/>
      <c r="ACN74" s="291"/>
      <c r="ACO74" s="291"/>
      <c r="ACP74" s="291"/>
      <c r="ACQ74" s="291"/>
      <c r="ACR74" s="291"/>
      <c r="ACS74" s="291"/>
      <c r="ACT74" s="291"/>
      <c r="ACU74" s="291"/>
      <c r="ACV74" s="291"/>
      <c r="ACW74" s="291"/>
      <c r="ACX74" s="291"/>
      <c r="ACY74" s="291"/>
      <c r="ACZ74" s="291"/>
      <c r="ADA74" s="291"/>
      <c r="ADB74" s="291"/>
      <c r="ADC74" s="291"/>
      <c r="ADD74" s="291"/>
      <c r="ADE74" s="291"/>
      <c r="ADF74" s="291"/>
      <c r="ADG74" s="291"/>
      <c r="ADH74" s="291"/>
      <c r="ADI74" s="291"/>
      <c r="ADJ74" s="291"/>
      <c r="ADK74" s="291"/>
      <c r="ADL74" s="291"/>
      <c r="ADM74" s="291"/>
      <c r="ADN74" s="291"/>
      <c r="ADO74" s="291"/>
      <c r="ADP74" s="291"/>
      <c r="ADQ74" s="291"/>
      <c r="ADR74" s="291"/>
      <c r="ADS74" s="291"/>
      <c r="ADT74" s="291"/>
      <c r="ADU74" s="291"/>
      <c r="ADV74" s="291"/>
      <c r="ADW74" s="291"/>
      <c r="ADX74" s="291"/>
      <c r="ADY74" s="291"/>
      <c r="ADZ74" s="291"/>
      <c r="AEA74" s="291"/>
      <c r="AEB74" s="291"/>
      <c r="AEC74" s="291"/>
      <c r="AED74" s="291"/>
      <c r="AEE74" s="291"/>
      <c r="AEF74" s="291"/>
      <c r="AEG74" s="291"/>
      <c r="AEH74" s="291"/>
      <c r="AEI74" s="291"/>
      <c r="AEJ74" s="291"/>
      <c r="AEK74" s="291"/>
      <c r="AEL74" s="291"/>
      <c r="AEM74" s="291"/>
      <c r="AEN74" s="291"/>
      <c r="AEO74" s="291"/>
      <c r="AEP74" s="291"/>
      <c r="AEQ74" s="291"/>
      <c r="AER74" s="291"/>
      <c r="AES74" s="291"/>
      <c r="AET74" s="291"/>
      <c r="AEU74" s="291"/>
      <c r="AEV74" s="291"/>
      <c r="AEW74" s="291"/>
      <c r="AEX74" s="291"/>
      <c r="AEY74" s="291"/>
      <c r="AEZ74" s="291"/>
      <c r="AFA74" s="291"/>
      <c r="AFB74" s="291"/>
      <c r="AFC74" s="291"/>
      <c r="AFD74" s="291"/>
      <c r="AFE74" s="291"/>
      <c r="AFF74" s="291"/>
      <c r="AFG74" s="291"/>
      <c r="AFH74" s="291"/>
      <c r="AFI74" s="291"/>
      <c r="AFJ74" s="291"/>
      <c r="AFK74" s="291"/>
      <c r="AFL74" s="291"/>
      <c r="AFM74" s="291"/>
      <c r="AFN74" s="291"/>
      <c r="AFO74" s="291"/>
      <c r="AFP74" s="291"/>
      <c r="AFQ74" s="291"/>
      <c r="AFR74" s="291"/>
      <c r="AFS74" s="291"/>
      <c r="AFT74" s="291"/>
      <c r="AFU74" s="291"/>
      <c r="AFV74" s="291"/>
      <c r="AFW74" s="291"/>
      <c r="AFX74" s="291"/>
      <c r="AFY74" s="291"/>
      <c r="AFZ74" s="291"/>
      <c r="AGA74" s="291"/>
      <c r="AGB74" s="291"/>
      <c r="AGC74" s="291"/>
      <c r="AGD74" s="291"/>
      <c r="AGE74" s="291"/>
      <c r="AGF74" s="291"/>
      <c r="AGG74" s="291"/>
      <c r="AGH74" s="291"/>
      <c r="AGI74" s="291"/>
      <c r="AGJ74" s="291"/>
      <c r="AGK74" s="291"/>
      <c r="AGL74" s="291"/>
      <c r="AGM74" s="291"/>
      <c r="AGN74" s="291"/>
      <c r="AGO74" s="291"/>
      <c r="AGP74" s="291"/>
      <c r="AGQ74" s="291"/>
      <c r="AGR74" s="291"/>
      <c r="AGS74" s="291"/>
      <c r="AGT74" s="291"/>
      <c r="AGU74" s="291"/>
      <c r="AGV74" s="291"/>
      <c r="AGW74" s="291"/>
      <c r="AGX74" s="291"/>
      <c r="AGY74" s="291"/>
      <c r="AGZ74" s="291"/>
      <c r="AHA74" s="291"/>
      <c r="AHB74" s="291"/>
      <c r="AHC74" s="291"/>
      <c r="AHD74" s="291"/>
      <c r="AHE74" s="291"/>
      <c r="AHF74" s="291"/>
      <c r="AHG74" s="291"/>
      <c r="AHH74" s="291"/>
      <c r="AHI74" s="291"/>
      <c r="AHJ74" s="291"/>
      <c r="AHK74" s="291"/>
      <c r="AHL74" s="291"/>
      <c r="AHM74" s="291"/>
      <c r="AHN74" s="291"/>
      <c r="AHO74" s="291"/>
      <c r="AHP74" s="291"/>
      <c r="AHQ74" s="291"/>
      <c r="AHR74" s="291"/>
      <c r="AHS74" s="291"/>
      <c r="AHT74" s="291"/>
      <c r="AHU74" s="291"/>
      <c r="AHV74" s="291"/>
      <c r="AHW74" s="291"/>
      <c r="AHX74" s="291"/>
      <c r="AHY74" s="291"/>
      <c r="AHZ74" s="291"/>
      <c r="AIA74" s="291"/>
      <c r="AIB74" s="291"/>
      <c r="AIC74" s="291"/>
      <c r="AID74" s="291"/>
      <c r="AIE74" s="291"/>
      <c r="AIF74" s="291"/>
      <c r="AIG74" s="291"/>
      <c r="AIH74" s="291"/>
      <c r="AII74" s="291"/>
      <c r="AIJ74" s="291"/>
      <c r="AIK74" s="291"/>
      <c r="AIL74" s="291"/>
      <c r="AIM74" s="291"/>
      <c r="AIN74" s="291"/>
      <c r="AIO74" s="291"/>
      <c r="AIP74" s="291"/>
      <c r="AIQ74" s="291"/>
      <c r="AIR74" s="291"/>
      <c r="AIS74" s="291"/>
      <c r="AIT74" s="291"/>
      <c r="AIU74" s="291"/>
      <c r="AIV74" s="291"/>
      <c r="AIW74" s="291"/>
      <c r="AIX74" s="291"/>
      <c r="AIY74" s="291"/>
      <c r="AIZ74" s="291"/>
      <c r="AJA74" s="291"/>
      <c r="AJB74" s="291"/>
      <c r="AJC74" s="291"/>
      <c r="AJD74" s="291"/>
      <c r="AJE74" s="291"/>
      <c r="AJF74" s="291"/>
      <c r="AJG74" s="291"/>
      <c r="AJH74" s="291"/>
      <c r="AJI74" s="291"/>
      <c r="AJJ74" s="291"/>
      <c r="AJK74" s="291"/>
      <c r="AJL74" s="291"/>
      <c r="AJM74" s="291"/>
      <c r="AJN74" s="291"/>
      <c r="AJO74" s="291"/>
      <c r="AJP74" s="291"/>
      <c r="AJQ74" s="291"/>
      <c r="AJR74" s="291"/>
      <c r="AJS74" s="291"/>
      <c r="AJT74" s="291"/>
      <c r="AJU74" s="291"/>
      <c r="AJV74" s="291"/>
      <c r="AJW74" s="291"/>
      <c r="AJX74" s="291"/>
      <c r="AJY74" s="291"/>
      <c r="AJZ74" s="291"/>
      <c r="AKA74" s="291"/>
      <c r="AKB74" s="291"/>
      <c r="AKC74" s="291"/>
      <c r="AKD74" s="291"/>
      <c r="AKE74" s="291"/>
      <c r="AKF74" s="291"/>
      <c r="AKG74" s="291"/>
      <c r="AKH74" s="291"/>
      <c r="AKI74" s="291"/>
      <c r="AKJ74" s="291"/>
      <c r="AKK74" s="291"/>
      <c r="AKL74" s="291"/>
      <c r="AKM74" s="291"/>
      <c r="AKN74" s="291"/>
      <c r="AKO74" s="291"/>
      <c r="AKP74" s="291"/>
      <c r="AKQ74" s="291"/>
      <c r="AKR74" s="291"/>
      <c r="AKS74" s="291"/>
      <c r="AKT74" s="291"/>
      <c r="AKU74" s="291"/>
      <c r="AKV74" s="291"/>
      <c r="AKW74" s="291"/>
      <c r="AKX74" s="291"/>
      <c r="AKY74" s="291"/>
      <c r="AKZ74" s="291"/>
      <c r="ALA74" s="291"/>
      <c r="ALB74" s="291"/>
      <c r="ALC74" s="291"/>
      <c r="ALD74" s="291"/>
      <c r="ALE74" s="291"/>
      <c r="ALF74" s="291"/>
      <c r="ALG74" s="291"/>
      <c r="ALH74" s="291"/>
      <c r="ALI74" s="291"/>
      <c r="ALJ74" s="291"/>
      <c r="ALK74" s="291"/>
      <c r="ALL74" s="291"/>
      <c r="ALM74" s="291"/>
      <c r="ALN74" s="291"/>
      <c r="ALO74" s="291"/>
      <c r="ALP74" s="291"/>
      <c r="ALQ74" s="291"/>
      <c r="ALR74" s="291"/>
      <c r="ALS74" s="291"/>
      <c r="ALT74" s="291"/>
      <c r="ALU74" s="291"/>
      <c r="ALV74" s="291"/>
      <c r="ALW74" s="291"/>
      <c r="ALX74" s="291"/>
      <c r="ALY74" s="291"/>
      <c r="ALZ74" s="291"/>
      <c r="AMA74" s="291"/>
      <c r="AMB74" s="291"/>
      <c r="AMC74" s="291"/>
      <c r="AMD74" s="291"/>
      <c r="AME74" s="291"/>
      <c r="AMF74" s="291"/>
      <c r="AMG74" s="291"/>
      <c r="AMH74" s="291"/>
      <c r="AMI74" s="291"/>
      <c r="AMJ74" s="291"/>
      <c r="AMK74" s="291"/>
      <c r="AML74" s="291"/>
      <c r="AMM74" s="291"/>
      <c r="AMN74" s="291"/>
      <c r="AMO74" s="291"/>
      <c r="AMP74" s="291"/>
      <c r="AMQ74" s="291"/>
      <c r="AMR74" s="291"/>
      <c r="AMS74" s="291"/>
      <c r="AMT74" s="291"/>
      <c r="AMU74" s="291"/>
      <c r="AMV74" s="291"/>
      <c r="AMW74" s="291"/>
      <c r="AMX74" s="291"/>
      <c r="AMY74" s="291"/>
      <c r="AMZ74" s="291"/>
      <c r="ANA74" s="291"/>
      <c r="ANB74" s="291"/>
      <c r="ANC74" s="291"/>
      <c r="AND74" s="291"/>
      <c r="ANE74" s="291"/>
      <c r="ANF74" s="291"/>
      <c r="ANG74" s="291"/>
      <c r="ANH74" s="291"/>
      <c r="ANI74" s="291"/>
      <c r="ANJ74" s="291"/>
      <c r="ANK74" s="291"/>
      <c r="ANL74" s="291"/>
      <c r="ANM74" s="291"/>
      <c r="ANN74" s="291"/>
      <c r="ANO74" s="291"/>
      <c r="ANP74" s="291"/>
      <c r="ANQ74" s="291"/>
      <c r="ANR74" s="291"/>
      <c r="ANS74" s="291"/>
      <c r="ANT74" s="291"/>
      <c r="ANU74" s="291"/>
      <c r="ANV74" s="291"/>
      <c r="ANW74" s="291"/>
      <c r="ANX74" s="291"/>
      <c r="ANY74" s="291"/>
      <c r="ANZ74" s="291"/>
      <c r="AOA74" s="291"/>
      <c r="AOB74" s="291"/>
      <c r="AOC74" s="291"/>
      <c r="AOD74" s="291"/>
      <c r="AOE74" s="291"/>
      <c r="AOF74" s="291"/>
      <c r="AOG74" s="291"/>
      <c r="AOH74" s="291"/>
      <c r="AOI74" s="291"/>
      <c r="AOJ74" s="291"/>
      <c r="AOK74" s="291"/>
      <c r="AOL74" s="291"/>
      <c r="AOM74" s="291"/>
      <c r="AON74" s="291"/>
      <c r="AOO74" s="291"/>
      <c r="AOP74" s="291"/>
      <c r="AOQ74" s="291"/>
      <c r="AOR74" s="291"/>
      <c r="AOS74" s="291"/>
      <c r="AOT74" s="291"/>
      <c r="AOU74" s="291"/>
      <c r="AOV74" s="291"/>
      <c r="AOW74" s="291"/>
      <c r="AOX74" s="291"/>
      <c r="AOY74" s="291"/>
      <c r="AOZ74" s="291"/>
      <c r="APA74" s="291"/>
      <c r="APB74" s="291"/>
      <c r="APC74" s="291"/>
      <c r="APD74" s="291"/>
      <c r="APE74" s="291"/>
      <c r="APF74" s="291"/>
      <c r="APG74" s="291"/>
      <c r="APH74" s="291"/>
      <c r="API74" s="291"/>
      <c r="APJ74" s="291"/>
      <c r="APK74" s="291"/>
      <c r="APL74" s="291"/>
      <c r="APM74" s="291"/>
      <c r="APN74" s="291"/>
      <c r="APO74" s="291"/>
      <c r="APP74" s="291"/>
      <c r="APQ74" s="291"/>
      <c r="APR74" s="291"/>
      <c r="APS74" s="291"/>
      <c r="APT74" s="291"/>
      <c r="APU74" s="291"/>
      <c r="APV74" s="291"/>
      <c r="APW74" s="291"/>
      <c r="APX74" s="291"/>
      <c r="APY74" s="291"/>
      <c r="APZ74" s="291"/>
      <c r="AQA74" s="291"/>
      <c r="AQB74" s="291"/>
      <c r="AQC74" s="291"/>
      <c r="AQD74" s="291"/>
      <c r="AQE74" s="291"/>
      <c r="AQF74" s="291"/>
      <c r="AQG74" s="291"/>
      <c r="AQH74" s="291"/>
      <c r="AQI74" s="291"/>
      <c r="AQJ74" s="291"/>
      <c r="AQK74" s="291"/>
      <c r="AQL74" s="291"/>
      <c r="AQM74" s="291"/>
      <c r="AQN74" s="291"/>
      <c r="AQO74" s="291"/>
      <c r="AQP74" s="291"/>
      <c r="AQQ74" s="291"/>
      <c r="AQR74" s="291"/>
      <c r="AQS74" s="291"/>
      <c r="AQT74" s="291"/>
      <c r="AQU74" s="291"/>
      <c r="AQV74" s="291"/>
      <c r="AQW74" s="291"/>
      <c r="AQX74" s="291"/>
      <c r="AQY74" s="291"/>
      <c r="AQZ74" s="291"/>
      <c r="ARA74" s="291"/>
      <c r="ARB74" s="291"/>
      <c r="ARC74" s="291"/>
      <c r="ARD74" s="291"/>
      <c r="ARE74" s="291"/>
      <c r="ARF74" s="291"/>
      <c r="ARG74" s="291"/>
      <c r="ARH74" s="291"/>
      <c r="ARI74" s="291"/>
      <c r="ARJ74" s="291"/>
      <c r="ARK74" s="291"/>
      <c r="ARL74" s="291"/>
      <c r="ARM74" s="291"/>
      <c r="ARN74" s="291"/>
      <c r="ARO74" s="291"/>
      <c r="ARP74" s="291"/>
      <c r="ARQ74" s="291"/>
      <c r="ARR74" s="291"/>
      <c r="ARS74" s="291"/>
      <c r="ART74" s="291"/>
      <c r="ARU74" s="291"/>
      <c r="ARV74" s="291"/>
      <c r="ARW74" s="291"/>
      <c r="ARX74" s="291"/>
      <c r="ARY74" s="291"/>
      <c r="ARZ74" s="291"/>
      <c r="ASA74" s="291"/>
      <c r="ASB74" s="291"/>
      <c r="ASC74" s="291"/>
      <c r="ASD74" s="291"/>
      <c r="ASE74" s="291"/>
      <c r="ASF74" s="291"/>
      <c r="ASG74" s="291"/>
      <c r="ASH74" s="291"/>
      <c r="ASI74" s="291"/>
      <c r="ASJ74" s="291"/>
      <c r="ASK74" s="291"/>
      <c r="ASL74" s="291"/>
      <c r="ASM74" s="291"/>
      <c r="ASN74" s="291"/>
      <c r="ASO74" s="291"/>
      <c r="ASP74" s="291"/>
      <c r="ASQ74" s="291"/>
      <c r="ASR74" s="291"/>
      <c r="ASS74" s="291"/>
      <c r="AST74" s="291"/>
      <c r="ASU74" s="291"/>
      <c r="ASV74" s="291"/>
      <c r="ASW74" s="291"/>
      <c r="ASX74" s="291"/>
      <c r="ASY74" s="291"/>
      <c r="ASZ74" s="291"/>
      <c r="ATA74" s="291"/>
      <c r="ATB74" s="291"/>
      <c r="ATC74" s="291"/>
      <c r="ATD74" s="291"/>
      <c r="ATE74" s="291"/>
      <c r="ATF74" s="291"/>
      <c r="ATG74" s="291"/>
      <c r="ATH74" s="291"/>
      <c r="ATI74" s="291"/>
      <c r="ATJ74" s="291"/>
      <c r="ATK74" s="291"/>
      <c r="ATL74" s="291"/>
      <c r="ATM74" s="291"/>
      <c r="ATN74" s="291"/>
      <c r="ATO74" s="291"/>
      <c r="ATP74" s="291"/>
      <c r="ATQ74" s="291"/>
      <c r="ATR74" s="291"/>
      <c r="ATS74" s="291"/>
      <c r="ATT74" s="291"/>
      <c r="ATU74" s="291"/>
      <c r="ATV74" s="291"/>
      <c r="ATW74" s="291"/>
      <c r="ATX74" s="291"/>
      <c r="ATY74" s="291"/>
      <c r="ATZ74" s="291"/>
      <c r="AUA74" s="291"/>
      <c r="AUB74" s="291"/>
      <c r="AUC74" s="291"/>
      <c r="AUD74" s="291"/>
      <c r="AUE74" s="291"/>
      <c r="AUF74" s="291"/>
      <c r="AUG74" s="291"/>
      <c r="AUH74" s="291"/>
      <c r="AUI74" s="291"/>
      <c r="AUJ74" s="291"/>
      <c r="AUK74" s="291"/>
      <c r="AUL74" s="291"/>
      <c r="AUM74" s="291"/>
      <c r="AUN74" s="291"/>
      <c r="AUO74" s="291"/>
      <c r="AUP74" s="291"/>
      <c r="AUQ74" s="291"/>
      <c r="AUR74" s="291"/>
      <c r="AUS74" s="291"/>
      <c r="AUT74" s="291"/>
      <c r="AUU74" s="291"/>
      <c r="AUV74" s="291"/>
      <c r="AUW74" s="291"/>
      <c r="AUX74" s="291"/>
      <c r="AUY74" s="291"/>
      <c r="AUZ74" s="291"/>
      <c r="AVA74" s="291"/>
      <c r="AVB74" s="291"/>
      <c r="AVC74" s="291"/>
      <c r="AVD74" s="291"/>
      <c r="AVE74" s="291"/>
      <c r="AVF74" s="291"/>
      <c r="AVG74" s="291"/>
      <c r="AVH74" s="291"/>
      <c r="AVI74" s="291"/>
      <c r="AVJ74" s="291"/>
      <c r="AVK74" s="291"/>
      <c r="AVL74" s="291"/>
      <c r="AVM74" s="291"/>
      <c r="AVN74" s="291"/>
      <c r="AVO74" s="291"/>
      <c r="AVP74" s="291"/>
      <c r="AVQ74" s="291"/>
      <c r="AVR74" s="291"/>
      <c r="AVS74" s="291"/>
      <c r="AVT74" s="291"/>
      <c r="AVU74" s="291"/>
      <c r="AVV74" s="291"/>
      <c r="AVW74" s="291"/>
      <c r="AVX74" s="291"/>
      <c r="AVY74" s="291"/>
      <c r="AVZ74" s="291"/>
      <c r="AWA74" s="291"/>
      <c r="AWB74" s="291"/>
      <c r="AWC74" s="291"/>
      <c r="AWD74" s="291"/>
      <c r="AWE74" s="291"/>
      <c r="AWF74" s="291"/>
      <c r="AWG74" s="291"/>
      <c r="AWH74" s="291"/>
      <c r="AWI74" s="291"/>
      <c r="AWJ74" s="291"/>
      <c r="AWK74" s="291"/>
      <c r="AWL74" s="291"/>
      <c r="AWM74" s="291"/>
      <c r="AWN74" s="291"/>
      <c r="AWO74" s="291"/>
      <c r="AWP74" s="291"/>
      <c r="AWQ74" s="291"/>
      <c r="AWR74" s="291"/>
      <c r="AWS74" s="291"/>
      <c r="AWT74" s="291"/>
      <c r="AWU74" s="291"/>
      <c r="AWV74" s="291"/>
      <c r="AWW74" s="291"/>
      <c r="AWX74" s="291"/>
      <c r="AWY74" s="291"/>
      <c r="AWZ74" s="291"/>
      <c r="AXA74" s="291"/>
      <c r="AXB74" s="291"/>
      <c r="AXC74" s="291"/>
      <c r="AXD74" s="291"/>
      <c r="AXE74" s="291"/>
      <c r="AXF74" s="291"/>
      <c r="AXG74" s="291"/>
      <c r="AXH74" s="291"/>
      <c r="AXI74" s="291"/>
      <c r="AXJ74" s="291"/>
      <c r="AXK74" s="291"/>
      <c r="AXL74" s="291"/>
      <c r="AXM74" s="291"/>
      <c r="AXN74" s="291"/>
      <c r="AXO74" s="291"/>
      <c r="AXP74" s="291"/>
      <c r="AXQ74" s="291"/>
      <c r="AXR74" s="291"/>
      <c r="AXS74" s="291"/>
      <c r="AXT74" s="291"/>
      <c r="AXU74" s="291"/>
      <c r="AXV74" s="291"/>
      <c r="AXW74" s="291"/>
      <c r="AXX74" s="291"/>
      <c r="AXY74" s="291"/>
      <c r="AXZ74" s="291"/>
      <c r="AYA74" s="291"/>
      <c r="AYB74" s="291"/>
      <c r="AYC74" s="291"/>
      <c r="AYD74" s="291"/>
      <c r="AYE74" s="291"/>
      <c r="AYF74" s="291"/>
      <c r="AYG74" s="291"/>
      <c r="AYH74" s="291"/>
      <c r="AYI74" s="291"/>
      <c r="AYJ74" s="291"/>
      <c r="AYK74" s="291"/>
      <c r="AYL74" s="291"/>
      <c r="AYM74" s="291"/>
      <c r="AYN74" s="291"/>
      <c r="AYO74" s="291"/>
      <c r="AYP74" s="291"/>
      <c r="AYQ74" s="291"/>
      <c r="AYR74" s="291"/>
      <c r="AYS74" s="291"/>
      <c r="AYT74" s="291"/>
      <c r="AYU74" s="291"/>
      <c r="AYV74" s="291"/>
      <c r="AYW74" s="291"/>
      <c r="AYX74" s="291"/>
      <c r="AYY74" s="291"/>
      <c r="AYZ74" s="291"/>
      <c r="AZA74" s="291"/>
      <c r="AZB74" s="291"/>
      <c r="AZC74" s="291"/>
      <c r="AZD74" s="291"/>
      <c r="AZE74" s="291"/>
      <c r="AZF74" s="291"/>
      <c r="AZG74" s="291"/>
      <c r="AZH74" s="291"/>
      <c r="AZI74" s="291"/>
      <c r="AZJ74" s="291"/>
      <c r="AZK74" s="291"/>
      <c r="AZL74" s="291"/>
      <c r="AZM74" s="291"/>
      <c r="AZN74" s="291"/>
      <c r="AZO74" s="291"/>
      <c r="AZP74" s="291"/>
      <c r="AZQ74" s="291"/>
      <c r="AZR74" s="291"/>
      <c r="AZS74" s="291"/>
      <c r="AZT74" s="291"/>
      <c r="AZU74" s="291"/>
      <c r="AZV74" s="291"/>
      <c r="AZW74" s="291"/>
      <c r="AZX74" s="291"/>
      <c r="AZY74" s="291"/>
      <c r="AZZ74" s="291"/>
      <c r="BAA74" s="291"/>
      <c r="BAB74" s="291"/>
      <c r="BAC74" s="291"/>
      <c r="BAD74" s="291"/>
      <c r="BAE74" s="291"/>
      <c r="BAF74" s="291"/>
      <c r="BAG74" s="291"/>
      <c r="BAH74" s="291"/>
      <c r="BAI74" s="291"/>
      <c r="BAJ74" s="291"/>
      <c r="BAK74" s="291"/>
      <c r="BAL74" s="291"/>
      <c r="BAM74" s="291"/>
      <c r="BAN74" s="291"/>
      <c r="BAO74" s="291"/>
      <c r="BAP74" s="291"/>
      <c r="BAQ74" s="291"/>
      <c r="BAR74" s="291"/>
      <c r="BAS74" s="291"/>
      <c r="BAT74" s="291"/>
      <c r="BAU74" s="291"/>
      <c r="BAV74" s="291"/>
      <c r="BAW74" s="291"/>
      <c r="BAX74" s="291"/>
      <c r="BAY74" s="291"/>
      <c r="BAZ74" s="291"/>
      <c r="BBA74" s="291"/>
      <c r="BBB74" s="291"/>
      <c r="BBC74" s="291"/>
      <c r="BBD74" s="291"/>
      <c r="BBE74" s="291"/>
      <c r="BBF74" s="291"/>
      <c r="BBG74" s="291"/>
      <c r="BBH74" s="291"/>
      <c r="BBI74" s="291"/>
      <c r="BBJ74" s="291"/>
      <c r="BBK74" s="291"/>
      <c r="BBL74" s="291"/>
      <c r="BBM74" s="291"/>
      <c r="BBN74" s="291"/>
      <c r="BBO74" s="291"/>
      <c r="BBP74" s="291"/>
      <c r="BBQ74" s="291"/>
      <c r="BBR74" s="291"/>
      <c r="BBS74" s="291"/>
      <c r="BBT74" s="291"/>
      <c r="BBU74" s="291"/>
      <c r="BBV74" s="291"/>
      <c r="BBW74" s="291"/>
      <c r="BBX74" s="291"/>
      <c r="BBY74" s="291"/>
      <c r="BBZ74" s="291"/>
      <c r="BCA74" s="291"/>
      <c r="BCB74" s="291"/>
      <c r="BCC74" s="291"/>
      <c r="BCD74" s="291"/>
      <c r="BCE74" s="291"/>
      <c r="BCF74" s="291"/>
      <c r="BCG74" s="291"/>
      <c r="BCH74" s="291"/>
      <c r="BCI74" s="291"/>
      <c r="BCJ74" s="291"/>
      <c r="BCK74" s="291"/>
      <c r="BCL74" s="291"/>
      <c r="BCM74" s="291"/>
      <c r="BCN74" s="291"/>
      <c r="BCO74" s="291"/>
      <c r="BCP74" s="291"/>
      <c r="BCQ74" s="291"/>
      <c r="BCR74" s="291"/>
      <c r="BCS74" s="291"/>
      <c r="BCT74" s="291"/>
      <c r="BCU74" s="291"/>
      <c r="BCV74" s="291"/>
      <c r="BCW74" s="291"/>
      <c r="BCX74" s="291"/>
      <c r="BCY74" s="291"/>
      <c r="BCZ74" s="291"/>
      <c r="BDA74" s="291"/>
      <c r="BDB74" s="291"/>
      <c r="BDC74" s="291"/>
      <c r="BDD74" s="291"/>
      <c r="BDE74" s="291"/>
      <c r="BDF74" s="291"/>
      <c r="BDG74" s="291"/>
      <c r="BDH74" s="291"/>
      <c r="BDI74" s="291"/>
      <c r="BDJ74" s="291"/>
      <c r="BDK74" s="291"/>
      <c r="BDL74" s="291"/>
      <c r="BDM74" s="291"/>
      <c r="BDN74" s="291"/>
      <c r="BDO74" s="291"/>
      <c r="BDP74" s="291"/>
      <c r="BDQ74" s="291"/>
      <c r="BDR74" s="291"/>
      <c r="BDS74" s="291"/>
      <c r="BDT74" s="291"/>
      <c r="BDU74" s="291"/>
      <c r="BDV74" s="291"/>
      <c r="BDW74" s="291"/>
      <c r="BDX74" s="291"/>
      <c r="BDY74" s="291"/>
      <c r="BDZ74" s="291"/>
      <c r="BEA74" s="291"/>
      <c r="BEB74" s="291"/>
      <c r="BEC74" s="291"/>
      <c r="BED74" s="291"/>
      <c r="BEE74" s="291"/>
      <c r="BEF74" s="291"/>
      <c r="BEG74" s="291"/>
      <c r="BEH74" s="291"/>
      <c r="BEI74" s="291"/>
      <c r="BEJ74" s="291"/>
      <c r="BEK74" s="291"/>
      <c r="BEL74" s="291"/>
      <c r="BEM74" s="291"/>
      <c r="BEN74" s="291"/>
      <c r="BEO74" s="291"/>
      <c r="BEP74" s="291"/>
      <c r="BEQ74" s="291"/>
      <c r="BER74" s="291"/>
      <c r="BES74" s="291"/>
      <c r="BET74" s="291"/>
      <c r="BEU74" s="291"/>
      <c r="BEV74" s="291"/>
      <c r="BEW74" s="291"/>
      <c r="BEX74" s="291"/>
      <c r="BEY74" s="291"/>
      <c r="BEZ74" s="291"/>
      <c r="BFA74" s="291"/>
      <c r="BFB74" s="291"/>
      <c r="BFC74" s="291"/>
      <c r="BFD74" s="291"/>
      <c r="BFE74" s="291"/>
      <c r="BFF74" s="291"/>
      <c r="BFG74" s="291"/>
      <c r="BFH74" s="291"/>
      <c r="BFI74" s="291"/>
      <c r="BFJ74" s="291"/>
      <c r="BFK74" s="291"/>
      <c r="BFL74" s="291"/>
      <c r="BFM74" s="291"/>
      <c r="BFN74" s="291"/>
      <c r="BFO74" s="291"/>
      <c r="BFP74" s="291"/>
      <c r="BFQ74" s="291"/>
      <c r="BFR74" s="291"/>
      <c r="BFS74" s="291"/>
      <c r="BFT74" s="291"/>
      <c r="BFU74" s="291"/>
      <c r="BFV74" s="291"/>
      <c r="BFW74" s="291"/>
      <c r="BFX74" s="291"/>
      <c r="BFY74" s="291"/>
      <c r="BFZ74" s="291"/>
      <c r="BGA74" s="291"/>
      <c r="BGB74" s="291"/>
      <c r="BGC74" s="291"/>
      <c r="BGD74" s="291"/>
      <c r="BGE74" s="291"/>
      <c r="BGF74" s="291"/>
      <c r="BGG74" s="291"/>
      <c r="BGH74" s="291"/>
      <c r="BGI74" s="291"/>
      <c r="BGJ74" s="291"/>
      <c r="BGK74" s="291"/>
      <c r="BGL74" s="291"/>
      <c r="BGM74" s="291"/>
      <c r="BGN74" s="291"/>
      <c r="BGO74" s="291"/>
      <c r="BGP74" s="291"/>
      <c r="BGQ74" s="291"/>
      <c r="BGR74" s="291"/>
      <c r="BGS74" s="291"/>
      <c r="BGT74" s="291"/>
      <c r="BGU74" s="291"/>
      <c r="BGV74" s="291"/>
      <c r="BGW74" s="291"/>
      <c r="BGX74" s="291"/>
      <c r="BGY74" s="291"/>
      <c r="BGZ74" s="291"/>
      <c r="BHA74" s="291"/>
      <c r="BHB74" s="291"/>
      <c r="BHC74" s="291"/>
      <c r="BHD74" s="291"/>
      <c r="BHE74" s="291"/>
      <c r="BHF74" s="291"/>
      <c r="BHG74" s="291"/>
      <c r="BHH74" s="291"/>
      <c r="BHI74" s="291"/>
      <c r="BHJ74" s="291"/>
      <c r="BHK74" s="291"/>
      <c r="BHL74" s="291"/>
      <c r="BHM74" s="291"/>
      <c r="BHN74" s="291"/>
      <c r="BHO74" s="291"/>
      <c r="BHP74" s="291"/>
      <c r="BHQ74" s="291"/>
      <c r="BHR74" s="291"/>
      <c r="BHS74" s="291"/>
      <c r="BHT74" s="291"/>
      <c r="BHU74" s="291"/>
      <c r="BHV74" s="291"/>
      <c r="BHW74" s="291"/>
      <c r="BHX74" s="291"/>
      <c r="BHY74" s="291"/>
      <c r="BHZ74" s="291"/>
      <c r="BIA74" s="291"/>
      <c r="BIB74" s="291"/>
      <c r="BIC74" s="291"/>
      <c r="BID74" s="291"/>
      <c r="BIE74" s="291"/>
      <c r="BIF74" s="291"/>
      <c r="BIG74" s="291"/>
      <c r="BIH74" s="291"/>
      <c r="BII74" s="291"/>
      <c r="BIJ74" s="291"/>
      <c r="BIK74" s="291"/>
      <c r="BIL74" s="291"/>
      <c r="BIM74" s="291"/>
      <c r="BIN74" s="291"/>
      <c r="BIO74" s="291"/>
      <c r="BIP74" s="291"/>
      <c r="BIQ74" s="291"/>
      <c r="BIR74" s="291"/>
      <c r="BIS74" s="291"/>
      <c r="BIT74" s="291"/>
      <c r="BIU74" s="291"/>
      <c r="BIV74" s="291"/>
      <c r="BIW74" s="291"/>
      <c r="BIX74" s="291"/>
      <c r="BIY74" s="291"/>
      <c r="BIZ74" s="291"/>
      <c r="BJA74" s="291"/>
      <c r="BJB74" s="291"/>
      <c r="BJC74" s="291"/>
      <c r="BJD74" s="291"/>
      <c r="BJE74" s="291"/>
      <c r="BJF74" s="291"/>
      <c r="BJG74" s="291"/>
      <c r="BJH74" s="291"/>
      <c r="BJI74" s="291"/>
      <c r="BJJ74" s="291"/>
      <c r="BJK74" s="291"/>
      <c r="BJL74" s="291"/>
      <c r="BJM74" s="291"/>
      <c r="BJN74" s="291"/>
      <c r="BJO74" s="291"/>
      <c r="BJP74" s="291"/>
      <c r="BJQ74" s="291"/>
      <c r="BJR74" s="291"/>
      <c r="BJS74" s="291"/>
      <c r="BJT74" s="291"/>
      <c r="BJU74" s="291"/>
      <c r="BJV74" s="291"/>
      <c r="BJW74" s="291"/>
      <c r="BJX74" s="291"/>
      <c r="BJY74" s="291"/>
      <c r="BJZ74" s="291"/>
      <c r="BKA74" s="291"/>
      <c r="BKB74" s="291"/>
      <c r="BKC74" s="291"/>
      <c r="BKD74" s="291"/>
      <c r="BKE74" s="291"/>
      <c r="BKF74" s="291"/>
      <c r="BKG74" s="291"/>
      <c r="BKH74" s="291"/>
      <c r="BKI74" s="291"/>
      <c r="BKJ74" s="291"/>
      <c r="BKK74" s="291"/>
      <c r="BKL74" s="291"/>
      <c r="BKM74" s="291"/>
      <c r="BKN74" s="291"/>
      <c r="BKO74" s="291"/>
      <c r="BKP74" s="291"/>
      <c r="BKQ74" s="291"/>
      <c r="BKR74" s="291"/>
      <c r="BKS74" s="291"/>
      <c r="BKT74" s="291"/>
      <c r="BKU74" s="291"/>
      <c r="BKV74" s="291"/>
      <c r="BKW74" s="291"/>
      <c r="BKX74" s="291"/>
      <c r="BKY74" s="291"/>
      <c r="BKZ74" s="291"/>
      <c r="BLA74" s="291"/>
      <c r="BLB74" s="291"/>
      <c r="BLC74" s="291"/>
      <c r="BLD74" s="291"/>
      <c r="BLE74" s="291"/>
      <c r="BLF74" s="291"/>
      <c r="BLG74" s="291"/>
      <c r="BLH74" s="291"/>
      <c r="BLI74" s="291"/>
      <c r="BLJ74" s="291"/>
      <c r="BLK74" s="291"/>
      <c r="BLL74" s="291"/>
      <c r="BLM74" s="291"/>
      <c r="BLN74" s="291"/>
      <c r="BLO74" s="291"/>
      <c r="BLP74" s="291"/>
      <c r="BLQ74" s="291"/>
      <c r="BLR74" s="291"/>
      <c r="BLS74" s="291"/>
      <c r="BLT74" s="291"/>
      <c r="BLU74" s="291"/>
      <c r="BLV74" s="291"/>
      <c r="BLW74" s="291"/>
      <c r="BLX74" s="291"/>
      <c r="BLY74" s="291"/>
      <c r="BLZ74" s="291"/>
      <c r="BMA74" s="291"/>
      <c r="BMB74" s="291"/>
      <c r="BMC74" s="291"/>
      <c r="BMD74" s="291"/>
      <c r="BME74" s="291"/>
      <c r="BMF74" s="291"/>
      <c r="BMG74" s="291"/>
      <c r="BMH74" s="291"/>
      <c r="BMI74" s="291"/>
      <c r="BMJ74" s="291"/>
      <c r="BMK74" s="291"/>
      <c r="BML74" s="291"/>
      <c r="BMM74" s="291"/>
      <c r="BMN74" s="291"/>
      <c r="BMO74" s="291"/>
      <c r="BMP74" s="291"/>
      <c r="BMQ74" s="291"/>
      <c r="BMR74" s="291"/>
      <c r="BMS74" s="291"/>
      <c r="BMT74" s="291"/>
      <c r="BMU74" s="291"/>
      <c r="BMV74" s="291"/>
      <c r="BMW74" s="291"/>
      <c r="BMX74" s="291"/>
      <c r="BMY74" s="291"/>
      <c r="BMZ74" s="291"/>
      <c r="BNA74" s="291"/>
      <c r="BNB74" s="291"/>
      <c r="BNC74" s="291"/>
      <c r="BND74" s="291"/>
      <c r="BNE74" s="291"/>
      <c r="BNF74" s="291"/>
      <c r="BNG74" s="291"/>
      <c r="BNH74" s="291"/>
      <c r="BNI74" s="291"/>
      <c r="BNJ74" s="291"/>
      <c r="BNK74" s="291"/>
      <c r="BNL74" s="291"/>
      <c r="BNM74" s="291"/>
      <c r="BNN74" s="291"/>
      <c r="BNO74" s="291"/>
      <c r="BNP74" s="291"/>
      <c r="BNQ74" s="291"/>
      <c r="BNR74" s="291"/>
      <c r="BNS74" s="291"/>
      <c r="BNT74" s="291"/>
      <c r="BNU74" s="291"/>
      <c r="BNV74" s="291"/>
      <c r="BNW74" s="291"/>
      <c r="BNX74" s="291"/>
      <c r="BNY74" s="291"/>
      <c r="BNZ74" s="291"/>
      <c r="BOA74" s="291"/>
      <c r="BOB74" s="291"/>
      <c r="BOC74" s="291"/>
      <c r="BOD74" s="291"/>
      <c r="BOE74" s="291"/>
      <c r="BOF74" s="291"/>
      <c r="BOG74" s="291"/>
      <c r="BOH74" s="291"/>
      <c r="BOI74" s="291"/>
      <c r="BOJ74" s="291"/>
      <c r="BOK74" s="291"/>
      <c r="BOL74" s="291"/>
      <c r="BOM74" s="291"/>
      <c r="BON74" s="291"/>
      <c r="BOO74" s="291"/>
      <c r="BOP74" s="291"/>
      <c r="BOQ74" s="291"/>
      <c r="BOR74" s="291"/>
      <c r="BOS74" s="291"/>
      <c r="BOT74" s="291"/>
      <c r="BOU74" s="291"/>
      <c r="BOV74" s="291"/>
      <c r="BOW74" s="291"/>
      <c r="BOX74" s="291"/>
      <c r="BOY74" s="291"/>
      <c r="BOZ74" s="291"/>
      <c r="BPA74" s="291"/>
      <c r="BPB74" s="291"/>
      <c r="BPC74" s="291"/>
      <c r="BPD74" s="291"/>
      <c r="BPE74" s="291"/>
      <c r="BPF74" s="291"/>
      <c r="BPG74" s="291"/>
      <c r="BPH74" s="291"/>
      <c r="BPI74" s="291"/>
      <c r="BPJ74" s="291"/>
      <c r="BPK74" s="291"/>
      <c r="BPL74" s="291"/>
      <c r="BPM74" s="291"/>
      <c r="BPN74" s="291"/>
      <c r="BPO74" s="291"/>
      <c r="BPP74" s="291"/>
      <c r="BPQ74" s="291"/>
      <c r="BPR74" s="291"/>
      <c r="BPS74" s="291"/>
      <c r="BPT74" s="291"/>
      <c r="BPU74" s="291"/>
      <c r="BPV74" s="291"/>
      <c r="BPW74" s="291"/>
      <c r="BPX74" s="291"/>
      <c r="BPY74" s="291"/>
      <c r="BPZ74" s="291"/>
      <c r="BQA74" s="291"/>
      <c r="BQB74" s="291"/>
      <c r="BQC74" s="291"/>
      <c r="BQD74" s="291"/>
      <c r="BQE74" s="291"/>
      <c r="BQF74" s="291"/>
      <c r="BQG74" s="291"/>
      <c r="BQH74" s="291"/>
      <c r="BQI74" s="291"/>
      <c r="BQJ74" s="291"/>
      <c r="BQK74" s="291"/>
      <c r="BQL74" s="291"/>
      <c r="BQM74" s="291"/>
      <c r="BQN74" s="291"/>
      <c r="BQO74" s="291"/>
      <c r="BQP74" s="291"/>
      <c r="BQQ74" s="291"/>
      <c r="BQR74" s="291"/>
      <c r="BQS74" s="291"/>
      <c r="BQT74" s="291"/>
      <c r="BQU74" s="291"/>
      <c r="BQV74" s="291"/>
      <c r="BQW74" s="291"/>
      <c r="BQX74" s="291"/>
      <c r="BQY74" s="291"/>
      <c r="BQZ74" s="291"/>
      <c r="BRA74" s="291"/>
      <c r="BRB74" s="291"/>
      <c r="BRC74" s="291"/>
      <c r="BRD74" s="291"/>
      <c r="BRE74" s="291"/>
      <c r="BRF74" s="291"/>
      <c r="BRG74" s="291"/>
      <c r="BRH74" s="291"/>
      <c r="BRI74" s="291"/>
      <c r="BRJ74" s="291"/>
      <c r="BRK74" s="291"/>
      <c r="BRL74" s="291"/>
      <c r="BRM74" s="291"/>
      <c r="BRN74" s="291"/>
      <c r="BRO74" s="291"/>
      <c r="BRP74" s="291"/>
      <c r="BRQ74" s="291"/>
      <c r="BRR74" s="291"/>
      <c r="BRS74" s="291"/>
      <c r="BRT74" s="291"/>
      <c r="BRU74" s="291"/>
      <c r="BRV74" s="291"/>
      <c r="BRW74" s="291"/>
      <c r="BRX74" s="291"/>
      <c r="BRY74" s="291"/>
      <c r="BRZ74" s="291"/>
      <c r="BSA74" s="291"/>
      <c r="BSB74" s="291"/>
      <c r="BSC74" s="291"/>
      <c r="BSD74" s="291"/>
      <c r="BSE74" s="291"/>
      <c r="BSF74" s="291"/>
      <c r="BSG74" s="291"/>
      <c r="BSH74" s="291"/>
      <c r="BSI74" s="291"/>
      <c r="BSJ74" s="291"/>
      <c r="BSK74" s="291"/>
      <c r="BSL74" s="291"/>
      <c r="BSM74" s="291"/>
      <c r="BSN74" s="291"/>
      <c r="BSO74" s="291"/>
      <c r="BSP74" s="291"/>
      <c r="BSQ74" s="291"/>
      <c r="BSR74" s="291"/>
      <c r="BSS74" s="291"/>
      <c r="BST74" s="291"/>
      <c r="BSU74" s="291"/>
      <c r="BSV74" s="291"/>
      <c r="BSW74" s="291"/>
      <c r="BSX74" s="291"/>
      <c r="BSY74" s="291"/>
      <c r="BSZ74" s="291"/>
      <c r="BTA74" s="291"/>
      <c r="BTB74" s="291"/>
      <c r="BTC74" s="291"/>
      <c r="BTD74" s="291"/>
      <c r="BTE74" s="291"/>
      <c r="BTF74" s="291"/>
      <c r="BTG74" s="291"/>
      <c r="BTH74" s="291"/>
      <c r="BTI74" s="291"/>
      <c r="BTJ74" s="291"/>
      <c r="BTK74" s="291"/>
      <c r="BTL74" s="291"/>
      <c r="BTM74" s="291"/>
      <c r="BTN74" s="291"/>
      <c r="BTO74" s="291"/>
      <c r="BTP74" s="291"/>
      <c r="BTQ74" s="291"/>
      <c r="BTR74" s="291"/>
      <c r="BTS74" s="291"/>
      <c r="BTT74" s="291"/>
      <c r="BTU74" s="291"/>
      <c r="BTV74" s="291"/>
      <c r="BTW74" s="291"/>
      <c r="BTX74" s="291"/>
      <c r="BTY74" s="291"/>
      <c r="BTZ74" s="291"/>
      <c r="BUA74" s="291"/>
      <c r="BUB74" s="291"/>
      <c r="BUC74" s="291"/>
      <c r="BUD74" s="291"/>
      <c r="BUE74" s="291"/>
      <c r="BUF74" s="291"/>
      <c r="BUG74" s="291"/>
      <c r="BUH74" s="291"/>
      <c r="BUI74" s="291"/>
      <c r="BUJ74" s="291"/>
      <c r="BUK74" s="291"/>
      <c r="BUL74" s="291"/>
      <c r="BUM74" s="291"/>
      <c r="BUN74" s="291"/>
      <c r="BUO74" s="291"/>
      <c r="BUP74" s="291"/>
      <c r="BUQ74" s="291"/>
      <c r="BUR74" s="291"/>
      <c r="BUS74" s="291"/>
      <c r="BUT74" s="291"/>
      <c r="BUU74" s="291"/>
      <c r="BUV74" s="291"/>
      <c r="BUW74" s="291"/>
      <c r="BUX74" s="291"/>
      <c r="BUY74" s="291"/>
      <c r="BUZ74" s="291"/>
      <c r="BVA74" s="291"/>
      <c r="BVB74" s="291"/>
      <c r="BVC74" s="291"/>
      <c r="BVD74" s="291"/>
      <c r="BVE74" s="291"/>
      <c r="BVF74" s="291"/>
      <c r="BVG74" s="291"/>
      <c r="BVH74" s="291"/>
      <c r="BVI74" s="291"/>
      <c r="BVJ74" s="291"/>
      <c r="BVK74" s="291"/>
      <c r="BVL74" s="291"/>
      <c r="BVM74" s="291"/>
      <c r="BVN74" s="291"/>
      <c r="BVO74" s="291"/>
      <c r="BVP74" s="291"/>
      <c r="BVQ74" s="291"/>
      <c r="BVR74" s="291"/>
      <c r="BVS74" s="291"/>
      <c r="BVT74" s="291"/>
      <c r="BVU74" s="291"/>
      <c r="BVV74" s="291"/>
      <c r="BVW74" s="291"/>
      <c r="BVX74" s="291"/>
      <c r="BVY74" s="291"/>
      <c r="BVZ74" s="291"/>
      <c r="BWA74" s="291"/>
      <c r="BWB74" s="291"/>
      <c r="BWC74" s="291"/>
      <c r="BWD74" s="291"/>
      <c r="BWE74" s="291"/>
      <c r="BWF74" s="291"/>
      <c r="BWG74" s="291"/>
      <c r="BWH74" s="291"/>
      <c r="BWI74" s="291"/>
      <c r="BWJ74" s="291"/>
      <c r="BWK74" s="291"/>
      <c r="BWL74" s="291"/>
      <c r="BWM74" s="291"/>
      <c r="BWN74" s="291"/>
      <c r="BWO74" s="291"/>
      <c r="BWP74" s="291"/>
      <c r="BWQ74" s="291"/>
      <c r="BWR74" s="291"/>
      <c r="BWS74" s="291"/>
      <c r="BWT74" s="291"/>
      <c r="BWU74" s="291"/>
      <c r="BWV74" s="291"/>
      <c r="BWW74" s="291"/>
      <c r="BWX74" s="291"/>
      <c r="BWY74" s="291"/>
      <c r="BWZ74" s="291"/>
      <c r="BXA74" s="291"/>
      <c r="BXB74" s="291"/>
      <c r="BXC74" s="291"/>
      <c r="BXD74" s="291"/>
      <c r="BXE74" s="291"/>
      <c r="BXF74" s="291"/>
      <c r="BXG74" s="291"/>
      <c r="BXH74" s="291"/>
      <c r="BXI74" s="291"/>
      <c r="BXJ74" s="291"/>
      <c r="BXK74" s="291"/>
      <c r="BXL74" s="291"/>
      <c r="BXM74" s="291"/>
      <c r="BXN74" s="291"/>
      <c r="BXO74" s="291"/>
      <c r="BXP74" s="291"/>
      <c r="BXQ74" s="291"/>
      <c r="BXR74" s="291"/>
      <c r="BXS74" s="291"/>
      <c r="BXT74" s="291"/>
      <c r="BXU74" s="291"/>
      <c r="BXV74" s="291"/>
      <c r="BXW74" s="291"/>
      <c r="BXX74" s="291"/>
      <c r="BXY74" s="291"/>
      <c r="BXZ74" s="291"/>
      <c r="BYA74" s="291"/>
      <c r="BYB74" s="291"/>
      <c r="BYC74" s="291"/>
      <c r="BYD74" s="291"/>
      <c r="BYE74" s="291"/>
      <c r="BYF74" s="291"/>
      <c r="BYG74" s="291"/>
      <c r="BYH74" s="291"/>
      <c r="BYI74" s="291"/>
      <c r="BYJ74" s="291"/>
      <c r="BYK74" s="291"/>
      <c r="BYL74" s="291"/>
      <c r="BYM74" s="291"/>
      <c r="BYN74" s="291"/>
      <c r="BYO74" s="291"/>
      <c r="BYP74" s="291"/>
      <c r="BYQ74" s="291"/>
      <c r="BYR74" s="291"/>
      <c r="BYS74" s="291"/>
      <c r="BYT74" s="291"/>
      <c r="BYU74" s="291"/>
      <c r="BYV74" s="291"/>
      <c r="BYW74" s="291"/>
      <c r="BYX74" s="291"/>
      <c r="BYY74" s="291"/>
      <c r="BYZ74" s="291"/>
      <c r="BZA74" s="291"/>
      <c r="BZB74" s="291"/>
      <c r="BZC74" s="291"/>
      <c r="BZD74" s="291"/>
      <c r="BZE74" s="291"/>
      <c r="BZF74" s="291"/>
      <c r="BZG74" s="291"/>
      <c r="BZH74" s="291"/>
      <c r="BZI74" s="291"/>
      <c r="BZJ74" s="291"/>
      <c r="BZK74" s="291"/>
      <c r="BZL74" s="291"/>
      <c r="BZM74" s="291"/>
      <c r="BZN74" s="291"/>
      <c r="BZO74" s="291"/>
      <c r="BZP74" s="291"/>
      <c r="BZQ74" s="291"/>
      <c r="BZR74" s="291"/>
      <c r="BZS74" s="291"/>
      <c r="BZT74" s="291"/>
      <c r="BZU74" s="291"/>
      <c r="BZV74" s="291"/>
      <c r="BZW74" s="291"/>
      <c r="BZX74" s="291"/>
      <c r="BZY74" s="291"/>
      <c r="BZZ74" s="291"/>
      <c r="CAA74" s="291"/>
      <c r="CAB74" s="291"/>
      <c r="CAC74" s="291"/>
      <c r="CAD74" s="291"/>
      <c r="CAE74" s="291"/>
      <c r="CAF74" s="291"/>
      <c r="CAG74" s="291"/>
      <c r="CAH74" s="291"/>
      <c r="CAI74" s="291"/>
      <c r="CAJ74" s="291"/>
      <c r="CAK74" s="291"/>
      <c r="CAL74" s="291"/>
      <c r="CAM74" s="291"/>
      <c r="CAN74" s="291"/>
      <c r="CAO74" s="291"/>
      <c r="CAP74" s="291"/>
      <c r="CAQ74" s="291"/>
      <c r="CAR74" s="291"/>
      <c r="CAS74" s="291"/>
      <c r="CAT74" s="291"/>
      <c r="CAU74" s="291"/>
      <c r="CAV74" s="291"/>
      <c r="CAW74" s="291"/>
      <c r="CAX74" s="291"/>
      <c r="CAY74" s="291"/>
      <c r="CAZ74" s="291"/>
      <c r="CBA74" s="291"/>
      <c r="CBB74" s="291"/>
      <c r="CBC74" s="291"/>
      <c r="CBD74" s="291"/>
      <c r="CBE74" s="291"/>
      <c r="CBF74" s="291"/>
      <c r="CBG74" s="291"/>
      <c r="CBH74" s="291"/>
      <c r="CBI74" s="291"/>
      <c r="CBJ74" s="291"/>
      <c r="CBK74" s="291"/>
      <c r="CBL74" s="291"/>
      <c r="CBM74" s="291"/>
      <c r="CBN74" s="291"/>
      <c r="CBO74" s="291"/>
      <c r="CBP74" s="291"/>
      <c r="CBQ74" s="291"/>
      <c r="CBR74" s="291"/>
      <c r="CBS74" s="291"/>
      <c r="CBT74" s="291"/>
      <c r="CBU74" s="291"/>
      <c r="CBV74" s="291"/>
      <c r="CBW74" s="291"/>
      <c r="CBX74" s="291"/>
      <c r="CBY74" s="291"/>
      <c r="CBZ74" s="291"/>
      <c r="CCA74" s="291"/>
      <c r="CCB74" s="291"/>
      <c r="CCC74" s="291"/>
      <c r="CCD74" s="291"/>
      <c r="CCE74" s="291"/>
      <c r="CCF74" s="291"/>
      <c r="CCG74" s="291"/>
      <c r="CCH74" s="291"/>
      <c r="CCI74" s="291"/>
      <c r="CCJ74" s="291"/>
      <c r="CCK74" s="291"/>
      <c r="CCL74" s="291"/>
      <c r="CCM74" s="291"/>
      <c r="CCN74" s="291"/>
      <c r="CCO74" s="291"/>
      <c r="CCP74" s="291"/>
      <c r="CCQ74" s="291"/>
      <c r="CCR74" s="291"/>
      <c r="CCS74" s="291"/>
      <c r="CCT74" s="291"/>
      <c r="CCU74" s="291"/>
      <c r="CCV74" s="291"/>
      <c r="CCW74" s="291"/>
      <c r="CCX74" s="291"/>
      <c r="CCY74" s="291"/>
      <c r="CCZ74" s="291"/>
      <c r="CDA74" s="291"/>
      <c r="CDB74" s="291"/>
      <c r="CDC74" s="291"/>
      <c r="CDD74" s="291"/>
      <c r="CDE74" s="291"/>
      <c r="CDF74" s="291"/>
      <c r="CDG74" s="291"/>
      <c r="CDH74" s="291"/>
      <c r="CDI74" s="291"/>
      <c r="CDJ74" s="291"/>
      <c r="CDK74" s="291"/>
      <c r="CDL74" s="291"/>
      <c r="CDM74" s="291"/>
      <c r="CDN74" s="291"/>
      <c r="CDO74" s="291"/>
      <c r="CDP74" s="291"/>
      <c r="CDQ74" s="291"/>
      <c r="CDR74" s="291"/>
      <c r="CDS74" s="291"/>
      <c r="CDT74" s="291"/>
      <c r="CDU74" s="291"/>
      <c r="CDV74" s="291"/>
      <c r="CDW74" s="291"/>
      <c r="CDX74" s="291"/>
      <c r="CDY74" s="291"/>
      <c r="CDZ74" s="291"/>
      <c r="CEA74" s="291"/>
      <c r="CEB74" s="291"/>
      <c r="CEC74" s="291"/>
      <c r="CED74" s="291"/>
      <c r="CEE74" s="291"/>
      <c r="CEF74" s="291"/>
      <c r="CEG74" s="291"/>
      <c r="CEH74" s="291"/>
      <c r="CEI74" s="291"/>
      <c r="CEJ74" s="291"/>
      <c r="CEK74" s="291"/>
      <c r="CEL74" s="291"/>
      <c r="CEM74" s="291"/>
      <c r="CEN74" s="291"/>
      <c r="CEO74" s="291"/>
      <c r="CEP74" s="291"/>
      <c r="CEQ74" s="291"/>
      <c r="CER74" s="291"/>
      <c r="CES74" s="291"/>
      <c r="CET74" s="291"/>
      <c r="CEU74" s="291"/>
      <c r="CEV74" s="291"/>
      <c r="CEW74" s="291"/>
      <c r="CEX74" s="291"/>
      <c r="CEY74" s="291"/>
      <c r="CEZ74" s="291"/>
      <c r="CFA74" s="291"/>
      <c r="CFB74" s="291"/>
      <c r="CFC74" s="291"/>
      <c r="CFD74" s="291"/>
      <c r="CFE74" s="291"/>
      <c r="CFF74" s="291"/>
      <c r="CFG74" s="291"/>
      <c r="CFH74" s="291"/>
      <c r="CFI74" s="291"/>
      <c r="CFJ74" s="291"/>
      <c r="CFK74" s="291"/>
      <c r="CFL74" s="291"/>
      <c r="CFM74" s="291"/>
      <c r="CFN74" s="291"/>
      <c r="CFO74" s="291"/>
      <c r="CFP74" s="291"/>
      <c r="CFQ74" s="291"/>
      <c r="CFR74" s="291"/>
      <c r="CFS74" s="291"/>
      <c r="CFT74" s="291"/>
      <c r="CFU74" s="291"/>
      <c r="CFV74" s="291"/>
      <c r="CFW74" s="291"/>
      <c r="CFX74" s="291"/>
      <c r="CFY74" s="291"/>
      <c r="CFZ74" s="291"/>
      <c r="CGA74" s="291"/>
      <c r="CGB74" s="291"/>
      <c r="CGC74" s="291"/>
      <c r="CGD74" s="291"/>
      <c r="CGE74" s="291"/>
      <c r="CGF74" s="291"/>
      <c r="CGG74" s="291"/>
      <c r="CGH74" s="291"/>
      <c r="CGI74" s="291"/>
      <c r="CGJ74" s="291"/>
      <c r="CGK74" s="291"/>
      <c r="CGL74" s="291"/>
      <c r="CGM74" s="291"/>
      <c r="CGN74" s="291"/>
      <c r="CGO74" s="291"/>
      <c r="CGP74" s="291"/>
      <c r="CGQ74" s="291"/>
      <c r="CGR74" s="291"/>
      <c r="CGS74" s="291"/>
      <c r="CGT74" s="291"/>
      <c r="CGU74" s="291"/>
      <c r="CGV74" s="291"/>
      <c r="CGW74" s="291"/>
      <c r="CGX74" s="291"/>
      <c r="CGY74" s="291"/>
      <c r="CGZ74" s="291"/>
      <c r="CHA74" s="291"/>
      <c r="CHB74" s="291"/>
      <c r="CHC74" s="291"/>
      <c r="CHD74" s="291"/>
      <c r="CHE74" s="291"/>
      <c r="CHF74" s="291"/>
      <c r="CHG74" s="291"/>
      <c r="CHH74" s="291"/>
      <c r="CHI74" s="291"/>
      <c r="CHJ74" s="291"/>
      <c r="CHK74" s="291"/>
      <c r="CHL74" s="291"/>
      <c r="CHM74" s="291"/>
      <c r="CHN74" s="291"/>
      <c r="CHO74" s="291"/>
      <c r="CHP74" s="291"/>
      <c r="CHQ74" s="291"/>
      <c r="CHR74" s="291"/>
      <c r="CHS74" s="291"/>
      <c r="CHT74" s="291"/>
      <c r="CHU74" s="291"/>
      <c r="CHV74" s="291"/>
      <c r="CHW74" s="291"/>
      <c r="CHX74" s="291"/>
      <c r="CHY74" s="291"/>
      <c r="CHZ74" s="291"/>
      <c r="CIA74" s="291"/>
      <c r="CIB74" s="291"/>
      <c r="CIC74" s="291"/>
      <c r="CID74" s="291"/>
      <c r="CIE74" s="291"/>
      <c r="CIF74" s="291"/>
      <c r="CIG74" s="291"/>
      <c r="CIH74" s="291"/>
      <c r="CII74" s="291"/>
      <c r="CIJ74" s="291"/>
      <c r="CIK74" s="291"/>
      <c r="CIL74" s="291"/>
      <c r="CIM74" s="291"/>
      <c r="CIN74" s="291"/>
      <c r="CIO74" s="291"/>
      <c r="CIP74" s="291"/>
      <c r="CIQ74" s="291"/>
      <c r="CIR74" s="291"/>
      <c r="CIS74" s="291"/>
      <c r="CIT74" s="291"/>
      <c r="CIU74" s="291"/>
      <c r="CIV74" s="291"/>
      <c r="CIW74" s="291"/>
      <c r="CIX74" s="291"/>
      <c r="CIY74" s="291"/>
      <c r="CIZ74" s="291"/>
      <c r="CJA74" s="291"/>
      <c r="CJB74" s="291"/>
      <c r="CJC74" s="291"/>
      <c r="CJD74" s="291"/>
      <c r="CJE74" s="291"/>
      <c r="CJF74" s="291"/>
      <c r="CJG74" s="291"/>
      <c r="CJH74" s="291"/>
      <c r="CJI74" s="291"/>
      <c r="CJJ74" s="291"/>
      <c r="CJK74" s="291"/>
      <c r="CJL74" s="291"/>
      <c r="CJM74" s="291"/>
      <c r="CJN74" s="291"/>
      <c r="CJO74" s="291"/>
      <c r="CJP74" s="291"/>
      <c r="CJQ74" s="291"/>
      <c r="CJR74" s="291"/>
      <c r="CJS74" s="291"/>
      <c r="CJT74" s="291"/>
      <c r="CJU74" s="291"/>
      <c r="CJV74" s="291"/>
      <c r="CJW74" s="291"/>
      <c r="CJX74" s="291"/>
      <c r="CJY74" s="291"/>
      <c r="CJZ74" s="291"/>
      <c r="CKA74" s="291"/>
      <c r="CKB74" s="291"/>
      <c r="CKC74" s="291"/>
      <c r="CKD74" s="291"/>
      <c r="CKE74" s="291"/>
      <c r="CKF74" s="291"/>
      <c r="CKG74" s="291"/>
      <c r="CKH74" s="291"/>
      <c r="CKI74" s="291"/>
      <c r="CKJ74" s="291"/>
      <c r="CKK74" s="291"/>
      <c r="CKL74" s="291"/>
      <c r="CKM74" s="291"/>
      <c r="CKN74" s="291"/>
      <c r="CKO74" s="291"/>
      <c r="CKP74" s="291"/>
      <c r="CKQ74" s="291"/>
      <c r="CKR74" s="291"/>
      <c r="CKS74" s="291"/>
      <c r="CKT74" s="291"/>
      <c r="CKU74" s="291"/>
      <c r="CKV74" s="291"/>
      <c r="CKW74" s="291"/>
      <c r="CKX74" s="291"/>
      <c r="CKY74" s="291"/>
      <c r="CKZ74" s="291"/>
      <c r="CLA74" s="291"/>
      <c r="CLB74" s="291"/>
      <c r="CLC74" s="291"/>
      <c r="CLD74" s="291"/>
      <c r="CLE74" s="291"/>
      <c r="CLF74" s="291"/>
      <c r="CLG74" s="291"/>
      <c r="CLH74" s="291"/>
      <c r="CLI74" s="291"/>
      <c r="CLJ74" s="291"/>
      <c r="CLK74" s="291"/>
      <c r="CLL74" s="291"/>
      <c r="CLM74" s="291"/>
      <c r="CLN74" s="291"/>
      <c r="CLO74" s="291"/>
      <c r="CLP74" s="291"/>
      <c r="CLQ74" s="291"/>
      <c r="CLR74" s="291"/>
      <c r="CLS74" s="291"/>
      <c r="CLT74" s="291"/>
      <c r="CLU74" s="291"/>
      <c r="CLV74" s="291"/>
      <c r="CLW74" s="291"/>
      <c r="CLX74" s="291"/>
      <c r="CLY74" s="291"/>
      <c r="CLZ74" s="291"/>
      <c r="CMA74" s="291"/>
      <c r="CMB74" s="291"/>
      <c r="CMC74" s="291"/>
      <c r="CMD74" s="291"/>
      <c r="CME74" s="291"/>
      <c r="CMF74" s="291"/>
      <c r="CMG74" s="291"/>
      <c r="CMH74" s="291"/>
      <c r="CMI74" s="291"/>
      <c r="CMJ74" s="291"/>
      <c r="CMK74" s="291"/>
      <c r="CML74" s="291"/>
      <c r="CMM74" s="291"/>
      <c r="CMN74" s="291"/>
      <c r="CMO74" s="291"/>
      <c r="CMP74" s="291"/>
      <c r="CMQ74" s="291"/>
      <c r="CMR74" s="291"/>
      <c r="CMS74" s="291"/>
      <c r="CMT74" s="291"/>
      <c r="CMU74" s="291"/>
      <c r="CMV74" s="291"/>
      <c r="CMW74" s="291"/>
      <c r="CMX74" s="291"/>
      <c r="CMY74" s="291"/>
      <c r="CMZ74" s="291"/>
      <c r="CNA74" s="291"/>
      <c r="CNB74" s="291"/>
      <c r="CNC74" s="291"/>
      <c r="CND74" s="291"/>
      <c r="CNE74" s="291"/>
      <c r="CNF74" s="291"/>
      <c r="CNG74" s="291"/>
      <c r="CNH74" s="291"/>
      <c r="CNI74" s="291"/>
      <c r="CNJ74" s="291"/>
      <c r="CNK74" s="291"/>
      <c r="CNL74" s="291"/>
      <c r="CNM74" s="291"/>
      <c r="CNN74" s="291"/>
      <c r="CNO74" s="291"/>
      <c r="CNP74" s="291"/>
      <c r="CNQ74" s="291"/>
      <c r="CNR74" s="291"/>
      <c r="CNS74" s="291"/>
      <c r="CNT74" s="291"/>
      <c r="CNU74" s="291"/>
      <c r="CNV74" s="291"/>
      <c r="CNW74" s="291"/>
      <c r="CNX74" s="291"/>
      <c r="CNY74" s="291"/>
      <c r="CNZ74" s="291"/>
      <c r="COA74" s="291"/>
      <c r="COB74" s="291"/>
      <c r="COC74" s="291"/>
      <c r="COD74" s="291"/>
      <c r="COE74" s="291"/>
      <c r="COF74" s="291"/>
      <c r="COG74" s="291"/>
      <c r="COH74" s="291"/>
      <c r="COI74" s="291"/>
      <c r="COJ74" s="291"/>
      <c r="COK74" s="291"/>
      <c r="COL74" s="291"/>
      <c r="COM74" s="291"/>
      <c r="CON74" s="291"/>
      <c r="COO74" s="291"/>
      <c r="COP74" s="291"/>
      <c r="COQ74" s="291"/>
      <c r="COR74" s="291"/>
      <c r="COS74" s="291"/>
      <c r="COT74" s="291"/>
      <c r="COU74" s="291"/>
      <c r="COV74" s="291"/>
      <c r="COW74" s="291"/>
      <c r="COX74" s="291"/>
      <c r="COY74" s="291"/>
      <c r="COZ74" s="291"/>
      <c r="CPA74" s="291"/>
      <c r="CPB74" s="291"/>
      <c r="CPC74" s="291"/>
      <c r="CPD74" s="291"/>
      <c r="CPE74" s="291"/>
      <c r="CPF74" s="291"/>
      <c r="CPG74" s="291"/>
      <c r="CPH74" s="291"/>
      <c r="CPI74" s="291"/>
      <c r="CPJ74" s="291"/>
      <c r="CPK74" s="291"/>
      <c r="CPL74" s="291"/>
      <c r="CPM74" s="291"/>
      <c r="CPN74" s="291"/>
      <c r="CPO74" s="291"/>
      <c r="CPP74" s="291"/>
      <c r="CPQ74" s="291"/>
      <c r="CPR74" s="291"/>
      <c r="CPS74" s="291"/>
      <c r="CPT74" s="291"/>
      <c r="CPU74" s="291"/>
      <c r="CPV74" s="291"/>
      <c r="CPW74" s="291"/>
      <c r="CPX74" s="291"/>
      <c r="CPY74" s="291"/>
      <c r="CPZ74" s="291"/>
      <c r="CQA74" s="291"/>
      <c r="CQB74" s="291"/>
      <c r="CQC74" s="291"/>
      <c r="CQD74" s="291"/>
      <c r="CQE74" s="291"/>
      <c r="CQF74" s="291"/>
      <c r="CQG74" s="291"/>
      <c r="CQH74" s="291"/>
      <c r="CQI74" s="291"/>
      <c r="CQJ74" s="291"/>
      <c r="CQK74" s="291"/>
      <c r="CQL74" s="291"/>
      <c r="CQM74" s="291"/>
      <c r="CQN74" s="291"/>
      <c r="CQO74" s="291"/>
      <c r="CQP74" s="291"/>
      <c r="CQQ74" s="291"/>
      <c r="CQR74" s="291"/>
      <c r="CQS74" s="291"/>
      <c r="CQT74" s="291"/>
      <c r="CQU74" s="291"/>
      <c r="CQV74" s="291"/>
      <c r="CQW74" s="291"/>
      <c r="CQX74" s="291"/>
      <c r="CQY74" s="291"/>
      <c r="CQZ74" s="291"/>
      <c r="CRA74" s="291"/>
      <c r="CRB74" s="291"/>
      <c r="CRC74" s="291"/>
      <c r="CRD74" s="291"/>
      <c r="CRE74" s="291"/>
      <c r="CRF74" s="291"/>
      <c r="CRG74" s="291"/>
      <c r="CRH74" s="291"/>
      <c r="CRI74" s="291"/>
      <c r="CRJ74" s="291"/>
      <c r="CRK74" s="291"/>
      <c r="CRL74" s="291"/>
      <c r="CRM74" s="291"/>
      <c r="CRN74" s="291"/>
      <c r="CRO74" s="291"/>
      <c r="CRP74" s="291"/>
      <c r="CRQ74" s="291"/>
      <c r="CRR74" s="291"/>
      <c r="CRS74" s="291"/>
      <c r="CRT74" s="291"/>
      <c r="CRU74" s="291"/>
      <c r="CRV74" s="291"/>
      <c r="CRW74" s="291"/>
      <c r="CRX74" s="291"/>
      <c r="CRY74" s="291"/>
      <c r="CRZ74" s="291"/>
      <c r="CSA74" s="291"/>
      <c r="CSB74" s="291"/>
      <c r="CSC74" s="291"/>
      <c r="CSD74" s="291"/>
      <c r="CSE74" s="291"/>
      <c r="CSF74" s="291"/>
      <c r="CSG74" s="291"/>
      <c r="CSH74" s="291"/>
      <c r="CSI74" s="291"/>
      <c r="CSJ74" s="291"/>
      <c r="CSK74" s="291"/>
      <c r="CSL74" s="291"/>
      <c r="CSM74" s="291"/>
      <c r="CSN74" s="291"/>
      <c r="CSO74" s="291"/>
      <c r="CSP74" s="291"/>
      <c r="CSQ74" s="291"/>
      <c r="CSR74" s="291"/>
      <c r="CSS74" s="291"/>
      <c r="CST74" s="291"/>
      <c r="CSU74" s="291"/>
      <c r="CSV74" s="291"/>
      <c r="CSW74" s="291"/>
      <c r="CSX74" s="291"/>
      <c r="CSY74" s="291"/>
      <c r="CSZ74" s="291"/>
      <c r="CTA74" s="291"/>
      <c r="CTB74" s="291"/>
      <c r="CTC74" s="291"/>
      <c r="CTD74" s="291"/>
      <c r="CTE74" s="291"/>
      <c r="CTF74" s="291"/>
      <c r="CTG74" s="291"/>
      <c r="CTH74" s="291"/>
      <c r="CTI74" s="291"/>
      <c r="CTJ74" s="291"/>
      <c r="CTK74" s="291"/>
      <c r="CTL74" s="291"/>
      <c r="CTM74" s="291"/>
      <c r="CTN74" s="291"/>
      <c r="CTO74" s="291"/>
      <c r="CTP74" s="291"/>
      <c r="CTQ74" s="291"/>
      <c r="CTR74" s="291"/>
      <c r="CTS74" s="291"/>
      <c r="CTT74" s="291"/>
      <c r="CTU74" s="291"/>
      <c r="CTV74" s="291"/>
      <c r="CTW74" s="291"/>
      <c r="CTX74" s="291"/>
      <c r="CTY74" s="291"/>
      <c r="CTZ74" s="291"/>
      <c r="CUA74" s="291"/>
      <c r="CUB74" s="291"/>
      <c r="CUC74" s="291"/>
      <c r="CUD74" s="291"/>
      <c r="CUE74" s="291"/>
      <c r="CUF74" s="291"/>
      <c r="CUG74" s="291"/>
      <c r="CUH74" s="291"/>
      <c r="CUI74" s="291"/>
      <c r="CUJ74" s="291"/>
      <c r="CUK74" s="291"/>
      <c r="CUL74" s="291"/>
      <c r="CUM74" s="291"/>
      <c r="CUN74" s="291"/>
      <c r="CUO74" s="291"/>
      <c r="CUP74" s="291"/>
      <c r="CUQ74" s="291"/>
      <c r="CUR74" s="291"/>
      <c r="CUS74" s="291"/>
      <c r="CUT74" s="291"/>
      <c r="CUU74" s="291"/>
      <c r="CUV74" s="291"/>
      <c r="CUW74" s="291"/>
      <c r="CUX74" s="291"/>
      <c r="CUY74" s="291"/>
      <c r="CUZ74" s="291"/>
      <c r="CVA74" s="291"/>
      <c r="CVB74" s="291"/>
      <c r="CVC74" s="291"/>
      <c r="CVD74" s="291"/>
      <c r="CVE74" s="291"/>
      <c r="CVF74" s="291"/>
      <c r="CVG74" s="291"/>
      <c r="CVH74" s="291"/>
      <c r="CVI74" s="291"/>
      <c r="CVJ74" s="291"/>
      <c r="CVK74" s="291"/>
      <c r="CVL74" s="291"/>
      <c r="CVM74" s="291"/>
      <c r="CVN74" s="291"/>
      <c r="CVO74" s="291"/>
      <c r="CVP74" s="291"/>
      <c r="CVQ74" s="291"/>
      <c r="CVR74" s="291"/>
      <c r="CVS74" s="291"/>
      <c r="CVT74" s="291"/>
      <c r="CVU74" s="291"/>
      <c r="CVV74" s="291"/>
      <c r="CVW74" s="291"/>
      <c r="CVX74" s="291"/>
      <c r="CVY74" s="291"/>
      <c r="CVZ74" s="291"/>
      <c r="CWA74" s="291"/>
      <c r="CWB74" s="291"/>
      <c r="CWC74" s="291"/>
      <c r="CWD74" s="291"/>
      <c r="CWE74" s="291"/>
      <c r="CWF74" s="291"/>
      <c r="CWG74" s="291"/>
      <c r="CWH74" s="291"/>
      <c r="CWI74" s="291"/>
      <c r="CWJ74" s="291"/>
      <c r="CWK74" s="291"/>
      <c r="CWL74" s="291"/>
      <c r="CWM74" s="291"/>
      <c r="CWN74" s="291"/>
      <c r="CWO74" s="291"/>
      <c r="CWP74" s="291"/>
      <c r="CWQ74" s="291"/>
      <c r="CWR74" s="291"/>
      <c r="CWS74" s="291"/>
      <c r="CWT74" s="291"/>
      <c r="CWU74" s="291"/>
      <c r="CWV74" s="291"/>
      <c r="CWW74" s="291"/>
      <c r="CWX74" s="291"/>
      <c r="CWY74" s="291"/>
      <c r="CWZ74" s="291"/>
      <c r="CXA74" s="291"/>
      <c r="CXB74" s="291"/>
      <c r="CXC74" s="291"/>
      <c r="CXD74" s="291"/>
      <c r="CXE74" s="291"/>
      <c r="CXF74" s="291"/>
      <c r="CXG74" s="291"/>
      <c r="CXH74" s="291"/>
      <c r="CXI74" s="291"/>
      <c r="CXJ74" s="291"/>
      <c r="CXK74" s="291"/>
      <c r="CXL74" s="291"/>
      <c r="CXM74" s="291"/>
      <c r="CXN74" s="291"/>
      <c r="CXO74" s="291"/>
      <c r="CXP74" s="291"/>
      <c r="CXQ74" s="291"/>
      <c r="CXR74" s="291"/>
      <c r="CXS74" s="291"/>
      <c r="CXT74" s="291"/>
      <c r="CXU74" s="291"/>
      <c r="CXV74" s="291"/>
      <c r="CXW74" s="291"/>
      <c r="CXX74" s="291"/>
      <c r="CXY74" s="291"/>
      <c r="CXZ74" s="291"/>
      <c r="CYA74" s="291"/>
      <c r="CYB74" s="291"/>
      <c r="CYC74" s="291"/>
      <c r="CYD74" s="291"/>
      <c r="CYE74" s="291"/>
      <c r="CYF74" s="291"/>
      <c r="CYG74" s="291"/>
      <c r="CYH74" s="291"/>
      <c r="CYI74" s="291"/>
      <c r="CYJ74" s="291"/>
      <c r="CYK74" s="291"/>
      <c r="CYL74" s="291"/>
      <c r="CYM74" s="291"/>
      <c r="CYN74" s="291"/>
      <c r="CYO74" s="291"/>
      <c r="CYP74" s="291"/>
      <c r="CYQ74" s="291"/>
      <c r="CYR74" s="291"/>
      <c r="CYS74" s="291"/>
      <c r="CYT74" s="291"/>
      <c r="CYU74" s="291"/>
      <c r="CYV74" s="291"/>
      <c r="CYW74" s="291"/>
      <c r="CYX74" s="291"/>
      <c r="CYY74" s="291"/>
      <c r="CYZ74" s="291"/>
      <c r="CZA74" s="291"/>
      <c r="CZB74" s="291"/>
      <c r="CZC74" s="291"/>
      <c r="CZD74" s="291"/>
      <c r="CZE74" s="291"/>
      <c r="CZF74" s="291"/>
      <c r="CZG74" s="291"/>
      <c r="CZH74" s="291"/>
      <c r="CZI74" s="291"/>
      <c r="CZJ74" s="291"/>
      <c r="CZK74" s="291"/>
      <c r="CZL74" s="291"/>
      <c r="CZM74" s="291"/>
      <c r="CZN74" s="291"/>
      <c r="CZO74" s="291"/>
      <c r="CZP74" s="291"/>
      <c r="CZQ74" s="291"/>
      <c r="CZR74" s="291"/>
      <c r="CZS74" s="291"/>
      <c r="CZT74" s="291"/>
      <c r="CZU74" s="291"/>
      <c r="CZV74" s="291"/>
      <c r="CZW74" s="291"/>
      <c r="CZX74" s="291"/>
      <c r="CZY74" s="291"/>
      <c r="CZZ74" s="291"/>
      <c r="DAA74" s="291"/>
      <c r="DAB74" s="291"/>
      <c r="DAC74" s="291"/>
      <c r="DAD74" s="291"/>
      <c r="DAE74" s="291"/>
      <c r="DAF74" s="291"/>
      <c r="DAG74" s="291"/>
      <c r="DAH74" s="291"/>
      <c r="DAI74" s="291"/>
      <c r="DAJ74" s="291"/>
      <c r="DAK74" s="291"/>
      <c r="DAL74" s="291"/>
      <c r="DAM74" s="291"/>
      <c r="DAN74" s="291"/>
      <c r="DAO74" s="291"/>
      <c r="DAP74" s="291"/>
      <c r="DAQ74" s="291"/>
      <c r="DAR74" s="291"/>
      <c r="DAS74" s="291"/>
      <c r="DAT74" s="291"/>
      <c r="DAU74" s="291"/>
      <c r="DAV74" s="291"/>
      <c r="DAW74" s="291"/>
      <c r="DAX74" s="291"/>
      <c r="DAY74" s="291"/>
      <c r="DAZ74" s="291"/>
      <c r="DBA74" s="291"/>
      <c r="DBB74" s="291"/>
      <c r="DBC74" s="291"/>
      <c r="DBD74" s="291"/>
      <c r="DBE74" s="291"/>
      <c r="DBF74" s="291"/>
      <c r="DBG74" s="291"/>
      <c r="DBH74" s="291"/>
      <c r="DBI74" s="291"/>
      <c r="DBJ74" s="291"/>
      <c r="DBK74" s="291"/>
      <c r="DBL74" s="291"/>
      <c r="DBM74" s="291"/>
      <c r="DBN74" s="291"/>
      <c r="DBO74" s="291"/>
      <c r="DBP74" s="291"/>
      <c r="DBQ74" s="291"/>
      <c r="DBR74" s="291"/>
      <c r="DBS74" s="291"/>
      <c r="DBT74" s="291"/>
      <c r="DBU74" s="291"/>
      <c r="DBV74" s="291"/>
      <c r="DBW74" s="291"/>
      <c r="DBX74" s="291"/>
      <c r="DBY74" s="291"/>
      <c r="DBZ74" s="291"/>
      <c r="DCA74" s="291"/>
      <c r="DCB74" s="291"/>
      <c r="DCC74" s="291"/>
      <c r="DCD74" s="291"/>
      <c r="DCE74" s="291"/>
      <c r="DCF74" s="291"/>
      <c r="DCG74" s="291"/>
      <c r="DCH74" s="291"/>
      <c r="DCI74" s="291"/>
      <c r="DCJ74" s="291"/>
      <c r="DCK74" s="291"/>
      <c r="DCL74" s="291"/>
      <c r="DCM74" s="291"/>
      <c r="DCN74" s="291"/>
      <c r="DCO74" s="291"/>
      <c r="DCP74" s="291"/>
      <c r="DCQ74" s="291"/>
      <c r="DCR74" s="291"/>
      <c r="DCS74" s="291"/>
      <c r="DCT74" s="291"/>
      <c r="DCU74" s="291"/>
      <c r="DCV74" s="291"/>
      <c r="DCW74" s="291"/>
      <c r="DCX74" s="291"/>
      <c r="DCY74" s="291"/>
      <c r="DCZ74" s="291"/>
      <c r="DDA74" s="291"/>
      <c r="DDB74" s="291"/>
      <c r="DDC74" s="291"/>
      <c r="DDD74" s="291"/>
      <c r="DDE74" s="291"/>
      <c r="DDF74" s="291"/>
      <c r="DDG74" s="291"/>
      <c r="DDH74" s="291"/>
      <c r="DDI74" s="291"/>
      <c r="DDJ74" s="291"/>
      <c r="DDK74" s="291"/>
      <c r="DDL74" s="291"/>
      <c r="DDM74" s="291"/>
      <c r="DDN74" s="291"/>
      <c r="DDO74" s="291"/>
      <c r="DDP74" s="291"/>
      <c r="DDQ74" s="291"/>
      <c r="DDR74" s="291"/>
      <c r="DDS74" s="291"/>
      <c r="DDT74" s="291"/>
      <c r="DDU74" s="291"/>
      <c r="DDV74" s="291"/>
      <c r="DDW74" s="291"/>
      <c r="DDX74" s="291"/>
      <c r="DDY74" s="291"/>
      <c r="DDZ74" s="291"/>
      <c r="DEA74" s="291"/>
      <c r="DEB74" s="291"/>
      <c r="DEC74" s="291"/>
      <c r="DED74" s="291"/>
      <c r="DEE74" s="291"/>
      <c r="DEF74" s="291"/>
      <c r="DEG74" s="291"/>
      <c r="DEH74" s="291"/>
      <c r="DEI74" s="291"/>
      <c r="DEJ74" s="291"/>
      <c r="DEK74" s="291"/>
      <c r="DEL74" s="291"/>
      <c r="DEM74" s="291"/>
      <c r="DEN74" s="291"/>
      <c r="DEO74" s="291"/>
      <c r="DEP74" s="291"/>
      <c r="DEQ74" s="291"/>
      <c r="DER74" s="291"/>
      <c r="DES74" s="291"/>
      <c r="DET74" s="291"/>
      <c r="DEU74" s="291"/>
      <c r="DEV74" s="291"/>
      <c r="DEW74" s="291"/>
      <c r="DEX74" s="291"/>
      <c r="DEY74" s="291"/>
      <c r="DEZ74" s="291"/>
      <c r="DFA74" s="291"/>
      <c r="DFB74" s="291"/>
      <c r="DFC74" s="291"/>
      <c r="DFD74" s="291"/>
      <c r="DFE74" s="291"/>
      <c r="DFF74" s="291"/>
      <c r="DFG74" s="291"/>
      <c r="DFH74" s="291"/>
      <c r="DFI74" s="291"/>
      <c r="DFJ74" s="291"/>
      <c r="DFK74" s="291"/>
      <c r="DFL74" s="291"/>
      <c r="DFM74" s="291"/>
      <c r="DFN74" s="291"/>
      <c r="DFO74" s="291"/>
      <c r="DFP74" s="291"/>
      <c r="DFQ74" s="291"/>
      <c r="DFR74" s="291"/>
      <c r="DFS74" s="291"/>
      <c r="DFT74" s="291"/>
      <c r="DFU74" s="291"/>
      <c r="DFV74" s="291"/>
      <c r="DFW74" s="291"/>
      <c r="DFX74" s="291"/>
      <c r="DFY74" s="291"/>
      <c r="DFZ74" s="291"/>
      <c r="DGA74" s="291"/>
      <c r="DGB74" s="291"/>
      <c r="DGC74" s="291"/>
      <c r="DGD74" s="291"/>
      <c r="DGE74" s="291"/>
      <c r="DGF74" s="291"/>
      <c r="DGG74" s="291"/>
      <c r="DGH74" s="291"/>
      <c r="DGI74" s="291"/>
      <c r="DGJ74" s="291"/>
      <c r="DGK74" s="291"/>
      <c r="DGL74" s="291"/>
      <c r="DGM74" s="291"/>
      <c r="DGN74" s="291"/>
      <c r="DGO74" s="291"/>
      <c r="DGP74" s="291"/>
      <c r="DGQ74" s="291"/>
      <c r="DGR74" s="291"/>
      <c r="DGS74" s="291"/>
      <c r="DGT74" s="291"/>
      <c r="DGU74" s="291"/>
      <c r="DGV74" s="291"/>
      <c r="DGW74" s="291"/>
      <c r="DGX74" s="291"/>
      <c r="DGY74" s="291"/>
      <c r="DGZ74" s="291"/>
      <c r="DHA74" s="291"/>
      <c r="DHB74" s="291"/>
      <c r="DHC74" s="291"/>
      <c r="DHD74" s="291"/>
      <c r="DHE74" s="291"/>
      <c r="DHF74" s="291"/>
      <c r="DHG74" s="291"/>
      <c r="DHH74" s="291"/>
      <c r="DHI74" s="291"/>
      <c r="DHJ74" s="291"/>
      <c r="DHK74" s="291"/>
      <c r="DHL74" s="291"/>
      <c r="DHM74" s="291"/>
      <c r="DHN74" s="291"/>
      <c r="DHO74" s="291"/>
      <c r="DHP74" s="291"/>
      <c r="DHQ74" s="291"/>
      <c r="DHR74" s="291"/>
      <c r="DHS74" s="291"/>
      <c r="DHT74" s="291"/>
      <c r="DHU74" s="291"/>
      <c r="DHV74" s="291"/>
      <c r="DHW74" s="291"/>
      <c r="DHX74" s="291"/>
      <c r="DHY74" s="291"/>
      <c r="DHZ74" s="291"/>
      <c r="DIA74" s="291"/>
      <c r="DIB74" s="291"/>
      <c r="DIC74" s="291"/>
      <c r="DID74" s="291"/>
      <c r="DIE74" s="291"/>
      <c r="DIF74" s="291"/>
      <c r="DIG74" s="291"/>
      <c r="DIH74" s="291"/>
      <c r="DII74" s="291"/>
      <c r="DIJ74" s="291"/>
      <c r="DIK74" s="291"/>
      <c r="DIL74" s="291"/>
      <c r="DIM74" s="291"/>
      <c r="DIN74" s="291"/>
      <c r="DIO74" s="291"/>
      <c r="DIP74" s="291"/>
      <c r="DIQ74" s="291"/>
      <c r="DIR74" s="291"/>
      <c r="DIS74" s="291"/>
      <c r="DIT74" s="291"/>
      <c r="DIU74" s="291"/>
      <c r="DIV74" s="291"/>
      <c r="DIW74" s="291"/>
      <c r="DIX74" s="291"/>
      <c r="DIY74" s="291"/>
      <c r="DIZ74" s="291"/>
      <c r="DJA74" s="291"/>
      <c r="DJB74" s="291"/>
      <c r="DJC74" s="291"/>
      <c r="DJD74" s="291"/>
      <c r="DJE74" s="291"/>
      <c r="DJF74" s="291"/>
      <c r="DJG74" s="291"/>
      <c r="DJH74" s="291"/>
      <c r="DJI74" s="291"/>
      <c r="DJJ74" s="291"/>
      <c r="DJK74" s="291"/>
      <c r="DJL74" s="291"/>
      <c r="DJM74" s="291"/>
      <c r="DJN74" s="291"/>
      <c r="DJO74" s="291"/>
      <c r="DJP74" s="291"/>
      <c r="DJQ74" s="291"/>
      <c r="DJR74" s="291"/>
      <c r="DJS74" s="291"/>
      <c r="DJT74" s="291"/>
      <c r="DJU74" s="291"/>
      <c r="DJV74" s="291"/>
      <c r="DJW74" s="291"/>
      <c r="DJX74" s="291"/>
      <c r="DJY74" s="291"/>
      <c r="DJZ74" s="291"/>
      <c r="DKA74" s="291"/>
      <c r="DKB74" s="291"/>
      <c r="DKC74" s="291"/>
      <c r="DKD74" s="291"/>
      <c r="DKE74" s="291"/>
      <c r="DKF74" s="291"/>
      <c r="DKG74" s="291"/>
      <c r="DKH74" s="291"/>
      <c r="DKI74" s="291"/>
      <c r="DKJ74" s="291"/>
      <c r="DKK74" s="291"/>
      <c r="DKL74" s="291"/>
      <c r="DKM74" s="291"/>
      <c r="DKN74" s="291"/>
      <c r="DKO74" s="291"/>
      <c r="DKP74" s="291"/>
      <c r="DKQ74" s="291"/>
      <c r="DKR74" s="291"/>
      <c r="DKS74" s="291"/>
      <c r="DKT74" s="291"/>
      <c r="DKU74" s="291"/>
      <c r="DKV74" s="291"/>
      <c r="DKW74" s="291"/>
      <c r="DKX74" s="291"/>
      <c r="DKY74" s="291"/>
      <c r="DKZ74" s="291"/>
      <c r="DLA74" s="291"/>
      <c r="DLB74" s="291"/>
      <c r="DLC74" s="291"/>
      <c r="DLD74" s="291"/>
      <c r="DLE74" s="291"/>
      <c r="DLF74" s="291"/>
      <c r="DLG74" s="291"/>
      <c r="DLH74" s="291"/>
      <c r="DLI74" s="291"/>
      <c r="DLJ74" s="291"/>
      <c r="DLK74" s="291"/>
      <c r="DLL74" s="291"/>
      <c r="DLM74" s="291"/>
      <c r="DLN74" s="291"/>
      <c r="DLO74" s="291"/>
      <c r="DLP74" s="291"/>
      <c r="DLQ74" s="291"/>
      <c r="DLR74" s="291"/>
      <c r="DLS74" s="291"/>
      <c r="DLT74" s="291"/>
      <c r="DLU74" s="291"/>
      <c r="DLV74" s="291"/>
      <c r="DLW74" s="291"/>
      <c r="DLX74" s="291"/>
      <c r="DLY74" s="291"/>
      <c r="DLZ74" s="291"/>
      <c r="DMA74" s="291"/>
      <c r="DMB74" s="291"/>
      <c r="DMC74" s="291"/>
      <c r="DMD74" s="291"/>
      <c r="DME74" s="291"/>
      <c r="DMF74" s="291"/>
      <c r="DMG74" s="291"/>
      <c r="DMH74" s="291"/>
      <c r="DMI74" s="291"/>
      <c r="DMJ74" s="291"/>
      <c r="DMK74" s="291"/>
      <c r="DML74" s="291"/>
      <c r="DMM74" s="291"/>
      <c r="DMN74" s="291"/>
      <c r="DMO74" s="291"/>
      <c r="DMP74" s="291"/>
      <c r="DMQ74" s="291"/>
      <c r="DMR74" s="291"/>
      <c r="DMS74" s="291"/>
      <c r="DMT74" s="291"/>
      <c r="DMU74" s="291"/>
      <c r="DMV74" s="291"/>
      <c r="DMW74" s="291"/>
      <c r="DMX74" s="291"/>
      <c r="DMY74" s="291"/>
      <c r="DMZ74" s="291"/>
      <c r="DNA74" s="291"/>
      <c r="DNB74" s="291"/>
      <c r="DNC74" s="291"/>
      <c r="DND74" s="291"/>
      <c r="DNE74" s="291"/>
      <c r="DNF74" s="291"/>
      <c r="DNG74" s="291"/>
      <c r="DNH74" s="291"/>
      <c r="DNI74" s="291"/>
      <c r="DNJ74" s="291"/>
      <c r="DNK74" s="291"/>
      <c r="DNL74" s="291"/>
      <c r="DNM74" s="291"/>
      <c r="DNN74" s="291"/>
      <c r="DNO74" s="291"/>
      <c r="DNP74" s="291"/>
      <c r="DNQ74" s="291"/>
      <c r="DNR74" s="291"/>
      <c r="DNS74" s="291"/>
      <c r="DNT74" s="291"/>
      <c r="DNU74" s="291"/>
      <c r="DNV74" s="291"/>
      <c r="DNW74" s="291"/>
      <c r="DNX74" s="291"/>
      <c r="DNY74" s="291"/>
      <c r="DNZ74" s="291"/>
      <c r="DOA74" s="291"/>
      <c r="DOB74" s="291"/>
      <c r="DOC74" s="291"/>
      <c r="DOD74" s="291"/>
      <c r="DOE74" s="291"/>
      <c r="DOF74" s="291"/>
      <c r="DOG74" s="291"/>
      <c r="DOH74" s="291"/>
      <c r="DOI74" s="291"/>
      <c r="DOJ74" s="291"/>
      <c r="DOK74" s="291"/>
      <c r="DOL74" s="291"/>
      <c r="DOM74" s="291"/>
      <c r="DON74" s="291"/>
      <c r="DOO74" s="291"/>
      <c r="DOP74" s="291"/>
      <c r="DOQ74" s="291"/>
      <c r="DOR74" s="291"/>
      <c r="DOS74" s="291"/>
      <c r="DOT74" s="291"/>
      <c r="DOU74" s="291"/>
      <c r="DOV74" s="291"/>
      <c r="DOW74" s="291"/>
      <c r="DOX74" s="291"/>
      <c r="DOY74" s="291"/>
      <c r="DOZ74" s="291"/>
      <c r="DPA74" s="291"/>
      <c r="DPB74" s="291"/>
      <c r="DPC74" s="291"/>
      <c r="DPD74" s="291"/>
      <c r="DPE74" s="291"/>
      <c r="DPF74" s="291"/>
      <c r="DPG74" s="291"/>
      <c r="DPH74" s="291"/>
      <c r="DPI74" s="291"/>
      <c r="DPJ74" s="291"/>
      <c r="DPK74" s="291"/>
      <c r="DPL74" s="291"/>
      <c r="DPM74" s="291"/>
      <c r="DPN74" s="291"/>
      <c r="DPO74" s="291"/>
      <c r="DPP74" s="291"/>
      <c r="DPQ74" s="291"/>
      <c r="DPR74" s="291"/>
      <c r="DPS74" s="291"/>
      <c r="DPT74" s="291"/>
      <c r="DPU74" s="291"/>
      <c r="DPV74" s="291"/>
      <c r="DPW74" s="291"/>
      <c r="DPX74" s="291"/>
      <c r="DPY74" s="291"/>
      <c r="DPZ74" s="291"/>
      <c r="DQA74" s="291"/>
      <c r="DQB74" s="291"/>
      <c r="DQC74" s="291"/>
      <c r="DQD74" s="291"/>
      <c r="DQE74" s="291"/>
      <c r="DQF74" s="291"/>
      <c r="DQG74" s="291"/>
      <c r="DQH74" s="291"/>
      <c r="DQI74" s="291"/>
      <c r="DQJ74" s="291"/>
      <c r="DQK74" s="291"/>
      <c r="DQL74" s="291"/>
      <c r="DQM74" s="291"/>
      <c r="DQN74" s="291"/>
      <c r="DQO74" s="291"/>
      <c r="DQP74" s="291"/>
      <c r="DQQ74" s="291"/>
      <c r="DQR74" s="291"/>
      <c r="DQS74" s="291"/>
      <c r="DQT74" s="291"/>
      <c r="DQU74" s="291"/>
      <c r="DQV74" s="291"/>
      <c r="DQW74" s="291"/>
      <c r="DQX74" s="291"/>
      <c r="DQY74" s="291"/>
      <c r="DQZ74" s="291"/>
      <c r="DRA74" s="291"/>
      <c r="DRB74" s="291"/>
      <c r="DRC74" s="291"/>
      <c r="DRD74" s="291"/>
      <c r="DRE74" s="291"/>
      <c r="DRF74" s="291"/>
      <c r="DRG74" s="291"/>
      <c r="DRH74" s="291"/>
      <c r="DRI74" s="291"/>
      <c r="DRJ74" s="291"/>
      <c r="DRK74" s="291"/>
      <c r="DRL74" s="291"/>
      <c r="DRM74" s="291"/>
      <c r="DRN74" s="291"/>
      <c r="DRO74" s="291"/>
      <c r="DRP74" s="291"/>
      <c r="DRQ74" s="291"/>
      <c r="DRR74" s="291"/>
      <c r="DRS74" s="291"/>
      <c r="DRT74" s="291"/>
      <c r="DRU74" s="291"/>
      <c r="DRV74" s="291"/>
      <c r="DRW74" s="291"/>
      <c r="DRX74" s="291"/>
      <c r="DRY74" s="291"/>
      <c r="DRZ74" s="291"/>
      <c r="DSA74" s="291"/>
      <c r="DSB74" s="291"/>
      <c r="DSC74" s="291"/>
      <c r="DSD74" s="291"/>
      <c r="DSE74" s="291"/>
      <c r="DSF74" s="291"/>
      <c r="DSG74" s="291"/>
      <c r="DSH74" s="291"/>
      <c r="DSI74" s="291"/>
      <c r="DSJ74" s="291"/>
      <c r="DSK74" s="291"/>
      <c r="DSL74" s="291"/>
      <c r="DSM74" s="291"/>
      <c r="DSN74" s="291"/>
      <c r="DSO74" s="291"/>
      <c r="DSP74" s="291"/>
      <c r="DSQ74" s="291"/>
      <c r="DSR74" s="291"/>
      <c r="DSS74" s="291"/>
      <c r="DST74" s="291"/>
      <c r="DSU74" s="291"/>
      <c r="DSV74" s="291"/>
      <c r="DSW74" s="291"/>
      <c r="DSX74" s="291"/>
      <c r="DSY74" s="291"/>
      <c r="DSZ74" s="291"/>
      <c r="DTA74" s="291"/>
      <c r="DTB74" s="291"/>
      <c r="DTC74" s="291"/>
      <c r="DTD74" s="291"/>
      <c r="DTE74" s="291"/>
      <c r="DTF74" s="291"/>
      <c r="DTG74" s="291"/>
      <c r="DTH74" s="291"/>
      <c r="DTI74" s="291"/>
      <c r="DTJ74" s="291"/>
      <c r="DTK74" s="291"/>
      <c r="DTL74" s="291"/>
      <c r="DTM74" s="291"/>
      <c r="DTN74" s="291"/>
      <c r="DTO74" s="291"/>
      <c r="DTP74" s="291"/>
      <c r="DTQ74" s="291"/>
      <c r="DTR74" s="291"/>
      <c r="DTS74" s="291"/>
      <c r="DTT74" s="291"/>
      <c r="DTU74" s="291"/>
      <c r="DTV74" s="291"/>
      <c r="DTW74" s="291"/>
      <c r="DTX74" s="291"/>
      <c r="DTY74" s="291"/>
      <c r="DTZ74" s="291"/>
      <c r="DUA74" s="291"/>
      <c r="DUB74" s="291"/>
      <c r="DUC74" s="291"/>
      <c r="DUD74" s="291"/>
      <c r="DUE74" s="291"/>
      <c r="DUF74" s="291"/>
      <c r="DUG74" s="291"/>
      <c r="DUH74" s="291"/>
      <c r="DUI74" s="291"/>
      <c r="DUJ74" s="291"/>
      <c r="DUK74" s="291"/>
      <c r="DUL74" s="291"/>
      <c r="DUM74" s="291"/>
      <c r="DUN74" s="291"/>
      <c r="DUO74" s="291"/>
      <c r="DUP74" s="291"/>
      <c r="DUQ74" s="291"/>
      <c r="DUR74" s="291"/>
      <c r="DUS74" s="291"/>
      <c r="DUT74" s="291"/>
      <c r="DUU74" s="291"/>
      <c r="DUV74" s="291"/>
      <c r="DUW74" s="291"/>
      <c r="DUX74" s="291"/>
      <c r="DUY74" s="291"/>
      <c r="DUZ74" s="291"/>
      <c r="DVA74" s="291"/>
      <c r="DVB74" s="291"/>
      <c r="DVC74" s="291"/>
      <c r="DVD74" s="291"/>
      <c r="DVE74" s="291"/>
      <c r="DVF74" s="291"/>
      <c r="DVG74" s="291"/>
      <c r="DVH74" s="291"/>
      <c r="DVI74" s="291"/>
      <c r="DVJ74" s="291"/>
      <c r="DVK74" s="291"/>
      <c r="DVL74" s="291"/>
      <c r="DVM74" s="291"/>
      <c r="DVN74" s="291"/>
      <c r="DVO74" s="291"/>
      <c r="DVP74" s="291"/>
      <c r="DVQ74" s="291"/>
      <c r="DVR74" s="291"/>
      <c r="DVS74" s="291"/>
      <c r="DVT74" s="291"/>
      <c r="DVU74" s="291"/>
      <c r="DVV74" s="291"/>
      <c r="DVW74" s="291"/>
      <c r="DVX74" s="291"/>
      <c r="DVY74" s="291"/>
      <c r="DVZ74" s="291"/>
      <c r="DWA74" s="291"/>
      <c r="DWB74" s="291"/>
      <c r="DWC74" s="291"/>
      <c r="DWD74" s="291"/>
      <c r="DWE74" s="291"/>
      <c r="DWF74" s="291"/>
      <c r="DWG74" s="291"/>
      <c r="DWH74" s="291"/>
      <c r="DWI74" s="291"/>
      <c r="DWJ74" s="291"/>
      <c r="DWK74" s="291"/>
      <c r="DWL74" s="291"/>
      <c r="DWM74" s="291"/>
      <c r="DWN74" s="291"/>
      <c r="DWO74" s="291"/>
      <c r="DWP74" s="291"/>
      <c r="DWQ74" s="291"/>
      <c r="DWR74" s="291"/>
      <c r="DWS74" s="291"/>
      <c r="DWT74" s="291"/>
      <c r="DWU74" s="291"/>
      <c r="DWV74" s="291"/>
      <c r="DWW74" s="291"/>
      <c r="DWX74" s="291"/>
      <c r="DWY74" s="291"/>
      <c r="DWZ74" s="291"/>
      <c r="DXA74" s="291"/>
      <c r="DXB74" s="291"/>
      <c r="DXC74" s="291"/>
      <c r="DXD74" s="291"/>
      <c r="DXE74" s="291"/>
      <c r="DXF74" s="291"/>
      <c r="DXG74" s="291"/>
      <c r="DXH74" s="291"/>
      <c r="DXI74" s="291"/>
      <c r="DXJ74" s="291"/>
      <c r="DXK74" s="291"/>
      <c r="DXL74" s="291"/>
      <c r="DXM74" s="291"/>
      <c r="DXN74" s="291"/>
      <c r="DXO74" s="291"/>
      <c r="DXP74" s="291"/>
      <c r="DXQ74" s="291"/>
      <c r="DXR74" s="291"/>
      <c r="DXS74" s="291"/>
      <c r="DXT74" s="291"/>
      <c r="DXU74" s="291"/>
      <c r="DXV74" s="291"/>
      <c r="DXW74" s="291"/>
      <c r="DXX74" s="291"/>
      <c r="DXY74" s="291"/>
      <c r="DXZ74" s="291"/>
      <c r="DYA74" s="291"/>
      <c r="DYB74" s="291"/>
      <c r="DYC74" s="291"/>
      <c r="DYD74" s="291"/>
      <c r="DYE74" s="291"/>
      <c r="DYF74" s="291"/>
      <c r="DYG74" s="291"/>
      <c r="DYH74" s="291"/>
      <c r="DYI74" s="291"/>
      <c r="DYJ74" s="291"/>
      <c r="DYK74" s="291"/>
      <c r="DYL74" s="291"/>
      <c r="DYM74" s="291"/>
      <c r="DYN74" s="291"/>
      <c r="DYO74" s="291"/>
      <c r="DYP74" s="291"/>
      <c r="DYQ74" s="291"/>
      <c r="DYR74" s="291"/>
      <c r="DYS74" s="291"/>
      <c r="DYT74" s="291"/>
      <c r="DYU74" s="291"/>
      <c r="DYV74" s="291"/>
      <c r="DYW74" s="291"/>
      <c r="DYX74" s="291"/>
      <c r="DYY74" s="291"/>
      <c r="DYZ74" s="291"/>
      <c r="DZA74" s="291"/>
      <c r="DZB74" s="291"/>
      <c r="DZC74" s="291"/>
      <c r="DZD74" s="291"/>
      <c r="DZE74" s="291"/>
      <c r="DZF74" s="291"/>
      <c r="DZG74" s="291"/>
      <c r="DZH74" s="291"/>
      <c r="DZI74" s="291"/>
      <c r="DZJ74" s="291"/>
      <c r="DZK74" s="291"/>
      <c r="DZL74" s="291"/>
      <c r="DZM74" s="291"/>
      <c r="DZN74" s="291"/>
      <c r="DZO74" s="291"/>
      <c r="DZP74" s="291"/>
      <c r="DZQ74" s="291"/>
      <c r="DZR74" s="291"/>
      <c r="DZS74" s="291"/>
      <c r="DZT74" s="291"/>
      <c r="DZU74" s="291"/>
      <c r="DZV74" s="291"/>
      <c r="DZW74" s="291"/>
      <c r="DZX74" s="291"/>
      <c r="DZY74" s="291"/>
      <c r="DZZ74" s="291"/>
      <c r="EAA74" s="291"/>
      <c r="EAB74" s="291"/>
      <c r="EAC74" s="291"/>
      <c r="EAD74" s="291"/>
      <c r="EAE74" s="291"/>
      <c r="EAF74" s="291"/>
      <c r="EAG74" s="291"/>
      <c r="EAH74" s="291"/>
      <c r="EAI74" s="291"/>
      <c r="EAJ74" s="291"/>
      <c r="EAK74" s="291"/>
      <c r="EAL74" s="291"/>
      <c r="EAM74" s="291"/>
      <c r="EAN74" s="291"/>
      <c r="EAO74" s="291"/>
      <c r="EAP74" s="291"/>
      <c r="EAQ74" s="291"/>
      <c r="EAR74" s="291"/>
      <c r="EAS74" s="291"/>
      <c r="EAT74" s="291"/>
      <c r="EAU74" s="291"/>
      <c r="EAV74" s="291"/>
      <c r="EAW74" s="291"/>
      <c r="EAX74" s="291"/>
      <c r="EAY74" s="291"/>
      <c r="EAZ74" s="291"/>
      <c r="EBA74" s="291"/>
      <c r="EBB74" s="291"/>
      <c r="EBC74" s="291"/>
      <c r="EBD74" s="291"/>
      <c r="EBE74" s="291"/>
      <c r="EBF74" s="291"/>
      <c r="EBG74" s="291"/>
      <c r="EBH74" s="291"/>
      <c r="EBI74" s="291"/>
      <c r="EBJ74" s="291"/>
      <c r="EBK74" s="291"/>
      <c r="EBL74" s="291"/>
      <c r="EBM74" s="291"/>
      <c r="EBN74" s="291"/>
      <c r="EBO74" s="291"/>
      <c r="EBP74" s="291"/>
      <c r="EBQ74" s="291"/>
      <c r="EBR74" s="291"/>
      <c r="EBS74" s="291"/>
      <c r="EBT74" s="291"/>
      <c r="EBU74" s="291"/>
      <c r="EBV74" s="291"/>
      <c r="EBW74" s="291"/>
      <c r="EBX74" s="291"/>
      <c r="EBY74" s="291"/>
      <c r="EBZ74" s="291"/>
      <c r="ECA74" s="291"/>
      <c r="ECB74" s="291"/>
      <c r="ECC74" s="291"/>
      <c r="ECD74" s="291"/>
      <c r="ECE74" s="291"/>
      <c r="ECF74" s="291"/>
      <c r="ECG74" s="291"/>
      <c r="ECH74" s="291"/>
      <c r="ECI74" s="291"/>
      <c r="ECJ74" s="291"/>
      <c r="ECK74" s="291"/>
      <c r="ECL74" s="291"/>
      <c r="ECM74" s="291"/>
      <c r="ECN74" s="291"/>
      <c r="ECO74" s="291"/>
      <c r="ECP74" s="291"/>
      <c r="ECQ74" s="291"/>
      <c r="ECR74" s="291"/>
      <c r="ECS74" s="291"/>
      <c r="ECT74" s="291"/>
      <c r="ECU74" s="291"/>
      <c r="ECV74" s="291"/>
      <c r="ECW74" s="291"/>
      <c r="ECX74" s="291"/>
      <c r="ECY74" s="291"/>
      <c r="ECZ74" s="291"/>
      <c r="EDA74" s="291"/>
      <c r="EDB74" s="291"/>
      <c r="EDC74" s="291"/>
      <c r="EDD74" s="291"/>
      <c r="EDE74" s="291"/>
      <c r="EDF74" s="291"/>
      <c r="EDG74" s="291"/>
      <c r="EDH74" s="291"/>
      <c r="EDI74" s="291"/>
      <c r="EDJ74" s="291"/>
      <c r="EDK74" s="291"/>
      <c r="EDL74" s="291"/>
      <c r="EDM74" s="291"/>
      <c r="EDN74" s="291"/>
      <c r="EDO74" s="291"/>
      <c r="EDP74" s="291"/>
      <c r="EDQ74" s="291"/>
      <c r="EDR74" s="291"/>
      <c r="EDS74" s="291"/>
      <c r="EDT74" s="291"/>
      <c r="EDU74" s="291"/>
      <c r="EDV74" s="291"/>
      <c r="EDW74" s="291"/>
      <c r="EDX74" s="291"/>
      <c r="EDY74" s="291"/>
      <c r="EDZ74" s="291"/>
      <c r="EEA74" s="291"/>
      <c r="EEB74" s="291"/>
      <c r="EEC74" s="291"/>
      <c r="EED74" s="291"/>
      <c r="EEE74" s="291"/>
      <c r="EEF74" s="291"/>
      <c r="EEG74" s="291"/>
      <c r="EEH74" s="291"/>
      <c r="EEI74" s="291"/>
      <c r="EEJ74" s="291"/>
      <c r="EEK74" s="291"/>
      <c r="EEL74" s="291"/>
      <c r="EEM74" s="291"/>
      <c r="EEN74" s="291"/>
      <c r="EEO74" s="291"/>
      <c r="EEP74" s="291"/>
      <c r="EEQ74" s="291"/>
      <c r="EER74" s="291"/>
      <c r="EES74" s="291"/>
      <c r="EET74" s="291"/>
      <c r="EEU74" s="291"/>
      <c r="EEV74" s="291"/>
      <c r="EEW74" s="291"/>
      <c r="EEX74" s="291"/>
      <c r="EEY74" s="291"/>
      <c r="EEZ74" s="291"/>
      <c r="EFA74" s="291"/>
      <c r="EFB74" s="291"/>
      <c r="EFC74" s="291"/>
      <c r="EFD74" s="291"/>
      <c r="EFE74" s="291"/>
      <c r="EFF74" s="291"/>
      <c r="EFG74" s="291"/>
      <c r="EFH74" s="291"/>
      <c r="EFI74" s="291"/>
      <c r="EFJ74" s="291"/>
      <c r="EFK74" s="291"/>
      <c r="EFL74" s="291"/>
      <c r="EFM74" s="291"/>
      <c r="EFN74" s="291"/>
      <c r="EFO74" s="291"/>
      <c r="EFP74" s="291"/>
      <c r="EFQ74" s="291"/>
      <c r="EFR74" s="291"/>
      <c r="EFS74" s="291"/>
      <c r="EFT74" s="291"/>
      <c r="EFU74" s="291"/>
      <c r="EFV74" s="291"/>
      <c r="EFW74" s="291"/>
      <c r="EFX74" s="291"/>
      <c r="EFY74" s="291"/>
      <c r="EFZ74" s="291"/>
      <c r="EGA74" s="291"/>
      <c r="EGB74" s="291"/>
      <c r="EGC74" s="291"/>
      <c r="EGD74" s="291"/>
      <c r="EGE74" s="291"/>
      <c r="EGF74" s="291"/>
      <c r="EGG74" s="291"/>
      <c r="EGH74" s="291"/>
      <c r="EGI74" s="291"/>
      <c r="EGJ74" s="291"/>
      <c r="EGK74" s="291"/>
      <c r="EGL74" s="291"/>
      <c r="EGM74" s="291"/>
      <c r="EGN74" s="291"/>
      <c r="EGO74" s="291"/>
      <c r="EGP74" s="291"/>
      <c r="EGQ74" s="291"/>
      <c r="EGR74" s="291"/>
      <c r="EGS74" s="291"/>
      <c r="EGT74" s="291"/>
    </row>
    <row r="75" spans="1:3582" s="282" customFormat="1" ht="14.45">
      <c r="A75" s="291"/>
      <c r="B75" s="291"/>
      <c r="C75" s="291"/>
      <c r="D75" s="291"/>
      <c r="E75" s="291"/>
      <c r="F75" s="291"/>
      <c r="G75" s="291"/>
      <c r="H75" s="291"/>
      <c r="I75" s="291"/>
      <c r="J75" s="291"/>
      <c r="K75" s="1029"/>
      <c r="L75" s="291"/>
      <c r="M75" s="291"/>
      <c r="N75" s="291"/>
      <c r="O75" s="291"/>
      <c r="P75" s="291"/>
      <c r="Q75" s="281"/>
      <c r="R75" s="281"/>
      <c r="S75" s="281"/>
      <c r="T75" s="28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1"/>
      <c r="CG75" s="291"/>
      <c r="CH75" s="291"/>
      <c r="CI75" s="291"/>
      <c r="CJ75" s="291"/>
      <c r="CK75" s="291"/>
      <c r="CL75" s="291"/>
      <c r="CM75" s="291"/>
      <c r="CN75" s="291"/>
      <c r="CO75" s="291"/>
      <c r="CP75" s="291"/>
      <c r="CQ75" s="291"/>
      <c r="CR75" s="291"/>
      <c r="CS75" s="291"/>
      <c r="CT75" s="291"/>
      <c r="CU75" s="291"/>
      <c r="CV75" s="291"/>
      <c r="CW75" s="291"/>
      <c r="CX75" s="291"/>
      <c r="CY75" s="291"/>
      <c r="CZ75" s="291"/>
      <c r="DA75" s="291"/>
      <c r="DB75" s="291"/>
      <c r="DC75" s="291"/>
      <c r="DD75" s="291"/>
      <c r="DE75" s="291"/>
      <c r="DF75" s="291"/>
      <c r="DG75" s="291"/>
      <c r="DH75" s="291"/>
      <c r="DI75" s="291"/>
      <c r="DJ75" s="291"/>
      <c r="DK75" s="291"/>
      <c r="DL75" s="291"/>
      <c r="DM75" s="291"/>
      <c r="DN75" s="291"/>
      <c r="DO75" s="291"/>
      <c r="DP75" s="291"/>
      <c r="DQ75" s="291"/>
      <c r="DR75" s="291"/>
      <c r="DS75" s="291"/>
      <c r="DT75" s="291"/>
      <c r="DU75" s="291"/>
      <c r="DV75" s="291"/>
      <c r="DW75" s="291"/>
      <c r="DX75" s="291"/>
      <c r="DY75" s="291"/>
      <c r="DZ75" s="291"/>
      <c r="EA75" s="291"/>
      <c r="EB75" s="291"/>
      <c r="EC75" s="291"/>
      <c r="ED75" s="291"/>
      <c r="EE75" s="291"/>
      <c r="EF75" s="291"/>
      <c r="EG75" s="291"/>
      <c r="EH75" s="291"/>
      <c r="EI75" s="291"/>
      <c r="EJ75" s="291"/>
      <c r="EK75" s="291"/>
      <c r="EL75" s="291"/>
      <c r="EM75" s="291"/>
      <c r="EN75" s="291"/>
      <c r="EO75" s="291"/>
      <c r="EP75" s="291"/>
      <c r="EQ75" s="291"/>
      <c r="ER75" s="291"/>
      <c r="ES75" s="291"/>
      <c r="ET75" s="291"/>
      <c r="EU75" s="291"/>
      <c r="EV75" s="291"/>
      <c r="EW75" s="291"/>
      <c r="EX75" s="291"/>
      <c r="EY75" s="291"/>
      <c r="EZ75" s="291"/>
      <c r="FA75" s="291"/>
      <c r="FB75" s="291"/>
      <c r="FC75" s="291"/>
      <c r="FD75" s="291"/>
      <c r="FE75" s="291"/>
      <c r="FF75" s="291"/>
      <c r="FG75" s="291"/>
      <c r="FH75" s="291"/>
      <c r="FI75" s="291"/>
      <c r="FJ75" s="291"/>
      <c r="FK75" s="291"/>
      <c r="FL75" s="291"/>
      <c r="FM75" s="291"/>
      <c r="FN75" s="291"/>
      <c r="FO75" s="291"/>
      <c r="FP75" s="291"/>
      <c r="FQ75" s="291"/>
      <c r="FR75" s="291"/>
      <c r="FS75" s="291"/>
      <c r="FT75" s="291"/>
      <c r="FU75" s="291"/>
      <c r="FV75" s="291"/>
      <c r="FW75" s="291"/>
      <c r="FX75" s="291"/>
      <c r="FY75" s="291"/>
      <c r="FZ75" s="291"/>
      <c r="GA75" s="291"/>
      <c r="GB75" s="291"/>
      <c r="GC75" s="291"/>
      <c r="GD75" s="291"/>
      <c r="GE75" s="291"/>
      <c r="GF75" s="291"/>
      <c r="GG75" s="291"/>
      <c r="GH75" s="291"/>
      <c r="GI75" s="291"/>
      <c r="GJ75" s="291"/>
      <c r="GK75" s="291"/>
      <c r="GL75" s="291"/>
      <c r="GM75" s="291"/>
      <c r="GN75" s="291"/>
      <c r="GO75" s="291"/>
      <c r="GP75" s="291"/>
      <c r="GQ75" s="291"/>
      <c r="GR75" s="291"/>
      <c r="GS75" s="291"/>
      <c r="GT75" s="291"/>
      <c r="GU75" s="291"/>
      <c r="GV75" s="291"/>
      <c r="GW75" s="291"/>
      <c r="GX75" s="291"/>
      <c r="GY75" s="291"/>
      <c r="GZ75" s="291"/>
      <c r="HA75" s="291"/>
      <c r="HB75" s="291"/>
      <c r="HC75" s="291"/>
      <c r="HD75" s="291"/>
      <c r="HE75" s="291"/>
      <c r="HF75" s="291"/>
      <c r="HG75" s="291"/>
      <c r="HH75" s="291"/>
      <c r="HI75" s="291"/>
      <c r="HJ75" s="291"/>
      <c r="HK75" s="291"/>
      <c r="HL75" s="291"/>
      <c r="HM75" s="291"/>
      <c r="HN75" s="291"/>
      <c r="HO75" s="291"/>
      <c r="HP75" s="291"/>
      <c r="HQ75" s="291"/>
      <c r="HR75" s="291"/>
      <c r="HS75" s="291"/>
      <c r="HT75" s="291"/>
      <c r="HU75" s="291"/>
      <c r="HV75" s="291"/>
      <c r="HW75" s="291"/>
      <c r="HX75" s="291"/>
      <c r="HY75" s="291"/>
      <c r="HZ75" s="291"/>
      <c r="IA75" s="291"/>
      <c r="IB75" s="291"/>
      <c r="IC75" s="291"/>
      <c r="ID75" s="291"/>
      <c r="IE75" s="291"/>
      <c r="IF75" s="291"/>
      <c r="IG75" s="291"/>
      <c r="IH75" s="291"/>
      <c r="II75" s="291"/>
      <c r="IJ75" s="291"/>
      <c r="IK75" s="291"/>
      <c r="IL75" s="291"/>
      <c r="IM75" s="291"/>
      <c r="IN75" s="291"/>
      <c r="IO75" s="291"/>
      <c r="IP75" s="291"/>
      <c r="IQ75" s="291"/>
      <c r="IR75" s="291"/>
      <c r="IS75" s="291"/>
      <c r="IT75" s="291"/>
      <c r="IU75" s="291"/>
      <c r="IV75" s="291"/>
      <c r="IW75" s="291"/>
      <c r="IX75" s="291"/>
      <c r="IY75" s="291"/>
      <c r="IZ75" s="291"/>
      <c r="JA75" s="291"/>
      <c r="JB75" s="291"/>
      <c r="JC75" s="291"/>
      <c r="JD75" s="291"/>
      <c r="JE75" s="291"/>
      <c r="JF75" s="291"/>
      <c r="JG75" s="291"/>
      <c r="JH75" s="291"/>
      <c r="JI75" s="291"/>
      <c r="JJ75" s="291"/>
      <c r="JK75" s="291"/>
      <c r="JL75" s="291"/>
      <c r="JM75" s="291"/>
      <c r="JN75" s="291"/>
      <c r="JO75" s="291"/>
      <c r="JP75" s="291"/>
      <c r="JQ75" s="291"/>
      <c r="JR75" s="291"/>
      <c r="JS75" s="291"/>
      <c r="JT75" s="291"/>
      <c r="JU75" s="291"/>
      <c r="JV75" s="291"/>
      <c r="JW75" s="291"/>
      <c r="JX75" s="291"/>
      <c r="JY75" s="291"/>
      <c r="JZ75" s="291"/>
      <c r="KA75" s="291"/>
      <c r="KB75" s="291"/>
      <c r="KC75" s="291"/>
      <c r="KD75" s="291"/>
      <c r="KE75" s="291"/>
      <c r="KF75" s="291"/>
      <c r="KG75" s="291"/>
      <c r="KH75" s="291"/>
      <c r="KI75" s="291"/>
      <c r="KJ75" s="291"/>
      <c r="KK75" s="291"/>
      <c r="KL75" s="291"/>
      <c r="KM75" s="291"/>
      <c r="KN75" s="291"/>
      <c r="KO75" s="291"/>
      <c r="KP75" s="291"/>
      <c r="KQ75" s="291"/>
      <c r="KR75" s="291"/>
      <c r="KS75" s="291"/>
      <c r="KT75" s="291"/>
      <c r="KU75" s="291"/>
      <c r="KV75" s="291"/>
      <c r="KW75" s="291"/>
      <c r="KX75" s="291"/>
      <c r="KY75" s="291"/>
      <c r="KZ75" s="291"/>
      <c r="LA75" s="291"/>
      <c r="LB75" s="291"/>
      <c r="LC75" s="291"/>
      <c r="LD75" s="291"/>
      <c r="LE75" s="291"/>
      <c r="LF75" s="291"/>
      <c r="LG75" s="291"/>
      <c r="LH75" s="291"/>
      <c r="LI75" s="291"/>
      <c r="LJ75" s="291"/>
      <c r="LK75" s="291"/>
      <c r="LL75" s="291"/>
      <c r="LM75" s="291"/>
      <c r="LN75" s="291"/>
      <c r="LO75" s="291"/>
      <c r="LP75" s="291"/>
      <c r="LQ75" s="291"/>
      <c r="LR75" s="291"/>
      <c r="LS75" s="291"/>
      <c r="LT75" s="291"/>
      <c r="LU75" s="291"/>
      <c r="LV75" s="291"/>
      <c r="LW75" s="291"/>
      <c r="LX75" s="291"/>
      <c r="LY75" s="291"/>
      <c r="LZ75" s="291"/>
      <c r="MA75" s="291"/>
      <c r="MB75" s="291"/>
      <c r="MC75" s="291"/>
      <c r="MD75" s="291"/>
      <c r="ME75" s="291"/>
      <c r="MF75" s="291"/>
      <c r="MG75" s="291"/>
      <c r="MH75" s="291"/>
      <c r="MI75" s="291"/>
      <c r="MJ75" s="291"/>
      <c r="MK75" s="291"/>
      <c r="ML75" s="291"/>
      <c r="MM75" s="291"/>
      <c r="MN75" s="291"/>
      <c r="MO75" s="291"/>
      <c r="MP75" s="291"/>
      <c r="MQ75" s="291"/>
      <c r="MR75" s="291"/>
      <c r="MS75" s="291"/>
      <c r="MT75" s="291"/>
      <c r="MU75" s="291"/>
      <c r="MV75" s="291"/>
      <c r="MW75" s="291"/>
      <c r="MX75" s="291"/>
      <c r="MY75" s="291"/>
      <c r="MZ75" s="291"/>
      <c r="NA75" s="291"/>
      <c r="NB75" s="291"/>
      <c r="NC75" s="291"/>
      <c r="ND75" s="291"/>
      <c r="NE75" s="291"/>
      <c r="NF75" s="291"/>
      <c r="NG75" s="291"/>
      <c r="NH75" s="291"/>
      <c r="NI75" s="291"/>
      <c r="NJ75" s="291"/>
      <c r="NK75" s="291"/>
      <c r="NL75" s="291"/>
      <c r="NM75" s="291"/>
      <c r="NN75" s="291"/>
      <c r="NO75" s="291"/>
      <c r="NP75" s="291"/>
      <c r="NQ75" s="291"/>
      <c r="NR75" s="291"/>
      <c r="NS75" s="291"/>
      <c r="NT75" s="291"/>
      <c r="NU75" s="291"/>
      <c r="NV75" s="291"/>
      <c r="NW75" s="291"/>
      <c r="NX75" s="291"/>
      <c r="NY75" s="291"/>
      <c r="NZ75" s="291"/>
      <c r="OA75" s="291"/>
      <c r="OB75" s="291"/>
      <c r="OC75" s="291"/>
      <c r="OD75" s="291"/>
      <c r="OE75" s="291"/>
      <c r="OF75" s="291"/>
      <c r="OG75" s="291"/>
      <c r="OH75" s="291"/>
      <c r="OI75" s="291"/>
      <c r="OJ75" s="291"/>
      <c r="OK75" s="291"/>
      <c r="OL75" s="291"/>
      <c r="OM75" s="291"/>
      <c r="ON75" s="291"/>
      <c r="OO75" s="291"/>
      <c r="OP75" s="291"/>
      <c r="OQ75" s="291"/>
      <c r="OR75" s="291"/>
      <c r="OS75" s="291"/>
      <c r="OT75" s="291"/>
      <c r="OU75" s="291"/>
      <c r="OV75" s="291"/>
      <c r="OW75" s="291"/>
      <c r="OX75" s="291"/>
      <c r="OY75" s="291"/>
      <c r="OZ75" s="291"/>
      <c r="PA75" s="291"/>
      <c r="PB75" s="291"/>
      <c r="PC75" s="291"/>
      <c r="PD75" s="291"/>
      <c r="PE75" s="291"/>
      <c r="PF75" s="291"/>
      <c r="PG75" s="291"/>
      <c r="PH75" s="291"/>
      <c r="PI75" s="291"/>
      <c r="PJ75" s="291"/>
      <c r="PK75" s="291"/>
      <c r="PL75" s="291"/>
      <c r="PM75" s="291"/>
      <c r="PN75" s="291"/>
      <c r="PO75" s="291"/>
      <c r="PP75" s="291"/>
      <c r="PQ75" s="291"/>
      <c r="PR75" s="291"/>
      <c r="PS75" s="291"/>
      <c r="PT75" s="291"/>
      <c r="PU75" s="291"/>
      <c r="PV75" s="291"/>
      <c r="PW75" s="291"/>
      <c r="PX75" s="291"/>
      <c r="PY75" s="291"/>
      <c r="PZ75" s="291"/>
      <c r="QA75" s="291"/>
      <c r="QB75" s="291"/>
      <c r="QC75" s="291"/>
      <c r="QD75" s="291"/>
      <c r="QE75" s="291"/>
      <c r="QF75" s="291"/>
      <c r="QG75" s="291"/>
      <c r="QH75" s="291"/>
      <c r="QI75" s="291"/>
      <c r="QJ75" s="291"/>
      <c r="QK75" s="291"/>
      <c r="QL75" s="291"/>
      <c r="QM75" s="291"/>
      <c r="QN75" s="291"/>
      <c r="QO75" s="291"/>
      <c r="QP75" s="291"/>
      <c r="QQ75" s="291"/>
      <c r="QR75" s="291"/>
      <c r="QS75" s="291"/>
      <c r="QT75" s="291"/>
      <c r="QU75" s="291"/>
      <c r="QV75" s="291"/>
      <c r="QW75" s="291"/>
      <c r="QX75" s="291"/>
      <c r="QY75" s="291"/>
      <c r="QZ75" s="291"/>
      <c r="RA75" s="291"/>
      <c r="RB75" s="291"/>
      <c r="RC75" s="291"/>
      <c r="RD75" s="291"/>
      <c r="RE75" s="291"/>
      <c r="RF75" s="291"/>
      <c r="RG75" s="291"/>
      <c r="RH75" s="291"/>
      <c r="RI75" s="291"/>
      <c r="RJ75" s="291"/>
      <c r="RK75" s="291"/>
      <c r="RL75" s="291"/>
      <c r="RM75" s="291"/>
      <c r="RN75" s="291"/>
      <c r="RO75" s="291"/>
      <c r="RP75" s="291"/>
      <c r="RQ75" s="291"/>
      <c r="RR75" s="291"/>
      <c r="RS75" s="291"/>
      <c r="RT75" s="291"/>
      <c r="RU75" s="291"/>
      <c r="RV75" s="291"/>
      <c r="RW75" s="291"/>
      <c r="RX75" s="291"/>
      <c r="RY75" s="291"/>
      <c r="RZ75" s="291"/>
      <c r="SA75" s="291"/>
      <c r="SB75" s="291"/>
      <c r="SC75" s="291"/>
      <c r="SD75" s="291"/>
      <c r="SE75" s="291"/>
      <c r="SF75" s="291"/>
      <c r="SG75" s="291"/>
      <c r="SH75" s="291"/>
      <c r="SI75" s="291"/>
      <c r="SJ75" s="291"/>
      <c r="SK75" s="291"/>
      <c r="SL75" s="291"/>
      <c r="SM75" s="291"/>
      <c r="SN75" s="291"/>
      <c r="SO75" s="291"/>
      <c r="SP75" s="291"/>
      <c r="SQ75" s="291"/>
      <c r="SR75" s="291"/>
      <c r="SS75" s="291"/>
      <c r="ST75" s="291"/>
      <c r="SU75" s="291"/>
      <c r="SV75" s="291"/>
      <c r="SW75" s="291"/>
      <c r="SX75" s="291"/>
      <c r="SY75" s="291"/>
      <c r="SZ75" s="291"/>
      <c r="TA75" s="291"/>
      <c r="TB75" s="291"/>
      <c r="TC75" s="291"/>
      <c r="TD75" s="291"/>
      <c r="TE75" s="291"/>
      <c r="TF75" s="291"/>
      <c r="TG75" s="291"/>
      <c r="TH75" s="291"/>
      <c r="TI75" s="291"/>
      <c r="TJ75" s="291"/>
      <c r="TK75" s="291"/>
      <c r="TL75" s="291"/>
      <c r="TM75" s="291"/>
      <c r="TN75" s="291"/>
      <c r="TO75" s="291"/>
      <c r="TP75" s="291"/>
      <c r="TQ75" s="291"/>
      <c r="TR75" s="291"/>
      <c r="TS75" s="291"/>
      <c r="TT75" s="291"/>
      <c r="TU75" s="291"/>
      <c r="TV75" s="291"/>
      <c r="TW75" s="291"/>
      <c r="TX75" s="291"/>
      <c r="TY75" s="291"/>
      <c r="TZ75" s="291"/>
      <c r="UA75" s="291"/>
      <c r="UB75" s="291"/>
      <c r="UC75" s="291"/>
      <c r="UD75" s="291"/>
      <c r="UE75" s="291"/>
      <c r="UF75" s="291"/>
      <c r="UG75" s="291"/>
      <c r="UH75" s="291"/>
      <c r="UI75" s="291"/>
      <c r="UJ75" s="291"/>
      <c r="UK75" s="291"/>
      <c r="UL75" s="291"/>
      <c r="UM75" s="291"/>
      <c r="UN75" s="291"/>
      <c r="UO75" s="291"/>
      <c r="UP75" s="291"/>
      <c r="UQ75" s="291"/>
      <c r="UR75" s="291"/>
      <c r="US75" s="291"/>
      <c r="UT75" s="291"/>
      <c r="UU75" s="291"/>
      <c r="UV75" s="291"/>
      <c r="UW75" s="291"/>
      <c r="UX75" s="291"/>
      <c r="UY75" s="291"/>
      <c r="UZ75" s="291"/>
      <c r="VA75" s="291"/>
      <c r="VB75" s="291"/>
      <c r="VC75" s="291"/>
      <c r="VD75" s="291"/>
      <c r="VE75" s="291"/>
      <c r="VF75" s="291"/>
      <c r="VG75" s="291"/>
      <c r="VH75" s="291"/>
      <c r="VI75" s="291"/>
      <c r="VJ75" s="291"/>
      <c r="VK75" s="291"/>
      <c r="VL75" s="291"/>
      <c r="VM75" s="291"/>
      <c r="VN75" s="291"/>
      <c r="VO75" s="291"/>
      <c r="VP75" s="291"/>
      <c r="VQ75" s="291"/>
      <c r="VR75" s="291"/>
      <c r="VS75" s="291"/>
      <c r="VT75" s="291"/>
      <c r="VU75" s="291"/>
      <c r="VV75" s="291"/>
      <c r="VW75" s="291"/>
      <c r="VX75" s="291"/>
      <c r="VY75" s="291"/>
      <c r="VZ75" s="291"/>
      <c r="WA75" s="291"/>
      <c r="WB75" s="291"/>
      <c r="WC75" s="291"/>
      <c r="WD75" s="291"/>
      <c r="WE75" s="291"/>
      <c r="WF75" s="291"/>
      <c r="WG75" s="291"/>
      <c r="WH75" s="291"/>
      <c r="WI75" s="291"/>
      <c r="WJ75" s="291"/>
      <c r="WK75" s="291"/>
      <c r="WL75" s="291"/>
      <c r="WM75" s="291"/>
      <c r="WN75" s="291"/>
      <c r="WO75" s="291"/>
      <c r="WP75" s="291"/>
      <c r="WQ75" s="291"/>
      <c r="WR75" s="291"/>
      <c r="WS75" s="291"/>
      <c r="WT75" s="291"/>
      <c r="WU75" s="291"/>
      <c r="WV75" s="291"/>
      <c r="WW75" s="291"/>
      <c r="WX75" s="291"/>
      <c r="WY75" s="291"/>
      <c r="WZ75" s="291"/>
      <c r="XA75" s="291"/>
      <c r="XB75" s="291"/>
      <c r="XC75" s="291"/>
      <c r="XD75" s="291"/>
      <c r="XE75" s="291"/>
      <c r="XF75" s="291"/>
      <c r="XG75" s="291"/>
      <c r="XH75" s="291"/>
      <c r="XI75" s="291"/>
      <c r="XJ75" s="291"/>
      <c r="XK75" s="291"/>
      <c r="XL75" s="291"/>
      <c r="XM75" s="291"/>
      <c r="XN75" s="291"/>
      <c r="XO75" s="291"/>
      <c r="XP75" s="291"/>
      <c r="XQ75" s="291"/>
      <c r="XR75" s="291"/>
      <c r="XS75" s="291"/>
      <c r="XT75" s="291"/>
      <c r="XU75" s="291"/>
      <c r="XV75" s="291"/>
      <c r="XW75" s="291"/>
      <c r="XX75" s="291"/>
      <c r="XY75" s="291"/>
      <c r="XZ75" s="291"/>
      <c r="YA75" s="291"/>
      <c r="YB75" s="291"/>
      <c r="YC75" s="291"/>
      <c r="YD75" s="291"/>
      <c r="YE75" s="291"/>
      <c r="YF75" s="291"/>
      <c r="YG75" s="291"/>
      <c r="YH75" s="291"/>
      <c r="YI75" s="291"/>
      <c r="YJ75" s="291"/>
      <c r="YK75" s="291"/>
      <c r="YL75" s="291"/>
      <c r="YM75" s="291"/>
      <c r="YN75" s="291"/>
      <c r="YO75" s="291"/>
      <c r="YP75" s="291"/>
      <c r="YQ75" s="291"/>
      <c r="YR75" s="291"/>
      <c r="YS75" s="291"/>
      <c r="YT75" s="291"/>
      <c r="YU75" s="291"/>
      <c r="YV75" s="291"/>
      <c r="YW75" s="291"/>
      <c r="YX75" s="291"/>
      <c r="YY75" s="291"/>
      <c r="YZ75" s="291"/>
      <c r="ZA75" s="291"/>
      <c r="ZB75" s="291"/>
      <c r="ZC75" s="291"/>
      <c r="ZD75" s="291"/>
      <c r="ZE75" s="291"/>
      <c r="ZF75" s="291"/>
      <c r="ZG75" s="291"/>
      <c r="ZH75" s="291"/>
      <c r="ZI75" s="291"/>
      <c r="ZJ75" s="291"/>
      <c r="ZK75" s="291"/>
      <c r="ZL75" s="291"/>
      <c r="ZM75" s="291"/>
      <c r="ZN75" s="291"/>
      <c r="ZO75" s="291"/>
      <c r="ZP75" s="291"/>
      <c r="ZQ75" s="291"/>
      <c r="ZR75" s="291"/>
      <c r="ZS75" s="291"/>
      <c r="ZT75" s="291"/>
      <c r="ZU75" s="291"/>
      <c r="ZV75" s="291"/>
      <c r="ZW75" s="291"/>
      <c r="ZX75" s="291"/>
      <c r="ZY75" s="291"/>
      <c r="ZZ75" s="291"/>
      <c r="AAA75" s="291"/>
      <c r="AAB75" s="291"/>
      <c r="AAC75" s="291"/>
      <c r="AAD75" s="291"/>
      <c r="AAE75" s="291"/>
      <c r="AAF75" s="291"/>
      <c r="AAG75" s="291"/>
      <c r="AAH75" s="291"/>
      <c r="AAI75" s="291"/>
      <c r="AAJ75" s="291"/>
      <c r="AAK75" s="291"/>
      <c r="AAL75" s="291"/>
      <c r="AAM75" s="291"/>
      <c r="AAN75" s="291"/>
      <c r="AAO75" s="291"/>
      <c r="AAP75" s="291"/>
      <c r="AAQ75" s="291"/>
      <c r="AAR75" s="291"/>
      <c r="AAS75" s="291"/>
      <c r="AAT75" s="291"/>
      <c r="AAU75" s="291"/>
      <c r="AAV75" s="291"/>
      <c r="AAW75" s="291"/>
      <c r="AAX75" s="291"/>
      <c r="AAY75" s="291"/>
      <c r="AAZ75" s="291"/>
      <c r="ABA75" s="291"/>
      <c r="ABB75" s="291"/>
      <c r="ABC75" s="291"/>
      <c r="ABD75" s="291"/>
      <c r="ABE75" s="291"/>
      <c r="ABF75" s="291"/>
      <c r="ABG75" s="291"/>
      <c r="ABH75" s="291"/>
      <c r="ABI75" s="291"/>
      <c r="ABJ75" s="291"/>
      <c r="ABK75" s="291"/>
      <c r="ABL75" s="291"/>
      <c r="ABM75" s="291"/>
      <c r="ABN75" s="291"/>
      <c r="ABO75" s="291"/>
      <c r="ABP75" s="291"/>
      <c r="ABQ75" s="291"/>
      <c r="ABR75" s="291"/>
      <c r="ABS75" s="291"/>
      <c r="ABT75" s="291"/>
      <c r="ABU75" s="291"/>
      <c r="ABV75" s="291"/>
      <c r="ABW75" s="291"/>
      <c r="ABX75" s="291"/>
      <c r="ABY75" s="291"/>
      <c r="ABZ75" s="291"/>
      <c r="ACA75" s="291"/>
      <c r="ACB75" s="291"/>
      <c r="ACC75" s="291"/>
      <c r="ACD75" s="291"/>
      <c r="ACE75" s="291"/>
      <c r="ACF75" s="291"/>
      <c r="ACG75" s="291"/>
      <c r="ACH75" s="291"/>
      <c r="ACI75" s="291"/>
      <c r="ACJ75" s="291"/>
      <c r="ACK75" s="291"/>
      <c r="ACL75" s="291"/>
      <c r="ACM75" s="291"/>
      <c r="ACN75" s="291"/>
      <c r="ACO75" s="291"/>
      <c r="ACP75" s="291"/>
      <c r="ACQ75" s="291"/>
      <c r="ACR75" s="291"/>
      <c r="ACS75" s="291"/>
      <c r="ACT75" s="291"/>
      <c r="ACU75" s="291"/>
      <c r="ACV75" s="291"/>
      <c r="ACW75" s="291"/>
      <c r="ACX75" s="291"/>
      <c r="ACY75" s="291"/>
      <c r="ACZ75" s="291"/>
      <c r="ADA75" s="291"/>
      <c r="ADB75" s="291"/>
      <c r="ADC75" s="291"/>
      <c r="ADD75" s="291"/>
      <c r="ADE75" s="291"/>
      <c r="ADF75" s="291"/>
      <c r="ADG75" s="291"/>
      <c r="ADH75" s="291"/>
      <c r="ADI75" s="291"/>
      <c r="ADJ75" s="291"/>
      <c r="ADK75" s="291"/>
      <c r="ADL75" s="291"/>
      <c r="ADM75" s="291"/>
      <c r="ADN75" s="291"/>
      <c r="ADO75" s="291"/>
      <c r="ADP75" s="291"/>
      <c r="ADQ75" s="291"/>
      <c r="ADR75" s="291"/>
      <c r="ADS75" s="291"/>
      <c r="ADT75" s="291"/>
      <c r="ADU75" s="291"/>
      <c r="ADV75" s="291"/>
      <c r="ADW75" s="291"/>
      <c r="ADX75" s="291"/>
      <c r="ADY75" s="291"/>
      <c r="ADZ75" s="291"/>
      <c r="AEA75" s="291"/>
      <c r="AEB75" s="291"/>
      <c r="AEC75" s="291"/>
      <c r="AED75" s="291"/>
      <c r="AEE75" s="291"/>
      <c r="AEF75" s="291"/>
      <c r="AEG75" s="291"/>
      <c r="AEH75" s="291"/>
      <c r="AEI75" s="291"/>
      <c r="AEJ75" s="291"/>
      <c r="AEK75" s="291"/>
      <c r="AEL75" s="291"/>
      <c r="AEM75" s="291"/>
      <c r="AEN75" s="291"/>
      <c r="AEO75" s="291"/>
      <c r="AEP75" s="291"/>
      <c r="AEQ75" s="291"/>
      <c r="AER75" s="291"/>
      <c r="AES75" s="291"/>
      <c r="AET75" s="291"/>
      <c r="AEU75" s="291"/>
      <c r="AEV75" s="291"/>
      <c r="AEW75" s="291"/>
      <c r="AEX75" s="291"/>
      <c r="AEY75" s="291"/>
      <c r="AEZ75" s="291"/>
      <c r="AFA75" s="291"/>
      <c r="AFB75" s="291"/>
      <c r="AFC75" s="291"/>
      <c r="AFD75" s="291"/>
      <c r="AFE75" s="291"/>
      <c r="AFF75" s="291"/>
      <c r="AFG75" s="291"/>
      <c r="AFH75" s="291"/>
      <c r="AFI75" s="291"/>
      <c r="AFJ75" s="291"/>
      <c r="AFK75" s="291"/>
      <c r="AFL75" s="291"/>
      <c r="AFM75" s="291"/>
      <c r="AFN75" s="291"/>
      <c r="AFO75" s="291"/>
      <c r="AFP75" s="291"/>
      <c r="AFQ75" s="291"/>
      <c r="AFR75" s="291"/>
      <c r="AFS75" s="291"/>
      <c r="AFT75" s="291"/>
      <c r="AFU75" s="291"/>
      <c r="AFV75" s="291"/>
      <c r="AFW75" s="291"/>
      <c r="AFX75" s="291"/>
      <c r="AFY75" s="291"/>
      <c r="AFZ75" s="291"/>
      <c r="AGA75" s="291"/>
      <c r="AGB75" s="291"/>
      <c r="AGC75" s="291"/>
      <c r="AGD75" s="291"/>
      <c r="AGE75" s="291"/>
      <c r="AGF75" s="291"/>
      <c r="AGG75" s="291"/>
      <c r="AGH75" s="291"/>
      <c r="AGI75" s="291"/>
      <c r="AGJ75" s="291"/>
      <c r="AGK75" s="291"/>
      <c r="AGL75" s="291"/>
      <c r="AGM75" s="291"/>
      <c r="AGN75" s="291"/>
      <c r="AGO75" s="291"/>
      <c r="AGP75" s="291"/>
      <c r="AGQ75" s="291"/>
      <c r="AGR75" s="291"/>
      <c r="AGS75" s="291"/>
      <c r="AGT75" s="291"/>
      <c r="AGU75" s="291"/>
      <c r="AGV75" s="291"/>
      <c r="AGW75" s="291"/>
      <c r="AGX75" s="291"/>
      <c r="AGY75" s="291"/>
      <c r="AGZ75" s="291"/>
      <c r="AHA75" s="291"/>
      <c r="AHB75" s="291"/>
      <c r="AHC75" s="291"/>
      <c r="AHD75" s="291"/>
      <c r="AHE75" s="291"/>
      <c r="AHF75" s="291"/>
      <c r="AHG75" s="291"/>
      <c r="AHH75" s="291"/>
      <c r="AHI75" s="291"/>
      <c r="AHJ75" s="291"/>
      <c r="AHK75" s="291"/>
      <c r="AHL75" s="291"/>
      <c r="AHM75" s="291"/>
      <c r="AHN75" s="291"/>
      <c r="AHO75" s="291"/>
      <c r="AHP75" s="291"/>
      <c r="AHQ75" s="291"/>
      <c r="AHR75" s="291"/>
      <c r="AHS75" s="291"/>
      <c r="AHT75" s="291"/>
      <c r="AHU75" s="291"/>
      <c r="AHV75" s="291"/>
      <c r="AHW75" s="291"/>
      <c r="AHX75" s="291"/>
      <c r="AHY75" s="291"/>
      <c r="AHZ75" s="291"/>
      <c r="AIA75" s="291"/>
      <c r="AIB75" s="291"/>
      <c r="AIC75" s="291"/>
      <c r="AID75" s="291"/>
      <c r="AIE75" s="291"/>
      <c r="AIF75" s="291"/>
      <c r="AIG75" s="291"/>
      <c r="AIH75" s="291"/>
      <c r="AII75" s="291"/>
      <c r="AIJ75" s="291"/>
      <c r="AIK75" s="291"/>
      <c r="AIL75" s="291"/>
      <c r="AIM75" s="291"/>
      <c r="AIN75" s="291"/>
      <c r="AIO75" s="291"/>
      <c r="AIP75" s="291"/>
      <c r="AIQ75" s="291"/>
      <c r="AIR75" s="291"/>
      <c r="AIS75" s="291"/>
      <c r="AIT75" s="291"/>
      <c r="AIU75" s="291"/>
      <c r="AIV75" s="291"/>
      <c r="AIW75" s="291"/>
      <c r="AIX75" s="291"/>
      <c r="AIY75" s="291"/>
      <c r="AIZ75" s="291"/>
      <c r="AJA75" s="291"/>
      <c r="AJB75" s="291"/>
      <c r="AJC75" s="291"/>
      <c r="AJD75" s="291"/>
      <c r="AJE75" s="291"/>
      <c r="AJF75" s="291"/>
      <c r="AJG75" s="291"/>
      <c r="AJH75" s="291"/>
      <c r="AJI75" s="291"/>
      <c r="AJJ75" s="291"/>
      <c r="AJK75" s="291"/>
      <c r="AJL75" s="291"/>
      <c r="AJM75" s="291"/>
      <c r="AJN75" s="291"/>
      <c r="AJO75" s="291"/>
      <c r="AJP75" s="291"/>
      <c r="AJQ75" s="291"/>
      <c r="AJR75" s="291"/>
      <c r="AJS75" s="291"/>
      <c r="AJT75" s="291"/>
      <c r="AJU75" s="291"/>
      <c r="AJV75" s="291"/>
      <c r="AJW75" s="291"/>
      <c r="AJX75" s="291"/>
      <c r="AJY75" s="291"/>
      <c r="AJZ75" s="291"/>
      <c r="AKA75" s="291"/>
      <c r="AKB75" s="291"/>
      <c r="AKC75" s="291"/>
      <c r="AKD75" s="291"/>
      <c r="AKE75" s="291"/>
      <c r="AKF75" s="291"/>
      <c r="AKG75" s="291"/>
      <c r="AKH75" s="291"/>
      <c r="AKI75" s="291"/>
      <c r="AKJ75" s="291"/>
      <c r="AKK75" s="291"/>
      <c r="AKL75" s="291"/>
      <c r="AKM75" s="291"/>
      <c r="AKN75" s="291"/>
      <c r="AKO75" s="291"/>
      <c r="AKP75" s="291"/>
      <c r="AKQ75" s="291"/>
      <c r="AKR75" s="291"/>
      <c r="AKS75" s="291"/>
      <c r="AKT75" s="291"/>
      <c r="AKU75" s="291"/>
      <c r="AKV75" s="291"/>
      <c r="AKW75" s="291"/>
      <c r="AKX75" s="291"/>
      <c r="AKY75" s="291"/>
      <c r="AKZ75" s="291"/>
      <c r="ALA75" s="291"/>
      <c r="ALB75" s="291"/>
      <c r="ALC75" s="291"/>
      <c r="ALD75" s="291"/>
      <c r="ALE75" s="291"/>
      <c r="ALF75" s="291"/>
      <c r="ALG75" s="291"/>
      <c r="ALH75" s="291"/>
      <c r="ALI75" s="291"/>
      <c r="ALJ75" s="291"/>
      <c r="ALK75" s="291"/>
      <c r="ALL75" s="291"/>
      <c r="ALM75" s="291"/>
      <c r="ALN75" s="291"/>
      <c r="ALO75" s="291"/>
      <c r="ALP75" s="291"/>
      <c r="ALQ75" s="291"/>
      <c r="ALR75" s="291"/>
      <c r="ALS75" s="291"/>
      <c r="ALT75" s="291"/>
      <c r="ALU75" s="291"/>
      <c r="ALV75" s="291"/>
      <c r="ALW75" s="291"/>
      <c r="ALX75" s="291"/>
      <c r="ALY75" s="291"/>
      <c r="ALZ75" s="291"/>
      <c r="AMA75" s="291"/>
      <c r="AMB75" s="291"/>
      <c r="AMC75" s="291"/>
      <c r="AMD75" s="291"/>
      <c r="AME75" s="291"/>
      <c r="AMF75" s="291"/>
      <c r="AMG75" s="291"/>
      <c r="AMH75" s="291"/>
      <c r="AMI75" s="291"/>
      <c r="AMJ75" s="291"/>
      <c r="AMK75" s="291"/>
      <c r="AML75" s="291"/>
      <c r="AMM75" s="291"/>
      <c r="AMN75" s="291"/>
      <c r="AMO75" s="291"/>
      <c r="AMP75" s="291"/>
      <c r="AMQ75" s="291"/>
      <c r="AMR75" s="291"/>
      <c r="AMS75" s="291"/>
      <c r="AMT75" s="291"/>
      <c r="AMU75" s="291"/>
      <c r="AMV75" s="291"/>
      <c r="AMW75" s="291"/>
      <c r="AMX75" s="291"/>
      <c r="AMY75" s="291"/>
      <c r="AMZ75" s="291"/>
      <c r="ANA75" s="291"/>
      <c r="ANB75" s="291"/>
      <c r="ANC75" s="291"/>
      <c r="AND75" s="291"/>
      <c r="ANE75" s="291"/>
      <c r="ANF75" s="291"/>
      <c r="ANG75" s="291"/>
      <c r="ANH75" s="291"/>
      <c r="ANI75" s="291"/>
      <c r="ANJ75" s="291"/>
      <c r="ANK75" s="291"/>
      <c r="ANL75" s="291"/>
      <c r="ANM75" s="291"/>
      <c r="ANN75" s="291"/>
      <c r="ANO75" s="291"/>
      <c r="ANP75" s="291"/>
      <c r="ANQ75" s="291"/>
      <c r="ANR75" s="291"/>
      <c r="ANS75" s="291"/>
      <c r="ANT75" s="291"/>
      <c r="ANU75" s="291"/>
      <c r="ANV75" s="291"/>
      <c r="ANW75" s="291"/>
      <c r="ANX75" s="291"/>
      <c r="ANY75" s="291"/>
      <c r="ANZ75" s="291"/>
      <c r="AOA75" s="291"/>
      <c r="AOB75" s="291"/>
      <c r="AOC75" s="291"/>
      <c r="AOD75" s="291"/>
      <c r="AOE75" s="291"/>
      <c r="AOF75" s="291"/>
      <c r="AOG75" s="291"/>
      <c r="AOH75" s="291"/>
      <c r="AOI75" s="291"/>
      <c r="AOJ75" s="291"/>
      <c r="AOK75" s="291"/>
      <c r="AOL75" s="291"/>
      <c r="AOM75" s="291"/>
      <c r="AON75" s="291"/>
      <c r="AOO75" s="291"/>
      <c r="AOP75" s="291"/>
      <c r="AOQ75" s="291"/>
      <c r="AOR75" s="291"/>
      <c r="AOS75" s="291"/>
      <c r="AOT75" s="291"/>
      <c r="AOU75" s="291"/>
      <c r="AOV75" s="291"/>
      <c r="AOW75" s="291"/>
      <c r="AOX75" s="291"/>
      <c r="AOY75" s="291"/>
      <c r="AOZ75" s="291"/>
      <c r="APA75" s="291"/>
      <c r="APB75" s="291"/>
      <c r="APC75" s="291"/>
      <c r="APD75" s="291"/>
      <c r="APE75" s="291"/>
      <c r="APF75" s="291"/>
      <c r="APG75" s="291"/>
      <c r="APH75" s="291"/>
      <c r="API75" s="291"/>
      <c r="APJ75" s="291"/>
      <c r="APK75" s="291"/>
      <c r="APL75" s="291"/>
      <c r="APM75" s="291"/>
      <c r="APN75" s="291"/>
      <c r="APO75" s="291"/>
      <c r="APP75" s="291"/>
      <c r="APQ75" s="291"/>
      <c r="APR75" s="291"/>
      <c r="APS75" s="291"/>
      <c r="APT75" s="291"/>
      <c r="APU75" s="291"/>
      <c r="APV75" s="291"/>
      <c r="APW75" s="291"/>
      <c r="APX75" s="291"/>
      <c r="APY75" s="291"/>
      <c r="APZ75" s="291"/>
      <c r="AQA75" s="291"/>
      <c r="AQB75" s="291"/>
      <c r="AQC75" s="291"/>
      <c r="AQD75" s="291"/>
      <c r="AQE75" s="291"/>
      <c r="AQF75" s="291"/>
      <c r="AQG75" s="291"/>
      <c r="AQH75" s="291"/>
      <c r="AQI75" s="291"/>
      <c r="AQJ75" s="291"/>
      <c r="AQK75" s="291"/>
      <c r="AQL75" s="291"/>
      <c r="AQM75" s="291"/>
      <c r="AQN75" s="291"/>
      <c r="AQO75" s="291"/>
      <c r="AQP75" s="291"/>
      <c r="AQQ75" s="291"/>
      <c r="AQR75" s="291"/>
      <c r="AQS75" s="291"/>
      <c r="AQT75" s="291"/>
      <c r="AQU75" s="291"/>
      <c r="AQV75" s="291"/>
      <c r="AQW75" s="291"/>
      <c r="AQX75" s="291"/>
      <c r="AQY75" s="291"/>
      <c r="AQZ75" s="291"/>
      <c r="ARA75" s="291"/>
      <c r="ARB75" s="291"/>
      <c r="ARC75" s="291"/>
      <c r="ARD75" s="291"/>
      <c r="ARE75" s="291"/>
      <c r="ARF75" s="291"/>
      <c r="ARG75" s="291"/>
      <c r="ARH75" s="291"/>
      <c r="ARI75" s="291"/>
      <c r="ARJ75" s="291"/>
      <c r="ARK75" s="291"/>
      <c r="ARL75" s="291"/>
      <c r="ARM75" s="291"/>
      <c r="ARN75" s="291"/>
      <c r="ARO75" s="291"/>
      <c r="ARP75" s="291"/>
      <c r="ARQ75" s="291"/>
      <c r="ARR75" s="291"/>
      <c r="ARS75" s="291"/>
      <c r="ART75" s="291"/>
      <c r="ARU75" s="291"/>
      <c r="ARV75" s="291"/>
      <c r="ARW75" s="291"/>
      <c r="ARX75" s="291"/>
      <c r="ARY75" s="291"/>
      <c r="ARZ75" s="291"/>
      <c r="ASA75" s="291"/>
      <c r="ASB75" s="291"/>
      <c r="ASC75" s="291"/>
      <c r="ASD75" s="291"/>
      <c r="ASE75" s="291"/>
      <c r="ASF75" s="291"/>
      <c r="ASG75" s="291"/>
      <c r="ASH75" s="291"/>
      <c r="ASI75" s="291"/>
      <c r="ASJ75" s="291"/>
      <c r="ASK75" s="291"/>
      <c r="ASL75" s="291"/>
      <c r="ASM75" s="291"/>
      <c r="ASN75" s="291"/>
      <c r="ASO75" s="291"/>
      <c r="ASP75" s="291"/>
      <c r="ASQ75" s="291"/>
      <c r="ASR75" s="291"/>
      <c r="ASS75" s="291"/>
      <c r="AST75" s="291"/>
      <c r="ASU75" s="291"/>
      <c r="ASV75" s="291"/>
      <c r="ASW75" s="291"/>
      <c r="ASX75" s="291"/>
      <c r="ASY75" s="291"/>
      <c r="ASZ75" s="291"/>
      <c r="ATA75" s="291"/>
      <c r="ATB75" s="291"/>
      <c r="ATC75" s="291"/>
      <c r="ATD75" s="291"/>
      <c r="ATE75" s="291"/>
      <c r="ATF75" s="291"/>
      <c r="ATG75" s="291"/>
      <c r="ATH75" s="291"/>
      <c r="ATI75" s="291"/>
      <c r="ATJ75" s="291"/>
      <c r="ATK75" s="291"/>
      <c r="ATL75" s="291"/>
      <c r="ATM75" s="291"/>
      <c r="ATN75" s="291"/>
      <c r="ATO75" s="291"/>
      <c r="ATP75" s="291"/>
      <c r="ATQ75" s="291"/>
      <c r="ATR75" s="291"/>
      <c r="ATS75" s="291"/>
      <c r="ATT75" s="291"/>
      <c r="ATU75" s="291"/>
      <c r="ATV75" s="291"/>
      <c r="ATW75" s="291"/>
      <c r="ATX75" s="291"/>
      <c r="ATY75" s="291"/>
      <c r="ATZ75" s="291"/>
      <c r="AUA75" s="291"/>
      <c r="AUB75" s="291"/>
      <c r="AUC75" s="291"/>
      <c r="AUD75" s="291"/>
      <c r="AUE75" s="291"/>
      <c r="AUF75" s="291"/>
      <c r="AUG75" s="291"/>
      <c r="AUH75" s="291"/>
      <c r="AUI75" s="291"/>
      <c r="AUJ75" s="291"/>
      <c r="AUK75" s="291"/>
      <c r="AUL75" s="291"/>
      <c r="AUM75" s="291"/>
      <c r="AUN75" s="291"/>
      <c r="AUO75" s="291"/>
      <c r="AUP75" s="291"/>
      <c r="AUQ75" s="291"/>
      <c r="AUR75" s="291"/>
      <c r="AUS75" s="291"/>
      <c r="AUT75" s="291"/>
      <c r="AUU75" s="291"/>
      <c r="AUV75" s="291"/>
      <c r="AUW75" s="291"/>
      <c r="AUX75" s="291"/>
      <c r="AUY75" s="291"/>
      <c r="AUZ75" s="291"/>
      <c r="AVA75" s="291"/>
      <c r="AVB75" s="291"/>
      <c r="AVC75" s="291"/>
      <c r="AVD75" s="291"/>
      <c r="AVE75" s="291"/>
      <c r="AVF75" s="291"/>
      <c r="AVG75" s="291"/>
      <c r="AVH75" s="291"/>
      <c r="AVI75" s="291"/>
      <c r="AVJ75" s="291"/>
      <c r="AVK75" s="291"/>
      <c r="AVL75" s="291"/>
      <c r="AVM75" s="291"/>
      <c r="AVN75" s="291"/>
      <c r="AVO75" s="291"/>
      <c r="AVP75" s="291"/>
      <c r="AVQ75" s="291"/>
      <c r="AVR75" s="291"/>
      <c r="AVS75" s="291"/>
      <c r="AVT75" s="291"/>
      <c r="AVU75" s="291"/>
      <c r="AVV75" s="291"/>
      <c r="AVW75" s="291"/>
      <c r="AVX75" s="291"/>
      <c r="AVY75" s="291"/>
      <c r="AVZ75" s="291"/>
      <c r="AWA75" s="291"/>
      <c r="AWB75" s="291"/>
      <c r="AWC75" s="291"/>
      <c r="AWD75" s="291"/>
      <c r="AWE75" s="291"/>
      <c r="AWF75" s="291"/>
      <c r="AWG75" s="291"/>
      <c r="AWH75" s="291"/>
      <c r="AWI75" s="291"/>
      <c r="AWJ75" s="291"/>
      <c r="AWK75" s="291"/>
      <c r="AWL75" s="291"/>
      <c r="AWM75" s="291"/>
      <c r="AWN75" s="291"/>
      <c r="AWO75" s="291"/>
      <c r="AWP75" s="291"/>
      <c r="AWQ75" s="291"/>
      <c r="AWR75" s="291"/>
      <c r="AWS75" s="291"/>
      <c r="AWT75" s="291"/>
      <c r="AWU75" s="291"/>
      <c r="AWV75" s="291"/>
      <c r="AWW75" s="291"/>
      <c r="AWX75" s="291"/>
      <c r="AWY75" s="291"/>
      <c r="AWZ75" s="291"/>
      <c r="AXA75" s="291"/>
      <c r="AXB75" s="291"/>
      <c r="AXC75" s="291"/>
      <c r="AXD75" s="291"/>
      <c r="AXE75" s="291"/>
      <c r="AXF75" s="291"/>
      <c r="AXG75" s="291"/>
      <c r="AXH75" s="291"/>
      <c r="AXI75" s="291"/>
      <c r="AXJ75" s="291"/>
      <c r="AXK75" s="291"/>
      <c r="AXL75" s="291"/>
      <c r="AXM75" s="291"/>
      <c r="AXN75" s="291"/>
      <c r="AXO75" s="291"/>
      <c r="AXP75" s="291"/>
      <c r="AXQ75" s="291"/>
      <c r="AXR75" s="291"/>
      <c r="AXS75" s="291"/>
      <c r="AXT75" s="291"/>
      <c r="AXU75" s="291"/>
      <c r="AXV75" s="291"/>
      <c r="AXW75" s="291"/>
      <c r="AXX75" s="291"/>
      <c r="AXY75" s="291"/>
      <c r="AXZ75" s="291"/>
      <c r="AYA75" s="291"/>
      <c r="AYB75" s="291"/>
      <c r="AYC75" s="291"/>
      <c r="AYD75" s="291"/>
      <c r="AYE75" s="291"/>
      <c r="AYF75" s="291"/>
      <c r="AYG75" s="291"/>
      <c r="AYH75" s="291"/>
      <c r="AYI75" s="291"/>
      <c r="AYJ75" s="291"/>
      <c r="AYK75" s="291"/>
      <c r="AYL75" s="291"/>
      <c r="AYM75" s="291"/>
      <c r="AYN75" s="291"/>
      <c r="AYO75" s="291"/>
      <c r="AYP75" s="291"/>
      <c r="AYQ75" s="291"/>
      <c r="AYR75" s="291"/>
      <c r="AYS75" s="291"/>
      <c r="AYT75" s="291"/>
      <c r="AYU75" s="291"/>
      <c r="AYV75" s="291"/>
      <c r="AYW75" s="291"/>
      <c r="AYX75" s="291"/>
      <c r="AYY75" s="291"/>
      <c r="AYZ75" s="291"/>
      <c r="AZA75" s="291"/>
      <c r="AZB75" s="291"/>
      <c r="AZC75" s="291"/>
      <c r="AZD75" s="291"/>
      <c r="AZE75" s="291"/>
      <c r="AZF75" s="291"/>
      <c r="AZG75" s="291"/>
      <c r="AZH75" s="291"/>
      <c r="AZI75" s="291"/>
      <c r="AZJ75" s="291"/>
      <c r="AZK75" s="291"/>
      <c r="AZL75" s="291"/>
      <c r="AZM75" s="291"/>
      <c r="AZN75" s="291"/>
      <c r="AZO75" s="291"/>
      <c r="AZP75" s="291"/>
      <c r="AZQ75" s="291"/>
      <c r="AZR75" s="291"/>
      <c r="AZS75" s="291"/>
      <c r="AZT75" s="291"/>
      <c r="AZU75" s="291"/>
      <c r="AZV75" s="291"/>
      <c r="AZW75" s="291"/>
      <c r="AZX75" s="291"/>
      <c r="AZY75" s="291"/>
      <c r="AZZ75" s="291"/>
      <c r="BAA75" s="291"/>
      <c r="BAB75" s="291"/>
      <c r="BAC75" s="291"/>
      <c r="BAD75" s="291"/>
      <c r="BAE75" s="291"/>
      <c r="BAF75" s="291"/>
      <c r="BAG75" s="291"/>
      <c r="BAH75" s="291"/>
      <c r="BAI75" s="291"/>
      <c r="BAJ75" s="291"/>
      <c r="BAK75" s="291"/>
      <c r="BAL75" s="291"/>
      <c r="BAM75" s="291"/>
      <c r="BAN75" s="291"/>
      <c r="BAO75" s="291"/>
      <c r="BAP75" s="291"/>
      <c r="BAQ75" s="291"/>
      <c r="BAR75" s="291"/>
      <c r="BAS75" s="291"/>
      <c r="BAT75" s="291"/>
      <c r="BAU75" s="291"/>
      <c r="BAV75" s="291"/>
      <c r="BAW75" s="291"/>
      <c r="BAX75" s="291"/>
      <c r="BAY75" s="291"/>
      <c r="BAZ75" s="291"/>
      <c r="BBA75" s="291"/>
      <c r="BBB75" s="291"/>
      <c r="BBC75" s="291"/>
      <c r="BBD75" s="291"/>
      <c r="BBE75" s="291"/>
      <c r="BBF75" s="291"/>
      <c r="BBG75" s="291"/>
      <c r="BBH75" s="291"/>
      <c r="BBI75" s="291"/>
      <c r="BBJ75" s="291"/>
      <c r="BBK75" s="291"/>
      <c r="BBL75" s="291"/>
      <c r="BBM75" s="291"/>
      <c r="BBN75" s="291"/>
      <c r="BBO75" s="291"/>
      <c r="BBP75" s="291"/>
      <c r="BBQ75" s="291"/>
      <c r="BBR75" s="291"/>
      <c r="BBS75" s="291"/>
      <c r="BBT75" s="291"/>
      <c r="BBU75" s="291"/>
      <c r="BBV75" s="291"/>
      <c r="BBW75" s="291"/>
      <c r="BBX75" s="291"/>
      <c r="BBY75" s="291"/>
      <c r="BBZ75" s="291"/>
      <c r="BCA75" s="291"/>
      <c r="BCB75" s="291"/>
      <c r="BCC75" s="291"/>
      <c r="BCD75" s="291"/>
      <c r="BCE75" s="291"/>
      <c r="BCF75" s="291"/>
      <c r="BCG75" s="291"/>
      <c r="BCH75" s="291"/>
      <c r="BCI75" s="291"/>
      <c r="BCJ75" s="291"/>
      <c r="BCK75" s="291"/>
      <c r="BCL75" s="291"/>
      <c r="BCM75" s="291"/>
      <c r="BCN75" s="291"/>
      <c r="BCO75" s="291"/>
      <c r="BCP75" s="291"/>
      <c r="BCQ75" s="291"/>
      <c r="BCR75" s="291"/>
      <c r="BCS75" s="291"/>
      <c r="BCT75" s="291"/>
      <c r="BCU75" s="291"/>
      <c r="BCV75" s="291"/>
      <c r="BCW75" s="291"/>
      <c r="BCX75" s="291"/>
      <c r="BCY75" s="291"/>
      <c r="BCZ75" s="291"/>
      <c r="BDA75" s="291"/>
      <c r="BDB75" s="291"/>
      <c r="BDC75" s="291"/>
      <c r="BDD75" s="291"/>
      <c r="BDE75" s="291"/>
      <c r="BDF75" s="291"/>
      <c r="BDG75" s="291"/>
      <c r="BDH75" s="291"/>
      <c r="BDI75" s="291"/>
      <c r="BDJ75" s="291"/>
      <c r="BDK75" s="291"/>
      <c r="BDL75" s="291"/>
      <c r="BDM75" s="291"/>
      <c r="BDN75" s="291"/>
      <c r="BDO75" s="291"/>
      <c r="BDP75" s="291"/>
      <c r="BDQ75" s="291"/>
      <c r="BDR75" s="291"/>
      <c r="BDS75" s="291"/>
      <c r="BDT75" s="291"/>
      <c r="BDU75" s="291"/>
      <c r="BDV75" s="291"/>
      <c r="BDW75" s="291"/>
      <c r="BDX75" s="291"/>
      <c r="BDY75" s="291"/>
      <c r="BDZ75" s="291"/>
      <c r="BEA75" s="291"/>
      <c r="BEB75" s="291"/>
      <c r="BEC75" s="291"/>
      <c r="BED75" s="291"/>
      <c r="BEE75" s="291"/>
      <c r="BEF75" s="291"/>
      <c r="BEG75" s="291"/>
      <c r="BEH75" s="291"/>
      <c r="BEI75" s="291"/>
      <c r="BEJ75" s="291"/>
      <c r="BEK75" s="291"/>
      <c r="BEL75" s="291"/>
      <c r="BEM75" s="291"/>
      <c r="BEN75" s="291"/>
      <c r="BEO75" s="291"/>
      <c r="BEP75" s="291"/>
      <c r="BEQ75" s="291"/>
      <c r="BER75" s="291"/>
      <c r="BES75" s="291"/>
      <c r="BET75" s="291"/>
      <c r="BEU75" s="291"/>
      <c r="BEV75" s="291"/>
      <c r="BEW75" s="291"/>
      <c r="BEX75" s="291"/>
      <c r="BEY75" s="291"/>
      <c r="BEZ75" s="291"/>
      <c r="BFA75" s="291"/>
      <c r="BFB75" s="291"/>
      <c r="BFC75" s="291"/>
      <c r="BFD75" s="291"/>
      <c r="BFE75" s="291"/>
      <c r="BFF75" s="291"/>
      <c r="BFG75" s="291"/>
      <c r="BFH75" s="291"/>
      <c r="BFI75" s="291"/>
      <c r="BFJ75" s="291"/>
      <c r="BFK75" s="291"/>
      <c r="BFL75" s="291"/>
      <c r="BFM75" s="291"/>
      <c r="BFN75" s="291"/>
      <c r="BFO75" s="291"/>
      <c r="BFP75" s="291"/>
      <c r="BFQ75" s="291"/>
      <c r="BFR75" s="291"/>
      <c r="BFS75" s="291"/>
      <c r="BFT75" s="291"/>
      <c r="BFU75" s="291"/>
      <c r="BFV75" s="291"/>
      <c r="BFW75" s="291"/>
      <c r="BFX75" s="291"/>
      <c r="BFY75" s="291"/>
      <c r="BFZ75" s="291"/>
      <c r="BGA75" s="291"/>
      <c r="BGB75" s="291"/>
      <c r="BGC75" s="291"/>
      <c r="BGD75" s="291"/>
      <c r="BGE75" s="291"/>
      <c r="BGF75" s="291"/>
      <c r="BGG75" s="291"/>
      <c r="BGH75" s="291"/>
      <c r="BGI75" s="291"/>
      <c r="BGJ75" s="291"/>
      <c r="BGK75" s="291"/>
      <c r="BGL75" s="291"/>
      <c r="BGM75" s="291"/>
      <c r="BGN75" s="291"/>
      <c r="BGO75" s="291"/>
      <c r="BGP75" s="291"/>
      <c r="BGQ75" s="291"/>
      <c r="BGR75" s="291"/>
      <c r="BGS75" s="291"/>
      <c r="BGT75" s="291"/>
      <c r="BGU75" s="291"/>
      <c r="BGV75" s="291"/>
      <c r="BGW75" s="291"/>
      <c r="BGX75" s="291"/>
      <c r="BGY75" s="291"/>
      <c r="BGZ75" s="291"/>
      <c r="BHA75" s="291"/>
      <c r="BHB75" s="291"/>
      <c r="BHC75" s="291"/>
      <c r="BHD75" s="291"/>
      <c r="BHE75" s="291"/>
      <c r="BHF75" s="291"/>
      <c r="BHG75" s="291"/>
      <c r="BHH75" s="291"/>
      <c r="BHI75" s="291"/>
      <c r="BHJ75" s="291"/>
      <c r="BHK75" s="291"/>
      <c r="BHL75" s="291"/>
      <c r="BHM75" s="291"/>
      <c r="BHN75" s="291"/>
      <c r="BHO75" s="291"/>
      <c r="BHP75" s="291"/>
      <c r="BHQ75" s="291"/>
      <c r="BHR75" s="291"/>
      <c r="BHS75" s="291"/>
      <c r="BHT75" s="291"/>
      <c r="BHU75" s="291"/>
      <c r="BHV75" s="291"/>
      <c r="BHW75" s="291"/>
      <c r="BHX75" s="291"/>
      <c r="BHY75" s="291"/>
      <c r="BHZ75" s="291"/>
      <c r="BIA75" s="291"/>
      <c r="BIB75" s="291"/>
      <c r="BIC75" s="291"/>
      <c r="BID75" s="291"/>
      <c r="BIE75" s="291"/>
      <c r="BIF75" s="291"/>
      <c r="BIG75" s="291"/>
      <c r="BIH75" s="291"/>
      <c r="BII75" s="291"/>
      <c r="BIJ75" s="291"/>
      <c r="BIK75" s="291"/>
      <c r="BIL75" s="291"/>
      <c r="BIM75" s="291"/>
      <c r="BIN75" s="291"/>
      <c r="BIO75" s="291"/>
      <c r="BIP75" s="291"/>
      <c r="BIQ75" s="291"/>
      <c r="BIR75" s="291"/>
      <c r="BIS75" s="291"/>
      <c r="BIT75" s="291"/>
      <c r="BIU75" s="291"/>
      <c r="BIV75" s="291"/>
      <c r="BIW75" s="291"/>
      <c r="BIX75" s="291"/>
      <c r="BIY75" s="291"/>
      <c r="BIZ75" s="291"/>
      <c r="BJA75" s="291"/>
      <c r="BJB75" s="291"/>
      <c r="BJC75" s="291"/>
      <c r="BJD75" s="291"/>
      <c r="BJE75" s="291"/>
      <c r="BJF75" s="291"/>
      <c r="BJG75" s="291"/>
      <c r="BJH75" s="291"/>
      <c r="BJI75" s="291"/>
      <c r="BJJ75" s="291"/>
      <c r="BJK75" s="291"/>
      <c r="BJL75" s="291"/>
      <c r="BJM75" s="291"/>
      <c r="BJN75" s="291"/>
      <c r="BJO75" s="291"/>
      <c r="BJP75" s="291"/>
      <c r="BJQ75" s="291"/>
      <c r="BJR75" s="291"/>
      <c r="BJS75" s="291"/>
      <c r="BJT75" s="291"/>
      <c r="BJU75" s="291"/>
      <c r="BJV75" s="291"/>
      <c r="BJW75" s="291"/>
      <c r="BJX75" s="291"/>
      <c r="BJY75" s="291"/>
      <c r="BJZ75" s="291"/>
      <c r="BKA75" s="291"/>
      <c r="BKB75" s="291"/>
      <c r="BKC75" s="291"/>
      <c r="BKD75" s="291"/>
      <c r="BKE75" s="291"/>
      <c r="BKF75" s="291"/>
      <c r="BKG75" s="291"/>
      <c r="BKH75" s="291"/>
      <c r="BKI75" s="291"/>
      <c r="BKJ75" s="291"/>
      <c r="BKK75" s="291"/>
      <c r="BKL75" s="291"/>
      <c r="BKM75" s="291"/>
      <c r="BKN75" s="291"/>
      <c r="BKO75" s="291"/>
      <c r="BKP75" s="291"/>
      <c r="BKQ75" s="291"/>
      <c r="BKR75" s="291"/>
      <c r="BKS75" s="291"/>
      <c r="BKT75" s="291"/>
      <c r="BKU75" s="291"/>
      <c r="BKV75" s="291"/>
      <c r="BKW75" s="291"/>
      <c r="BKX75" s="291"/>
      <c r="BKY75" s="291"/>
      <c r="BKZ75" s="291"/>
      <c r="BLA75" s="291"/>
      <c r="BLB75" s="291"/>
      <c r="BLC75" s="291"/>
      <c r="BLD75" s="291"/>
      <c r="BLE75" s="291"/>
      <c r="BLF75" s="291"/>
      <c r="BLG75" s="291"/>
      <c r="BLH75" s="291"/>
      <c r="BLI75" s="291"/>
      <c r="BLJ75" s="291"/>
      <c r="BLK75" s="291"/>
      <c r="BLL75" s="291"/>
      <c r="BLM75" s="291"/>
      <c r="BLN75" s="291"/>
      <c r="BLO75" s="291"/>
      <c r="BLP75" s="291"/>
      <c r="BLQ75" s="291"/>
      <c r="BLR75" s="291"/>
      <c r="BLS75" s="291"/>
      <c r="BLT75" s="291"/>
      <c r="BLU75" s="291"/>
      <c r="BLV75" s="291"/>
      <c r="BLW75" s="291"/>
      <c r="BLX75" s="291"/>
      <c r="BLY75" s="291"/>
      <c r="BLZ75" s="291"/>
      <c r="BMA75" s="291"/>
      <c r="BMB75" s="291"/>
      <c r="BMC75" s="291"/>
      <c r="BMD75" s="291"/>
      <c r="BME75" s="291"/>
      <c r="BMF75" s="291"/>
      <c r="BMG75" s="291"/>
      <c r="BMH75" s="291"/>
      <c r="BMI75" s="291"/>
      <c r="BMJ75" s="291"/>
      <c r="BMK75" s="291"/>
      <c r="BML75" s="291"/>
      <c r="BMM75" s="291"/>
      <c r="BMN75" s="291"/>
      <c r="BMO75" s="291"/>
      <c r="BMP75" s="291"/>
      <c r="BMQ75" s="291"/>
      <c r="BMR75" s="291"/>
      <c r="BMS75" s="291"/>
      <c r="BMT75" s="291"/>
      <c r="BMU75" s="291"/>
      <c r="BMV75" s="291"/>
      <c r="BMW75" s="291"/>
      <c r="BMX75" s="291"/>
      <c r="BMY75" s="291"/>
      <c r="BMZ75" s="291"/>
      <c r="BNA75" s="291"/>
      <c r="BNB75" s="291"/>
      <c r="BNC75" s="291"/>
      <c r="BND75" s="291"/>
      <c r="BNE75" s="291"/>
      <c r="BNF75" s="291"/>
      <c r="BNG75" s="291"/>
      <c r="BNH75" s="291"/>
      <c r="BNI75" s="291"/>
      <c r="BNJ75" s="291"/>
      <c r="BNK75" s="291"/>
      <c r="BNL75" s="291"/>
      <c r="BNM75" s="291"/>
      <c r="BNN75" s="291"/>
      <c r="BNO75" s="291"/>
      <c r="BNP75" s="291"/>
      <c r="BNQ75" s="291"/>
      <c r="BNR75" s="291"/>
      <c r="BNS75" s="291"/>
      <c r="BNT75" s="291"/>
      <c r="BNU75" s="291"/>
      <c r="BNV75" s="291"/>
      <c r="BNW75" s="291"/>
      <c r="BNX75" s="291"/>
      <c r="BNY75" s="291"/>
      <c r="BNZ75" s="291"/>
      <c r="BOA75" s="291"/>
      <c r="BOB75" s="291"/>
      <c r="BOC75" s="291"/>
      <c r="BOD75" s="291"/>
      <c r="BOE75" s="291"/>
      <c r="BOF75" s="291"/>
      <c r="BOG75" s="291"/>
      <c r="BOH75" s="291"/>
      <c r="BOI75" s="291"/>
      <c r="BOJ75" s="291"/>
      <c r="BOK75" s="291"/>
      <c r="BOL75" s="291"/>
      <c r="BOM75" s="291"/>
      <c r="BON75" s="291"/>
      <c r="BOO75" s="291"/>
      <c r="BOP75" s="291"/>
      <c r="BOQ75" s="291"/>
      <c r="BOR75" s="291"/>
      <c r="BOS75" s="291"/>
      <c r="BOT75" s="291"/>
      <c r="BOU75" s="291"/>
      <c r="BOV75" s="291"/>
      <c r="BOW75" s="291"/>
      <c r="BOX75" s="291"/>
      <c r="BOY75" s="291"/>
      <c r="BOZ75" s="291"/>
      <c r="BPA75" s="291"/>
      <c r="BPB75" s="291"/>
      <c r="BPC75" s="291"/>
      <c r="BPD75" s="291"/>
      <c r="BPE75" s="291"/>
      <c r="BPF75" s="291"/>
      <c r="BPG75" s="291"/>
      <c r="BPH75" s="291"/>
      <c r="BPI75" s="291"/>
      <c r="BPJ75" s="291"/>
      <c r="BPK75" s="291"/>
      <c r="BPL75" s="291"/>
      <c r="BPM75" s="291"/>
      <c r="BPN75" s="291"/>
      <c r="BPO75" s="291"/>
      <c r="BPP75" s="291"/>
      <c r="BPQ75" s="291"/>
      <c r="BPR75" s="291"/>
      <c r="BPS75" s="291"/>
      <c r="BPT75" s="291"/>
      <c r="BPU75" s="291"/>
      <c r="BPV75" s="291"/>
      <c r="BPW75" s="291"/>
      <c r="BPX75" s="291"/>
      <c r="BPY75" s="291"/>
      <c r="BPZ75" s="291"/>
      <c r="BQA75" s="291"/>
      <c r="BQB75" s="291"/>
      <c r="BQC75" s="291"/>
      <c r="BQD75" s="291"/>
      <c r="BQE75" s="291"/>
      <c r="BQF75" s="291"/>
      <c r="BQG75" s="291"/>
      <c r="BQH75" s="291"/>
      <c r="BQI75" s="291"/>
      <c r="BQJ75" s="291"/>
      <c r="BQK75" s="291"/>
      <c r="BQL75" s="291"/>
      <c r="BQM75" s="291"/>
      <c r="BQN75" s="291"/>
      <c r="BQO75" s="291"/>
      <c r="BQP75" s="291"/>
      <c r="BQQ75" s="291"/>
      <c r="BQR75" s="291"/>
      <c r="BQS75" s="291"/>
      <c r="BQT75" s="291"/>
      <c r="BQU75" s="291"/>
      <c r="BQV75" s="291"/>
      <c r="BQW75" s="291"/>
      <c r="BQX75" s="291"/>
      <c r="BQY75" s="291"/>
      <c r="BQZ75" s="291"/>
      <c r="BRA75" s="291"/>
      <c r="BRB75" s="291"/>
      <c r="BRC75" s="291"/>
      <c r="BRD75" s="291"/>
      <c r="BRE75" s="291"/>
      <c r="BRF75" s="291"/>
      <c r="BRG75" s="291"/>
      <c r="BRH75" s="291"/>
      <c r="BRI75" s="291"/>
      <c r="BRJ75" s="291"/>
      <c r="BRK75" s="291"/>
      <c r="BRL75" s="291"/>
      <c r="BRM75" s="291"/>
      <c r="BRN75" s="291"/>
      <c r="BRO75" s="291"/>
      <c r="BRP75" s="291"/>
      <c r="BRQ75" s="291"/>
      <c r="BRR75" s="291"/>
      <c r="BRS75" s="291"/>
      <c r="BRT75" s="291"/>
      <c r="BRU75" s="291"/>
      <c r="BRV75" s="291"/>
      <c r="BRW75" s="291"/>
      <c r="BRX75" s="291"/>
      <c r="BRY75" s="291"/>
      <c r="BRZ75" s="291"/>
      <c r="BSA75" s="291"/>
      <c r="BSB75" s="291"/>
      <c r="BSC75" s="291"/>
      <c r="BSD75" s="291"/>
      <c r="BSE75" s="291"/>
      <c r="BSF75" s="291"/>
      <c r="BSG75" s="291"/>
      <c r="BSH75" s="291"/>
      <c r="BSI75" s="291"/>
      <c r="BSJ75" s="291"/>
      <c r="BSK75" s="291"/>
      <c r="BSL75" s="291"/>
      <c r="BSM75" s="291"/>
      <c r="BSN75" s="291"/>
      <c r="BSO75" s="291"/>
      <c r="BSP75" s="291"/>
      <c r="BSQ75" s="291"/>
      <c r="BSR75" s="291"/>
      <c r="BSS75" s="291"/>
      <c r="BST75" s="291"/>
      <c r="BSU75" s="291"/>
      <c r="BSV75" s="291"/>
      <c r="BSW75" s="291"/>
      <c r="BSX75" s="291"/>
      <c r="BSY75" s="291"/>
      <c r="BSZ75" s="291"/>
      <c r="BTA75" s="291"/>
      <c r="BTB75" s="291"/>
      <c r="BTC75" s="291"/>
      <c r="BTD75" s="291"/>
      <c r="BTE75" s="291"/>
      <c r="BTF75" s="291"/>
      <c r="BTG75" s="291"/>
      <c r="BTH75" s="291"/>
      <c r="BTI75" s="291"/>
      <c r="BTJ75" s="291"/>
      <c r="BTK75" s="291"/>
      <c r="BTL75" s="291"/>
      <c r="BTM75" s="291"/>
      <c r="BTN75" s="291"/>
      <c r="BTO75" s="291"/>
      <c r="BTP75" s="291"/>
      <c r="BTQ75" s="291"/>
      <c r="BTR75" s="291"/>
      <c r="BTS75" s="291"/>
      <c r="BTT75" s="291"/>
      <c r="BTU75" s="291"/>
      <c r="BTV75" s="291"/>
      <c r="BTW75" s="291"/>
      <c r="BTX75" s="291"/>
      <c r="BTY75" s="291"/>
      <c r="BTZ75" s="291"/>
      <c r="BUA75" s="291"/>
      <c r="BUB75" s="291"/>
      <c r="BUC75" s="291"/>
      <c r="BUD75" s="291"/>
      <c r="BUE75" s="291"/>
      <c r="BUF75" s="291"/>
      <c r="BUG75" s="291"/>
      <c r="BUH75" s="291"/>
      <c r="BUI75" s="291"/>
      <c r="BUJ75" s="291"/>
      <c r="BUK75" s="291"/>
      <c r="BUL75" s="291"/>
      <c r="BUM75" s="291"/>
      <c r="BUN75" s="291"/>
      <c r="BUO75" s="291"/>
      <c r="BUP75" s="291"/>
      <c r="BUQ75" s="291"/>
      <c r="BUR75" s="291"/>
      <c r="BUS75" s="291"/>
      <c r="BUT75" s="291"/>
      <c r="BUU75" s="291"/>
      <c r="BUV75" s="291"/>
      <c r="BUW75" s="291"/>
      <c r="BUX75" s="291"/>
      <c r="BUY75" s="291"/>
      <c r="BUZ75" s="291"/>
      <c r="BVA75" s="291"/>
      <c r="BVB75" s="291"/>
      <c r="BVC75" s="291"/>
      <c r="BVD75" s="291"/>
      <c r="BVE75" s="291"/>
      <c r="BVF75" s="291"/>
      <c r="BVG75" s="291"/>
      <c r="BVH75" s="291"/>
      <c r="BVI75" s="291"/>
      <c r="BVJ75" s="291"/>
      <c r="BVK75" s="291"/>
      <c r="BVL75" s="291"/>
      <c r="BVM75" s="291"/>
      <c r="BVN75" s="291"/>
      <c r="BVO75" s="291"/>
      <c r="BVP75" s="291"/>
      <c r="BVQ75" s="291"/>
      <c r="BVR75" s="291"/>
      <c r="BVS75" s="291"/>
      <c r="BVT75" s="291"/>
      <c r="BVU75" s="291"/>
      <c r="BVV75" s="291"/>
      <c r="BVW75" s="291"/>
      <c r="BVX75" s="291"/>
      <c r="BVY75" s="291"/>
      <c r="BVZ75" s="291"/>
      <c r="BWA75" s="291"/>
      <c r="BWB75" s="291"/>
      <c r="BWC75" s="291"/>
      <c r="BWD75" s="291"/>
      <c r="BWE75" s="291"/>
      <c r="BWF75" s="291"/>
      <c r="BWG75" s="291"/>
      <c r="BWH75" s="291"/>
      <c r="BWI75" s="291"/>
      <c r="BWJ75" s="291"/>
      <c r="BWK75" s="291"/>
      <c r="BWL75" s="291"/>
      <c r="BWM75" s="291"/>
      <c r="BWN75" s="291"/>
      <c r="BWO75" s="291"/>
      <c r="BWP75" s="291"/>
      <c r="BWQ75" s="291"/>
      <c r="BWR75" s="291"/>
      <c r="BWS75" s="291"/>
      <c r="BWT75" s="291"/>
      <c r="BWU75" s="291"/>
      <c r="BWV75" s="291"/>
      <c r="BWW75" s="291"/>
      <c r="BWX75" s="291"/>
      <c r="BWY75" s="291"/>
      <c r="BWZ75" s="291"/>
      <c r="BXA75" s="291"/>
      <c r="BXB75" s="291"/>
      <c r="BXC75" s="291"/>
      <c r="BXD75" s="291"/>
      <c r="BXE75" s="291"/>
      <c r="BXF75" s="291"/>
      <c r="BXG75" s="291"/>
      <c r="BXH75" s="291"/>
      <c r="BXI75" s="291"/>
      <c r="BXJ75" s="291"/>
      <c r="BXK75" s="291"/>
      <c r="BXL75" s="291"/>
      <c r="BXM75" s="291"/>
      <c r="BXN75" s="291"/>
      <c r="BXO75" s="291"/>
      <c r="BXP75" s="291"/>
      <c r="BXQ75" s="291"/>
      <c r="BXR75" s="291"/>
      <c r="BXS75" s="291"/>
      <c r="BXT75" s="291"/>
      <c r="BXU75" s="291"/>
      <c r="BXV75" s="291"/>
      <c r="BXW75" s="291"/>
      <c r="BXX75" s="291"/>
      <c r="BXY75" s="291"/>
      <c r="BXZ75" s="291"/>
      <c r="BYA75" s="291"/>
      <c r="BYB75" s="291"/>
      <c r="BYC75" s="291"/>
      <c r="BYD75" s="291"/>
      <c r="BYE75" s="291"/>
      <c r="BYF75" s="291"/>
      <c r="BYG75" s="291"/>
      <c r="BYH75" s="291"/>
      <c r="BYI75" s="291"/>
      <c r="BYJ75" s="291"/>
      <c r="BYK75" s="291"/>
      <c r="BYL75" s="291"/>
      <c r="BYM75" s="291"/>
      <c r="BYN75" s="291"/>
      <c r="BYO75" s="291"/>
      <c r="BYP75" s="291"/>
      <c r="BYQ75" s="291"/>
      <c r="BYR75" s="291"/>
      <c r="BYS75" s="291"/>
      <c r="BYT75" s="291"/>
      <c r="BYU75" s="291"/>
      <c r="BYV75" s="291"/>
      <c r="BYW75" s="291"/>
      <c r="BYX75" s="291"/>
      <c r="BYY75" s="291"/>
      <c r="BYZ75" s="291"/>
      <c r="BZA75" s="291"/>
      <c r="BZB75" s="291"/>
      <c r="BZC75" s="291"/>
      <c r="BZD75" s="291"/>
      <c r="BZE75" s="291"/>
      <c r="BZF75" s="291"/>
      <c r="BZG75" s="291"/>
      <c r="BZH75" s="291"/>
      <c r="BZI75" s="291"/>
      <c r="BZJ75" s="291"/>
      <c r="BZK75" s="291"/>
      <c r="BZL75" s="291"/>
      <c r="BZM75" s="291"/>
      <c r="BZN75" s="291"/>
      <c r="BZO75" s="291"/>
      <c r="BZP75" s="291"/>
      <c r="BZQ75" s="291"/>
      <c r="BZR75" s="291"/>
      <c r="BZS75" s="291"/>
      <c r="BZT75" s="291"/>
      <c r="BZU75" s="291"/>
      <c r="BZV75" s="291"/>
      <c r="BZW75" s="291"/>
      <c r="BZX75" s="291"/>
      <c r="BZY75" s="291"/>
      <c r="BZZ75" s="291"/>
      <c r="CAA75" s="291"/>
      <c r="CAB75" s="291"/>
      <c r="CAC75" s="291"/>
      <c r="CAD75" s="291"/>
      <c r="CAE75" s="291"/>
      <c r="CAF75" s="291"/>
      <c r="CAG75" s="291"/>
      <c r="CAH75" s="291"/>
      <c r="CAI75" s="291"/>
      <c r="CAJ75" s="291"/>
      <c r="CAK75" s="291"/>
      <c r="CAL75" s="291"/>
      <c r="CAM75" s="291"/>
      <c r="CAN75" s="291"/>
      <c r="CAO75" s="291"/>
      <c r="CAP75" s="291"/>
      <c r="CAQ75" s="291"/>
      <c r="CAR75" s="291"/>
      <c r="CAS75" s="291"/>
      <c r="CAT75" s="291"/>
      <c r="CAU75" s="291"/>
      <c r="CAV75" s="291"/>
      <c r="CAW75" s="291"/>
      <c r="CAX75" s="291"/>
      <c r="CAY75" s="291"/>
      <c r="CAZ75" s="291"/>
      <c r="CBA75" s="291"/>
      <c r="CBB75" s="291"/>
      <c r="CBC75" s="291"/>
      <c r="CBD75" s="291"/>
      <c r="CBE75" s="291"/>
      <c r="CBF75" s="291"/>
      <c r="CBG75" s="291"/>
      <c r="CBH75" s="291"/>
      <c r="CBI75" s="291"/>
      <c r="CBJ75" s="291"/>
      <c r="CBK75" s="291"/>
      <c r="CBL75" s="291"/>
      <c r="CBM75" s="291"/>
      <c r="CBN75" s="291"/>
      <c r="CBO75" s="291"/>
      <c r="CBP75" s="291"/>
      <c r="CBQ75" s="291"/>
      <c r="CBR75" s="291"/>
      <c r="CBS75" s="291"/>
      <c r="CBT75" s="291"/>
      <c r="CBU75" s="291"/>
      <c r="CBV75" s="291"/>
      <c r="CBW75" s="291"/>
      <c r="CBX75" s="291"/>
      <c r="CBY75" s="291"/>
      <c r="CBZ75" s="291"/>
      <c r="CCA75" s="291"/>
      <c r="CCB75" s="291"/>
      <c r="CCC75" s="291"/>
      <c r="CCD75" s="291"/>
      <c r="CCE75" s="291"/>
      <c r="CCF75" s="291"/>
      <c r="CCG75" s="291"/>
      <c r="CCH75" s="291"/>
      <c r="CCI75" s="291"/>
      <c r="CCJ75" s="291"/>
      <c r="CCK75" s="291"/>
      <c r="CCL75" s="291"/>
      <c r="CCM75" s="291"/>
      <c r="CCN75" s="291"/>
      <c r="CCO75" s="291"/>
      <c r="CCP75" s="291"/>
      <c r="CCQ75" s="291"/>
      <c r="CCR75" s="291"/>
      <c r="CCS75" s="291"/>
      <c r="CCT75" s="291"/>
      <c r="CCU75" s="291"/>
      <c r="CCV75" s="291"/>
      <c r="CCW75" s="291"/>
      <c r="CCX75" s="291"/>
      <c r="CCY75" s="291"/>
      <c r="CCZ75" s="291"/>
      <c r="CDA75" s="291"/>
      <c r="CDB75" s="291"/>
      <c r="CDC75" s="291"/>
      <c r="CDD75" s="291"/>
      <c r="CDE75" s="291"/>
      <c r="CDF75" s="291"/>
      <c r="CDG75" s="291"/>
      <c r="CDH75" s="291"/>
      <c r="CDI75" s="291"/>
      <c r="CDJ75" s="291"/>
      <c r="CDK75" s="291"/>
      <c r="CDL75" s="291"/>
      <c r="CDM75" s="291"/>
      <c r="CDN75" s="291"/>
      <c r="CDO75" s="291"/>
      <c r="CDP75" s="291"/>
      <c r="CDQ75" s="291"/>
      <c r="CDR75" s="291"/>
      <c r="CDS75" s="291"/>
      <c r="CDT75" s="291"/>
      <c r="CDU75" s="291"/>
      <c r="CDV75" s="291"/>
      <c r="CDW75" s="291"/>
      <c r="CDX75" s="291"/>
      <c r="CDY75" s="291"/>
      <c r="CDZ75" s="291"/>
      <c r="CEA75" s="291"/>
      <c r="CEB75" s="291"/>
      <c r="CEC75" s="291"/>
      <c r="CED75" s="291"/>
      <c r="CEE75" s="291"/>
      <c r="CEF75" s="291"/>
      <c r="CEG75" s="291"/>
      <c r="CEH75" s="291"/>
      <c r="CEI75" s="291"/>
      <c r="CEJ75" s="291"/>
      <c r="CEK75" s="291"/>
      <c r="CEL75" s="291"/>
      <c r="CEM75" s="291"/>
      <c r="CEN75" s="291"/>
      <c r="CEO75" s="291"/>
      <c r="CEP75" s="291"/>
      <c r="CEQ75" s="291"/>
      <c r="CER75" s="291"/>
      <c r="CES75" s="291"/>
      <c r="CET75" s="291"/>
      <c r="CEU75" s="291"/>
      <c r="CEV75" s="291"/>
      <c r="CEW75" s="291"/>
      <c r="CEX75" s="291"/>
      <c r="CEY75" s="291"/>
      <c r="CEZ75" s="291"/>
      <c r="CFA75" s="291"/>
      <c r="CFB75" s="291"/>
      <c r="CFC75" s="291"/>
      <c r="CFD75" s="291"/>
      <c r="CFE75" s="291"/>
      <c r="CFF75" s="291"/>
      <c r="CFG75" s="291"/>
      <c r="CFH75" s="291"/>
      <c r="CFI75" s="291"/>
      <c r="CFJ75" s="291"/>
      <c r="CFK75" s="291"/>
      <c r="CFL75" s="291"/>
      <c r="CFM75" s="291"/>
      <c r="CFN75" s="291"/>
      <c r="CFO75" s="291"/>
      <c r="CFP75" s="291"/>
      <c r="CFQ75" s="291"/>
      <c r="CFR75" s="291"/>
      <c r="CFS75" s="291"/>
      <c r="CFT75" s="291"/>
      <c r="CFU75" s="291"/>
      <c r="CFV75" s="291"/>
      <c r="CFW75" s="291"/>
      <c r="CFX75" s="291"/>
      <c r="CFY75" s="291"/>
      <c r="CFZ75" s="291"/>
      <c r="CGA75" s="291"/>
      <c r="CGB75" s="291"/>
      <c r="CGC75" s="291"/>
      <c r="CGD75" s="291"/>
      <c r="CGE75" s="291"/>
      <c r="CGF75" s="291"/>
      <c r="CGG75" s="291"/>
      <c r="CGH75" s="291"/>
      <c r="CGI75" s="291"/>
      <c r="CGJ75" s="291"/>
      <c r="CGK75" s="291"/>
      <c r="CGL75" s="291"/>
      <c r="CGM75" s="291"/>
      <c r="CGN75" s="291"/>
      <c r="CGO75" s="291"/>
      <c r="CGP75" s="291"/>
      <c r="CGQ75" s="291"/>
      <c r="CGR75" s="291"/>
      <c r="CGS75" s="291"/>
      <c r="CGT75" s="291"/>
      <c r="CGU75" s="291"/>
      <c r="CGV75" s="291"/>
      <c r="CGW75" s="291"/>
      <c r="CGX75" s="291"/>
      <c r="CGY75" s="291"/>
      <c r="CGZ75" s="291"/>
      <c r="CHA75" s="291"/>
      <c r="CHB75" s="291"/>
      <c r="CHC75" s="291"/>
      <c r="CHD75" s="291"/>
      <c r="CHE75" s="291"/>
      <c r="CHF75" s="291"/>
      <c r="CHG75" s="291"/>
      <c r="CHH75" s="291"/>
      <c r="CHI75" s="291"/>
      <c r="CHJ75" s="291"/>
      <c r="CHK75" s="291"/>
      <c r="CHL75" s="291"/>
      <c r="CHM75" s="291"/>
      <c r="CHN75" s="291"/>
      <c r="CHO75" s="291"/>
      <c r="CHP75" s="291"/>
      <c r="CHQ75" s="291"/>
      <c r="CHR75" s="291"/>
      <c r="CHS75" s="291"/>
      <c r="CHT75" s="291"/>
      <c r="CHU75" s="291"/>
      <c r="CHV75" s="291"/>
      <c r="CHW75" s="291"/>
      <c r="CHX75" s="291"/>
      <c r="CHY75" s="291"/>
      <c r="CHZ75" s="291"/>
      <c r="CIA75" s="291"/>
      <c r="CIB75" s="291"/>
      <c r="CIC75" s="291"/>
      <c r="CID75" s="291"/>
      <c r="CIE75" s="291"/>
      <c r="CIF75" s="291"/>
      <c r="CIG75" s="291"/>
      <c r="CIH75" s="291"/>
      <c r="CII75" s="291"/>
      <c r="CIJ75" s="291"/>
      <c r="CIK75" s="291"/>
      <c r="CIL75" s="291"/>
      <c r="CIM75" s="291"/>
      <c r="CIN75" s="291"/>
      <c r="CIO75" s="291"/>
      <c r="CIP75" s="291"/>
      <c r="CIQ75" s="291"/>
      <c r="CIR75" s="291"/>
      <c r="CIS75" s="291"/>
      <c r="CIT75" s="291"/>
      <c r="CIU75" s="291"/>
      <c r="CIV75" s="291"/>
      <c r="CIW75" s="291"/>
      <c r="CIX75" s="291"/>
      <c r="CIY75" s="291"/>
      <c r="CIZ75" s="291"/>
      <c r="CJA75" s="291"/>
      <c r="CJB75" s="291"/>
      <c r="CJC75" s="291"/>
      <c r="CJD75" s="291"/>
      <c r="CJE75" s="291"/>
      <c r="CJF75" s="291"/>
      <c r="CJG75" s="291"/>
      <c r="CJH75" s="291"/>
      <c r="CJI75" s="291"/>
      <c r="CJJ75" s="291"/>
      <c r="CJK75" s="291"/>
      <c r="CJL75" s="291"/>
      <c r="CJM75" s="291"/>
      <c r="CJN75" s="291"/>
      <c r="CJO75" s="291"/>
      <c r="CJP75" s="291"/>
      <c r="CJQ75" s="291"/>
      <c r="CJR75" s="291"/>
      <c r="CJS75" s="291"/>
      <c r="CJT75" s="291"/>
      <c r="CJU75" s="291"/>
      <c r="CJV75" s="291"/>
      <c r="CJW75" s="291"/>
      <c r="CJX75" s="291"/>
      <c r="CJY75" s="291"/>
      <c r="CJZ75" s="291"/>
      <c r="CKA75" s="291"/>
      <c r="CKB75" s="291"/>
      <c r="CKC75" s="291"/>
      <c r="CKD75" s="291"/>
      <c r="CKE75" s="291"/>
      <c r="CKF75" s="291"/>
      <c r="CKG75" s="291"/>
      <c r="CKH75" s="291"/>
      <c r="CKI75" s="291"/>
      <c r="CKJ75" s="291"/>
      <c r="CKK75" s="291"/>
      <c r="CKL75" s="291"/>
      <c r="CKM75" s="291"/>
      <c r="CKN75" s="291"/>
      <c r="CKO75" s="291"/>
      <c r="CKP75" s="291"/>
      <c r="CKQ75" s="291"/>
      <c r="CKR75" s="291"/>
      <c r="CKS75" s="291"/>
      <c r="CKT75" s="291"/>
      <c r="CKU75" s="291"/>
      <c r="CKV75" s="291"/>
      <c r="CKW75" s="291"/>
      <c r="CKX75" s="291"/>
      <c r="CKY75" s="291"/>
      <c r="CKZ75" s="291"/>
      <c r="CLA75" s="291"/>
      <c r="CLB75" s="291"/>
      <c r="CLC75" s="291"/>
      <c r="CLD75" s="291"/>
      <c r="CLE75" s="291"/>
      <c r="CLF75" s="291"/>
      <c r="CLG75" s="291"/>
      <c r="CLH75" s="291"/>
      <c r="CLI75" s="291"/>
      <c r="CLJ75" s="291"/>
      <c r="CLK75" s="291"/>
      <c r="CLL75" s="291"/>
      <c r="CLM75" s="291"/>
      <c r="CLN75" s="291"/>
      <c r="CLO75" s="291"/>
      <c r="CLP75" s="291"/>
      <c r="CLQ75" s="291"/>
      <c r="CLR75" s="291"/>
      <c r="CLS75" s="291"/>
      <c r="CLT75" s="291"/>
      <c r="CLU75" s="291"/>
      <c r="CLV75" s="291"/>
      <c r="CLW75" s="291"/>
      <c r="CLX75" s="291"/>
      <c r="CLY75" s="291"/>
      <c r="CLZ75" s="291"/>
      <c r="CMA75" s="291"/>
      <c r="CMB75" s="291"/>
      <c r="CMC75" s="291"/>
      <c r="CMD75" s="291"/>
      <c r="CME75" s="291"/>
      <c r="CMF75" s="291"/>
      <c r="CMG75" s="291"/>
      <c r="CMH75" s="291"/>
      <c r="CMI75" s="291"/>
      <c r="CMJ75" s="291"/>
      <c r="CMK75" s="291"/>
      <c r="CML75" s="291"/>
      <c r="CMM75" s="291"/>
      <c r="CMN75" s="291"/>
      <c r="CMO75" s="291"/>
      <c r="CMP75" s="291"/>
      <c r="CMQ75" s="291"/>
      <c r="CMR75" s="291"/>
      <c r="CMS75" s="291"/>
      <c r="CMT75" s="291"/>
      <c r="CMU75" s="291"/>
      <c r="CMV75" s="291"/>
      <c r="CMW75" s="291"/>
      <c r="CMX75" s="291"/>
      <c r="CMY75" s="291"/>
      <c r="CMZ75" s="291"/>
      <c r="CNA75" s="291"/>
      <c r="CNB75" s="291"/>
      <c r="CNC75" s="291"/>
      <c r="CND75" s="291"/>
      <c r="CNE75" s="291"/>
      <c r="CNF75" s="291"/>
      <c r="CNG75" s="291"/>
      <c r="CNH75" s="291"/>
      <c r="CNI75" s="291"/>
      <c r="CNJ75" s="291"/>
      <c r="CNK75" s="291"/>
      <c r="CNL75" s="291"/>
      <c r="CNM75" s="291"/>
      <c r="CNN75" s="291"/>
      <c r="CNO75" s="291"/>
      <c r="CNP75" s="291"/>
      <c r="CNQ75" s="291"/>
      <c r="CNR75" s="291"/>
      <c r="CNS75" s="291"/>
      <c r="CNT75" s="291"/>
      <c r="CNU75" s="291"/>
      <c r="CNV75" s="291"/>
      <c r="CNW75" s="291"/>
      <c r="CNX75" s="291"/>
      <c r="CNY75" s="291"/>
      <c r="CNZ75" s="291"/>
      <c r="COA75" s="291"/>
      <c r="COB75" s="291"/>
      <c r="COC75" s="291"/>
      <c r="COD75" s="291"/>
      <c r="COE75" s="291"/>
      <c r="COF75" s="291"/>
      <c r="COG75" s="291"/>
      <c r="COH75" s="291"/>
      <c r="COI75" s="291"/>
      <c r="COJ75" s="291"/>
      <c r="COK75" s="291"/>
      <c r="COL75" s="291"/>
      <c r="COM75" s="291"/>
      <c r="CON75" s="291"/>
      <c r="COO75" s="291"/>
      <c r="COP75" s="291"/>
      <c r="COQ75" s="291"/>
      <c r="COR75" s="291"/>
      <c r="COS75" s="291"/>
      <c r="COT75" s="291"/>
      <c r="COU75" s="291"/>
      <c r="COV75" s="291"/>
      <c r="COW75" s="291"/>
      <c r="COX75" s="291"/>
      <c r="COY75" s="291"/>
      <c r="COZ75" s="291"/>
      <c r="CPA75" s="291"/>
      <c r="CPB75" s="291"/>
      <c r="CPC75" s="291"/>
      <c r="CPD75" s="291"/>
      <c r="CPE75" s="291"/>
      <c r="CPF75" s="291"/>
      <c r="CPG75" s="291"/>
      <c r="CPH75" s="291"/>
      <c r="CPI75" s="291"/>
      <c r="CPJ75" s="291"/>
      <c r="CPK75" s="291"/>
      <c r="CPL75" s="291"/>
      <c r="CPM75" s="291"/>
      <c r="CPN75" s="291"/>
      <c r="CPO75" s="291"/>
      <c r="CPP75" s="291"/>
      <c r="CPQ75" s="291"/>
      <c r="CPR75" s="291"/>
      <c r="CPS75" s="291"/>
      <c r="CPT75" s="291"/>
      <c r="CPU75" s="291"/>
      <c r="CPV75" s="291"/>
      <c r="CPW75" s="291"/>
      <c r="CPX75" s="291"/>
      <c r="CPY75" s="291"/>
      <c r="CPZ75" s="291"/>
      <c r="CQA75" s="291"/>
      <c r="CQB75" s="291"/>
      <c r="CQC75" s="291"/>
      <c r="CQD75" s="291"/>
      <c r="CQE75" s="291"/>
      <c r="CQF75" s="291"/>
      <c r="CQG75" s="291"/>
      <c r="CQH75" s="291"/>
      <c r="CQI75" s="291"/>
      <c r="CQJ75" s="291"/>
      <c r="CQK75" s="291"/>
      <c r="CQL75" s="291"/>
      <c r="CQM75" s="291"/>
      <c r="CQN75" s="291"/>
      <c r="CQO75" s="291"/>
      <c r="CQP75" s="291"/>
      <c r="CQQ75" s="291"/>
      <c r="CQR75" s="291"/>
      <c r="CQS75" s="291"/>
      <c r="CQT75" s="291"/>
      <c r="CQU75" s="291"/>
      <c r="CQV75" s="291"/>
      <c r="CQW75" s="291"/>
      <c r="CQX75" s="291"/>
      <c r="CQY75" s="291"/>
      <c r="CQZ75" s="291"/>
      <c r="CRA75" s="291"/>
      <c r="CRB75" s="291"/>
      <c r="CRC75" s="291"/>
      <c r="CRD75" s="291"/>
      <c r="CRE75" s="291"/>
      <c r="CRF75" s="291"/>
      <c r="CRG75" s="291"/>
      <c r="CRH75" s="291"/>
      <c r="CRI75" s="291"/>
      <c r="CRJ75" s="291"/>
      <c r="CRK75" s="291"/>
      <c r="CRL75" s="291"/>
      <c r="CRM75" s="291"/>
      <c r="CRN75" s="291"/>
      <c r="CRO75" s="291"/>
      <c r="CRP75" s="291"/>
      <c r="CRQ75" s="291"/>
      <c r="CRR75" s="291"/>
      <c r="CRS75" s="291"/>
      <c r="CRT75" s="291"/>
      <c r="CRU75" s="291"/>
      <c r="CRV75" s="291"/>
      <c r="CRW75" s="291"/>
      <c r="CRX75" s="291"/>
      <c r="CRY75" s="291"/>
      <c r="CRZ75" s="291"/>
      <c r="CSA75" s="291"/>
      <c r="CSB75" s="291"/>
      <c r="CSC75" s="291"/>
      <c r="CSD75" s="291"/>
      <c r="CSE75" s="291"/>
      <c r="CSF75" s="291"/>
      <c r="CSG75" s="291"/>
      <c r="CSH75" s="291"/>
      <c r="CSI75" s="291"/>
      <c r="CSJ75" s="291"/>
      <c r="CSK75" s="291"/>
      <c r="CSL75" s="291"/>
      <c r="CSM75" s="291"/>
      <c r="CSN75" s="291"/>
      <c r="CSO75" s="291"/>
      <c r="CSP75" s="291"/>
      <c r="CSQ75" s="291"/>
      <c r="CSR75" s="291"/>
      <c r="CSS75" s="291"/>
      <c r="CST75" s="291"/>
      <c r="CSU75" s="291"/>
      <c r="CSV75" s="291"/>
      <c r="CSW75" s="291"/>
      <c r="CSX75" s="291"/>
      <c r="CSY75" s="291"/>
      <c r="CSZ75" s="291"/>
      <c r="CTA75" s="291"/>
      <c r="CTB75" s="291"/>
      <c r="CTC75" s="291"/>
      <c r="CTD75" s="291"/>
      <c r="CTE75" s="291"/>
      <c r="CTF75" s="291"/>
      <c r="CTG75" s="291"/>
      <c r="CTH75" s="291"/>
      <c r="CTI75" s="291"/>
      <c r="CTJ75" s="291"/>
      <c r="CTK75" s="291"/>
      <c r="CTL75" s="291"/>
      <c r="CTM75" s="291"/>
      <c r="CTN75" s="291"/>
      <c r="CTO75" s="291"/>
      <c r="CTP75" s="291"/>
      <c r="CTQ75" s="291"/>
      <c r="CTR75" s="291"/>
      <c r="CTS75" s="291"/>
      <c r="CTT75" s="291"/>
      <c r="CTU75" s="291"/>
      <c r="CTV75" s="291"/>
      <c r="CTW75" s="291"/>
      <c r="CTX75" s="291"/>
      <c r="CTY75" s="291"/>
      <c r="CTZ75" s="291"/>
      <c r="CUA75" s="291"/>
      <c r="CUB75" s="291"/>
      <c r="CUC75" s="291"/>
      <c r="CUD75" s="291"/>
      <c r="CUE75" s="291"/>
      <c r="CUF75" s="291"/>
      <c r="CUG75" s="291"/>
      <c r="CUH75" s="291"/>
      <c r="CUI75" s="291"/>
      <c r="CUJ75" s="291"/>
      <c r="CUK75" s="291"/>
      <c r="CUL75" s="291"/>
      <c r="CUM75" s="291"/>
      <c r="CUN75" s="291"/>
      <c r="CUO75" s="291"/>
      <c r="CUP75" s="291"/>
      <c r="CUQ75" s="291"/>
      <c r="CUR75" s="291"/>
      <c r="CUS75" s="291"/>
      <c r="CUT75" s="291"/>
      <c r="CUU75" s="291"/>
      <c r="CUV75" s="291"/>
      <c r="CUW75" s="291"/>
      <c r="CUX75" s="291"/>
      <c r="CUY75" s="291"/>
      <c r="CUZ75" s="291"/>
      <c r="CVA75" s="291"/>
      <c r="CVB75" s="291"/>
      <c r="CVC75" s="291"/>
      <c r="CVD75" s="291"/>
      <c r="CVE75" s="291"/>
      <c r="CVF75" s="291"/>
      <c r="CVG75" s="291"/>
      <c r="CVH75" s="291"/>
      <c r="CVI75" s="291"/>
      <c r="CVJ75" s="291"/>
      <c r="CVK75" s="291"/>
      <c r="CVL75" s="291"/>
      <c r="CVM75" s="291"/>
      <c r="CVN75" s="291"/>
      <c r="CVO75" s="291"/>
      <c r="CVP75" s="291"/>
      <c r="CVQ75" s="291"/>
      <c r="CVR75" s="291"/>
      <c r="CVS75" s="291"/>
      <c r="CVT75" s="291"/>
      <c r="CVU75" s="291"/>
      <c r="CVV75" s="291"/>
      <c r="CVW75" s="291"/>
      <c r="CVX75" s="291"/>
      <c r="CVY75" s="291"/>
      <c r="CVZ75" s="291"/>
      <c r="CWA75" s="291"/>
      <c r="CWB75" s="291"/>
      <c r="CWC75" s="291"/>
      <c r="CWD75" s="291"/>
      <c r="CWE75" s="291"/>
      <c r="CWF75" s="291"/>
      <c r="CWG75" s="291"/>
      <c r="CWH75" s="291"/>
      <c r="CWI75" s="291"/>
      <c r="CWJ75" s="291"/>
      <c r="CWK75" s="291"/>
      <c r="CWL75" s="291"/>
      <c r="CWM75" s="291"/>
      <c r="CWN75" s="291"/>
      <c r="CWO75" s="291"/>
      <c r="CWP75" s="291"/>
      <c r="CWQ75" s="291"/>
      <c r="CWR75" s="291"/>
      <c r="CWS75" s="291"/>
      <c r="CWT75" s="291"/>
      <c r="CWU75" s="291"/>
      <c r="CWV75" s="291"/>
      <c r="CWW75" s="291"/>
      <c r="CWX75" s="291"/>
      <c r="CWY75" s="291"/>
      <c r="CWZ75" s="291"/>
      <c r="CXA75" s="291"/>
      <c r="CXB75" s="291"/>
      <c r="CXC75" s="291"/>
      <c r="CXD75" s="291"/>
      <c r="CXE75" s="291"/>
      <c r="CXF75" s="291"/>
      <c r="CXG75" s="291"/>
      <c r="CXH75" s="291"/>
      <c r="CXI75" s="291"/>
      <c r="CXJ75" s="291"/>
      <c r="CXK75" s="291"/>
      <c r="CXL75" s="291"/>
      <c r="CXM75" s="291"/>
      <c r="CXN75" s="291"/>
      <c r="CXO75" s="291"/>
      <c r="CXP75" s="291"/>
      <c r="CXQ75" s="291"/>
      <c r="CXR75" s="291"/>
      <c r="CXS75" s="291"/>
      <c r="CXT75" s="291"/>
      <c r="CXU75" s="291"/>
      <c r="CXV75" s="291"/>
      <c r="CXW75" s="291"/>
      <c r="CXX75" s="291"/>
      <c r="CXY75" s="291"/>
      <c r="CXZ75" s="291"/>
      <c r="CYA75" s="291"/>
      <c r="CYB75" s="291"/>
      <c r="CYC75" s="291"/>
      <c r="CYD75" s="291"/>
      <c r="CYE75" s="291"/>
      <c r="CYF75" s="291"/>
      <c r="CYG75" s="291"/>
      <c r="CYH75" s="291"/>
      <c r="CYI75" s="291"/>
      <c r="CYJ75" s="291"/>
      <c r="CYK75" s="291"/>
      <c r="CYL75" s="291"/>
      <c r="CYM75" s="291"/>
      <c r="CYN75" s="291"/>
      <c r="CYO75" s="291"/>
      <c r="CYP75" s="291"/>
      <c r="CYQ75" s="291"/>
      <c r="CYR75" s="291"/>
      <c r="CYS75" s="291"/>
      <c r="CYT75" s="291"/>
      <c r="CYU75" s="291"/>
      <c r="CYV75" s="291"/>
      <c r="CYW75" s="291"/>
      <c r="CYX75" s="291"/>
      <c r="CYY75" s="291"/>
      <c r="CYZ75" s="291"/>
      <c r="CZA75" s="291"/>
      <c r="CZB75" s="291"/>
      <c r="CZC75" s="291"/>
      <c r="CZD75" s="291"/>
      <c r="CZE75" s="291"/>
      <c r="CZF75" s="291"/>
      <c r="CZG75" s="291"/>
      <c r="CZH75" s="291"/>
      <c r="CZI75" s="291"/>
      <c r="CZJ75" s="291"/>
      <c r="CZK75" s="291"/>
      <c r="CZL75" s="291"/>
      <c r="CZM75" s="291"/>
      <c r="CZN75" s="291"/>
      <c r="CZO75" s="291"/>
      <c r="CZP75" s="291"/>
      <c r="CZQ75" s="291"/>
      <c r="CZR75" s="291"/>
      <c r="CZS75" s="291"/>
      <c r="CZT75" s="291"/>
      <c r="CZU75" s="291"/>
      <c r="CZV75" s="291"/>
      <c r="CZW75" s="291"/>
      <c r="CZX75" s="291"/>
      <c r="CZY75" s="291"/>
      <c r="CZZ75" s="291"/>
      <c r="DAA75" s="291"/>
      <c r="DAB75" s="291"/>
      <c r="DAC75" s="291"/>
      <c r="DAD75" s="291"/>
      <c r="DAE75" s="291"/>
      <c r="DAF75" s="291"/>
      <c r="DAG75" s="291"/>
      <c r="DAH75" s="291"/>
      <c r="DAI75" s="291"/>
      <c r="DAJ75" s="291"/>
      <c r="DAK75" s="291"/>
      <c r="DAL75" s="291"/>
      <c r="DAM75" s="291"/>
      <c r="DAN75" s="291"/>
      <c r="DAO75" s="291"/>
      <c r="DAP75" s="291"/>
      <c r="DAQ75" s="291"/>
      <c r="DAR75" s="291"/>
      <c r="DAS75" s="291"/>
      <c r="DAT75" s="291"/>
      <c r="DAU75" s="291"/>
      <c r="DAV75" s="291"/>
      <c r="DAW75" s="291"/>
      <c r="DAX75" s="291"/>
      <c r="DAY75" s="291"/>
      <c r="DAZ75" s="291"/>
      <c r="DBA75" s="291"/>
      <c r="DBB75" s="291"/>
      <c r="DBC75" s="291"/>
      <c r="DBD75" s="291"/>
      <c r="DBE75" s="291"/>
      <c r="DBF75" s="291"/>
      <c r="DBG75" s="291"/>
      <c r="DBH75" s="291"/>
      <c r="DBI75" s="291"/>
      <c r="DBJ75" s="291"/>
      <c r="DBK75" s="291"/>
      <c r="DBL75" s="291"/>
      <c r="DBM75" s="291"/>
      <c r="DBN75" s="291"/>
      <c r="DBO75" s="291"/>
      <c r="DBP75" s="291"/>
      <c r="DBQ75" s="291"/>
      <c r="DBR75" s="291"/>
      <c r="DBS75" s="291"/>
      <c r="DBT75" s="291"/>
      <c r="DBU75" s="291"/>
      <c r="DBV75" s="291"/>
      <c r="DBW75" s="291"/>
      <c r="DBX75" s="291"/>
      <c r="DBY75" s="291"/>
      <c r="DBZ75" s="291"/>
      <c r="DCA75" s="291"/>
      <c r="DCB75" s="291"/>
      <c r="DCC75" s="291"/>
      <c r="DCD75" s="291"/>
      <c r="DCE75" s="291"/>
      <c r="DCF75" s="291"/>
      <c r="DCG75" s="291"/>
      <c r="DCH75" s="291"/>
      <c r="DCI75" s="291"/>
      <c r="DCJ75" s="291"/>
      <c r="DCK75" s="291"/>
      <c r="DCL75" s="291"/>
      <c r="DCM75" s="291"/>
      <c r="DCN75" s="291"/>
      <c r="DCO75" s="291"/>
      <c r="DCP75" s="291"/>
      <c r="DCQ75" s="291"/>
      <c r="DCR75" s="291"/>
      <c r="DCS75" s="291"/>
      <c r="DCT75" s="291"/>
      <c r="DCU75" s="291"/>
      <c r="DCV75" s="291"/>
      <c r="DCW75" s="291"/>
      <c r="DCX75" s="291"/>
      <c r="DCY75" s="291"/>
      <c r="DCZ75" s="291"/>
      <c r="DDA75" s="291"/>
      <c r="DDB75" s="291"/>
      <c r="DDC75" s="291"/>
      <c r="DDD75" s="291"/>
      <c r="DDE75" s="291"/>
      <c r="DDF75" s="291"/>
      <c r="DDG75" s="291"/>
      <c r="DDH75" s="291"/>
      <c r="DDI75" s="291"/>
      <c r="DDJ75" s="291"/>
      <c r="DDK75" s="291"/>
      <c r="DDL75" s="291"/>
      <c r="DDM75" s="291"/>
      <c r="DDN75" s="291"/>
      <c r="DDO75" s="291"/>
      <c r="DDP75" s="291"/>
      <c r="DDQ75" s="291"/>
      <c r="DDR75" s="291"/>
      <c r="DDS75" s="291"/>
      <c r="DDT75" s="291"/>
      <c r="DDU75" s="291"/>
      <c r="DDV75" s="291"/>
      <c r="DDW75" s="291"/>
      <c r="DDX75" s="291"/>
      <c r="DDY75" s="291"/>
      <c r="DDZ75" s="291"/>
      <c r="DEA75" s="291"/>
      <c r="DEB75" s="291"/>
      <c r="DEC75" s="291"/>
      <c r="DED75" s="291"/>
      <c r="DEE75" s="291"/>
      <c r="DEF75" s="291"/>
      <c r="DEG75" s="291"/>
      <c r="DEH75" s="291"/>
      <c r="DEI75" s="291"/>
      <c r="DEJ75" s="291"/>
      <c r="DEK75" s="291"/>
      <c r="DEL75" s="291"/>
      <c r="DEM75" s="291"/>
      <c r="DEN75" s="291"/>
      <c r="DEO75" s="291"/>
      <c r="DEP75" s="291"/>
      <c r="DEQ75" s="291"/>
      <c r="DER75" s="291"/>
      <c r="DES75" s="291"/>
      <c r="DET75" s="291"/>
      <c r="DEU75" s="291"/>
      <c r="DEV75" s="291"/>
      <c r="DEW75" s="291"/>
      <c r="DEX75" s="291"/>
      <c r="DEY75" s="291"/>
      <c r="DEZ75" s="291"/>
      <c r="DFA75" s="291"/>
      <c r="DFB75" s="291"/>
      <c r="DFC75" s="291"/>
      <c r="DFD75" s="291"/>
      <c r="DFE75" s="291"/>
      <c r="DFF75" s="291"/>
      <c r="DFG75" s="291"/>
      <c r="DFH75" s="291"/>
      <c r="DFI75" s="291"/>
      <c r="DFJ75" s="291"/>
      <c r="DFK75" s="291"/>
      <c r="DFL75" s="291"/>
      <c r="DFM75" s="291"/>
      <c r="DFN75" s="291"/>
      <c r="DFO75" s="291"/>
      <c r="DFP75" s="291"/>
      <c r="DFQ75" s="291"/>
      <c r="DFR75" s="291"/>
      <c r="DFS75" s="291"/>
      <c r="DFT75" s="291"/>
      <c r="DFU75" s="291"/>
      <c r="DFV75" s="291"/>
      <c r="DFW75" s="291"/>
      <c r="DFX75" s="291"/>
      <c r="DFY75" s="291"/>
      <c r="DFZ75" s="291"/>
      <c r="DGA75" s="291"/>
      <c r="DGB75" s="291"/>
      <c r="DGC75" s="291"/>
      <c r="DGD75" s="291"/>
      <c r="DGE75" s="291"/>
      <c r="DGF75" s="291"/>
      <c r="DGG75" s="291"/>
      <c r="DGH75" s="291"/>
      <c r="DGI75" s="291"/>
      <c r="DGJ75" s="291"/>
      <c r="DGK75" s="291"/>
      <c r="DGL75" s="291"/>
      <c r="DGM75" s="291"/>
      <c r="DGN75" s="291"/>
      <c r="DGO75" s="291"/>
      <c r="DGP75" s="291"/>
      <c r="DGQ75" s="291"/>
      <c r="DGR75" s="291"/>
      <c r="DGS75" s="291"/>
      <c r="DGT75" s="291"/>
      <c r="DGU75" s="291"/>
      <c r="DGV75" s="291"/>
      <c r="DGW75" s="291"/>
      <c r="DGX75" s="291"/>
      <c r="DGY75" s="291"/>
      <c r="DGZ75" s="291"/>
      <c r="DHA75" s="291"/>
      <c r="DHB75" s="291"/>
      <c r="DHC75" s="291"/>
      <c r="DHD75" s="291"/>
      <c r="DHE75" s="291"/>
      <c r="DHF75" s="291"/>
      <c r="DHG75" s="291"/>
      <c r="DHH75" s="291"/>
      <c r="DHI75" s="291"/>
      <c r="DHJ75" s="291"/>
      <c r="DHK75" s="291"/>
      <c r="DHL75" s="291"/>
      <c r="DHM75" s="291"/>
      <c r="DHN75" s="291"/>
      <c r="DHO75" s="291"/>
      <c r="DHP75" s="291"/>
      <c r="DHQ75" s="291"/>
      <c r="DHR75" s="291"/>
      <c r="DHS75" s="291"/>
      <c r="DHT75" s="291"/>
      <c r="DHU75" s="291"/>
      <c r="DHV75" s="291"/>
      <c r="DHW75" s="291"/>
      <c r="DHX75" s="291"/>
      <c r="DHY75" s="291"/>
      <c r="DHZ75" s="291"/>
      <c r="DIA75" s="291"/>
      <c r="DIB75" s="291"/>
      <c r="DIC75" s="291"/>
      <c r="DID75" s="291"/>
      <c r="DIE75" s="291"/>
      <c r="DIF75" s="291"/>
      <c r="DIG75" s="291"/>
      <c r="DIH75" s="291"/>
      <c r="DII75" s="291"/>
      <c r="DIJ75" s="291"/>
      <c r="DIK75" s="291"/>
      <c r="DIL75" s="291"/>
      <c r="DIM75" s="291"/>
      <c r="DIN75" s="291"/>
      <c r="DIO75" s="291"/>
      <c r="DIP75" s="291"/>
      <c r="DIQ75" s="291"/>
      <c r="DIR75" s="291"/>
      <c r="DIS75" s="291"/>
      <c r="DIT75" s="291"/>
      <c r="DIU75" s="291"/>
      <c r="DIV75" s="291"/>
      <c r="DIW75" s="291"/>
      <c r="DIX75" s="291"/>
      <c r="DIY75" s="291"/>
      <c r="DIZ75" s="291"/>
      <c r="DJA75" s="291"/>
      <c r="DJB75" s="291"/>
      <c r="DJC75" s="291"/>
      <c r="DJD75" s="291"/>
      <c r="DJE75" s="291"/>
      <c r="DJF75" s="291"/>
      <c r="DJG75" s="291"/>
      <c r="DJH75" s="291"/>
      <c r="DJI75" s="291"/>
      <c r="DJJ75" s="291"/>
      <c r="DJK75" s="291"/>
      <c r="DJL75" s="291"/>
      <c r="DJM75" s="291"/>
      <c r="DJN75" s="291"/>
      <c r="DJO75" s="291"/>
      <c r="DJP75" s="291"/>
      <c r="DJQ75" s="291"/>
      <c r="DJR75" s="291"/>
      <c r="DJS75" s="291"/>
      <c r="DJT75" s="291"/>
      <c r="DJU75" s="291"/>
      <c r="DJV75" s="291"/>
      <c r="DJW75" s="291"/>
      <c r="DJX75" s="291"/>
      <c r="DJY75" s="291"/>
      <c r="DJZ75" s="291"/>
      <c r="DKA75" s="291"/>
      <c r="DKB75" s="291"/>
      <c r="DKC75" s="291"/>
      <c r="DKD75" s="291"/>
      <c r="DKE75" s="291"/>
      <c r="DKF75" s="291"/>
      <c r="DKG75" s="291"/>
      <c r="DKH75" s="291"/>
      <c r="DKI75" s="291"/>
      <c r="DKJ75" s="291"/>
      <c r="DKK75" s="291"/>
      <c r="DKL75" s="291"/>
      <c r="DKM75" s="291"/>
      <c r="DKN75" s="291"/>
      <c r="DKO75" s="291"/>
      <c r="DKP75" s="291"/>
      <c r="DKQ75" s="291"/>
      <c r="DKR75" s="291"/>
      <c r="DKS75" s="291"/>
      <c r="DKT75" s="291"/>
      <c r="DKU75" s="291"/>
      <c r="DKV75" s="291"/>
      <c r="DKW75" s="291"/>
      <c r="DKX75" s="291"/>
      <c r="DKY75" s="291"/>
      <c r="DKZ75" s="291"/>
      <c r="DLA75" s="291"/>
      <c r="DLB75" s="291"/>
      <c r="DLC75" s="291"/>
      <c r="DLD75" s="291"/>
      <c r="DLE75" s="291"/>
      <c r="DLF75" s="291"/>
      <c r="DLG75" s="291"/>
      <c r="DLH75" s="291"/>
      <c r="DLI75" s="291"/>
      <c r="DLJ75" s="291"/>
      <c r="DLK75" s="291"/>
      <c r="DLL75" s="291"/>
      <c r="DLM75" s="291"/>
      <c r="DLN75" s="291"/>
      <c r="DLO75" s="291"/>
      <c r="DLP75" s="291"/>
      <c r="DLQ75" s="291"/>
      <c r="DLR75" s="291"/>
      <c r="DLS75" s="291"/>
      <c r="DLT75" s="291"/>
      <c r="DLU75" s="291"/>
      <c r="DLV75" s="291"/>
      <c r="DLW75" s="291"/>
      <c r="DLX75" s="291"/>
      <c r="DLY75" s="291"/>
      <c r="DLZ75" s="291"/>
      <c r="DMA75" s="291"/>
      <c r="DMB75" s="291"/>
      <c r="DMC75" s="291"/>
      <c r="DMD75" s="291"/>
      <c r="DME75" s="291"/>
      <c r="DMF75" s="291"/>
      <c r="DMG75" s="291"/>
      <c r="DMH75" s="291"/>
      <c r="DMI75" s="291"/>
      <c r="DMJ75" s="291"/>
      <c r="DMK75" s="291"/>
      <c r="DML75" s="291"/>
      <c r="DMM75" s="291"/>
      <c r="DMN75" s="291"/>
      <c r="DMO75" s="291"/>
      <c r="DMP75" s="291"/>
      <c r="DMQ75" s="291"/>
      <c r="DMR75" s="291"/>
      <c r="DMS75" s="291"/>
      <c r="DMT75" s="291"/>
      <c r="DMU75" s="291"/>
      <c r="DMV75" s="291"/>
      <c r="DMW75" s="291"/>
      <c r="DMX75" s="291"/>
      <c r="DMY75" s="291"/>
      <c r="DMZ75" s="291"/>
      <c r="DNA75" s="291"/>
      <c r="DNB75" s="291"/>
      <c r="DNC75" s="291"/>
      <c r="DND75" s="291"/>
      <c r="DNE75" s="291"/>
      <c r="DNF75" s="291"/>
      <c r="DNG75" s="291"/>
      <c r="DNH75" s="291"/>
      <c r="DNI75" s="291"/>
      <c r="DNJ75" s="291"/>
      <c r="DNK75" s="291"/>
      <c r="DNL75" s="291"/>
      <c r="DNM75" s="291"/>
      <c r="DNN75" s="291"/>
      <c r="DNO75" s="291"/>
      <c r="DNP75" s="291"/>
      <c r="DNQ75" s="291"/>
      <c r="DNR75" s="291"/>
      <c r="DNS75" s="291"/>
      <c r="DNT75" s="291"/>
      <c r="DNU75" s="291"/>
      <c r="DNV75" s="291"/>
      <c r="DNW75" s="291"/>
      <c r="DNX75" s="291"/>
      <c r="DNY75" s="291"/>
      <c r="DNZ75" s="291"/>
      <c r="DOA75" s="291"/>
      <c r="DOB75" s="291"/>
      <c r="DOC75" s="291"/>
      <c r="DOD75" s="291"/>
      <c r="DOE75" s="291"/>
      <c r="DOF75" s="291"/>
      <c r="DOG75" s="291"/>
      <c r="DOH75" s="291"/>
      <c r="DOI75" s="291"/>
      <c r="DOJ75" s="291"/>
      <c r="DOK75" s="291"/>
      <c r="DOL75" s="291"/>
      <c r="DOM75" s="291"/>
      <c r="DON75" s="291"/>
      <c r="DOO75" s="291"/>
      <c r="DOP75" s="291"/>
      <c r="DOQ75" s="291"/>
      <c r="DOR75" s="291"/>
      <c r="DOS75" s="291"/>
      <c r="DOT75" s="291"/>
      <c r="DOU75" s="291"/>
      <c r="DOV75" s="291"/>
      <c r="DOW75" s="291"/>
      <c r="DOX75" s="291"/>
      <c r="DOY75" s="291"/>
      <c r="DOZ75" s="291"/>
      <c r="DPA75" s="291"/>
      <c r="DPB75" s="291"/>
      <c r="DPC75" s="291"/>
      <c r="DPD75" s="291"/>
      <c r="DPE75" s="291"/>
      <c r="DPF75" s="291"/>
      <c r="DPG75" s="291"/>
      <c r="DPH75" s="291"/>
      <c r="DPI75" s="291"/>
      <c r="DPJ75" s="291"/>
      <c r="DPK75" s="291"/>
      <c r="DPL75" s="291"/>
      <c r="DPM75" s="291"/>
      <c r="DPN75" s="291"/>
      <c r="DPO75" s="291"/>
      <c r="DPP75" s="291"/>
      <c r="DPQ75" s="291"/>
      <c r="DPR75" s="291"/>
      <c r="DPS75" s="291"/>
      <c r="DPT75" s="291"/>
      <c r="DPU75" s="291"/>
      <c r="DPV75" s="291"/>
      <c r="DPW75" s="291"/>
      <c r="DPX75" s="291"/>
      <c r="DPY75" s="291"/>
      <c r="DPZ75" s="291"/>
      <c r="DQA75" s="291"/>
      <c r="DQB75" s="291"/>
      <c r="DQC75" s="291"/>
      <c r="DQD75" s="291"/>
      <c r="DQE75" s="291"/>
      <c r="DQF75" s="291"/>
      <c r="DQG75" s="291"/>
      <c r="DQH75" s="291"/>
      <c r="DQI75" s="291"/>
      <c r="DQJ75" s="291"/>
      <c r="DQK75" s="291"/>
      <c r="DQL75" s="291"/>
      <c r="DQM75" s="291"/>
      <c r="DQN75" s="291"/>
      <c r="DQO75" s="291"/>
      <c r="DQP75" s="291"/>
      <c r="DQQ75" s="291"/>
      <c r="DQR75" s="291"/>
      <c r="DQS75" s="291"/>
      <c r="DQT75" s="291"/>
      <c r="DQU75" s="291"/>
      <c r="DQV75" s="291"/>
      <c r="DQW75" s="291"/>
      <c r="DQX75" s="291"/>
      <c r="DQY75" s="291"/>
      <c r="DQZ75" s="291"/>
      <c r="DRA75" s="291"/>
      <c r="DRB75" s="291"/>
      <c r="DRC75" s="291"/>
      <c r="DRD75" s="291"/>
      <c r="DRE75" s="291"/>
      <c r="DRF75" s="291"/>
      <c r="DRG75" s="291"/>
      <c r="DRH75" s="291"/>
      <c r="DRI75" s="291"/>
      <c r="DRJ75" s="291"/>
      <c r="DRK75" s="291"/>
      <c r="DRL75" s="291"/>
      <c r="DRM75" s="291"/>
      <c r="DRN75" s="291"/>
      <c r="DRO75" s="291"/>
      <c r="DRP75" s="291"/>
      <c r="DRQ75" s="291"/>
      <c r="DRR75" s="291"/>
      <c r="DRS75" s="291"/>
      <c r="DRT75" s="291"/>
      <c r="DRU75" s="291"/>
      <c r="DRV75" s="291"/>
      <c r="DRW75" s="291"/>
      <c r="DRX75" s="291"/>
      <c r="DRY75" s="291"/>
      <c r="DRZ75" s="291"/>
      <c r="DSA75" s="291"/>
      <c r="DSB75" s="291"/>
      <c r="DSC75" s="291"/>
      <c r="DSD75" s="291"/>
      <c r="DSE75" s="291"/>
      <c r="DSF75" s="291"/>
      <c r="DSG75" s="291"/>
      <c r="DSH75" s="291"/>
      <c r="DSI75" s="291"/>
      <c r="DSJ75" s="291"/>
      <c r="DSK75" s="291"/>
      <c r="DSL75" s="291"/>
      <c r="DSM75" s="291"/>
      <c r="DSN75" s="291"/>
      <c r="DSO75" s="291"/>
      <c r="DSP75" s="291"/>
      <c r="DSQ75" s="291"/>
      <c r="DSR75" s="291"/>
      <c r="DSS75" s="291"/>
      <c r="DST75" s="291"/>
      <c r="DSU75" s="291"/>
      <c r="DSV75" s="291"/>
      <c r="DSW75" s="291"/>
      <c r="DSX75" s="291"/>
      <c r="DSY75" s="291"/>
      <c r="DSZ75" s="291"/>
      <c r="DTA75" s="291"/>
      <c r="DTB75" s="291"/>
      <c r="DTC75" s="291"/>
      <c r="DTD75" s="291"/>
      <c r="DTE75" s="291"/>
      <c r="DTF75" s="291"/>
      <c r="DTG75" s="291"/>
      <c r="DTH75" s="291"/>
      <c r="DTI75" s="291"/>
      <c r="DTJ75" s="291"/>
      <c r="DTK75" s="291"/>
      <c r="DTL75" s="291"/>
      <c r="DTM75" s="291"/>
      <c r="DTN75" s="291"/>
      <c r="DTO75" s="291"/>
      <c r="DTP75" s="291"/>
      <c r="DTQ75" s="291"/>
      <c r="DTR75" s="291"/>
      <c r="DTS75" s="291"/>
      <c r="DTT75" s="291"/>
      <c r="DTU75" s="291"/>
      <c r="DTV75" s="291"/>
      <c r="DTW75" s="291"/>
      <c r="DTX75" s="291"/>
      <c r="DTY75" s="291"/>
      <c r="DTZ75" s="291"/>
      <c r="DUA75" s="291"/>
      <c r="DUB75" s="291"/>
      <c r="DUC75" s="291"/>
      <c r="DUD75" s="291"/>
      <c r="DUE75" s="291"/>
      <c r="DUF75" s="291"/>
      <c r="DUG75" s="291"/>
      <c r="DUH75" s="291"/>
      <c r="DUI75" s="291"/>
      <c r="DUJ75" s="291"/>
      <c r="DUK75" s="291"/>
      <c r="DUL75" s="291"/>
      <c r="DUM75" s="291"/>
      <c r="DUN75" s="291"/>
      <c r="DUO75" s="291"/>
      <c r="DUP75" s="291"/>
      <c r="DUQ75" s="291"/>
      <c r="DUR75" s="291"/>
      <c r="DUS75" s="291"/>
      <c r="DUT75" s="291"/>
      <c r="DUU75" s="291"/>
      <c r="DUV75" s="291"/>
      <c r="DUW75" s="291"/>
      <c r="DUX75" s="291"/>
      <c r="DUY75" s="291"/>
      <c r="DUZ75" s="291"/>
      <c r="DVA75" s="291"/>
      <c r="DVB75" s="291"/>
      <c r="DVC75" s="291"/>
      <c r="DVD75" s="291"/>
      <c r="DVE75" s="291"/>
      <c r="DVF75" s="291"/>
      <c r="DVG75" s="291"/>
      <c r="DVH75" s="291"/>
      <c r="DVI75" s="291"/>
      <c r="DVJ75" s="291"/>
      <c r="DVK75" s="291"/>
      <c r="DVL75" s="291"/>
      <c r="DVM75" s="291"/>
      <c r="DVN75" s="291"/>
      <c r="DVO75" s="291"/>
      <c r="DVP75" s="291"/>
      <c r="DVQ75" s="291"/>
      <c r="DVR75" s="291"/>
      <c r="DVS75" s="291"/>
      <c r="DVT75" s="291"/>
      <c r="DVU75" s="291"/>
      <c r="DVV75" s="291"/>
      <c r="DVW75" s="291"/>
      <c r="DVX75" s="291"/>
      <c r="DVY75" s="291"/>
      <c r="DVZ75" s="291"/>
      <c r="DWA75" s="291"/>
      <c r="DWB75" s="291"/>
      <c r="DWC75" s="291"/>
      <c r="DWD75" s="291"/>
      <c r="DWE75" s="291"/>
      <c r="DWF75" s="291"/>
      <c r="DWG75" s="291"/>
      <c r="DWH75" s="291"/>
      <c r="DWI75" s="291"/>
      <c r="DWJ75" s="291"/>
      <c r="DWK75" s="291"/>
      <c r="DWL75" s="291"/>
      <c r="DWM75" s="291"/>
      <c r="DWN75" s="291"/>
      <c r="DWO75" s="291"/>
      <c r="DWP75" s="291"/>
      <c r="DWQ75" s="291"/>
      <c r="DWR75" s="291"/>
      <c r="DWS75" s="291"/>
      <c r="DWT75" s="291"/>
      <c r="DWU75" s="291"/>
      <c r="DWV75" s="291"/>
      <c r="DWW75" s="291"/>
      <c r="DWX75" s="291"/>
      <c r="DWY75" s="291"/>
      <c r="DWZ75" s="291"/>
      <c r="DXA75" s="291"/>
      <c r="DXB75" s="291"/>
      <c r="DXC75" s="291"/>
      <c r="DXD75" s="291"/>
      <c r="DXE75" s="291"/>
      <c r="DXF75" s="291"/>
      <c r="DXG75" s="291"/>
      <c r="DXH75" s="291"/>
      <c r="DXI75" s="291"/>
      <c r="DXJ75" s="291"/>
      <c r="DXK75" s="291"/>
      <c r="DXL75" s="291"/>
      <c r="DXM75" s="291"/>
      <c r="DXN75" s="291"/>
      <c r="DXO75" s="291"/>
      <c r="DXP75" s="291"/>
      <c r="DXQ75" s="291"/>
      <c r="DXR75" s="291"/>
      <c r="DXS75" s="291"/>
      <c r="DXT75" s="291"/>
      <c r="DXU75" s="291"/>
      <c r="DXV75" s="291"/>
      <c r="DXW75" s="291"/>
      <c r="DXX75" s="291"/>
      <c r="DXY75" s="291"/>
      <c r="DXZ75" s="291"/>
      <c r="DYA75" s="291"/>
      <c r="DYB75" s="291"/>
      <c r="DYC75" s="291"/>
      <c r="DYD75" s="291"/>
      <c r="DYE75" s="291"/>
      <c r="DYF75" s="291"/>
      <c r="DYG75" s="291"/>
      <c r="DYH75" s="291"/>
      <c r="DYI75" s="291"/>
      <c r="DYJ75" s="291"/>
      <c r="DYK75" s="291"/>
      <c r="DYL75" s="291"/>
      <c r="DYM75" s="291"/>
      <c r="DYN75" s="291"/>
      <c r="DYO75" s="291"/>
      <c r="DYP75" s="291"/>
      <c r="DYQ75" s="291"/>
      <c r="DYR75" s="291"/>
      <c r="DYS75" s="291"/>
      <c r="DYT75" s="291"/>
      <c r="DYU75" s="291"/>
      <c r="DYV75" s="291"/>
      <c r="DYW75" s="291"/>
      <c r="DYX75" s="291"/>
      <c r="DYY75" s="291"/>
      <c r="DYZ75" s="291"/>
      <c r="DZA75" s="291"/>
      <c r="DZB75" s="291"/>
      <c r="DZC75" s="291"/>
      <c r="DZD75" s="291"/>
      <c r="DZE75" s="291"/>
      <c r="DZF75" s="291"/>
      <c r="DZG75" s="291"/>
      <c r="DZH75" s="291"/>
      <c r="DZI75" s="291"/>
      <c r="DZJ75" s="291"/>
      <c r="DZK75" s="291"/>
      <c r="DZL75" s="291"/>
      <c r="DZM75" s="291"/>
      <c r="DZN75" s="291"/>
      <c r="DZO75" s="291"/>
      <c r="DZP75" s="291"/>
      <c r="DZQ75" s="291"/>
      <c r="DZR75" s="291"/>
      <c r="DZS75" s="291"/>
      <c r="DZT75" s="291"/>
      <c r="DZU75" s="291"/>
      <c r="DZV75" s="291"/>
      <c r="DZW75" s="291"/>
      <c r="DZX75" s="291"/>
      <c r="DZY75" s="291"/>
      <c r="DZZ75" s="291"/>
      <c r="EAA75" s="291"/>
      <c r="EAB75" s="291"/>
      <c r="EAC75" s="291"/>
      <c r="EAD75" s="291"/>
      <c r="EAE75" s="291"/>
      <c r="EAF75" s="291"/>
      <c r="EAG75" s="291"/>
      <c r="EAH75" s="291"/>
      <c r="EAI75" s="291"/>
      <c r="EAJ75" s="291"/>
      <c r="EAK75" s="291"/>
      <c r="EAL75" s="291"/>
      <c r="EAM75" s="291"/>
      <c r="EAN75" s="291"/>
      <c r="EAO75" s="291"/>
      <c r="EAP75" s="291"/>
      <c r="EAQ75" s="291"/>
      <c r="EAR75" s="291"/>
      <c r="EAS75" s="291"/>
      <c r="EAT75" s="291"/>
      <c r="EAU75" s="291"/>
      <c r="EAV75" s="291"/>
      <c r="EAW75" s="291"/>
      <c r="EAX75" s="291"/>
      <c r="EAY75" s="291"/>
      <c r="EAZ75" s="291"/>
      <c r="EBA75" s="291"/>
      <c r="EBB75" s="291"/>
      <c r="EBC75" s="291"/>
      <c r="EBD75" s="291"/>
      <c r="EBE75" s="291"/>
      <c r="EBF75" s="291"/>
      <c r="EBG75" s="291"/>
      <c r="EBH75" s="291"/>
      <c r="EBI75" s="291"/>
      <c r="EBJ75" s="291"/>
      <c r="EBK75" s="291"/>
      <c r="EBL75" s="291"/>
      <c r="EBM75" s="291"/>
      <c r="EBN75" s="291"/>
      <c r="EBO75" s="291"/>
      <c r="EBP75" s="291"/>
      <c r="EBQ75" s="291"/>
      <c r="EBR75" s="291"/>
      <c r="EBS75" s="291"/>
      <c r="EBT75" s="291"/>
      <c r="EBU75" s="291"/>
      <c r="EBV75" s="291"/>
      <c r="EBW75" s="291"/>
      <c r="EBX75" s="291"/>
      <c r="EBY75" s="291"/>
      <c r="EBZ75" s="291"/>
      <c r="ECA75" s="291"/>
      <c r="ECB75" s="291"/>
      <c r="ECC75" s="291"/>
      <c r="ECD75" s="291"/>
      <c r="ECE75" s="291"/>
      <c r="ECF75" s="291"/>
      <c r="ECG75" s="291"/>
      <c r="ECH75" s="291"/>
      <c r="ECI75" s="291"/>
      <c r="ECJ75" s="291"/>
      <c r="ECK75" s="291"/>
      <c r="ECL75" s="291"/>
      <c r="ECM75" s="291"/>
      <c r="ECN75" s="291"/>
      <c r="ECO75" s="291"/>
      <c r="ECP75" s="291"/>
      <c r="ECQ75" s="291"/>
      <c r="ECR75" s="291"/>
      <c r="ECS75" s="291"/>
      <c r="ECT75" s="291"/>
      <c r="ECU75" s="291"/>
      <c r="ECV75" s="291"/>
      <c r="ECW75" s="291"/>
      <c r="ECX75" s="291"/>
      <c r="ECY75" s="291"/>
      <c r="ECZ75" s="291"/>
      <c r="EDA75" s="291"/>
      <c r="EDB75" s="291"/>
      <c r="EDC75" s="291"/>
      <c r="EDD75" s="291"/>
      <c r="EDE75" s="291"/>
      <c r="EDF75" s="291"/>
      <c r="EDG75" s="291"/>
      <c r="EDH75" s="291"/>
      <c r="EDI75" s="291"/>
      <c r="EDJ75" s="291"/>
      <c r="EDK75" s="291"/>
      <c r="EDL75" s="291"/>
      <c r="EDM75" s="291"/>
      <c r="EDN75" s="291"/>
      <c r="EDO75" s="291"/>
      <c r="EDP75" s="291"/>
      <c r="EDQ75" s="291"/>
      <c r="EDR75" s="291"/>
      <c r="EDS75" s="291"/>
      <c r="EDT75" s="291"/>
      <c r="EDU75" s="291"/>
      <c r="EDV75" s="291"/>
      <c r="EDW75" s="291"/>
      <c r="EDX75" s="291"/>
      <c r="EDY75" s="291"/>
      <c r="EDZ75" s="291"/>
      <c r="EEA75" s="291"/>
      <c r="EEB75" s="291"/>
      <c r="EEC75" s="291"/>
      <c r="EED75" s="291"/>
      <c r="EEE75" s="291"/>
      <c r="EEF75" s="291"/>
      <c r="EEG75" s="291"/>
      <c r="EEH75" s="291"/>
      <c r="EEI75" s="291"/>
      <c r="EEJ75" s="291"/>
      <c r="EEK75" s="291"/>
      <c r="EEL75" s="291"/>
      <c r="EEM75" s="291"/>
      <c r="EEN75" s="291"/>
      <c r="EEO75" s="291"/>
      <c r="EEP75" s="291"/>
      <c r="EEQ75" s="291"/>
      <c r="EER75" s="291"/>
      <c r="EES75" s="291"/>
      <c r="EET75" s="291"/>
      <c r="EEU75" s="291"/>
      <c r="EEV75" s="291"/>
      <c r="EEW75" s="291"/>
      <c r="EEX75" s="291"/>
      <c r="EEY75" s="291"/>
      <c r="EEZ75" s="291"/>
      <c r="EFA75" s="291"/>
      <c r="EFB75" s="291"/>
      <c r="EFC75" s="291"/>
      <c r="EFD75" s="291"/>
      <c r="EFE75" s="291"/>
      <c r="EFF75" s="291"/>
      <c r="EFG75" s="291"/>
      <c r="EFH75" s="291"/>
      <c r="EFI75" s="291"/>
      <c r="EFJ75" s="291"/>
      <c r="EFK75" s="291"/>
      <c r="EFL75" s="291"/>
      <c r="EFM75" s="291"/>
      <c r="EFN75" s="291"/>
      <c r="EFO75" s="291"/>
      <c r="EFP75" s="291"/>
      <c r="EFQ75" s="291"/>
      <c r="EFR75" s="291"/>
      <c r="EFS75" s="291"/>
      <c r="EFT75" s="291"/>
      <c r="EFU75" s="291"/>
      <c r="EFV75" s="291"/>
      <c r="EFW75" s="291"/>
      <c r="EFX75" s="291"/>
      <c r="EFY75" s="291"/>
      <c r="EFZ75" s="291"/>
      <c r="EGA75" s="291"/>
      <c r="EGB75" s="291"/>
      <c r="EGC75" s="291"/>
      <c r="EGD75" s="291"/>
      <c r="EGE75" s="291"/>
      <c r="EGF75" s="291"/>
      <c r="EGG75" s="291"/>
      <c r="EGH75" s="291"/>
      <c r="EGI75" s="291"/>
      <c r="EGJ75" s="291"/>
      <c r="EGK75" s="291"/>
      <c r="EGL75" s="291"/>
      <c r="EGM75" s="291"/>
      <c r="EGN75" s="291"/>
      <c r="EGO75" s="291"/>
      <c r="EGP75" s="291"/>
      <c r="EGQ75" s="291"/>
      <c r="EGR75" s="291"/>
      <c r="EGS75" s="291"/>
      <c r="EGT75" s="291"/>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D31" sqref="D31"/>
    </sheetView>
  </sheetViews>
  <sheetFormatPr defaultColWidth="8.5703125" defaultRowHeight="12.6"/>
  <cols>
    <col min="1" max="1" width="18.140625" style="220" customWidth="1"/>
    <col min="2" max="2" width="11.5703125" style="5" customWidth="1"/>
    <col min="3" max="3" width="41.5703125" style="5" customWidth="1"/>
    <col min="4" max="4" width="10.5703125" style="5" customWidth="1"/>
    <col min="5" max="5" width="9.5703125" style="5" customWidth="1"/>
    <col min="6" max="6" width="11.5703125" style="5" customWidth="1"/>
    <col min="7" max="7" width="24.5703125" style="5" customWidth="1"/>
    <col min="8" max="16384" width="8.5703125" style="4"/>
  </cols>
  <sheetData>
    <row r="1" spans="1:13" ht="15.6">
      <c r="A1" s="1329" t="s">
        <v>684</v>
      </c>
      <c r="B1" s="1330"/>
      <c r="C1" s="1330"/>
      <c r="D1" s="1330"/>
      <c r="E1" s="1330"/>
      <c r="F1" s="1330"/>
      <c r="G1" s="1331"/>
      <c r="H1" s="291"/>
      <c r="I1" s="291"/>
      <c r="J1" s="291"/>
      <c r="K1" s="291"/>
      <c r="L1" s="291"/>
      <c r="M1" s="291"/>
    </row>
    <row r="2" spans="1:13" ht="15.6">
      <c r="A2" s="1329" t="s">
        <v>1</v>
      </c>
      <c r="B2" s="1330"/>
      <c r="C2" s="1330"/>
      <c r="D2" s="1330"/>
      <c r="E2" s="1330"/>
      <c r="F2" s="1330"/>
      <c r="G2" s="1331"/>
      <c r="H2" s="291"/>
      <c r="I2" s="291"/>
      <c r="J2" s="291"/>
      <c r="K2" s="291"/>
      <c r="L2" s="291"/>
      <c r="M2" s="291"/>
    </row>
    <row r="3" spans="1:13" ht="15.6">
      <c r="A3" s="1329"/>
      <c r="B3" s="1330"/>
      <c r="C3" s="1330"/>
      <c r="D3" s="1330"/>
      <c r="E3" s="1330"/>
      <c r="F3" s="1330"/>
      <c r="G3" s="1331"/>
      <c r="H3" s="162"/>
      <c r="I3" s="162"/>
      <c r="J3" s="162"/>
      <c r="K3" s="162"/>
      <c r="L3" s="162"/>
      <c r="M3" s="162"/>
    </row>
    <row r="4" spans="1:13" s="283" customFormat="1" ht="14.1">
      <c r="A4" s="1332" t="s">
        <v>685</v>
      </c>
      <c r="B4" s="1332" t="s">
        <v>686</v>
      </c>
      <c r="C4" s="1332" t="s">
        <v>687</v>
      </c>
      <c r="D4" s="1335" t="s">
        <v>688</v>
      </c>
      <c r="E4" s="1336"/>
      <c r="F4" s="1336"/>
      <c r="G4" s="1337"/>
    </row>
    <row r="5" spans="1:13" s="285" customFormat="1" ht="46.5" customHeight="1">
      <c r="A5" s="1333"/>
      <c r="B5" s="1334"/>
      <c r="C5" s="1334"/>
      <c r="D5" s="284" t="s">
        <v>689</v>
      </c>
      <c r="E5" s="1035" t="s">
        <v>690</v>
      </c>
      <c r="F5" s="1035" t="s">
        <v>691</v>
      </c>
      <c r="G5" s="1035" t="s">
        <v>692</v>
      </c>
    </row>
    <row r="6" spans="1:13" s="142" customFormat="1" ht="12.75" customHeight="1">
      <c r="A6" s="286" t="s">
        <v>497</v>
      </c>
      <c r="B6" s="287" t="s">
        <v>693</v>
      </c>
      <c r="C6" s="287" t="s">
        <v>694</v>
      </c>
      <c r="D6" s="287">
        <v>6</v>
      </c>
      <c r="E6" s="287">
        <v>0.5</v>
      </c>
      <c r="F6" s="287">
        <v>42</v>
      </c>
      <c r="G6" s="287" t="s">
        <v>497</v>
      </c>
    </row>
    <row r="7" spans="1:13" s="142" customFormat="1" ht="12.75" customHeight="1">
      <c r="A7" s="286" t="s">
        <v>497</v>
      </c>
      <c r="B7" s="287" t="s">
        <v>695</v>
      </c>
      <c r="C7" s="287" t="s">
        <v>694</v>
      </c>
      <c r="D7" s="287">
        <v>1</v>
      </c>
      <c r="E7" s="287">
        <v>0.5</v>
      </c>
      <c r="F7" s="287">
        <v>17</v>
      </c>
      <c r="G7" s="287" t="s">
        <v>497</v>
      </c>
    </row>
    <row r="8" spans="1:13" s="142" customFormat="1" ht="12.75" customHeight="1">
      <c r="A8" s="286" t="s">
        <v>497</v>
      </c>
      <c r="B8" s="287" t="s">
        <v>668</v>
      </c>
      <c r="C8" s="287" t="s">
        <v>694</v>
      </c>
      <c r="D8" s="287">
        <v>2</v>
      </c>
      <c r="E8" s="287">
        <v>0.5</v>
      </c>
      <c r="F8" s="685">
        <v>8</v>
      </c>
      <c r="G8" s="685" t="s">
        <v>497</v>
      </c>
      <c r="H8" s="686"/>
      <c r="I8" s="686"/>
    </row>
    <row r="9" spans="1:13" s="142" customFormat="1" ht="12.75" customHeight="1">
      <c r="A9" s="286" t="s">
        <v>497</v>
      </c>
      <c r="B9" s="287" t="s">
        <v>696</v>
      </c>
      <c r="C9" s="287" t="s">
        <v>694</v>
      </c>
      <c r="D9" s="287">
        <v>1</v>
      </c>
      <c r="E9" s="287">
        <v>0.5</v>
      </c>
      <c r="F9" s="685">
        <v>1</v>
      </c>
      <c r="G9" s="685" t="s">
        <v>497</v>
      </c>
      <c r="H9" s="686"/>
      <c r="I9" s="686"/>
    </row>
    <row r="10" spans="1:13" s="142" customFormat="1" ht="12.75" customHeight="1">
      <c r="A10" s="286" t="s">
        <v>497</v>
      </c>
      <c r="B10" s="287" t="s">
        <v>697</v>
      </c>
      <c r="C10" s="287" t="s">
        <v>694</v>
      </c>
      <c r="D10" s="287">
        <v>1</v>
      </c>
      <c r="E10" s="287">
        <v>0.5</v>
      </c>
      <c r="F10" s="685">
        <v>16</v>
      </c>
      <c r="G10" s="685" t="s">
        <v>497</v>
      </c>
      <c r="H10" s="686"/>
      <c r="I10" s="686"/>
    </row>
    <row r="11" spans="1:13" s="142" customFormat="1" ht="12.75" customHeight="1">
      <c r="A11" s="286" t="s">
        <v>497</v>
      </c>
      <c r="B11" s="287" t="s">
        <v>672</v>
      </c>
      <c r="C11" s="287" t="s">
        <v>694</v>
      </c>
      <c r="D11" s="287">
        <v>1</v>
      </c>
      <c r="E11" s="287">
        <v>0.5</v>
      </c>
      <c r="F11" s="685">
        <v>4</v>
      </c>
      <c r="G11" s="685" t="s">
        <v>497</v>
      </c>
      <c r="H11" s="686"/>
      <c r="I11" s="686"/>
    </row>
    <row r="12" spans="1:13" s="142" customFormat="1" ht="12.75" customHeight="1">
      <c r="A12" s="286" t="s">
        <v>497</v>
      </c>
      <c r="B12" s="287" t="s">
        <v>675</v>
      </c>
      <c r="C12" s="287" t="s">
        <v>694</v>
      </c>
      <c r="D12" s="287">
        <v>1</v>
      </c>
      <c r="E12" s="287">
        <v>0.5</v>
      </c>
      <c r="F12" s="685">
        <v>2</v>
      </c>
      <c r="G12" s="685" t="s">
        <v>497</v>
      </c>
      <c r="H12" s="686"/>
      <c r="I12" s="686"/>
    </row>
    <row r="13" spans="1:13" s="142" customFormat="1" ht="12.75" customHeight="1">
      <c r="A13" s="286" t="s">
        <v>497</v>
      </c>
      <c r="B13" s="287" t="s">
        <v>698</v>
      </c>
      <c r="C13" s="287" t="s">
        <v>694</v>
      </c>
      <c r="D13" s="287">
        <v>2</v>
      </c>
      <c r="E13" s="287">
        <v>0.5</v>
      </c>
      <c r="F13" s="685">
        <v>31</v>
      </c>
      <c r="G13" s="685" t="s">
        <v>497</v>
      </c>
      <c r="H13" s="686"/>
      <c r="I13" s="686"/>
    </row>
    <row r="14" spans="1:13" s="142" customFormat="1" ht="12.75" customHeight="1">
      <c r="A14" s="286" t="s">
        <v>497</v>
      </c>
      <c r="B14" s="287" t="s">
        <v>695</v>
      </c>
      <c r="C14" s="287" t="s">
        <v>699</v>
      </c>
      <c r="D14" s="287">
        <v>1</v>
      </c>
      <c r="E14" s="287">
        <v>0.5</v>
      </c>
      <c r="F14" s="685">
        <v>1</v>
      </c>
      <c r="G14" s="685" t="s">
        <v>497</v>
      </c>
      <c r="H14" s="686"/>
      <c r="I14" s="686"/>
    </row>
    <row r="15" spans="1:13" s="142" customFormat="1" ht="12.75" customHeight="1">
      <c r="A15" s="286" t="s">
        <v>497</v>
      </c>
      <c r="B15" s="287" t="s">
        <v>668</v>
      </c>
      <c r="C15" s="287" t="s">
        <v>699</v>
      </c>
      <c r="D15" s="287">
        <v>8</v>
      </c>
      <c r="E15" s="287">
        <v>0.5</v>
      </c>
      <c r="F15" s="685">
        <v>29</v>
      </c>
      <c r="G15" s="685" t="s">
        <v>497</v>
      </c>
      <c r="H15" s="686"/>
      <c r="I15" s="686"/>
    </row>
    <row r="16" spans="1:13" s="142" customFormat="1" ht="12.75" customHeight="1">
      <c r="A16" s="286" t="s">
        <v>497</v>
      </c>
      <c r="B16" s="287" t="s">
        <v>696</v>
      </c>
      <c r="C16" s="287" t="s">
        <v>700</v>
      </c>
      <c r="D16" s="287">
        <v>1</v>
      </c>
      <c r="E16" s="287">
        <v>0.5</v>
      </c>
      <c r="F16" s="685">
        <v>1</v>
      </c>
      <c r="G16" s="685" t="s">
        <v>497</v>
      </c>
      <c r="H16" s="686"/>
      <c r="I16" s="686"/>
    </row>
    <row r="17" spans="1:9" s="142" customFormat="1" ht="12.75" customHeight="1">
      <c r="A17" s="286" t="s">
        <v>497</v>
      </c>
      <c r="B17" s="287" t="s">
        <v>697</v>
      </c>
      <c r="C17" s="287" t="s">
        <v>699</v>
      </c>
      <c r="D17" s="287">
        <v>4</v>
      </c>
      <c r="E17" s="287">
        <v>0.5</v>
      </c>
      <c r="F17" s="685">
        <v>157</v>
      </c>
      <c r="G17" s="685" t="s">
        <v>497</v>
      </c>
      <c r="H17" s="686"/>
      <c r="I17" s="686"/>
    </row>
    <row r="18" spans="1:9" s="142" customFormat="1" ht="12.75" customHeight="1">
      <c r="A18" s="286" t="s">
        <v>497</v>
      </c>
      <c r="B18" s="287" t="s">
        <v>672</v>
      </c>
      <c r="C18" s="287" t="s">
        <v>699</v>
      </c>
      <c r="D18" s="287">
        <v>3</v>
      </c>
      <c r="E18" s="287">
        <v>0.5</v>
      </c>
      <c r="F18" s="685">
        <v>6</v>
      </c>
      <c r="G18" s="685" t="s">
        <v>497</v>
      </c>
      <c r="H18" s="686"/>
      <c r="I18" s="686"/>
    </row>
    <row r="19" spans="1:9" s="142" customFormat="1" ht="12.75" customHeight="1">
      <c r="A19" s="286" t="s">
        <v>497</v>
      </c>
      <c r="B19" s="287" t="s">
        <v>675</v>
      </c>
      <c r="C19" s="287" t="s">
        <v>699</v>
      </c>
      <c r="D19" s="287">
        <v>8</v>
      </c>
      <c r="E19" s="287">
        <v>0.5</v>
      </c>
      <c r="F19" s="685">
        <v>64</v>
      </c>
      <c r="G19" s="685" t="s">
        <v>497</v>
      </c>
      <c r="H19" s="686"/>
      <c r="I19" s="686"/>
    </row>
    <row r="20" spans="1:9" s="142" customFormat="1" ht="12.75" customHeight="1">
      <c r="A20" s="286" t="s">
        <v>497</v>
      </c>
      <c r="B20" s="287" t="s">
        <v>698</v>
      </c>
      <c r="C20" s="287" t="s">
        <v>700</v>
      </c>
      <c r="D20" s="287">
        <v>2</v>
      </c>
      <c r="E20" s="287">
        <v>0.5</v>
      </c>
      <c r="F20" s="685">
        <v>31</v>
      </c>
      <c r="G20" s="685" t="s">
        <v>497</v>
      </c>
      <c r="H20" s="686"/>
      <c r="I20" s="686"/>
    </row>
    <row r="21" spans="1:9" s="142" customFormat="1" ht="12.75" customHeight="1">
      <c r="A21" s="286" t="s">
        <v>497</v>
      </c>
      <c r="B21" s="287" t="s">
        <v>693</v>
      </c>
      <c r="C21" s="287" t="s">
        <v>701</v>
      </c>
      <c r="D21" s="287">
        <v>6</v>
      </c>
      <c r="E21" s="287">
        <v>0.5</v>
      </c>
      <c r="F21" s="685">
        <v>46</v>
      </c>
      <c r="G21" s="685" t="s">
        <v>497</v>
      </c>
      <c r="H21" s="686"/>
      <c r="I21" s="686"/>
    </row>
    <row r="22" spans="1:9" s="142" customFormat="1" ht="12.75" customHeight="1">
      <c r="A22" s="286" t="s">
        <v>497</v>
      </c>
      <c r="B22" s="287" t="s">
        <v>695</v>
      </c>
      <c r="C22" s="287" t="s">
        <v>701</v>
      </c>
      <c r="D22" s="287">
        <v>2</v>
      </c>
      <c r="E22" s="287">
        <v>0.5</v>
      </c>
      <c r="F22" s="685">
        <v>24</v>
      </c>
      <c r="G22" s="685" t="s">
        <v>497</v>
      </c>
      <c r="H22" s="686"/>
      <c r="I22" s="686"/>
    </row>
    <row r="23" spans="1:9" s="142" customFormat="1" ht="12.75" customHeight="1">
      <c r="A23" s="286" t="s">
        <v>497</v>
      </c>
      <c r="B23" s="287" t="s">
        <v>668</v>
      </c>
      <c r="C23" s="287" t="s">
        <v>701</v>
      </c>
      <c r="D23" s="287">
        <v>5</v>
      </c>
      <c r="E23" s="287">
        <v>0.5</v>
      </c>
      <c r="F23" s="685">
        <v>18</v>
      </c>
      <c r="G23" s="685" t="s">
        <v>497</v>
      </c>
      <c r="H23" s="686"/>
      <c r="I23" s="686"/>
    </row>
    <row r="24" spans="1:9" s="142" customFormat="1" ht="12.75" customHeight="1">
      <c r="A24" s="286" t="s">
        <v>497</v>
      </c>
      <c r="B24" s="287" t="s">
        <v>697</v>
      </c>
      <c r="C24" s="287" t="s">
        <v>701</v>
      </c>
      <c r="D24" s="287">
        <v>1</v>
      </c>
      <c r="E24" s="287">
        <v>0.5</v>
      </c>
      <c r="F24" s="685">
        <v>8</v>
      </c>
      <c r="G24" s="685" t="s">
        <v>497</v>
      </c>
      <c r="H24" s="686"/>
      <c r="I24" s="686"/>
    </row>
    <row r="25" spans="1:9" s="142" customFormat="1" ht="12.75" customHeight="1">
      <c r="A25" s="286" t="s">
        <v>497</v>
      </c>
      <c r="B25" s="287" t="s">
        <v>672</v>
      </c>
      <c r="C25" s="287" t="s">
        <v>701</v>
      </c>
      <c r="D25" s="287">
        <v>3</v>
      </c>
      <c r="E25" s="287">
        <v>0.5</v>
      </c>
      <c r="F25" s="685">
        <v>7</v>
      </c>
      <c r="G25" s="685" t="s">
        <v>497</v>
      </c>
      <c r="H25" s="686"/>
      <c r="I25" s="686"/>
    </row>
    <row r="26" spans="1:9" s="142" customFormat="1" ht="12.75" customHeight="1">
      <c r="A26" s="286" t="str">
        <f>A2</f>
        <v>Southern California Edison</v>
      </c>
      <c r="B26" s="287" t="s">
        <v>675</v>
      </c>
      <c r="C26" s="287" t="s">
        <v>701</v>
      </c>
      <c r="D26" s="287">
        <v>6</v>
      </c>
      <c r="E26" s="287">
        <v>0.5</v>
      </c>
      <c r="F26" s="685">
        <v>46</v>
      </c>
      <c r="G26" s="685" t="s">
        <v>497</v>
      </c>
      <c r="H26" s="686"/>
      <c r="I26" s="686"/>
    </row>
    <row r="27" spans="1:9" s="142" customFormat="1" ht="12.75" customHeight="1">
      <c r="A27" s="286">
        <f>A3</f>
        <v>0</v>
      </c>
      <c r="B27" s="287" t="s">
        <v>702</v>
      </c>
      <c r="C27" s="287" t="s">
        <v>701</v>
      </c>
      <c r="D27" s="287">
        <v>3</v>
      </c>
      <c r="E27" s="287">
        <v>0.5</v>
      </c>
      <c r="F27" s="685">
        <v>26</v>
      </c>
      <c r="G27" s="685" t="s">
        <v>497</v>
      </c>
      <c r="H27" s="686"/>
      <c r="I27" s="686"/>
    </row>
    <row r="28" spans="1:9" s="142" customFormat="1" ht="12.75" customHeight="1">
      <c r="A28" s="286" t="s">
        <v>497</v>
      </c>
      <c r="B28" s="287" t="s">
        <v>698</v>
      </c>
      <c r="C28" s="287" t="s">
        <v>701</v>
      </c>
      <c r="D28" s="287">
        <v>1</v>
      </c>
      <c r="E28" s="287">
        <v>0.5</v>
      </c>
      <c r="F28" s="685">
        <v>8</v>
      </c>
      <c r="G28" s="685" t="s">
        <v>497</v>
      </c>
      <c r="H28" s="686"/>
      <c r="I28" s="686"/>
    </row>
    <row r="29" spans="1:9" s="142" customFormat="1" ht="12.75" customHeight="1">
      <c r="A29" s="286" t="s">
        <v>497</v>
      </c>
      <c r="B29" s="287" t="s">
        <v>693</v>
      </c>
      <c r="C29" s="287" t="s">
        <v>703</v>
      </c>
      <c r="D29" s="287">
        <v>6</v>
      </c>
      <c r="E29" s="287">
        <v>0.5</v>
      </c>
      <c r="F29" s="685">
        <v>37</v>
      </c>
      <c r="G29" s="685" t="s">
        <v>497</v>
      </c>
      <c r="H29" s="686"/>
      <c r="I29" s="686"/>
    </row>
    <row r="30" spans="1:9" s="142" customFormat="1" ht="12.75" customHeight="1">
      <c r="A30" s="286" t="s">
        <v>497</v>
      </c>
      <c r="B30" s="287" t="s">
        <v>695</v>
      </c>
      <c r="C30" s="287" t="s">
        <v>703</v>
      </c>
      <c r="D30" s="287">
        <v>2</v>
      </c>
      <c r="E30" s="287">
        <v>0.5</v>
      </c>
      <c r="F30" s="685">
        <v>23</v>
      </c>
      <c r="G30" s="685" t="s">
        <v>497</v>
      </c>
      <c r="H30" s="686"/>
      <c r="I30" s="686"/>
    </row>
    <row r="31" spans="1:9" s="142" customFormat="1" ht="12.75" customHeight="1">
      <c r="A31" s="286" t="s">
        <v>497</v>
      </c>
      <c r="B31" s="287" t="s">
        <v>668</v>
      </c>
      <c r="C31" s="287" t="s">
        <v>703</v>
      </c>
      <c r="D31" s="287">
        <v>2</v>
      </c>
      <c r="E31" s="287">
        <v>0.5</v>
      </c>
      <c r="F31" s="685">
        <v>7</v>
      </c>
      <c r="G31" s="685" t="s">
        <v>497</v>
      </c>
      <c r="H31" s="686"/>
      <c r="I31" s="686"/>
    </row>
    <row r="32" spans="1:9" s="142" customFormat="1" ht="12.75" customHeight="1">
      <c r="A32" s="286" t="s">
        <v>497</v>
      </c>
      <c r="B32" s="287" t="s">
        <v>672</v>
      </c>
      <c r="C32" s="287" t="s">
        <v>703</v>
      </c>
      <c r="D32" s="287">
        <v>3</v>
      </c>
      <c r="E32" s="287">
        <v>0.5</v>
      </c>
      <c r="F32" s="287">
        <v>10</v>
      </c>
      <c r="G32" s="287" t="s">
        <v>497</v>
      </c>
    </row>
    <row r="33" spans="1:7" s="142" customFormat="1" ht="12.75" customHeight="1">
      <c r="A33" s="286" t="s">
        <v>497</v>
      </c>
      <c r="B33" s="287" t="s">
        <v>675</v>
      </c>
      <c r="C33" s="287" t="s">
        <v>703</v>
      </c>
      <c r="D33" s="287">
        <v>3</v>
      </c>
      <c r="E33" s="287">
        <v>0.5</v>
      </c>
      <c r="F33" s="287">
        <v>15</v>
      </c>
      <c r="G33" s="287" t="s">
        <v>497</v>
      </c>
    </row>
    <row r="34" spans="1:7" s="142" customFormat="1" ht="12.75" customHeight="1">
      <c r="A34" s="286" t="s">
        <v>497</v>
      </c>
      <c r="B34" s="287" t="s">
        <v>704</v>
      </c>
      <c r="C34" s="287" t="s">
        <v>705</v>
      </c>
      <c r="D34" s="287">
        <v>1</v>
      </c>
      <c r="E34" s="287">
        <v>0.5</v>
      </c>
      <c r="F34" s="287">
        <v>8</v>
      </c>
      <c r="G34" s="287" t="s">
        <v>706</v>
      </c>
    </row>
    <row r="35" spans="1:7" s="142" customFormat="1" ht="12.75" customHeight="1">
      <c r="A35" s="286" t="s">
        <v>497</v>
      </c>
      <c r="B35" s="287" t="s">
        <v>668</v>
      </c>
      <c r="C35" s="287" t="s">
        <v>705</v>
      </c>
      <c r="D35" s="287">
        <v>1</v>
      </c>
      <c r="E35" s="287">
        <v>0.5</v>
      </c>
      <c r="F35" s="287">
        <v>2</v>
      </c>
      <c r="G35" s="287" t="s">
        <v>706</v>
      </c>
    </row>
    <row r="36" spans="1:7" s="142" customFormat="1" ht="12.75" customHeight="1">
      <c r="A36" s="286" t="s">
        <v>497</v>
      </c>
      <c r="B36" s="287" t="s">
        <v>672</v>
      </c>
      <c r="C36" s="287" t="s">
        <v>705</v>
      </c>
      <c r="D36" s="287">
        <v>1</v>
      </c>
      <c r="E36" s="287">
        <v>0.5</v>
      </c>
      <c r="F36" s="287">
        <v>1</v>
      </c>
      <c r="G36" s="287" t="s">
        <v>706</v>
      </c>
    </row>
    <row r="37" spans="1:7" s="142" customFormat="1" ht="12.75" customHeight="1">
      <c r="A37" s="286" t="s">
        <v>497</v>
      </c>
      <c r="B37" s="287" t="s">
        <v>675</v>
      </c>
      <c r="C37" s="287" t="s">
        <v>705</v>
      </c>
      <c r="D37" s="287">
        <v>3</v>
      </c>
      <c r="E37" s="287">
        <v>0.5</v>
      </c>
      <c r="F37" s="287">
        <v>32</v>
      </c>
      <c r="G37" s="287" t="s">
        <v>706</v>
      </c>
    </row>
    <row r="38" spans="1:7" s="142" customFormat="1" ht="12.75" customHeight="1">
      <c r="A38" s="286" t="s">
        <v>497</v>
      </c>
      <c r="B38" s="287" t="s">
        <v>675</v>
      </c>
      <c r="C38" s="287" t="s">
        <v>707</v>
      </c>
      <c r="D38" s="287">
        <v>1</v>
      </c>
      <c r="E38" s="287">
        <v>0.5</v>
      </c>
      <c r="F38" s="287">
        <v>18</v>
      </c>
      <c r="G38" s="287" t="s">
        <v>708</v>
      </c>
    </row>
    <row r="39" spans="1:7" s="142" customFormat="1" ht="12.75" customHeight="1">
      <c r="A39" s="286" t="s">
        <v>497</v>
      </c>
      <c r="B39" s="287" t="s">
        <v>695</v>
      </c>
      <c r="C39" s="287" t="s">
        <v>709</v>
      </c>
      <c r="D39" s="287">
        <v>1</v>
      </c>
      <c r="E39" s="287">
        <v>0.5</v>
      </c>
      <c r="F39" s="287">
        <v>14</v>
      </c>
      <c r="G39" s="287" t="s">
        <v>497</v>
      </c>
    </row>
    <row r="40" spans="1:7" s="142" customFormat="1" ht="12.75" customHeight="1">
      <c r="A40" s="286" t="s">
        <v>497</v>
      </c>
      <c r="B40" s="287" t="s">
        <v>668</v>
      </c>
      <c r="C40" s="287" t="s">
        <v>709</v>
      </c>
      <c r="D40" s="287">
        <v>1</v>
      </c>
      <c r="E40" s="287">
        <v>0.5</v>
      </c>
      <c r="F40" s="287">
        <v>7</v>
      </c>
      <c r="G40" s="287" t="s">
        <v>497</v>
      </c>
    </row>
    <row r="41" spans="1:7" s="142" customFormat="1" ht="12.75" customHeight="1">
      <c r="A41" s="286" t="s">
        <v>497</v>
      </c>
      <c r="B41" s="287" t="s">
        <v>672</v>
      </c>
      <c r="C41" s="287" t="s">
        <v>709</v>
      </c>
      <c r="D41" s="287">
        <v>1</v>
      </c>
      <c r="E41" s="287">
        <v>0.5</v>
      </c>
      <c r="F41" s="287">
        <v>3</v>
      </c>
      <c r="G41" s="287" t="s">
        <v>497</v>
      </c>
    </row>
    <row r="42" spans="1:7" s="142" customFormat="1" ht="12.75" customHeight="1">
      <c r="A42" s="286" t="s">
        <v>497</v>
      </c>
      <c r="B42" s="287" t="s">
        <v>702</v>
      </c>
      <c r="C42" s="287" t="s">
        <v>709</v>
      </c>
      <c r="D42" s="287">
        <v>1</v>
      </c>
      <c r="E42" s="287">
        <v>0.5</v>
      </c>
      <c r="F42" s="287">
        <v>8</v>
      </c>
      <c r="G42" s="287" t="s">
        <v>497</v>
      </c>
    </row>
    <row r="43" spans="1:7" s="142" customFormat="1" ht="13.5" customHeight="1">
      <c r="A43" s="286" t="s">
        <v>497</v>
      </c>
      <c r="B43" s="287" t="s">
        <v>698</v>
      </c>
      <c r="C43" s="287" t="s">
        <v>709</v>
      </c>
      <c r="D43" s="287">
        <v>1</v>
      </c>
      <c r="E43" s="287">
        <v>0.5</v>
      </c>
      <c r="F43" s="287">
        <v>17</v>
      </c>
      <c r="G43" s="287" t="s">
        <v>497</v>
      </c>
    </row>
    <row r="44" spans="1:7" s="142" customFormat="1" ht="13.5" customHeight="1">
      <c r="A44" s="286" t="s">
        <v>497</v>
      </c>
      <c r="B44" s="287" t="s">
        <v>710</v>
      </c>
      <c r="C44" s="287" t="s">
        <v>711</v>
      </c>
      <c r="D44" s="287">
        <v>1</v>
      </c>
      <c r="E44" s="287">
        <v>0.5</v>
      </c>
      <c r="F44" s="287">
        <v>5</v>
      </c>
      <c r="G44" s="287" t="s">
        <v>497</v>
      </c>
    </row>
    <row r="45" spans="1:7" s="142" customFormat="1" ht="12.75" customHeight="1">
      <c r="A45" s="286" t="s">
        <v>497</v>
      </c>
      <c r="B45" s="287" t="s">
        <v>693</v>
      </c>
      <c r="C45" s="287" t="s">
        <v>711</v>
      </c>
      <c r="D45" s="287">
        <v>2</v>
      </c>
      <c r="E45" s="287">
        <v>0.5</v>
      </c>
      <c r="F45" s="287">
        <v>7</v>
      </c>
      <c r="G45" s="287" t="s">
        <v>497</v>
      </c>
    </row>
    <row r="46" spans="1:7" s="142" customFormat="1" ht="12.75" customHeight="1">
      <c r="A46" s="286" t="s">
        <v>497</v>
      </c>
      <c r="B46" s="287" t="s">
        <v>695</v>
      </c>
      <c r="C46" s="287" t="s">
        <v>711</v>
      </c>
      <c r="D46" s="287">
        <v>1</v>
      </c>
      <c r="E46" s="287">
        <v>0.5</v>
      </c>
      <c r="F46" s="287">
        <v>15</v>
      </c>
      <c r="G46" s="287" t="s">
        <v>497</v>
      </c>
    </row>
    <row r="47" spans="1:7" s="142" customFormat="1" ht="12.75" customHeight="1">
      <c r="A47" s="286" t="s">
        <v>497</v>
      </c>
      <c r="B47" s="287" t="s">
        <v>668</v>
      </c>
      <c r="C47" s="287" t="s">
        <v>711</v>
      </c>
      <c r="D47" s="287">
        <v>3</v>
      </c>
      <c r="E47" s="287">
        <v>0.5</v>
      </c>
      <c r="F47" s="287">
        <v>10</v>
      </c>
      <c r="G47" s="287" t="s">
        <v>497</v>
      </c>
    </row>
    <row r="48" spans="1:7" s="142" customFormat="1">
      <c r="A48" s="286" t="s">
        <v>497</v>
      </c>
      <c r="B48" s="287" t="s">
        <v>696</v>
      </c>
      <c r="C48" s="287" t="s">
        <v>711</v>
      </c>
      <c r="D48" s="287">
        <v>2</v>
      </c>
      <c r="E48" s="287">
        <v>0.5</v>
      </c>
      <c r="F48" s="287">
        <v>17</v>
      </c>
      <c r="G48" s="287" t="s">
        <v>497</v>
      </c>
    </row>
    <row r="49" spans="1:11" s="142" customFormat="1">
      <c r="A49" s="286" t="s">
        <v>497</v>
      </c>
      <c r="B49" s="287" t="s">
        <v>697</v>
      </c>
      <c r="C49" s="287" t="s">
        <v>711</v>
      </c>
      <c r="D49" s="287">
        <v>3</v>
      </c>
      <c r="E49" s="287">
        <v>0.5</v>
      </c>
      <c r="F49" s="287">
        <v>25</v>
      </c>
      <c r="G49" s="287" t="s">
        <v>497</v>
      </c>
    </row>
    <row r="50" spans="1:11" s="142" customFormat="1">
      <c r="A50" s="286" t="s">
        <v>497</v>
      </c>
      <c r="B50" s="287" t="s">
        <v>672</v>
      </c>
      <c r="C50" s="287" t="s">
        <v>711</v>
      </c>
      <c r="D50" s="287">
        <v>2</v>
      </c>
      <c r="E50" s="287">
        <v>0.5</v>
      </c>
      <c r="F50" s="287">
        <v>4</v>
      </c>
      <c r="G50" s="287" t="s">
        <v>497</v>
      </c>
    </row>
    <row r="51" spans="1:11" s="142" customFormat="1">
      <c r="A51" s="286" t="s">
        <v>497</v>
      </c>
      <c r="B51" s="287" t="s">
        <v>675</v>
      </c>
      <c r="C51" s="287" t="s">
        <v>711</v>
      </c>
      <c r="D51" s="287">
        <v>5</v>
      </c>
      <c r="E51" s="287">
        <v>0.5</v>
      </c>
      <c r="F51" s="287">
        <v>55</v>
      </c>
      <c r="G51" s="287" t="s">
        <v>497</v>
      </c>
    </row>
    <row r="52" spans="1:11" s="142" customFormat="1">
      <c r="A52" s="286" t="s">
        <v>497</v>
      </c>
      <c r="B52" s="287" t="s">
        <v>702</v>
      </c>
      <c r="C52" s="287" t="s">
        <v>711</v>
      </c>
      <c r="D52" s="287">
        <v>2</v>
      </c>
      <c r="E52" s="287">
        <v>0.5</v>
      </c>
      <c r="F52" s="287">
        <v>26</v>
      </c>
      <c r="G52" s="287" t="s">
        <v>497</v>
      </c>
    </row>
    <row r="53" spans="1:11" s="142" customFormat="1">
      <c r="A53" s="286" t="s">
        <v>497</v>
      </c>
      <c r="B53" s="287" t="s">
        <v>698</v>
      </c>
      <c r="C53" s="287" t="s">
        <v>711</v>
      </c>
      <c r="D53" s="287">
        <v>2</v>
      </c>
      <c r="E53" s="287">
        <v>0.5</v>
      </c>
      <c r="F53" s="287">
        <v>35</v>
      </c>
      <c r="G53" s="287" t="s">
        <v>497</v>
      </c>
    </row>
    <row r="54" spans="1:11" s="48" customFormat="1" ht="25.5" customHeight="1">
      <c r="A54" s="288" t="s">
        <v>679</v>
      </c>
      <c r="B54" s="289"/>
      <c r="C54" s="289"/>
      <c r="D54" s="288"/>
      <c r="E54" s="289"/>
      <c r="F54" s="288"/>
      <c r="G54" s="289"/>
    </row>
    <row r="55" spans="1:11" s="48" customFormat="1">
      <c r="A55" s="288" t="s">
        <v>534</v>
      </c>
      <c r="B55" s="289"/>
      <c r="C55" s="289"/>
      <c r="D55" s="288"/>
      <c r="E55" s="289"/>
      <c r="F55" s="288"/>
      <c r="G55" s="289"/>
    </row>
    <row r="56" spans="1:11" s="48" customFormat="1" ht="33.75" customHeight="1">
      <c r="A56" s="1325" t="s">
        <v>712</v>
      </c>
      <c r="B56" s="1325"/>
      <c r="C56" s="1325"/>
      <c r="D56" s="1325"/>
      <c r="E56" s="1325"/>
      <c r="F56" s="1325"/>
      <c r="G56" s="1325"/>
      <c r="H56" s="290"/>
      <c r="I56" s="290"/>
      <c r="J56" s="290"/>
      <c r="K56" s="290"/>
    </row>
    <row r="57" spans="1:11" ht="26.25" customHeight="1">
      <c r="A57" s="1326" t="s">
        <v>713</v>
      </c>
      <c r="B57" s="1326"/>
      <c r="C57" s="1326"/>
      <c r="D57" s="1326"/>
      <c r="E57" s="1326"/>
      <c r="F57" s="1326"/>
      <c r="G57" s="1326"/>
      <c r="H57" s="291"/>
      <c r="I57" s="291"/>
      <c r="J57" s="291"/>
      <c r="K57" s="291"/>
    </row>
    <row r="58" spans="1:11" ht="52.5" customHeight="1">
      <c r="A58" s="1326" t="s">
        <v>714</v>
      </c>
      <c r="B58" s="1326"/>
      <c r="C58" s="1326"/>
      <c r="D58" s="1326"/>
      <c r="E58" s="1326"/>
      <c r="F58" s="1326"/>
      <c r="G58" s="1326"/>
      <c r="H58" s="291"/>
      <c r="I58" s="291"/>
      <c r="J58" s="291"/>
      <c r="K58" s="291"/>
    </row>
    <row r="59" spans="1:11" ht="35.25" customHeight="1">
      <c r="A59" s="1327" t="s">
        <v>715</v>
      </c>
      <c r="B59" s="1327"/>
      <c r="C59" s="1327"/>
      <c r="D59" s="1327"/>
      <c r="E59" s="1327"/>
      <c r="F59" s="1327"/>
      <c r="G59" s="1327"/>
      <c r="H59" s="291"/>
      <c r="I59" s="291"/>
      <c r="J59" s="291"/>
      <c r="K59" s="291"/>
    </row>
    <row r="60" spans="1:11" ht="135.75" customHeight="1">
      <c r="A60" s="1328" t="s">
        <v>716</v>
      </c>
      <c r="B60" s="1328"/>
      <c r="C60" s="1328"/>
      <c r="D60" s="1328"/>
      <c r="E60" s="1328"/>
      <c r="F60" s="1328"/>
      <c r="G60" s="1328"/>
      <c r="H60" s="291"/>
      <c r="I60" s="291"/>
      <c r="J60" s="291"/>
      <c r="K60" s="291"/>
    </row>
  </sheetData>
  <mergeCells count="12">
    <mergeCell ref="A1:G1"/>
    <mergeCell ref="A2:G2"/>
    <mergeCell ref="A3:G3"/>
    <mergeCell ref="A4:A5"/>
    <mergeCell ref="B4:B5"/>
    <mergeCell ref="C4:C5"/>
    <mergeCell ref="D4:G4"/>
    <mergeCell ref="A56:G56"/>
    <mergeCell ref="A57:G57"/>
    <mergeCell ref="A58:G58"/>
    <mergeCell ref="A59:G59"/>
    <mergeCell ref="A60:G60"/>
  </mergeCells>
  <pageMargins left="0.25" right="0.25"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6"/>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4"/>
  <sheetViews>
    <sheetView zoomScale="90" zoomScaleNormal="90" workbookViewId="0">
      <pane xSplit="1" ySplit="3" topLeftCell="B4" activePane="bottomRight" state="frozen"/>
      <selection pane="bottomRight" activeCell="AE51" sqref="AE51"/>
      <selection pane="bottomLeft" activeCell="D31" sqref="D31"/>
      <selection pane="topRight" activeCell="D31" sqref="D31"/>
    </sheetView>
  </sheetViews>
  <sheetFormatPr defaultColWidth="9.42578125" defaultRowHeight="12.6"/>
  <cols>
    <col min="1" max="1" width="60.42578125" style="161" customWidth="1"/>
    <col min="2" max="2" width="6.5703125" style="161" customWidth="1"/>
    <col min="3" max="3" width="13.140625" style="161" customWidth="1"/>
    <col min="4" max="4" width="13.5703125" style="161" customWidth="1"/>
    <col min="5" max="5" width="12.5703125" style="161" customWidth="1"/>
    <col min="6" max="6" width="10.5703125" style="161" customWidth="1"/>
    <col min="7" max="7" width="15" style="161" bestFit="1" customWidth="1"/>
    <col min="8" max="8" width="11.5703125" style="161" customWidth="1"/>
    <col min="9" max="9" width="2.42578125" style="161" customWidth="1"/>
    <col min="10" max="10" width="6.5703125" style="161" customWidth="1"/>
    <col min="11" max="11" width="13.5703125" style="161" customWidth="1"/>
    <col min="12" max="12" width="12.140625" style="161" bestFit="1" customWidth="1"/>
    <col min="13" max="13" width="8.5703125" style="161" customWidth="1"/>
    <col min="14" max="14" width="10.5703125" style="161" customWidth="1"/>
    <col min="15" max="15" width="13.5703125" style="161" customWidth="1"/>
    <col min="16" max="16" width="11.5703125" style="161" customWidth="1"/>
    <col min="17" max="17" width="1.5703125" style="161" customWidth="1"/>
    <col min="18" max="18" width="6.5703125" style="161" customWidth="1"/>
    <col min="19" max="19" width="8.85546875" style="161" bestFit="1" customWidth="1"/>
    <col min="20" max="20" width="11.140625" style="161" bestFit="1" customWidth="1"/>
    <col min="21" max="21" width="8.5703125" style="161" customWidth="1"/>
    <col min="22" max="22" width="10.42578125" style="161" customWidth="1"/>
    <col min="23" max="23" width="14" style="161" bestFit="1" customWidth="1"/>
    <col min="24" max="24" width="13.42578125" style="161" customWidth="1"/>
    <col min="25" max="25" width="2.42578125" style="161" customWidth="1"/>
    <col min="26" max="26" width="6.5703125" style="161" customWidth="1"/>
    <col min="27" max="27" width="8.85546875" style="161" bestFit="1" customWidth="1"/>
    <col min="28" max="28" width="12.140625" style="161" bestFit="1" customWidth="1"/>
    <col min="29" max="29" width="8.5703125" style="161" customWidth="1"/>
    <col min="30" max="30" width="11" style="161" customWidth="1"/>
    <col min="31" max="31" width="16.140625" style="161" bestFit="1" customWidth="1"/>
    <col min="32" max="32" width="11.5703125" style="161" customWidth="1"/>
    <col min="33" max="16384" width="9.42578125" style="161"/>
  </cols>
  <sheetData>
    <row r="1" spans="1:32" ht="15.6">
      <c r="A1" s="1064" t="s">
        <v>45</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c r="AF1" s="1064"/>
    </row>
    <row r="2" spans="1:32" ht="15.6" customHeight="1">
      <c r="A2" s="1065" t="s">
        <v>1</v>
      </c>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row>
    <row r="3" spans="1:32" ht="15.6" customHeight="1">
      <c r="A3" s="1066" t="str">
        <f>'ESA Table 1'!A3:M3</f>
        <v>Through August 2021</v>
      </c>
      <c r="B3" s="1067"/>
      <c r="C3" s="1067"/>
      <c r="D3" s="1067"/>
      <c r="E3" s="1067"/>
      <c r="F3" s="1067"/>
      <c r="G3" s="1067"/>
      <c r="H3" s="1067"/>
      <c r="I3" s="1067"/>
      <c r="J3" s="1067"/>
      <c r="K3" s="1067"/>
      <c r="L3" s="1067"/>
      <c r="M3" s="1067"/>
      <c r="N3" s="81"/>
      <c r="O3" s="81"/>
      <c r="P3" s="81"/>
      <c r="Q3" s="81"/>
      <c r="R3" s="81"/>
      <c r="S3" s="81"/>
      <c r="T3" s="81"/>
      <c r="U3" s="81"/>
      <c r="V3" s="81"/>
      <c r="W3" s="81"/>
      <c r="X3" s="81"/>
      <c r="Y3" s="81"/>
      <c r="Z3" s="81"/>
      <c r="AA3" s="81"/>
      <c r="AB3" s="81"/>
      <c r="AC3" s="81"/>
      <c r="AD3" s="81"/>
      <c r="AE3" s="81"/>
      <c r="AF3" s="81"/>
    </row>
    <row r="4" spans="1:32" ht="24.95">
      <c r="A4" s="329"/>
      <c r="B4" s="329"/>
      <c r="C4" s="1013"/>
      <c r="D4" s="330" t="s">
        <v>14</v>
      </c>
      <c r="E4" s="1013"/>
      <c r="F4" s="1013"/>
      <c r="G4" s="1013"/>
      <c r="H4" s="1013"/>
      <c r="I4" s="1013"/>
    </row>
    <row r="5" spans="1:32" ht="15.6">
      <c r="A5" s="1024"/>
      <c r="B5" s="1068" t="s">
        <v>46</v>
      </c>
      <c r="C5" s="1069"/>
      <c r="D5" s="1069"/>
      <c r="E5" s="1069"/>
      <c r="F5" s="1069"/>
      <c r="G5" s="1069"/>
      <c r="H5" s="1069"/>
      <c r="I5" s="853"/>
      <c r="J5" s="1069" t="s">
        <v>47</v>
      </c>
      <c r="K5" s="1070"/>
      <c r="L5" s="1070"/>
      <c r="M5" s="1070"/>
      <c r="N5" s="1070"/>
      <c r="O5" s="1070"/>
      <c r="P5" s="1071"/>
      <c r="Q5" s="852"/>
      <c r="R5" s="1068" t="s">
        <v>48</v>
      </c>
      <c r="S5" s="1069"/>
      <c r="T5" s="1069"/>
      <c r="U5" s="1069"/>
      <c r="V5" s="1069"/>
      <c r="W5" s="1069"/>
      <c r="X5" s="1069"/>
      <c r="Y5" s="331"/>
      <c r="Z5" s="1068" t="s">
        <v>49</v>
      </c>
      <c r="AA5" s="1070"/>
      <c r="AB5" s="1070"/>
      <c r="AC5" s="1070"/>
      <c r="AD5" s="1070"/>
      <c r="AE5" s="1070"/>
      <c r="AF5" s="1071"/>
    </row>
    <row r="6" spans="1:32" ht="12.95">
      <c r="A6" s="332"/>
      <c r="B6" s="860"/>
      <c r="C6" s="1072" t="s">
        <v>50</v>
      </c>
      <c r="D6" s="1073"/>
      <c r="E6" s="1073"/>
      <c r="F6" s="1073"/>
      <c r="G6" s="1073"/>
      <c r="H6" s="1074"/>
      <c r="I6" s="854"/>
      <c r="J6" s="884"/>
      <c r="K6" s="1072" t="s">
        <v>50</v>
      </c>
      <c r="L6" s="1073"/>
      <c r="M6" s="1073"/>
      <c r="N6" s="1073"/>
      <c r="O6" s="1073"/>
      <c r="P6" s="1075"/>
      <c r="Q6" s="610"/>
      <c r="R6" s="332"/>
      <c r="S6" s="1072" t="s">
        <v>50</v>
      </c>
      <c r="T6" s="1073"/>
      <c r="U6" s="1073"/>
      <c r="V6" s="1073"/>
      <c r="W6" s="1073"/>
      <c r="X6" s="1075"/>
      <c r="Y6" s="333"/>
      <c r="Z6" s="859"/>
      <c r="AA6" s="1072" t="s">
        <v>50</v>
      </c>
      <c r="AB6" s="1073"/>
      <c r="AC6" s="1073"/>
      <c r="AD6" s="1073"/>
      <c r="AE6" s="1073"/>
      <c r="AF6" s="1075"/>
    </row>
    <row r="7" spans="1:32" ht="38.25" customHeight="1">
      <c r="A7" s="334" t="s">
        <v>51</v>
      </c>
      <c r="B7" s="855" t="s">
        <v>52</v>
      </c>
      <c r="C7" s="336" t="s">
        <v>53</v>
      </c>
      <c r="D7" s="337" t="s">
        <v>54</v>
      </c>
      <c r="E7" s="337" t="s">
        <v>55</v>
      </c>
      <c r="F7" s="337" t="s">
        <v>56</v>
      </c>
      <c r="G7" s="338" t="s">
        <v>57</v>
      </c>
      <c r="H7" s="791" t="s">
        <v>58</v>
      </c>
      <c r="I7" s="854"/>
      <c r="J7" s="885" t="s">
        <v>52</v>
      </c>
      <c r="K7" s="856" t="s">
        <v>53</v>
      </c>
      <c r="L7" s="857" t="s">
        <v>59</v>
      </c>
      <c r="M7" s="857" t="s">
        <v>60</v>
      </c>
      <c r="N7" s="857" t="s">
        <v>61</v>
      </c>
      <c r="O7" s="857" t="s">
        <v>62</v>
      </c>
      <c r="P7" s="858" t="s">
        <v>58</v>
      </c>
      <c r="Q7" s="610"/>
      <c r="R7" s="335" t="s">
        <v>52</v>
      </c>
      <c r="S7" s="340" t="s">
        <v>53</v>
      </c>
      <c r="T7" s="337" t="s">
        <v>59</v>
      </c>
      <c r="U7" s="337" t="s">
        <v>60</v>
      </c>
      <c r="V7" s="337" t="s">
        <v>61</v>
      </c>
      <c r="W7" s="337" t="s">
        <v>62</v>
      </c>
      <c r="X7" s="339" t="s">
        <v>58</v>
      </c>
      <c r="Y7" s="333"/>
      <c r="Z7" s="335" t="s">
        <v>52</v>
      </c>
      <c r="AA7" s="856" t="s">
        <v>53</v>
      </c>
      <c r="AB7" s="857" t="s">
        <v>59</v>
      </c>
      <c r="AC7" s="857" t="s">
        <v>60</v>
      </c>
      <c r="AD7" s="857" t="s">
        <v>61</v>
      </c>
      <c r="AE7" s="857" t="s">
        <v>62</v>
      </c>
      <c r="AF7" s="858" t="s">
        <v>58</v>
      </c>
    </row>
    <row r="8" spans="1:32" ht="12.95">
      <c r="A8" s="341" t="s">
        <v>63</v>
      </c>
      <c r="B8" s="342"/>
      <c r="C8" s="343" t="s">
        <v>64</v>
      </c>
      <c r="D8" s="344" t="s">
        <v>65</v>
      </c>
      <c r="E8" s="344" t="s">
        <v>66</v>
      </c>
      <c r="F8" s="344" t="s">
        <v>67</v>
      </c>
      <c r="G8" s="344" t="s">
        <v>68</v>
      </c>
      <c r="H8" s="794"/>
      <c r="I8" s="854"/>
      <c r="J8" s="886"/>
      <c r="K8" s="849"/>
      <c r="L8" s="850"/>
      <c r="M8" s="850"/>
      <c r="N8" s="850"/>
      <c r="O8" s="850"/>
      <c r="P8" s="851"/>
      <c r="Q8" s="333"/>
      <c r="R8" s="342"/>
      <c r="S8" s="348"/>
      <c r="T8" s="346"/>
      <c r="U8" s="346"/>
      <c r="V8" s="346"/>
      <c r="W8" s="346"/>
      <c r="X8" s="347"/>
      <c r="Y8" s="333"/>
      <c r="Z8" s="342"/>
      <c r="AA8" s="348"/>
      <c r="AB8" s="346"/>
      <c r="AC8" s="346"/>
      <c r="AD8" s="346"/>
      <c r="AE8" s="346"/>
      <c r="AF8" s="347"/>
    </row>
    <row r="9" spans="1:32">
      <c r="A9" s="349" t="s">
        <v>69</v>
      </c>
      <c r="B9" s="349" t="s">
        <v>70</v>
      </c>
      <c r="C9" s="111">
        <v>16</v>
      </c>
      <c r="D9" s="10">
        <v>1501</v>
      </c>
      <c r="E9" s="10">
        <v>0.25580000000000003</v>
      </c>
      <c r="F9" s="778" t="s">
        <v>71</v>
      </c>
      <c r="G9" s="779">
        <v>18004.16</v>
      </c>
      <c r="H9" s="792">
        <f>G9/G$53</f>
        <v>1.4175360826423386E-3</v>
      </c>
      <c r="I9" s="854"/>
      <c r="J9" s="383" t="s">
        <v>70</v>
      </c>
      <c r="K9" s="111">
        <v>13</v>
      </c>
      <c r="L9" s="10">
        <v>1225.9000000000001</v>
      </c>
      <c r="M9" s="10">
        <v>0.20930000000000001</v>
      </c>
      <c r="N9" s="10" t="s">
        <v>71</v>
      </c>
      <c r="O9" s="350">
        <v>14003.52</v>
      </c>
      <c r="P9" s="27">
        <f>O9/O$53</f>
        <v>1.6190000845978391E-3</v>
      </c>
      <c r="Q9" s="333"/>
      <c r="R9" s="349" t="s">
        <v>70</v>
      </c>
      <c r="S9" s="111">
        <v>3</v>
      </c>
      <c r="T9" s="10">
        <v>275.10000000000002</v>
      </c>
      <c r="U9" s="10">
        <v>4.65E-2</v>
      </c>
      <c r="V9" s="10" t="s">
        <v>71</v>
      </c>
      <c r="W9" s="350">
        <v>4000.64</v>
      </c>
      <c r="X9" s="27">
        <f>W9/W$53</f>
        <v>9.87437545935814E-4</v>
      </c>
      <c r="Y9" s="333"/>
      <c r="Z9" s="349" t="s">
        <v>70</v>
      </c>
      <c r="AA9" s="9">
        <v>14</v>
      </c>
      <c r="AB9" s="10">
        <v>1312.4</v>
      </c>
      <c r="AC9" s="10">
        <v>0.22359999999999999</v>
      </c>
      <c r="AD9" s="10" t="s">
        <v>71</v>
      </c>
      <c r="AE9" s="350">
        <v>15964.16</v>
      </c>
      <c r="AF9" s="27">
        <f>AE9/AE$53</f>
        <v>2.0684137535342149E-3</v>
      </c>
    </row>
    <row r="10" spans="1:32">
      <c r="A10" s="349" t="s">
        <v>72</v>
      </c>
      <c r="B10" s="349" t="s">
        <v>70</v>
      </c>
      <c r="C10" s="111">
        <v>1683</v>
      </c>
      <c r="D10" s="10">
        <v>978517</v>
      </c>
      <c r="E10" s="10">
        <v>117.42204</v>
      </c>
      <c r="F10" s="778" t="s">
        <v>71</v>
      </c>
      <c r="G10" s="779">
        <v>1890521.3774999999</v>
      </c>
      <c r="H10" s="792">
        <f>G10/G$53</f>
        <v>0.14884794778611987</v>
      </c>
      <c r="I10" s="854"/>
      <c r="J10" s="383" t="s">
        <v>70</v>
      </c>
      <c r="K10" s="111">
        <v>1066</v>
      </c>
      <c r="L10" s="10">
        <v>620462</v>
      </c>
      <c r="M10" s="10">
        <v>74.455439999999996</v>
      </c>
      <c r="N10" s="10" t="s">
        <v>71</v>
      </c>
      <c r="O10" s="350">
        <v>1199101.96</v>
      </c>
      <c r="P10" s="27">
        <f>O10/O$53</f>
        <v>0.13863272767714366</v>
      </c>
      <c r="Q10" s="333"/>
      <c r="R10" s="349" t="s">
        <v>70</v>
      </c>
      <c r="S10" s="111">
        <v>617</v>
      </c>
      <c r="T10" s="10">
        <v>358055</v>
      </c>
      <c r="U10" s="10">
        <v>42.9666</v>
      </c>
      <c r="V10" s="10" t="s">
        <v>71</v>
      </c>
      <c r="W10" s="350">
        <v>691419.41749999998</v>
      </c>
      <c r="X10" s="27">
        <f>W10/W$53</f>
        <v>0.1706560682362247</v>
      </c>
      <c r="Y10" s="333"/>
      <c r="Z10" s="349" t="s">
        <v>70</v>
      </c>
      <c r="AA10" s="9">
        <v>1446</v>
      </c>
      <c r="AB10" s="10">
        <v>841913</v>
      </c>
      <c r="AC10" s="10">
        <v>101.02956</v>
      </c>
      <c r="AD10" s="10" t="s">
        <v>71</v>
      </c>
      <c r="AE10" s="350">
        <v>1626599.5625</v>
      </c>
      <c r="AF10" s="27">
        <f>AE10/AE$53</f>
        <v>0.21075214145734802</v>
      </c>
    </row>
    <row r="11" spans="1:32">
      <c r="A11" s="349" t="s">
        <v>73</v>
      </c>
      <c r="B11" s="349" t="s">
        <v>74</v>
      </c>
      <c r="C11" s="111">
        <v>31</v>
      </c>
      <c r="D11" s="10">
        <v>26288</v>
      </c>
      <c r="E11" s="10">
        <v>3.1619999999999999</v>
      </c>
      <c r="F11" s="778" t="s">
        <v>71</v>
      </c>
      <c r="G11" s="779">
        <v>26784.51</v>
      </c>
      <c r="H11" s="792">
        <f>G11/G$53</f>
        <v>2.1088464766417618E-3</v>
      </c>
      <c r="I11" s="854"/>
      <c r="J11" s="383" t="s">
        <v>74</v>
      </c>
      <c r="K11" s="111">
        <v>14</v>
      </c>
      <c r="L11" s="10">
        <v>11872</v>
      </c>
      <c r="M11" s="10">
        <v>1.4279999999999999</v>
      </c>
      <c r="N11" s="10" t="s">
        <v>71</v>
      </c>
      <c r="O11" s="350">
        <v>11154.03</v>
      </c>
      <c r="P11" s="27">
        <f>O11/O$53</f>
        <v>1.2895597330961669E-3</v>
      </c>
      <c r="Q11" s="333"/>
      <c r="R11" s="349" t="s">
        <v>74</v>
      </c>
      <c r="S11" s="111">
        <v>17</v>
      </c>
      <c r="T11" s="10">
        <v>14416</v>
      </c>
      <c r="U11" s="10">
        <v>1.734</v>
      </c>
      <c r="V11" s="10" t="s">
        <v>71</v>
      </c>
      <c r="W11" s="350">
        <v>15630.48</v>
      </c>
      <c r="X11" s="27">
        <f>W11/W$53</f>
        <v>3.8579134370997697E-3</v>
      </c>
      <c r="Y11" s="333"/>
      <c r="Z11" s="349" t="s">
        <v>74</v>
      </c>
      <c r="AA11" s="9">
        <v>24</v>
      </c>
      <c r="AB11" s="10">
        <v>20352</v>
      </c>
      <c r="AC11" s="10">
        <v>2.448</v>
      </c>
      <c r="AD11" s="10" t="s">
        <v>71</v>
      </c>
      <c r="AE11" s="350">
        <v>20665.349999999999</v>
      </c>
      <c r="AF11" s="27">
        <f>AE11/AE$53</f>
        <v>2.6775285490497646E-3</v>
      </c>
    </row>
    <row r="12" spans="1:32" ht="12.95">
      <c r="A12" s="351" t="s">
        <v>75</v>
      </c>
      <c r="B12" s="333"/>
      <c r="C12" s="112"/>
      <c r="D12" s="29"/>
      <c r="E12" s="29"/>
      <c r="F12" s="29"/>
      <c r="G12" s="29"/>
      <c r="H12" s="793"/>
      <c r="I12" s="854"/>
      <c r="J12" s="610"/>
      <c r="K12" s="112" t="s">
        <v>71</v>
      </c>
      <c r="L12" s="29" t="s">
        <v>71</v>
      </c>
      <c r="M12" s="29" t="s">
        <v>71</v>
      </c>
      <c r="N12" s="29" t="s">
        <v>71</v>
      </c>
      <c r="O12" s="29" t="s">
        <v>71</v>
      </c>
      <c r="P12" s="347"/>
      <c r="Q12" s="333"/>
      <c r="R12" s="333"/>
      <c r="S12" s="112" t="s">
        <v>71</v>
      </c>
      <c r="T12" s="29" t="s">
        <v>71</v>
      </c>
      <c r="U12" s="29" t="s">
        <v>71</v>
      </c>
      <c r="V12" s="29" t="s">
        <v>71</v>
      </c>
      <c r="W12" s="29" t="s">
        <v>71</v>
      </c>
      <c r="X12" s="347"/>
      <c r="Y12" s="333"/>
      <c r="Z12" s="333"/>
      <c r="AA12" s="28" t="s">
        <v>71</v>
      </c>
      <c r="AB12" s="29" t="s">
        <v>71</v>
      </c>
      <c r="AC12" s="29" t="s">
        <v>71</v>
      </c>
      <c r="AD12" s="29" t="s">
        <v>71</v>
      </c>
      <c r="AE12" s="29" t="s">
        <v>71</v>
      </c>
      <c r="AF12" s="347"/>
    </row>
    <row r="13" spans="1:32">
      <c r="A13" s="349" t="s">
        <v>76</v>
      </c>
      <c r="B13" s="349" t="s">
        <v>70</v>
      </c>
      <c r="C13" s="111">
        <v>39</v>
      </c>
      <c r="D13" s="10">
        <v>4293</v>
      </c>
      <c r="E13" s="10">
        <v>0.51515999999999995</v>
      </c>
      <c r="F13" s="778" t="s">
        <v>71</v>
      </c>
      <c r="G13" s="779">
        <v>1923</v>
      </c>
      <c r="H13" s="792">
        <f>G13/G$53</f>
        <v>1.5140511342496497E-4</v>
      </c>
      <c r="I13" s="854"/>
      <c r="J13" s="383" t="s">
        <v>70</v>
      </c>
      <c r="K13" s="111">
        <v>33</v>
      </c>
      <c r="L13" s="10">
        <v>3657</v>
      </c>
      <c r="M13" s="10">
        <v>0.43884000000000001</v>
      </c>
      <c r="N13" s="10" t="s">
        <v>71</v>
      </c>
      <c r="O13" s="350">
        <v>1626.5</v>
      </c>
      <c r="P13" s="27">
        <f>O13/O$53</f>
        <v>1.8804583687518462E-4</v>
      </c>
      <c r="Q13" s="333"/>
      <c r="R13" s="349" t="s">
        <v>70</v>
      </c>
      <c r="S13" s="111">
        <v>6</v>
      </c>
      <c r="T13" s="10">
        <v>636</v>
      </c>
      <c r="U13" s="10">
        <v>7.6319999999999999E-2</v>
      </c>
      <c r="V13" s="10" t="s">
        <v>71</v>
      </c>
      <c r="W13" s="350">
        <v>296.5</v>
      </c>
      <c r="X13" s="27">
        <f>W13/W$53</f>
        <v>7.3182098956659143E-5</v>
      </c>
      <c r="Y13" s="333"/>
      <c r="Z13" s="349" t="s">
        <v>70</v>
      </c>
      <c r="AA13" s="9">
        <v>26</v>
      </c>
      <c r="AB13" s="10">
        <v>3657</v>
      </c>
      <c r="AC13" s="10">
        <v>0.43884000000000001</v>
      </c>
      <c r="AD13" s="10" t="s">
        <v>71</v>
      </c>
      <c r="AE13" s="350">
        <v>1288.5</v>
      </c>
      <c r="AF13" s="27">
        <f>AE13/AE$53</f>
        <v>1.6694590391406978E-4</v>
      </c>
    </row>
    <row r="14" spans="1:32">
      <c r="A14" s="349" t="s">
        <v>77</v>
      </c>
      <c r="B14" s="349" t="s">
        <v>70</v>
      </c>
      <c r="C14" s="111">
        <v>0</v>
      </c>
      <c r="D14" s="10">
        <v>0</v>
      </c>
      <c r="E14" s="10">
        <v>0</v>
      </c>
      <c r="F14" s="778" t="s">
        <v>71</v>
      </c>
      <c r="G14" s="779">
        <v>0</v>
      </c>
      <c r="H14" s="792">
        <f>G14/G$53</f>
        <v>0</v>
      </c>
      <c r="I14" s="854"/>
      <c r="J14" s="383" t="s">
        <v>70</v>
      </c>
      <c r="K14" s="111">
        <v>0</v>
      </c>
      <c r="L14" s="10">
        <v>0</v>
      </c>
      <c r="M14" s="10">
        <v>0</v>
      </c>
      <c r="N14" s="10" t="s">
        <v>71</v>
      </c>
      <c r="O14" s="350">
        <v>0</v>
      </c>
      <c r="P14" s="27">
        <f>O14/O$53</f>
        <v>0</v>
      </c>
      <c r="Q14" s="333"/>
      <c r="R14" s="349" t="s">
        <v>70</v>
      </c>
      <c r="S14" s="111">
        <v>0</v>
      </c>
      <c r="T14" s="10">
        <v>0</v>
      </c>
      <c r="U14" s="10">
        <v>0</v>
      </c>
      <c r="V14" s="10" t="s">
        <v>71</v>
      </c>
      <c r="W14" s="350">
        <v>0</v>
      </c>
      <c r="X14" s="27">
        <f>W14/W$53</f>
        <v>0</v>
      </c>
      <c r="Y14" s="333"/>
      <c r="Z14" s="349" t="s">
        <v>70</v>
      </c>
      <c r="AA14" s="9">
        <v>0</v>
      </c>
      <c r="AB14" s="10">
        <v>0</v>
      </c>
      <c r="AC14" s="10">
        <v>0</v>
      </c>
      <c r="AD14" s="10" t="s">
        <v>71</v>
      </c>
      <c r="AE14" s="350">
        <v>0</v>
      </c>
      <c r="AF14" s="27">
        <f>AE14/AE$53</f>
        <v>0</v>
      </c>
    </row>
    <row r="15" spans="1:32">
      <c r="A15" s="349" t="s">
        <v>78</v>
      </c>
      <c r="B15" s="349" t="s">
        <v>74</v>
      </c>
      <c r="C15" s="111">
        <v>0</v>
      </c>
      <c r="D15" s="10">
        <v>0</v>
      </c>
      <c r="E15" s="10">
        <v>0</v>
      </c>
      <c r="F15" s="778" t="s">
        <v>71</v>
      </c>
      <c r="G15" s="779">
        <v>0</v>
      </c>
      <c r="H15" s="792">
        <f>G15/G$53</f>
        <v>0</v>
      </c>
      <c r="I15" s="854"/>
      <c r="J15" s="383" t="s">
        <v>74</v>
      </c>
      <c r="K15" s="111">
        <v>0</v>
      </c>
      <c r="L15" s="10">
        <v>0</v>
      </c>
      <c r="M15" s="10">
        <v>0</v>
      </c>
      <c r="N15" s="10" t="s">
        <v>71</v>
      </c>
      <c r="O15" s="350">
        <v>0</v>
      </c>
      <c r="P15" s="27">
        <f>O15/O$53</f>
        <v>0</v>
      </c>
      <c r="Q15" s="333"/>
      <c r="R15" s="349" t="s">
        <v>74</v>
      </c>
      <c r="S15" s="111">
        <v>0</v>
      </c>
      <c r="T15" s="10">
        <v>0</v>
      </c>
      <c r="U15" s="10">
        <v>0</v>
      </c>
      <c r="V15" s="10" t="s">
        <v>71</v>
      </c>
      <c r="W15" s="350">
        <v>0</v>
      </c>
      <c r="X15" s="27">
        <f>W15/W$53</f>
        <v>0</v>
      </c>
      <c r="Y15" s="333"/>
      <c r="Z15" s="349" t="s">
        <v>74</v>
      </c>
      <c r="AA15" s="9">
        <v>0</v>
      </c>
      <c r="AB15" s="10">
        <v>0</v>
      </c>
      <c r="AC15" s="10">
        <v>0</v>
      </c>
      <c r="AD15" s="10" t="s">
        <v>71</v>
      </c>
      <c r="AE15" s="350">
        <v>0</v>
      </c>
      <c r="AF15" s="27">
        <f t="shared" ref="AF15:AF16" si="0">AE15/AE$53</f>
        <v>0</v>
      </c>
    </row>
    <row r="16" spans="1:32">
      <c r="A16" s="349" t="s">
        <v>79</v>
      </c>
      <c r="B16" s="349" t="s">
        <v>74</v>
      </c>
      <c r="C16" s="111">
        <v>0</v>
      </c>
      <c r="D16" s="10">
        <v>0</v>
      </c>
      <c r="E16" s="10">
        <v>0</v>
      </c>
      <c r="F16" s="778" t="s">
        <v>71</v>
      </c>
      <c r="G16" s="779">
        <v>0</v>
      </c>
      <c r="H16" s="792">
        <f>G16/G$53</f>
        <v>0</v>
      </c>
      <c r="I16" s="854"/>
      <c r="J16" s="383" t="s">
        <v>74</v>
      </c>
      <c r="K16" s="111">
        <v>0</v>
      </c>
      <c r="L16" s="10">
        <v>0</v>
      </c>
      <c r="M16" s="10">
        <v>0</v>
      </c>
      <c r="N16" s="10" t="s">
        <v>71</v>
      </c>
      <c r="O16" s="350">
        <v>0</v>
      </c>
      <c r="P16" s="27">
        <f t="shared" ref="P16:P17" si="1">O16/O$53</f>
        <v>0</v>
      </c>
      <c r="Q16" s="333"/>
      <c r="R16" s="349" t="s">
        <v>74</v>
      </c>
      <c r="S16" s="111">
        <v>0</v>
      </c>
      <c r="T16" s="10">
        <v>0</v>
      </c>
      <c r="U16" s="10">
        <v>0</v>
      </c>
      <c r="V16" s="10" t="s">
        <v>71</v>
      </c>
      <c r="W16" s="350">
        <v>0</v>
      </c>
      <c r="X16" s="27">
        <f>W16/W$53</f>
        <v>0</v>
      </c>
      <c r="Y16" s="333"/>
      <c r="Z16" s="349" t="s">
        <v>74</v>
      </c>
      <c r="AA16" s="9">
        <v>0</v>
      </c>
      <c r="AB16" s="10">
        <v>0</v>
      </c>
      <c r="AC16" s="10">
        <v>0</v>
      </c>
      <c r="AD16" s="10" t="s">
        <v>71</v>
      </c>
      <c r="AE16" s="350">
        <v>0</v>
      </c>
      <c r="AF16" s="27">
        <f t="shared" si="0"/>
        <v>0</v>
      </c>
    </row>
    <row r="17" spans="1:32">
      <c r="A17" s="349" t="s">
        <v>80</v>
      </c>
      <c r="B17" s="349" t="s">
        <v>74</v>
      </c>
      <c r="C17" s="111">
        <v>7</v>
      </c>
      <c r="D17" s="10">
        <v>353.4</v>
      </c>
      <c r="E17" s="10">
        <v>7.1400000000000005E-2</v>
      </c>
      <c r="F17" s="778" t="s">
        <v>71</v>
      </c>
      <c r="G17" s="779">
        <v>602</v>
      </c>
      <c r="H17" s="792">
        <f>G17/G$53</f>
        <v>4.7397752616655697E-5</v>
      </c>
      <c r="I17" s="854"/>
      <c r="J17" s="383" t="s">
        <v>74</v>
      </c>
      <c r="K17" s="111">
        <v>6</v>
      </c>
      <c r="L17" s="10">
        <v>305.5</v>
      </c>
      <c r="M17" s="10">
        <v>6.1699999999999998E-2</v>
      </c>
      <c r="N17" s="10" t="s">
        <v>71</v>
      </c>
      <c r="O17" s="350">
        <v>516</v>
      </c>
      <c r="P17" s="27">
        <f t="shared" si="1"/>
        <v>5.9656718000365976E-5</v>
      </c>
      <c r="Q17" s="333"/>
      <c r="R17" s="349" t="s">
        <v>74</v>
      </c>
      <c r="S17" s="111">
        <v>1</v>
      </c>
      <c r="T17" s="10">
        <v>47.9</v>
      </c>
      <c r="U17" s="10">
        <v>9.7000000000000003E-3</v>
      </c>
      <c r="V17" s="10" t="s">
        <v>71</v>
      </c>
      <c r="W17" s="350">
        <v>86</v>
      </c>
      <c r="X17" s="27">
        <f>W17/W$53</f>
        <v>2.1226510995860663E-5</v>
      </c>
      <c r="Y17" s="333"/>
      <c r="Z17" s="349" t="s">
        <v>74</v>
      </c>
      <c r="AA17" s="9">
        <v>6</v>
      </c>
      <c r="AB17" s="10">
        <v>305.39999999999998</v>
      </c>
      <c r="AC17" s="10">
        <v>6.1699999999999998E-2</v>
      </c>
      <c r="AD17" s="10" t="s">
        <v>71</v>
      </c>
      <c r="AE17" s="350">
        <v>516</v>
      </c>
      <c r="AF17" s="27">
        <f>AE17/AE$53</f>
        <v>6.6856101218207222E-5</v>
      </c>
    </row>
    <row r="18" spans="1:32" ht="12.95">
      <c r="A18" s="351" t="s">
        <v>81</v>
      </c>
      <c r="B18" s="333"/>
      <c r="C18" s="112"/>
      <c r="D18" s="29"/>
      <c r="E18" s="29"/>
      <c r="F18" s="29"/>
      <c r="G18" s="29"/>
      <c r="H18" s="793"/>
      <c r="I18" s="854"/>
      <c r="J18" s="610"/>
      <c r="K18" s="112" t="s">
        <v>71</v>
      </c>
      <c r="L18" s="29" t="s">
        <v>71</v>
      </c>
      <c r="M18" s="29" t="s">
        <v>71</v>
      </c>
      <c r="N18" s="29" t="s">
        <v>71</v>
      </c>
      <c r="O18" s="29" t="s">
        <v>71</v>
      </c>
      <c r="P18" s="347"/>
      <c r="Q18" s="333"/>
      <c r="R18" s="333"/>
      <c r="S18" s="112" t="s">
        <v>71</v>
      </c>
      <c r="T18" s="29" t="s">
        <v>71</v>
      </c>
      <c r="U18" s="29" t="s">
        <v>71</v>
      </c>
      <c r="V18" s="29" t="s">
        <v>71</v>
      </c>
      <c r="W18" s="29" t="s">
        <v>71</v>
      </c>
      <c r="X18" s="347"/>
      <c r="Y18" s="333"/>
      <c r="Z18" s="333"/>
      <c r="AA18" s="28" t="s">
        <v>71</v>
      </c>
      <c r="AB18" s="29" t="s">
        <v>71</v>
      </c>
      <c r="AC18" s="29" t="s">
        <v>71</v>
      </c>
      <c r="AD18" s="29" t="s">
        <v>71</v>
      </c>
      <c r="AE18" s="29" t="s">
        <v>71</v>
      </c>
      <c r="AF18" s="347"/>
    </row>
    <row r="19" spans="1:32" s="352" customFormat="1">
      <c r="A19" s="349" t="s">
        <v>82</v>
      </c>
      <c r="B19" s="349" t="s">
        <v>70</v>
      </c>
      <c r="C19" s="111">
        <v>108</v>
      </c>
      <c r="D19" s="10">
        <v>3576.999992</v>
      </c>
      <c r="E19" s="10">
        <v>0.42924000000000001</v>
      </c>
      <c r="F19" s="778" t="s">
        <v>71</v>
      </c>
      <c r="G19" s="779">
        <v>14575.84</v>
      </c>
      <c r="H19" s="792">
        <f>G19/G$53</f>
        <v>1.1476113928570678E-3</v>
      </c>
      <c r="I19" s="854"/>
      <c r="J19" s="383" t="s">
        <v>70</v>
      </c>
      <c r="K19" s="111">
        <v>100</v>
      </c>
      <c r="L19" s="10">
        <v>2694.999992</v>
      </c>
      <c r="M19" s="10">
        <v>0.32340000000000002</v>
      </c>
      <c r="N19" s="10" t="s">
        <v>71</v>
      </c>
      <c r="O19" s="350">
        <v>12805.1</v>
      </c>
      <c r="P19" s="27">
        <f>O19/O$53</f>
        <v>1.4804462009040435E-3</v>
      </c>
      <c r="Q19" s="333"/>
      <c r="R19" s="349" t="s">
        <v>70</v>
      </c>
      <c r="S19" s="111">
        <v>8</v>
      </c>
      <c r="T19" s="10">
        <v>882</v>
      </c>
      <c r="U19" s="10">
        <v>0.10584</v>
      </c>
      <c r="V19" s="10" t="s">
        <v>71</v>
      </c>
      <c r="W19" s="350">
        <v>1770.74</v>
      </c>
      <c r="X19" s="27">
        <f>W19/W$53</f>
        <v>4.3705386140477104E-4</v>
      </c>
      <c r="Y19" s="333"/>
      <c r="Z19" s="349" t="s">
        <v>70</v>
      </c>
      <c r="AA19" s="9">
        <v>92</v>
      </c>
      <c r="AB19" s="10">
        <v>2155.9999950000001</v>
      </c>
      <c r="AC19" s="10">
        <v>0.25872000000000001</v>
      </c>
      <c r="AD19" s="10" t="s">
        <v>71</v>
      </c>
      <c r="AE19" s="350">
        <v>11648.95</v>
      </c>
      <c r="AF19" s="27">
        <f>AE19/AE$53</f>
        <v>1.5093088765229361E-3</v>
      </c>
    </row>
    <row r="20" spans="1:32">
      <c r="A20" s="353" t="s">
        <v>83</v>
      </c>
      <c r="B20" s="353" t="s">
        <v>70</v>
      </c>
      <c r="C20" s="111">
        <v>1</v>
      </c>
      <c r="D20" s="10">
        <v>215</v>
      </c>
      <c r="E20" s="10">
        <v>2.58E-2</v>
      </c>
      <c r="F20" s="778" t="s">
        <v>71</v>
      </c>
      <c r="G20" s="779">
        <v>2164.5</v>
      </c>
      <c r="H20" s="792">
        <f>G20/G$53</f>
        <v>1.7041932813746056E-4</v>
      </c>
      <c r="I20" s="854"/>
      <c r="J20" s="887" t="s">
        <v>70</v>
      </c>
      <c r="K20" s="111">
        <v>1</v>
      </c>
      <c r="L20" s="10">
        <v>215</v>
      </c>
      <c r="M20" s="10">
        <v>2.58E-2</v>
      </c>
      <c r="N20" s="10" t="s">
        <v>71</v>
      </c>
      <c r="O20" s="350">
        <v>2164.5</v>
      </c>
      <c r="P20" s="27">
        <f>O20/O$53</f>
        <v>2.5024605835618634E-4</v>
      </c>
      <c r="Q20" s="333"/>
      <c r="R20" s="353" t="s">
        <v>70</v>
      </c>
      <c r="S20" s="111">
        <v>0</v>
      </c>
      <c r="T20" s="10">
        <v>0</v>
      </c>
      <c r="U20" s="10">
        <v>0</v>
      </c>
      <c r="V20" s="10" t="s">
        <v>71</v>
      </c>
      <c r="W20" s="350">
        <v>0</v>
      </c>
      <c r="X20" s="27">
        <f>W20/W$53</f>
        <v>0</v>
      </c>
      <c r="Y20" s="333"/>
      <c r="Z20" s="353" t="s">
        <v>70</v>
      </c>
      <c r="AA20" s="9">
        <v>1</v>
      </c>
      <c r="AB20" s="10">
        <v>215</v>
      </c>
      <c r="AC20" s="10">
        <v>2.58E-2</v>
      </c>
      <c r="AD20" s="10" t="s">
        <v>71</v>
      </c>
      <c r="AE20" s="350">
        <v>2164.5</v>
      </c>
      <c r="AF20" s="27"/>
    </row>
    <row r="21" spans="1:32" ht="12.95">
      <c r="A21" s="351" t="s">
        <v>84</v>
      </c>
      <c r="B21" s="333"/>
      <c r="C21" s="112"/>
      <c r="D21" s="29"/>
      <c r="E21" s="29"/>
      <c r="F21" s="29"/>
      <c r="G21" s="29"/>
      <c r="H21" s="793"/>
      <c r="I21" s="854"/>
      <c r="J21" s="610"/>
      <c r="K21" s="112" t="s">
        <v>71</v>
      </c>
      <c r="L21" s="29" t="s">
        <v>71</v>
      </c>
      <c r="M21" s="29" t="s">
        <v>71</v>
      </c>
      <c r="N21" s="29" t="s">
        <v>71</v>
      </c>
      <c r="O21" s="29" t="s">
        <v>71</v>
      </c>
      <c r="P21" s="347"/>
      <c r="Q21" s="333"/>
      <c r="R21" s="333"/>
      <c r="S21" s="112" t="s">
        <v>71</v>
      </c>
      <c r="T21" s="29" t="s">
        <v>71</v>
      </c>
      <c r="U21" s="29" t="s">
        <v>71</v>
      </c>
      <c r="V21" s="29" t="s">
        <v>71</v>
      </c>
      <c r="W21" s="29" t="s">
        <v>71</v>
      </c>
      <c r="X21" s="347"/>
      <c r="Y21" s="333"/>
      <c r="Z21" s="333"/>
      <c r="AA21" s="28" t="s">
        <v>71</v>
      </c>
      <c r="AB21" s="29" t="s">
        <v>71</v>
      </c>
      <c r="AC21" s="29" t="s">
        <v>71</v>
      </c>
      <c r="AD21" s="29" t="s">
        <v>71</v>
      </c>
      <c r="AE21" s="29" t="s">
        <v>71</v>
      </c>
      <c r="AF21" s="347"/>
    </row>
    <row r="22" spans="1:32">
      <c r="A22" s="349" t="s">
        <v>85</v>
      </c>
      <c r="B22" s="349" t="s">
        <v>74</v>
      </c>
      <c r="C22" s="309">
        <v>1127</v>
      </c>
      <c r="D22" s="310">
        <v>325388.792189</v>
      </c>
      <c r="E22" s="310">
        <v>0</v>
      </c>
      <c r="F22" s="778" t="s">
        <v>71</v>
      </c>
      <c r="G22" s="779">
        <v>355746.7</v>
      </c>
      <c r="H22" s="792">
        <f>G22/G$53</f>
        <v>2.8009292493009354E-2</v>
      </c>
      <c r="I22" s="854"/>
      <c r="J22" s="383" t="s">
        <v>74</v>
      </c>
      <c r="K22" s="309">
        <v>567</v>
      </c>
      <c r="L22" s="310">
        <v>172627.02924800001</v>
      </c>
      <c r="M22" s="310">
        <v>0</v>
      </c>
      <c r="N22" s="10" t="s">
        <v>71</v>
      </c>
      <c r="O22" s="350">
        <v>179077.57</v>
      </c>
      <c r="P22" s="27">
        <f t="shared" ref="P22:P34" si="2">O22/O$53</f>
        <v>2.0703837390854261E-2</v>
      </c>
      <c r="Q22" s="333"/>
      <c r="R22" s="349" t="s">
        <v>74</v>
      </c>
      <c r="S22" s="309">
        <v>560</v>
      </c>
      <c r="T22" s="310">
        <v>152761.76294099999</v>
      </c>
      <c r="U22" s="310">
        <v>0</v>
      </c>
      <c r="V22" s="10" t="s">
        <v>71</v>
      </c>
      <c r="W22" s="350">
        <v>176669.13</v>
      </c>
      <c r="X22" s="27">
        <f t="shared" ref="X22:X34" si="3">W22/W$53</f>
        <v>4.3605456169466712E-2</v>
      </c>
      <c r="Y22" s="333"/>
      <c r="Z22" s="349" t="s">
        <v>74</v>
      </c>
      <c r="AA22" s="609">
        <v>776</v>
      </c>
      <c r="AB22" s="310">
        <v>208282.277115</v>
      </c>
      <c r="AC22" s="310">
        <v>0</v>
      </c>
      <c r="AD22" s="10" t="s">
        <v>71</v>
      </c>
      <c r="AE22" s="350">
        <v>245067.24</v>
      </c>
      <c r="AF22" s="27">
        <f t="shared" ref="AF22:AF34" si="4">AE22/AE$53</f>
        <v>3.1752403493617597E-2</v>
      </c>
    </row>
    <row r="23" spans="1:32">
      <c r="A23" s="349" t="s">
        <v>86</v>
      </c>
      <c r="B23" s="349" t="s">
        <v>74</v>
      </c>
      <c r="C23" s="309">
        <v>0</v>
      </c>
      <c r="D23" s="310">
        <v>0</v>
      </c>
      <c r="E23" s="310">
        <v>0</v>
      </c>
      <c r="F23" s="778" t="s">
        <v>71</v>
      </c>
      <c r="G23" s="779">
        <v>0</v>
      </c>
      <c r="H23" s="792">
        <f t="shared" ref="H23:H34" si="5">G23/G$53</f>
        <v>0</v>
      </c>
      <c r="I23" s="854"/>
      <c r="J23" s="383" t="s">
        <v>74</v>
      </c>
      <c r="K23" s="309">
        <v>0</v>
      </c>
      <c r="L23" s="310">
        <v>0</v>
      </c>
      <c r="M23" s="310">
        <v>0</v>
      </c>
      <c r="N23" s="10" t="s">
        <v>71</v>
      </c>
      <c r="O23" s="350">
        <v>0</v>
      </c>
      <c r="P23" s="27">
        <f t="shared" si="2"/>
        <v>0</v>
      </c>
      <c r="Q23" s="333"/>
      <c r="R23" s="349" t="s">
        <v>74</v>
      </c>
      <c r="S23" s="309">
        <v>0</v>
      </c>
      <c r="T23" s="310">
        <v>0</v>
      </c>
      <c r="U23" s="310">
        <v>0</v>
      </c>
      <c r="V23" s="10" t="s">
        <v>71</v>
      </c>
      <c r="W23" s="350">
        <v>0</v>
      </c>
      <c r="X23" s="27">
        <f t="shared" si="3"/>
        <v>0</v>
      </c>
      <c r="Y23" s="333"/>
      <c r="Z23" s="349" t="s">
        <v>74</v>
      </c>
      <c r="AA23" s="609">
        <v>0</v>
      </c>
      <c r="AB23" s="310">
        <v>0</v>
      </c>
      <c r="AC23" s="310">
        <v>0</v>
      </c>
      <c r="AD23" s="10" t="s">
        <v>71</v>
      </c>
      <c r="AE23" s="350">
        <v>0</v>
      </c>
      <c r="AF23" s="27">
        <f t="shared" si="4"/>
        <v>0</v>
      </c>
    </row>
    <row r="24" spans="1:32">
      <c r="A24" s="349" t="s">
        <v>87</v>
      </c>
      <c r="B24" s="349" t="s">
        <v>70</v>
      </c>
      <c r="C24" s="309">
        <v>0</v>
      </c>
      <c r="D24" s="310">
        <v>0</v>
      </c>
      <c r="E24" s="310">
        <v>0</v>
      </c>
      <c r="F24" s="778" t="s">
        <v>71</v>
      </c>
      <c r="G24" s="779">
        <v>0</v>
      </c>
      <c r="H24" s="792">
        <f t="shared" si="5"/>
        <v>0</v>
      </c>
      <c r="I24" s="854"/>
      <c r="J24" s="383" t="s">
        <v>70</v>
      </c>
      <c r="K24" s="309">
        <v>0</v>
      </c>
      <c r="L24" s="310">
        <v>0</v>
      </c>
      <c r="M24" s="310">
        <v>0</v>
      </c>
      <c r="N24" s="10" t="s">
        <v>71</v>
      </c>
      <c r="O24" s="350">
        <v>0</v>
      </c>
      <c r="P24" s="27">
        <f t="shared" si="2"/>
        <v>0</v>
      </c>
      <c r="Q24" s="333"/>
      <c r="R24" s="349" t="s">
        <v>70</v>
      </c>
      <c r="S24" s="309">
        <v>0</v>
      </c>
      <c r="T24" s="310">
        <v>0</v>
      </c>
      <c r="U24" s="310">
        <v>0</v>
      </c>
      <c r="V24" s="10" t="s">
        <v>71</v>
      </c>
      <c r="W24" s="350">
        <v>0</v>
      </c>
      <c r="X24" s="27">
        <f t="shared" si="3"/>
        <v>0</v>
      </c>
      <c r="Y24" s="333"/>
      <c r="Z24" s="349" t="s">
        <v>70</v>
      </c>
      <c r="AA24" s="609">
        <v>0</v>
      </c>
      <c r="AB24" s="310">
        <v>0</v>
      </c>
      <c r="AC24" s="310">
        <v>0</v>
      </c>
      <c r="AD24" s="10" t="s">
        <v>71</v>
      </c>
      <c r="AE24" s="350">
        <v>0</v>
      </c>
      <c r="AF24" s="27">
        <f t="shared" si="4"/>
        <v>0</v>
      </c>
    </row>
    <row r="25" spans="1:32">
      <c r="A25" s="349" t="s">
        <v>88</v>
      </c>
      <c r="B25" s="349" t="s">
        <v>70</v>
      </c>
      <c r="C25" s="309">
        <v>88</v>
      </c>
      <c r="D25" s="310">
        <v>-14875.000002000001</v>
      </c>
      <c r="E25" s="310">
        <v>-2.2312500000000002</v>
      </c>
      <c r="F25" s="778" t="s">
        <v>71</v>
      </c>
      <c r="G25" s="779">
        <v>100648.3175</v>
      </c>
      <c r="H25" s="792">
        <f t="shared" si="5"/>
        <v>7.9244253391156459E-3</v>
      </c>
      <c r="I25" s="854"/>
      <c r="J25" s="383" t="s">
        <v>70</v>
      </c>
      <c r="K25" s="309">
        <v>45</v>
      </c>
      <c r="L25" s="310">
        <v>-7650</v>
      </c>
      <c r="M25" s="310">
        <v>-1.1475</v>
      </c>
      <c r="N25" s="10" t="s">
        <v>71</v>
      </c>
      <c r="O25" s="350">
        <v>52345.084999999999</v>
      </c>
      <c r="P25" s="27">
        <f t="shared" si="2"/>
        <v>6.0518139041670291E-3</v>
      </c>
      <c r="Q25" s="333"/>
      <c r="R25" s="349" t="s">
        <v>70</v>
      </c>
      <c r="S25" s="309">
        <v>43</v>
      </c>
      <c r="T25" s="310">
        <v>-7225.0000019999998</v>
      </c>
      <c r="U25" s="310">
        <v>-1.08375</v>
      </c>
      <c r="V25" s="10" t="s">
        <v>71</v>
      </c>
      <c r="W25" s="350">
        <v>48303.232499999998</v>
      </c>
      <c r="X25" s="27">
        <f t="shared" si="3"/>
        <v>1.192219878833563E-2</v>
      </c>
      <c r="Y25" s="333"/>
      <c r="Z25" s="349" t="s">
        <v>70</v>
      </c>
      <c r="AA25" s="609">
        <v>59</v>
      </c>
      <c r="AB25" s="310">
        <v>-9945.0000010000003</v>
      </c>
      <c r="AC25" s="310">
        <v>-1.4917499999999999</v>
      </c>
      <c r="AD25" s="10" t="s">
        <v>71</v>
      </c>
      <c r="AE25" s="350">
        <v>66379.03</v>
      </c>
      <c r="AF25" s="27">
        <f t="shared" si="4"/>
        <v>8.6004712179194066E-3</v>
      </c>
    </row>
    <row r="26" spans="1:32">
      <c r="A26" s="349" t="s">
        <v>89</v>
      </c>
      <c r="B26" s="349" t="s">
        <v>70</v>
      </c>
      <c r="C26" s="309">
        <v>905</v>
      </c>
      <c r="D26" s="310">
        <v>304794</v>
      </c>
      <c r="E26" s="310">
        <v>45.719099999999997</v>
      </c>
      <c r="F26" s="778" t="s">
        <v>71</v>
      </c>
      <c r="G26" s="779">
        <v>4584970.1059999997</v>
      </c>
      <c r="H26" s="792">
        <f t="shared" si="5"/>
        <v>0.36099215753978342</v>
      </c>
      <c r="I26" s="854"/>
      <c r="J26" s="383" t="s">
        <v>70</v>
      </c>
      <c r="K26" s="309">
        <v>651</v>
      </c>
      <c r="L26" s="310">
        <v>220538</v>
      </c>
      <c r="M26" s="310">
        <v>33.0807</v>
      </c>
      <c r="N26" s="10" t="s">
        <v>71</v>
      </c>
      <c r="O26" s="350">
        <v>3269279.6735</v>
      </c>
      <c r="P26" s="27">
        <f t="shared" si="2"/>
        <v>0.37797382857813577</v>
      </c>
      <c r="Q26" s="333"/>
      <c r="R26" s="349" t="s">
        <v>70</v>
      </c>
      <c r="S26" s="309">
        <v>254</v>
      </c>
      <c r="T26" s="310">
        <v>84256</v>
      </c>
      <c r="U26" s="310">
        <v>12.638400000000001</v>
      </c>
      <c r="V26" s="10" t="s">
        <v>71</v>
      </c>
      <c r="W26" s="350">
        <v>1315690.4325000001</v>
      </c>
      <c r="X26" s="27">
        <f t="shared" si="3"/>
        <v>0.32473857479778984</v>
      </c>
      <c r="Y26" s="333"/>
      <c r="Z26" s="349" t="s">
        <v>70</v>
      </c>
      <c r="AA26" s="609">
        <v>232</v>
      </c>
      <c r="AB26" s="310">
        <v>77084</v>
      </c>
      <c r="AC26" s="310">
        <v>11.5626</v>
      </c>
      <c r="AD26" s="10" t="s">
        <v>71</v>
      </c>
      <c r="AE26" s="350">
        <v>1077761.9875</v>
      </c>
      <c r="AF26" s="27">
        <f t="shared" si="4"/>
        <v>0.13964140411906237</v>
      </c>
    </row>
    <row r="27" spans="1:32">
      <c r="A27" s="349" t="s">
        <v>90</v>
      </c>
      <c r="B27" s="349" t="s">
        <v>70</v>
      </c>
      <c r="C27" s="309">
        <v>16</v>
      </c>
      <c r="D27" s="310">
        <v>20956</v>
      </c>
      <c r="E27" s="310">
        <v>9.4301999999999992</v>
      </c>
      <c r="F27" s="778" t="s">
        <v>71</v>
      </c>
      <c r="G27" s="779">
        <v>84572.572499999995</v>
      </c>
      <c r="H27" s="792">
        <f t="shared" si="5"/>
        <v>6.6587207134703964E-3</v>
      </c>
      <c r="I27" s="854"/>
      <c r="J27" s="383" t="s">
        <v>70</v>
      </c>
      <c r="K27" s="309">
        <v>12</v>
      </c>
      <c r="L27" s="310">
        <v>15282</v>
      </c>
      <c r="M27" s="310">
        <v>6.8769</v>
      </c>
      <c r="N27" s="10" t="s">
        <v>71</v>
      </c>
      <c r="O27" s="350">
        <v>65976.02</v>
      </c>
      <c r="P27" s="27">
        <f t="shared" si="2"/>
        <v>7.6277380231133838E-3</v>
      </c>
      <c r="Q27" s="333"/>
      <c r="R27" s="349" t="s">
        <v>70</v>
      </c>
      <c r="S27" s="309">
        <v>4</v>
      </c>
      <c r="T27" s="310">
        <v>5674</v>
      </c>
      <c r="U27" s="310">
        <v>2.5533000000000001</v>
      </c>
      <c r="V27" s="10" t="s">
        <v>71</v>
      </c>
      <c r="W27" s="350">
        <v>18596.552500000002</v>
      </c>
      <c r="X27" s="27">
        <f t="shared" si="3"/>
        <v>4.5899991410040713E-3</v>
      </c>
      <c r="Y27" s="333"/>
      <c r="Z27" s="349" t="s">
        <v>70</v>
      </c>
      <c r="AA27" s="609">
        <v>12</v>
      </c>
      <c r="AB27" s="310">
        <v>16152</v>
      </c>
      <c r="AC27" s="310">
        <v>7.2683999999999997</v>
      </c>
      <c r="AD27" s="10" t="s">
        <v>71</v>
      </c>
      <c r="AE27" s="350">
        <v>62464.262499999997</v>
      </c>
      <c r="AF27" s="27">
        <f t="shared" si="4"/>
        <v>8.0932501089547772E-3</v>
      </c>
    </row>
    <row r="28" spans="1:32">
      <c r="A28" s="349" t="s">
        <v>91</v>
      </c>
      <c r="B28" s="349" t="s">
        <v>74</v>
      </c>
      <c r="C28" s="309">
        <v>0</v>
      </c>
      <c r="D28" s="310">
        <v>0</v>
      </c>
      <c r="E28" s="310">
        <v>0</v>
      </c>
      <c r="F28" s="778" t="s">
        <v>71</v>
      </c>
      <c r="G28" s="779">
        <v>0</v>
      </c>
      <c r="H28" s="792">
        <f t="shared" si="5"/>
        <v>0</v>
      </c>
      <c r="I28" s="854"/>
      <c r="J28" s="383" t="s">
        <v>74</v>
      </c>
      <c r="K28" s="309">
        <v>0</v>
      </c>
      <c r="L28" s="310">
        <v>0</v>
      </c>
      <c r="M28" s="310">
        <v>0</v>
      </c>
      <c r="N28" s="10" t="s">
        <v>71</v>
      </c>
      <c r="O28" s="350">
        <v>0</v>
      </c>
      <c r="P28" s="27">
        <f t="shared" si="2"/>
        <v>0</v>
      </c>
      <c r="Q28" s="333"/>
      <c r="R28" s="349" t="s">
        <v>74</v>
      </c>
      <c r="S28" s="309">
        <v>0</v>
      </c>
      <c r="T28" s="310">
        <v>0</v>
      </c>
      <c r="U28" s="310">
        <v>0</v>
      </c>
      <c r="V28" s="10" t="s">
        <v>71</v>
      </c>
      <c r="W28" s="350">
        <v>0</v>
      </c>
      <c r="X28" s="27">
        <f t="shared" si="3"/>
        <v>0</v>
      </c>
      <c r="Y28" s="333"/>
      <c r="Z28" s="349" t="s">
        <v>74</v>
      </c>
      <c r="AA28" s="609">
        <v>0</v>
      </c>
      <c r="AB28" s="310">
        <v>0</v>
      </c>
      <c r="AC28" s="310">
        <v>0</v>
      </c>
      <c r="AD28" s="10" t="s">
        <v>71</v>
      </c>
      <c r="AE28" s="350">
        <v>0</v>
      </c>
      <c r="AF28" s="27">
        <f t="shared" si="4"/>
        <v>0</v>
      </c>
    </row>
    <row r="29" spans="1:32">
      <c r="A29" s="349" t="s">
        <v>92</v>
      </c>
      <c r="B29" s="349" t="s">
        <v>70</v>
      </c>
      <c r="C29" s="309">
        <v>864</v>
      </c>
      <c r="D29" s="310">
        <v>484143</v>
      </c>
      <c r="E29" s="310">
        <v>72.621449999999996</v>
      </c>
      <c r="F29" s="778" t="s">
        <v>71</v>
      </c>
      <c r="G29" s="779">
        <v>944060.82499999995</v>
      </c>
      <c r="H29" s="792">
        <f t="shared" si="5"/>
        <v>7.432950405054134E-2</v>
      </c>
      <c r="I29" s="854"/>
      <c r="J29" s="383" t="s">
        <v>70</v>
      </c>
      <c r="K29" s="309">
        <v>614</v>
      </c>
      <c r="L29" s="310">
        <v>343893</v>
      </c>
      <c r="M29" s="310">
        <v>51.583950000000002</v>
      </c>
      <c r="N29" s="10" t="s">
        <v>71</v>
      </c>
      <c r="O29" s="350">
        <v>669788.55500000005</v>
      </c>
      <c r="P29" s="27">
        <f t="shared" si="2"/>
        <v>7.7436796406022523E-2</v>
      </c>
      <c r="Q29" s="333"/>
      <c r="R29" s="349" t="s">
        <v>70</v>
      </c>
      <c r="S29" s="309">
        <v>250</v>
      </c>
      <c r="T29" s="310">
        <v>140250</v>
      </c>
      <c r="U29" s="310">
        <v>21.037500000000001</v>
      </c>
      <c r="V29" s="10" t="s">
        <v>71</v>
      </c>
      <c r="W29" s="350">
        <v>274272.27</v>
      </c>
      <c r="X29" s="27">
        <f t="shared" si="3"/>
        <v>6.769585296528681E-2</v>
      </c>
      <c r="Y29" s="333"/>
      <c r="Z29" s="349" t="s">
        <v>70</v>
      </c>
      <c r="AA29" s="609">
        <v>610</v>
      </c>
      <c r="AB29" s="310">
        <v>341649</v>
      </c>
      <c r="AC29" s="310">
        <v>51.247349999999997</v>
      </c>
      <c r="AD29" s="10" t="s">
        <v>71</v>
      </c>
      <c r="AE29" s="350">
        <v>670466.60250000004</v>
      </c>
      <c r="AF29" s="27">
        <f t="shared" si="4"/>
        <v>8.6869734573968044E-2</v>
      </c>
    </row>
    <row r="30" spans="1:32">
      <c r="A30" s="349" t="s">
        <v>93</v>
      </c>
      <c r="B30" s="349" t="s">
        <v>70</v>
      </c>
      <c r="C30" s="309">
        <v>905</v>
      </c>
      <c r="D30" s="310">
        <v>0</v>
      </c>
      <c r="E30" s="310">
        <v>0</v>
      </c>
      <c r="F30" s="778" t="s">
        <v>71</v>
      </c>
      <c r="G30" s="779">
        <v>182120</v>
      </c>
      <c r="H30" s="792">
        <f t="shared" si="5"/>
        <v>1.4339001173663348E-2</v>
      </c>
      <c r="I30" s="854"/>
      <c r="J30" s="383" t="s">
        <v>70</v>
      </c>
      <c r="K30" s="309">
        <v>650</v>
      </c>
      <c r="L30" s="310">
        <v>0</v>
      </c>
      <c r="M30" s="310">
        <v>0</v>
      </c>
      <c r="N30" s="10" t="s">
        <v>71</v>
      </c>
      <c r="O30" s="350">
        <v>134530</v>
      </c>
      <c r="P30" s="27">
        <f t="shared" si="2"/>
        <v>1.5553523784087664E-2</v>
      </c>
      <c r="Q30" s="333"/>
      <c r="R30" s="349" t="s">
        <v>70</v>
      </c>
      <c r="S30" s="309">
        <v>255</v>
      </c>
      <c r="T30" s="310">
        <v>0</v>
      </c>
      <c r="U30" s="310">
        <v>0</v>
      </c>
      <c r="V30" s="10" t="s">
        <v>71</v>
      </c>
      <c r="W30" s="350">
        <v>47590</v>
      </c>
      <c r="X30" s="27">
        <f t="shared" si="3"/>
        <v>1.1746158817360569E-2</v>
      </c>
      <c r="Y30" s="333"/>
      <c r="Z30" s="349" t="s">
        <v>70</v>
      </c>
      <c r="AA30" s="609">
        <v>235</v>
      </c>
      <c r="AB30" s="310">
        <v>0</v>
      </c>
      <c r="AC30" s="310">
        <v>0</v>
      </c>
      <c r="AD30" s="10" t="s">
        <v>71</v>
      </c>
      <c r="AE30" s="350">
        <v>51230</v>
      </c>
      <c r="AF30" s="27">
        <f t="shared" si="4"/>
        <v>6.637670669396814E-3</v>
      </c>
    </row>
    <row r="31" spans="1:32">
      <c r="A31" s="349" t="s">
        <v>94</v>
      </c>
      <c r="B31" s="349" t="s">
        <v>70</v>
      </c>
      <c r="C31" s="309">
        <v>22</v>
      </c>
      <c r="D31" s="310">
        <v>1570</v>
      </c>
      <c r="E31" s="310">
        <v>0.717441</v>
      </c>
      <c r="F31" s="778" t="s">
        <v>71</v>
      </c>
      <c r="G31" s="779">
        <v>7691.88</v>
      </c>
      <c r="H31" s="792">
        <f t="shared" si="5"/>
        <v>6.0561100564285981E-4</v>
      </c>
      <c r="I31" s="854"/>
      <c r="J31" s="383" t="s">
        <v>70</v>
      </c>
      <c r="K31" s="309">
        <v>8</v>
      </c>
      <c r="L31" s="310">
        <v>709</v>
      </c>
      <c r="M31" s="310">
        <v>0.234931</v>
      </c>
      <c r="N31" s="10" t="s">
        <v>71</v>
      </c>
      <c r="O31" s="350">
        <v>2733.88</v>
      </c>
      <c r="P31" s="27">
        <f t="shared" si="2"/>
        <v>3.1607424071093129E-4</v>
      </c>
      <c r="Q31" s="333"/>
      <c r="R31" s="349" t="s">
        <v>70</v>
      </c>
      <c r="S31" s="309">
        <v>14</v>
      </c>
      <c r="T31" s="310">
        <v>861</v>
      </c>
      <c r="U31" s="310">
        <v>0.48250999999999999</v>
      </c>
      <c r="V31" s="10" t="s">
        <v>71</v>
      </c>
      <c r="W31" s="350">
        <v>4958</v>
      </c>
      <c r="X31" s="27">
        <f t="shared" si="3"/>
        <v>1.2237330409008973E-3</v>
      </c>
      <c r="Y31" s="333"/>
      <c r="Z31" s="349" t="s">
        <v>70</v>
      </c>
      <c r="AA31" s="609">
        <v>21</v>
      </c>
      <c r="AB31" s="310">
        <v>1447</v>
      </c>
      <c r="AC31" s="310">
        <v>0.64851099999999995</v>
      </c>
      <c r="AD31" s="10" t="s">
        <v>71</v>
      </c>
      <c r="AE31" s="350">
        <v>7344.88</v>
      </c>
      <c r="AF31" s="27">
        <f t="shared" si="4"/>
        <v>9.5164736572787953E-4</v>
      </c>
    </row>
    <row r="32" spans="1:32" ht="12.95">
      <c r="A32" s="351" t="s">
        <v>95</v>
      </c>
      <c r="B32" s="333"/>
      <c r="C32" s="112"/>
      <c r="D32" s="29"/>
      <c r="E32" s="29"/>
      <c r="F32" s="29"/>
      <c r="G32" s="30"/>
      <c r="H32" s="794"/>
      <c r="I32" s="333"/>
      <c r="J32" s="610"/>
      <c r="K32" s="112" t="s">
        <v>71</v>
      </c>
      <c r="L32" s="29" t="s">
        <v>71</v>
      </c>
      <c r="M32" s="29" t="s">
        <v>71</v>
      </c>
      <c r="N32" s="29" t="s">
        <v>71</v>
      </c>
      <c r="O32" s="30" t="s">
        <v>71</v>
      </c>
      <c r="P32" s="347"/>
      <c r="Q32" s="333"/>
      <c r="R32" s="333"/>
      <c r="S32" s="112" t="s">
        <v>71</v>
      </c>
      <c r="T32" s="29" t="s">
        <v>71</v>
      </c>
      <c r="U32" s="29" t="s">
        <v>71</v>
      </c>
      <c r="V32" s="29" t="s">
        <v>71</v>
      </c>
      <c r="W32" s="30" t="s">
        <v>71</v>
      </c>
      <c r="X32" s="347"/>
      <c r="Y32" s="333"/>
      <c r="Z32" s="333"/>
      <c r="AA32" s="28" t="s">
        <v>71</v>
      </c>
      <c r="AB32" s="29" t="s">
        <v>71</v>
      </c>
      <c r="AC32" s="29" t="s">
        <v>71</v>
      </c>
      <c r="AD32" s="29" t="s">
        <v>71</v>
      </c>
      <c r="AE32" s="30" t="s">
        <v>71</v>
      </c>
      <c r="AF32" s="347"/>
    </row>
    <row r="33" spans="1:32" ht="14.45">
      <c r="A33" s="349" t="s">
        <v>96</v>
      </c>
      <c r="B33" s="349" t="s">
        <v>70</v>
      </c>
      <c r="C33" s="111">
        <v>0</v>
      </c>
      <c r="D33" s="10">
        <v>0</v>
      </c>
      <c r="E33" s="10">
        <v>0</v>
      </c>
      <c r="F33" s="10" t="s">
        <v>71</v>
      </c>
      <c r="G33" s="350">
        <v>0</v>
      </c>
      <c r="H33" s="795">
        <f t="shared" si="5"/>
        <v>0</v>
      </c>
      <c r="I33" s="333"/>
      <c r="J33" s="383" t="s">
        <v>70</v>
      </c>
      <c r="K33" s="111">
        <v>0</v>
      </c>
      <c r="L33" s="10">
        <v>0</v>
      </c>
      <c r="M33" s="10">
        <v>0</v>
      </c>
      <c r="N33" s="10" t="s">
        <v>71</v>
      </c>
      <c r="O33" s="350">
        <v>0</v>
      </c>
      <c r="P33" s="27">
        <f t="shared" si="2"/>
        <v>0</v>
      </c>
      <c r="Q33" s="333"/>
      <c r="R33" s="349" t="s">
        <v>70</v>
      </c>
      <c r="S33" s="111">
        <v>0</v>
      </c>
      <c r="T33" s="10">
        <v>0</v>
      </c>
      <c r="U33" s="10">
        <v>0</v>
      </c>
      <c r="V33" s="10" t="s">
        <v>71</v>
      </c>
      <c r="W33" s="350">
        <v>0</v>
      </c>
      <c r="X33" s="27">
        <f t="shared" si="3"/>
        <v>0</v>
      </c>
      <c r="Y33" s="333"/>
      <c r="Z33" s="349" t="s">
        <v>70</v>
      </c>
      <c r="AA33" s="9">
        <v>0</v>
      </c>
      <c r="AB33" s="10">
        <v>0</v>
      </c>
      <c r="AC33" s="10">
        <v>0</v>
      </c>
      <c r="AD33" s="10" t="s">
        <v>71</v>
      </c>
      <c r="AE33" s="350">
        <v>0</v>
      </c>
      <c r="AF33" s="27">
        <f t="shared" si="4"/>
        <v>0</v>
      </c>
    </row>
    <row r="34" spans="1:32">
      <c r="A34" s="349" t="s">
        <v>97</v>
      </c>
      <c r="B34" s="349" t="s">
        <v>70</v>
      </c>
      <c r="C34" s="111">
        <v>0</v>
      </c>
      <c r="D34" s="10">
        <v>0</v>
      </c>
      <c r="E34" s="10">
        <v>0</v>
      </c>
      <c r="F34" s="10" t="s">
        <v>71</v>
      </c>
      <c r="G34" s="350">
        <v>0</v>
      </c>
      <c r="H34" s="795">
        <f t="shared" si="5"/>
        <v>0</v>
      </c>
      <c r="I34" s="333"/>
      <c r="J34" s="383" t="s">
        <v>70</v>
      </c>
      <c r="K34" s="111">
        <v>0</v>
      </c>
      <c r="L34" s="10">
        <v>0</v>
      </c>
      <c r="M34" s="10">
        <v>0</v>
      </c>
      <c r="N34" s="10" t="s">
        <v>71</v>
      </c>
      <c r="O34" s="350">
        <v>0</v>
      </c>
      <c r="P34" s="27">
        <f t="shared" si="2"/>
        <v>0</v>
      </c>
      <c r="Q34" s="333"/>
      <c r="R34" s="349" t="s">
        <v>70</v>
      </c>
      <c r="S34" s="111">
        <v>0</v>
      </c>
      <c r="T34" s="10">
        <v>0</v>
      </c>
      <c r="U34" s="10">
        <v>0</v>
      </c>
      <c r="V34" s="10" t="s">
        <v>71</v>
      </c>
      <c r="W34" s="350">
        <v>0</v>
      </c>
      <c r="X34" s="27">
        <f t="shared" si="3"/>
        <v>0</v>
      </c>
      <c r="Y34" s="333"/>
      <c r="Z34" s="349" t="s">
        <v>70</v>
      </c>
      <c r="AA34" s="9">
        <v>0</v>
      </c>
      <c r="AB34" s="10">
        <v>0</v>
      </c>
      <c r="AC34" s="10">
        <v>0</v>
      </c>
      <c r="AD34" s="10" t="s">
        <v>71</v>
      </c>
      <c r="AE34" s="350">
        <v>0</v>
      </c>
      <c r="AF34" s="27">
        <f t="shared" si="4"/>
        <v>0</v>
      </c>
    </row>
    <row r="35" spans="1:32" ht="12.95">
      <c r="A35" s="351" t="s">
        <v>98</v>
      </c>
      <c r="B35" s="333"/>
      <c r="C35" s="112"/>
      <c r="D35" s="29"/>
      <c r="E35" s="29"/>
      <c r="F35" s="29"/>
      <c r="G35" s="29"/>
      <c r="H35" s="794"/>
      <c r="I35" s="333"/>
      <c r="J35" s="610"/>
      <c r="K35" s="112" t="s">
        <v>71</v>
      </c>
      <c r="L35" s="29" t="s">
        <v>71</v>
      </c>
      <c r="M35" s="29" t="s">
        <v>71</v>
      </c>
      <c r="N35" s="29" t="s">
        <v>71</v>
      </c>
      <c r="O35" s="29" t="s">
        <v>71</v>
      </c>
      <c r="P35" s="347"/>
      <c r="Q35" s="333"/>
      <c r="R35" s="333"/>
      <c r="S35" s="112" t="s">
        <v>71</v>
      </c>
      <c r="T35" s="29" t="s">
        <v>71</v>
      </c>
      <c r="U35" s="29" t="s">
        <v>71</v>
      </c>
      <c r="V35" s="29" t="s">
        <v>71</v>
      </c>
      <c r="W35" s="29" t="s">
        <v>71</v>
      </c>
      <c r="X35" s="347"/>
      <c r="Y35" s="333"/>
      <c r="Z35" s="333"/>
      <c r="AA35" s="28" t="s">
        <v>71</v>
      </c>
      <c r="AB35" s="29" t="s">
        <v>71</v>
      </c>
      <c r="AC35" s="29" t="s">
        <v>71</v>
      </c>
      <c r="AD35" s="29" t="s">
        <v>71</v>
      </c>
      <c r="AE35" s="29" t="s">
        <v>71</v>
      </c>
      <c r="AF35" s="347"/>
    </row>
    <row r="36" spans="1:32">
      <c r="A36" s="349" t="s">
        <v>99</v>
      </c>
      <c r="B36" s="349" t="s">
        <v>74</v>
      </c>
      <c r="C36" s="309">
        <v>0</v>
      </c>
      <c r="D36" s="310">
        <v>0</v>
      </c>
      <c r="E36" s="310">
        <v>0</v>
      </c>
      <c r="F36" s="10" t="s">
        <v>71</v>
      </c>
      <c r="G36" s="350">
        <v>0</v>
      </c>
      <c r="H36" s="795">
        <f t="shared" ref="H36:H46" si="6">G36/G$53</f>
        <v>0</v>
      </c>
      <c r="I36" s="333"/>
      <c r="J36" s="383" t="s">
        <v>74</v>
      </c>
      <c r="K36" s="309">
        <v>0</v>
      </c>
      <c r="L36" s="310">
        <v>0</v>
      </c>
      <c r="M36" s="310">
        <v>0</v>
      </c>
      <c r="N36" s="10" t="s">
        <v>71</v>
      </c>
      <c r="O36" s="350">
        <v>0</v>
      </c>
      <c r="P36" s="27">
        <f t="shared" ref="P36:P46" si="7">O36/O$53</f>
        <v>0</v>
      </c>
      <c r="Q36" s="333"/>
      <c r="R36" s="349" t="s">
        <v>74</v>
      </c>
      <c r="S36" s="309">
        <v>0</v>
      </c>
      <c r="T36" s="310">
        <v>0</v>
      </c>
      <c r="U36" s="310">
        <v>0</v>
      </c>
      <c r="V36" s="10" t="s">
        <v>71</v>
      </c>
      <c r="W36" s="350">
        <v>0</v>
      </c>
      <c r="X36" s="27">
        <f t="shared" ref="X36:X46" si="8">W36/W$53</f>
        <v>0</v>
      </c>
      <c r="Y36" s="333"/>
      <c r="Z36" s="349" t="s">
        <v>74</v>
      </c>
      <c r="AA36" s="609">
        <v>0</v>
      </c>
      <c r="AB36" s="310">
        <v>0</v>
      </c>
      <c r="AC36" s="310">
        <v>0</v>
      </c>
      <c r="AD36" s="10" t="s">
        <v>71</v>
      </c>
      <c r="AE36" s="350">
        <v>0</v>
      </c>
      <c r="AF36" s="27">
        <f t="shared" ref="AF36:AF46" si="9">AE36/AE$53</f>
        <v>0</v>
      </c>
    </row>
    <row r="37" spans="1:32">
      <c r="A37" s="349" t="s">
        <v>100</v>
      </c>
      <c r="B37" s="349" t="s">
        <v>74</v>
      </c>
      <c r="C37" s="309">
        <v>0</v>
      </c>
      <c r="D37" s="310">
        <v>0</v>
      </c>
      <c r="E37" s="310">
        <v>0</v>
      </c>
      <c r="F37" s="10" t="s">
        <v>71</v>
      </c>
      <c r="G37" s="350">
        <v>0</v>
      </c>
      <c r="H37" s="795">
        <f t="shared" si="6"/>
        <v>0</v>
      </c>
      <c r="I37" s="333"/>
      <c r="J37" s="383" t="s">
        <v>74</v>
      </c>
      <c r="K37" s="309">
        <v>0</v>
      </c>
      <c r="L37" s="310">
        <v>0</v>
      </c>
      <c r="M37" s="310">
        <v>0</v>
      </c>
      <c r="N37" s="10" t="s">
        <v>71</v>
      </c>
      <c r="O37" s="350">
        <v>0</v>
      </c>
      <c r="P37" s="27">
        <f t="shared" si="7"/>
        <v>0</v>
      </c>
      <c r="Q37" s="333"/>
      <c r="R37" s="349" t="s">
        <v>74</v>
      </c>
      <c r="S37" s="309">
        <v>0</v>
      </c>
      <c r="T37" s="310">
        <v>0</v>
      </c>
      <c r="U37" s="310">
        <v>0</v>
      </c>
      <c r="V37" s="10" t="s">
        <v>71</v>
      </c>
      <c r="W37" s="350">
        <v>0</v>
      </c>
      <c r="X37" s="27">
        <f t="shared" si="8"/>
        <v>0</v>
      </c>
      <c r="Y37" s="333"/>
      <c r="Z37" s="349" t="s">
        <v>74</v>
      </c>
      <c r="AA37" s="609">
        <v>0</v>
      </c>
      <c r="AB37" s="310">
        <v>0</v>
      </c>
      <c r="AC37" s="310">
        <v>0</v>
      </c>
      <c r="AD37" s="10" t="s">
        <v>71</v>
      </c>
      <c r="AE37" s="350">
        <v>0</v>
      </c>
      <c r="AF37" s="27">
        <f t="shared" si="9"/>
        <v>0</v>
      </c>
    </row>
    <row r="38" spans="1:32">
      <c r="A38" s="349" t="s">
        <v>101</v>
      </c>
      <c r="B38" s="349" t="s">
        <v>74</v>
      </c>
      <c r="C38" s="309">
        <v>98</v>
      </c>
      <c r="D38" s="310">
        <v>1431.2606000000001</v>
      </c>
      <c r="E38" s="310">
        <v>0</v>
      </c>
      <c r="F38" s="10" t="s">
        <v>71</v>
      </c>
      <c r="G38" s="350">
        <v>9136.06</v>
      </c>
      <c r="H38" s="795">
        <f t="shared" si="6"/>
        <v>7.1931679696166681E-4</v>
      </c>
      <c r="I38" s="333"/>
      <c r="J38" s="383" t="s">
        <v>74</v>
      </c>
      <c r="K38" s="309">
        <v>41</v>
      </c>
      <c r="L38" s="310">
        <v>598.79269999999997</v>
      </c>
      <c r="M38" s="310">
        <v>0</v>
      </c>
      <c r="N38" s="10" t="s">
        <v>71</v>
      </c>
      <c r="O38" s="350">
        <v>3819.9</v>
      </c>
      <c r="P38" s="27">
        <f t="shared" si="7"/>
        <v>4.4163313389456978E-4</v>
      </c>
      <c r="Q38" s="333"/>
      <c r="R38" s="349" t="s">
        <v>74</v>
      </c>
      <c r="S38" s="309">
        <v>57</v>
      </c>
      <c r="T38" s="310">
        <v>832.46789999999999</v>
      </c>
      <c r="U38" s="310">
        <v>0</v>
      </c>
      <c r="V38" s="10" t="s">
        <v>71</v>
      </c>
      <c r="W38" s="350">
        <v>5316.16</v>
      </c>
      <c r="X38" s="27">
        <f t="shared" si="8"/>
        <v>1.3121340546017979E-3</v>
      </c>
      <c r="Y38" s="333"/>
      <c r="Z38" s="349" t="s">
        <v>74</v>
      </c>
      <c r="AA38" s="609">
        <v>24</v>
      </c>
      <c r="AB38" s="310">
        <v>350.51280000000003</v>
      </c>
      <c r="AC38" s="310">
        <v>0</v>
      </c>
      <c r="AD38" s="10" t="s">
        <v>71</v>
      </c>
      <c r="AE38" s="350">
        <v>2121.7600000000002</v>
      </c>
      <c r="AF38" s="27">
        <f t="shared" si="9"/>
        <v>2.7490814209446389E-4</v>
      </c>
    </row>
    <row r="39" spans="1:32">
      <c r="A39" s="349" t="s">
        <v>102</v>
      </c>
      <c r="B39" s="349" t="s">
        <v>74</v>
      </c>
      <c r="C39" s="309">
        <v>65142</v>
      </c>
      <c r="D39" s="310">
        <v>2531200.8134519998</v>
      </c>
      <c r="E39" s="310">
        <v>305.736287</v>
      </c>
      <c r="F39" s="10" t="s">
        <v>71</v>
      </c>
      <c r="G39" s="350">
        <v>586957.74199999997</v>
      </c>
      <c r="H39" s="795">
        <f t="shared" si="6"/>
        <v>4.6213418358383419E-2</v>
      </c>
      <c r="I39" s="333"/>
      <c r="J39" s="383" t="s">
        <v>74</v>
      </c>
      <c r="K39" s="309">
        <v>43381</v>
      </c>
      <c r="L39" s="310">
        <v>1686105.252288</v>
      </c>
      <c r="M39" s="310">
        <v>203.340654</v>
      </c>
      <c r="N39" s="10" t="s">
        <v>71</v>
      </c>
      <c r="O39" s="350">
        <v>389882.28659999999</v>
      </c>
      <c r="P39" s="27">
        <f t="shared" si="7"/>
        <v>4.5075770591151289E-2</v>
      </c>
      <c r="Q39" s="333"/>
      <c r="R39" s="349" t="s">
        <v>74</v>
      </c>
      <c r="S39" s="309">
        <v>21761</v>
      </c>
      <c r="T39" s="310">
        <v>845095.56116399996</v>
      </c>
      <c r="U39" s="310">
        <v>102.395633</v>
      </c>
      <c r="V39" s="10" t="s">
        <v>71</v>
      </c>
      <c r="W39" s="350">
        <v>197075.45540000001</v>
      </c>
      <c r="X39" s="27">
        <f t="shared" si="8"/>
        <v>4.8642143268166835E-2</v>
      </c>
      <c r="Y39" s="333"/>
      <c r="Z39" s="349" t="s">
        <v>74</v>
      </c>
      <c r="AA39" s="609">
        <v>60144</v>
      </c>
      <c r="AB39" s="310">
        <v>2328291.6071040002</v>
      </c>
      <c r="AC39" s="310">
        <v>279.55134900000002</v>
      </c>
      <c r="AD39" s="10" t="s">
        <v>71</v>
      </c>
      <c r="AE39" s="350">
        <v>540638.41040000005</v>
      </c>
      <c r="AF39" s="27">
        <f t="shared" si="9"/>
        <v>7.0048403659211347E-2</v>
      </c>
    </row>
    <row r="40" spans="1:32">
      <c r="A40" s="349" t="s">
        <v>103</v>
      </c>
      <c r="B40" s="349" t="s">
        <v>74</v>
      </c>
      <c r="C40" s="309">
        <v>1005</v>
      </c>
      <c r="D40" s="310">
        <v>21614.231088</v>
      </c>
      <c r="E40" s="310">
        <v>2.6264059999999998</v>
      </c>
      <c r="F40" s="10" t="s">
        <v>71</v>
      </c>
      <c r="G40" s="350">
        <v>8351.5025000000005</v>
      </c>
      <c r="H40" s="795">
        <f t="shared" si="6"/>
        <v>6.5754559713020199E-4</v>
      </c>
      <c r="I40" s="333"/>
      <c r="J40" s="383" t="s">
        <v>74</v>
      </c>
      <c r="K40" s="309">
        <v>699</v>
      </c>
      <c r="L40" s="310">
        <v>15046.237359000001</v>
      </c>
      <c r="M40" s="310">
        <v>1.839108</v>
      </c>
      <c r="N40" s="10" t="s">
        <v>71</v>
      </c>
      <c r="O40" s="350">
        <v>5804.3005999999996</v>
      </c>
      <c r="P40" s="27">
        <f t="shared" si="7"/>
        <v>6.7105721721619194E-4</v>
      </c>
      <c r="Q40" s="333"/>
      <c r="R40" s="349" t="s">
        <v>74</v>
      </c>
      <c r="S40" s="309">
        <v>306</v>
      </c>
      <c r="T40" s="310">
        <v>6567.9937289999998</v>
      </c>
      <c r="U40" s="310">
        <v>0.78729800000000005</v>
      </c>
      <c r="V40" s="10" t="s">
        <v>71</v>
      </c>
      <c r="W40" s="350">
        <v>2547.2019</v>
      </c>
      <c r="X40" s="27">
        <f t="shared" si="8"/>
        <v>6.2870010626775788E-4</v>
      </c>
      <c r="Y40" s="333"/>
      <c r="Z40" s="349" t="s">
        <v>74</v>
      </c>
      <c r="AA40" s="609">
        <v>962</v>
      </c>
      <c r="AB40" s="310">
        <v>20663.997048000001</v>
      </c>
      <c r="AC40" s="310">
        <v>2.5108100000000002</v>
      </c>
      <c r="AD40" s="10" t="s">
        <v>71</v>
      </c>
      <c r="AE40" s="350">
        <v>7995.1881000000003</v>
      </c>
      <c r="AF40" s="27">
        <f t="shared" si="9"/>
        <v>1.035905242000399E-3</v>
      </c>
    </row>
    <row r="41" spans="1:32">
      <c r="A41" s="349" t="s">
        <v>104</v>
      </c>
      <c r="B41" s="349" t="s">
        <v>74</v>
      </c>
      <c r="C41" s="309">
        <v>4796</v>
      </c>
      <c r="D41" s="310">
        <v>344040.29399999999</v>
      </c>
      <c r="E41" s="310">
        <v>40.180284</v>
      </c>
      <c r="F41" s="10" t="s">
        <v>71</v>
      </c>
      <c r="G41" s="350">
        <v>338422.32160000002</v>
      </c>
      <c r="H41" s="795">
        <f t="shared" si="6"/>
        <v>2.6645278204569928E-2</v>
      </c>
      <c r="I41" s="333"/>
      <c r="J41" s="383" t="s">
        <v>74</v>
      </c>
      <c r="K41" s="309">
        <v>3053</v>
      </c>
      <c r="L41" s="310">
        <v>218207.481</v>
      </c>
      <c r="M41" s="310">
        <v>25.435181</v>
      </c>
      <c r="N41" s="10" t="s">
        <v>71</v>
      </c>
      <c r="O41" s="350">
        <v>215456.71660000001</v>
      </c>
      <c r="P41" s="27">
        <f t="shared" si="7"/>
        <v>2.4909768572656921E-2</v>
      </c>
      <c r="Q41" s="333"/>
      <c r="R41" s="349" t="s">
        <v>74</v>
      </c>
      <c r="S41" s="309">
        <v>1743</v>
      </c>
      <c r="T41" s="310">
        <v>125832.81299999999</v>
      </c>
      <c r="U41" s="310">
        <v>14.745103</v>
      </c>
      <c r="V41" s="10" t="s">
        <v>71</v>
      </c>
      <c r="W41" s="350">
        <v>122965.605</v>
      </c>
      <c r="X41" s="27">
        <f t="shared" si="8"/>
        <v>3.0350357751687894E-2</v>
      </c>
      <c r="Y41" s="333"/>
      <c r="Z41" s="349" t="s">
        <v>74</v>
      </c>
      <c r="AA41" s="609">
        <v>4430</v>
      </c>
      <c r="AB41" s="310">
        <v>316109.87060000002</v>
      </c>
      <c r="AC41" s="310">
        <v>36.919933</v>
      </c>
      <c r="AD41" s="10" t="s">
        <v>71</v>
      </c>
      <c r="AE41" s="350">
        <v>312559.8933</v>
      </c>
      <c r="AF41" s="27">
        <f t="shared" si="9"/>
        <v>4.0497162525614049E-2</v>
      </c>
    </row>
    <row r="42" spans="1:32">
      <c r="A42" s="349" t="s">
        <v>105</v>
      </c>
      <c r="B42" s="349" t="s">
        <v>74</v>
      </c>
      <c r="C42" s="309">
        <v>0</v>
      </c>
      <c r="D42" s="310">
        <v>0</v>
      </c>
      <c r="E42" s="310">
        <v>0</v>
      </c>
      <c r="F42" s="10" t="s">
        <v>71</v>
      </c>
      <c r="G42" s="350">
        <v>0</v>
      </c>
      <c r="H42" s="795">
        <f t="shared" si="6"/>
        <v>0</v>
      </c>
      <c r="I42" s="333"/>
      <c r="J42" s="383" t="s">
        <v>74</v>
      </c>
      <c r="K42" s="309">
        <v>0</v>
      </c>
      <c r="L42" s="310">
        <v>0</v>
      </c>
      <c r="M42" s="310">
        <v>0</v>
      </c>
      <c r="N42" s="10" t="s">
        <v>71</v>
      </c>
      <c r="O42" s="350">
        <v>0</v>
      </c>
      <c r="P42" s="27">
        <f t="shared" si="7"/>
        <v>0</v>
      </c>
      <c r="Q42" s="333"/>
      <c r="R42" s="349" t="s">
        <v>74</v>
      </c>
      <c r="S42" s="309">
        <v>0</v>
      </c>
      <c r="T42" s="310">
        <v>0</v>
      </c>
      <c r="U42" s="310">
        <v>0</v>
      </c>
      <c r="V42" s="10" t="s">
        <v>71</v>
      </c>
      <c r="W42" s="350">
        <v>0</v>
      </c>
      <c r="X42" s="27">
        <f t="shared" si="8"/>
        <v>0</v>
      </c>
      <c r="Y42" s="333"/>
      <c r="Z42" s="349" t="s">
        <v>74</v>
      </c>
      <c r="AA42" s="609">
        <v>0</v>
      </c>
      <c r="AB42" s="310">
        <v>0</v>
      </c>
      <c r="AC42" s="310">
        <v>0</v>
      </c>
      <c r="AD42" s="10" t="s">
        <v>71</v>
      </c>
      <c r="AE42" s="350">
        <v>0</v>
      </c>
      <c r="AF42" s="27">
        <f t="shared" si="9"/>
        <v>0</v>
      </c>
    </row>
    <row r="43" spans="1:32" ht="12.95">
      <c r="A43" s="351" t="s">
        <v>106</v>
      </c>
      <c r="B43" s="333"/>
      <c r="C43" s="112"/>
      <c r="D43" s="29"/>
      <c r="E43" s="29"/>
      <c r="F43" s="29"/>
      <c r="G43" s="29"/>
      <c r="H43" s="794"/>
      <c r="I43" s="333"/>
      <c r="J43" s="610"/>
      <c r="K43" s="112" t="s">
        <v>71</v>
      </c>
      <c r="L43" s="29" t="s">
        <v>71</v>
      </c>
      <c r="M43" s="29" t="s">
        <v>71</v>
      </c>
      <c r="N43" s="29" t="s">
        <v>71</v>
      </c>
      <c r="O43" s="29" t="s">
        <v>71</v>
      </c>
      <c r="P43" s="347"/>
      <c r="Q43" s="333"/>
      <c r="R43" s="333"/>
      <c r="S43" s="112" t="s">
        <v>71</v>
      </c>
      <c r="T43" s="29" t="s">
        <v>71</v>
      </c>
      <c r="U43" s="29" t="s">
        <v>71</v>
      </c>
      <c r="V43" s="29" t="s">
        <v>71</v>
      </c>
      <c r="W43" s="29" t="s">
        <v>71</v>
      </c>
      <c r="X43" s="347"/>
      <c r="Y43" s="333"/>
      <c r="Z43" s="333"/>
      <c r="AA43" s="28" t="s">
        <v>71</v>
      </c>
      <c r="AB43" s="29" t="s">
        <v>71</v>
      </c>
      <c r="AC43" s="29" t="s">
        <v>71</v>
      </c>
      <c r="AD43" s="29" t="s">
        <v>71</v>
      </c>
      <c r="AE43" s="29" t="s">
        <v>71</v>
      </c>
      <c r="AF43" s="347"/>
    </row>
    <row r="44" spans="1:32">
      <c r="A44" s="349" t="s">
        <v>107</v>
      </c>
      <c r="B44" s="349" t="s">
        <v>70</v>
      </c>
      <c r="C44" s="309">
        <v>363</v>
      </c>
      <c r="D44" s="310">
        <v>363363</v>
      </c>
      <c r="E44" s="310">
        <v>112.64252999999999</v>
      </c>
      <c r="F44" s="10" t="s">
        <v>71</v>
      </c>
      <c r="G44" s="350">
        <v>483890.54690000002</v>
      </c>
      <c r="H44" s="795">
        <f t="shared" si="6"/>
        <v>3.8098545573927625E-2</v>
      </c>
      <c r="I44" s="333"/>
      <c r="J44" s="383" t="s">
        <v>70</v>
      </c>
      <c r="K44" s="309">
        <v>284</v>
      </c>
      <c r="L44" s="310">
        <v>284284</v>
      </c>
      <c r="M44" s="310">
        <v>88.128039999999999</v>
      </c>
      <c r="N44" s="10" t="s">
        <v>71</v>
      </c>
      <c r="O44" s="350">
        <v>381901.48749999999</v>
      </c>
      <c r="P44" s="27">
        <f t="shared" si="7"/>
        <v>4.4153080123464715E-2</v>
      </c>
      <c r="Q44" s="333"/>
      <c r="R44" s="349" t="s">
        <v>70</v>
      </c>
      <c r="S44" s="309">
        <v>79</v>
      </c>
      <c r="T44" s="310">
        <v>79079</v>
      </c>
      <c r="U44" s="310">
        <v>24.514489999999999</v>
      </c>
      <c r="V44" s="10" t="s">
        <v>71</v>
      </c>
      <c r="W44" s="350">
        <v>101989.0594</v>
      </c>
      <c r="X44" s="27">
        <f t="shared" si="8"/>
        <v>2.5172928962925424E-2</v>
      </c>
      <c r="Y44" s="333"/>
      <c r="Z44" s="349" t="s">
        <v>70</v>
      </c>
      <c r="AA44" s="609">
        <v>253</v>
      </c>
      <c r="AB44" s="310">
        <v>253253</v>
      </c>
      <c r="AC44" s="310">
        <v>78.508430000000004</v>
      </c>
      <c r="AD44" s="10" t="s">
        <v>71</v>
      </c>
      <c r="AE44" s="350">
        <v>328767.58639999997</v>
      </c>
      <c r="AF44" s="27">
        <f t="shared" si="9"/>
        <v>4.2597129910124196E-2</v>
      </c>
    </row>
    <row r="45" spans="1:32">
      <c r="A45" s="349" t="s">
        <v>108</v>
      </c>
      <c r="B45" s="349" t="s">
        <v>70</v>
      </c>
      <c r="C45" s="309">
        <v>81</v>
      </c>
      <c r="D45" s="310">
        <v>0</v>
      </c>
      <c r="E45" s="310">
        <v>0</v>
      </c>
      <c r="F45" s="10" t="s">
        <v>71</v>
      </c>
      <c r="G45" s="350">
        <v>6931.1280999999999</v>
      </c>
      <c r="H45" s="795">
        <f t="shared" si="6"/>
        <v>5.4571411135905456E-4</v>
      </c>
      <c r="I45" s="333"/>
      <c r="J45" s="383" t="s">
        <v>70</v>
      </c>
      <c r="K45" s="309">
        <v>63</v>
      </c>
      <c r="L45" s="310">
        <v>0</v>
      </c>
      <c r="M45" s="310">
        <v>0</v>
      </c>
      <c r="N45" s="10" t="s">
        <v>71</v>
      </c>
      <c r="O45" s="350">
        <v>5387.4926999999998</v>
      </c>
      <c r="P45" s="27">
        <f t="shared" si="7"/>
        <v>6.228684742886246E-4</v>
      </c>
      <c r="Q45" s="333"/>
      <c r="R45" s="349" t="s">
        <v>70</v>
      </c>
      <c r="S45" s="309">
        <v>18</v>
      </c>
      <c r="T45" s="310">
        <v>0</v>
      </c>
      <c r="U45" s="310">
        <v>0</v>
      </c>
      <c r="V45" s="10" t="s">
        <v>71</v>
      </c>
      <c r="W45" s="350">
        <v>1543.6353999999999</v>
      </c>
      <c r="X45" s="27">
        <f t="shared" si="8"/>
        <v>3.8099992781046244E-4</v>
      </c>
      <c r="Y45" s="333"/>
      <c r="Z45" s="349" t="s">
        <v>70</v>
      </c>
      <c r="AA45" s="609">
        <v>62</v>
      </c>
      <c r="AB45" s="310">
        <v>0</v>
      </c>
      <c r="AC45" s="310">
        <v>0</v>
      </c>
      <c r="AD45" s="10" t="s">
        <v>71</v>
      </c>
      <c r="AE45" s="350">
        <v>5297.6280999999999</v>
      </c>
      <c r="AF45" s="27">
        <f t="shared" si="9"/>
        <v>6.8639294664732322E-4</v>
      </c>
    </row>
    <row r="46" spans="1:32">
      <c r="A46" s="349" t="s">
        <v>109</v>
      </c>
      <c r="B46" s="349" t="s">
        <v>74</v>
      </c>
      <c r="C46" s="309">
        <v>16049</v>
      </c>
      <c r="D46" s="310">
        <v>2248422.7999999998</v>
      </c>
      <c r="E46" s="310">
        <v>452.83499999999998</v>
      </c>
      <c r="F46" s="10" t="s">
        <v>71</v>
      </c>
      <c r="G46" s="350">
        <v>1024246.0469</v>
      </c>
      <c r="H46" s="795">
        <f t="shared" si="6"/>
        <v>8.0642791942780276E-2</v>
      </c>
      <c r="I46" s="333"/>
      <c r="J46" s="383" t="s">
        <v>74</v>
      </c>
      <c r="K46" s="309">
        <v>10929</v>
      </c>
      <c r="L46" s="310">
        <v>1533365.6</v>
      </c>
      <c r="M46" s="310">
        <v>308.86829999999998</v>
      </c>
      <c r="N46" s="10" t="s">
        <v>71</v>
      </c>
      <c r="O46" s="350">
        <v>697373.80839999998</v>
      </c>
      <c r="P46" s="27">
        <f t="shared" si="7"/>
        <v>8.062603222589157E-2</v>
      </c>
      <c r="Q46" s="333">
        <v>490</v>
      </c>
      <c r="R46" s="349" t="s">
        <v>74</v>
      </c>
      <c r="S46" s="309">
        <v>5120</v>
      </c>
      <c r="T46" s="310">
        <v>715057.2</v>
      </c>
      <c r="U46" s="310">
        <v>143.9667</v>
      </c>
      <c r="V46" s="10" t="s">
        <v>71</v>
      </c>
      <c r="W46" s="350">
        <v>326872.23849999998</v>
      </c>
      <c r="X46" s="27">
        <f t="shared" si="8"/>
        <v>8.0678571683277203E-2</v>
      </c>
      <c r="Y46" s="333"/>
      <c r="Z46" s="349" t="s">
        <v>74</v>
      </c>
      <c r="AA46" s="609">
        <v>14682</v>
      </c>
      <c r="AB46" s="310">
        <v>2048265.7</v>
      </c>
      <c r="AC46" s="310">
        <v>409.02983999999998</v>
      </c>
      <c r="AD46" s="10" t="s">
        <v>71</v>
      </c>
      <c r="AE46" s="350">
        <v>936973.47470000002</v>
      </c>
      <c r="AF46" s="27">
        <f t="shared" si="9"/>
        <v>0.12139998733201264</v>
      </c>
    </row>
    <row r="47" spans="1:32" ht="12.95">
      <c r="A47" s="351" t="s">
        <v>110</v>
      </c>
      <c r="B47" s="333"/>
      <c r="C47" s="112"/>
      <c r="D47" s="29"/>
      <c r="E47" s="29"/>
      <c r="F47" s="29"/>
      <c r="G47" s="29"/>
      <c r="H47" s="794"/>
      <c r="I47" s="333"/>
      <c r="J47" s="610"/>
      <c r="K47" s="112"/>
      <c r="L47" s="29"/>
      <c r="M47" s="29"/>
      <c r="N47" s="29"/>
      <c r="O47" s="29"/>
      <c r="P47" s="347"/>
      <c r="Q47" s="333"/>
      <c r="R47" s="333"/>
      <c r="S47" s="112"/>
      <c r="T47" s="29"/>
      <c r="U47" s="29"/>
      <c r="V47" s="29"/>
      <c r="W47" s="29"/>
      <c r="X47" s="347"/>
      <c r="Y47" s="333"/>
      <c r="Z47" s="333"/>
      <c r="AA47" s="28"/>
      <c r="AB47" s="29"/>
      <c r="AC47" s="29"/>
      <c r="AD47" s="29"/>
      <c r="AE47" s="29"/>
      <c r="AF47" s="347"/>
    </row>
    <row r="48" spans="1:32">
      <c r="A48" s="349"/>
      <c r="B48" s="349"/>
      <c r="C48" s="113"/>
      <c r="D48" s="32"/>
      <c r="E48" s="32"/>
      <c r="F48" s="32"/>
      <c r="G48" s="32"/>
      <c r="H48" s="520"/>
      <c r="I48" s="333"/>
      <c r="J48" s="383"/>
      <c r="K48" s="113"/>
      <c r="L48" s="32"/>
      <c r="M48" s="32"/>
      <c r="N48" s="32"/>
      <c r="O48" s="32"/>
      <c r="P48" s="354"/>
      <c r="Q48" s="333"/>
      <c r="R48" s="349"/>
      <c r="S48" s="113"/>
      <c r="T48" s="32"/>
      <c r="U48" s="32"/>
      <c r="V48" s="32"/>
      <c r="W48" s="32"/>
      <c r="X48" s="354"/>
      <c r="Y48" s="333"/>
      <c r="Z48" s="349"/>
      <c r="AA48" s="31"/>
      <c r="AB48" s="32"/>
      <c r="AC48" s="32"/>
      <c r="AD48" s="32"/>
      <c r="AE48" s="32"/>
      <c r="AF48" s="354"/>
    </row>
    <row r="49" spans="1:32" ht="12.95">
      <c r="A49" s="351" t="s">
        <v>111</v>
      </c>
      <c r="B49" s="333"/>
      <c r="C49" s="112"/>
      <c r="D49" s="29"/>
      <c r="E49" s="29"/>
      <c r="F49" s="29"/>
      <c r="G49" s="29"/>
      <c r="H49" s="794"/>
      <c r="I49" s="333"/>
      <c r="J49" s="610"/>
      <c r="K49" s="112"/>
      <c r="L49" s="29"/>
      <c r="M49" s="29"/>
      <c r="N49" s="29"/>
      <c r="O49" s="29"/>
      <c r="P49" s="347"/>
      <c r="Q49" s="333"/>
      <c r="R49" s="333"/>
      <c r="S49" s="112"/>
      <c r="T49" s="29"/>
      <c r="U49" s="29"/>
      <c r="V49" s="29"/>
      <c r="W49" s="29"/>
      <c r="X49" s="347"/>
      <c r="Y49" s="333"/>
      <c r="Z49" s="333"/>
      <c r="AA49" s="28"/>
      <c r="AB49" s="29"/>
      <c r="AC49" s="29"/>
      <c r="AD49" s="29"/>
      <c r="AE49" s="29"/>
      <c r="AF49" s="347"/>
    </row>
    <row r="50" spans="1:32">
      <c r="A50" s="349" t="s">
        <v>112</v>
      </c>
      <c r="B50" s="349" t="s">
        <v>70</v>
      </c>
      <c r="C50" s="111">
        <v>20832</v>
      </c>
      <c r="D50" s="29"/>
      <c r="E50" s="29"/>
      <c r="F50" s="29" t="s">
        <v>71</v>
      </c>
      <c r="G50" s="350">
        <v>1576528</v>
      </c>
      <c r="H50" s="795">
        <f>G50/G53</f>
        <v>0.12412605338410461</v>
      </c>
      <c r="I50" s="333"/>
      <c r="J50" s="383" t="s">
        <v>70</v>
      </c>
      <c r="K50" s="111">
        <v>13680</v>
      </c>
      <c r="L50" s="29"/>
      <c r="M50" s="29"/>
      <c r="N50" s="29" t="s">
        <v>71</v>
      </c>
      <c r="O50" s="350">
        <v>1039033.5</v>
      </c>
      <c r="P50" s="27">
        <f t="shared" ref="P50:P51" si="10">O50/O$53</f>
        <v>0.12012660562487067</v>
      </c>
      <c r="Q50" s="333"/>
      <c r="R50" s="349" t="s">
        <v>70</v>
      </c>
      <c r="S50" s="111">
        <v>7152</v>
      </c>
      <c r="T50" s="29"/>
      <c r="U50" s="29"/>
      <c r="V50" s="29" t="s">
        <v>71</v>
      </c>
      <c r="W50" s="350">
        <v>537494.5</v>
      </c>
      <c r="X50" s="27">
        <f t="shared" ref="X50:X51" si="11">W50/W$53</f>
        <v>0.132664336214705</v>
      </c>
      <c r="Y50" s="333"/>
      <c r="Z50" s="349" t="s">
        <v>70</v>
      </c>
      <c r="AA50" s="9">
        <v>18188</v>
      </c>
      <c r="AB50" s="29"/>
      <c r="AC50" s="29"/>
      <c r="AD50" s="29" t="s">
        <v>71</v>
      </c>
      <c r="AE50" s="350">
        <v>1329029</v>
      </c>
      <c r="AF50" s="27">
        <f t="shared" ref="AF50:AF51" si="12">AE50/AE$53</f>
        <v>0.17219708787971458</v>
      </c>
    </row>
    <row r="51" spans="1:32">
      <c r="A51" s="349" t="s">
        <v>113</v>
      </c>
      <c r="B51" s="349" t="s">
        <v>70</v>
      </c>
      <c r="C51" s="111">
        <v>18087</v>
      </c>
      <c r="D51" s="29"/>
      <c r="E51" s="29"/>
      <c r="F51" s="29" t="s">
        <v>71</v>
      </c>
      <c r="G51" s="350">
        <v>452175</v>
      </c>
      <c r="H51" s="795">
        <f>G51/G53</f>
        <v>3.5601459783116761E-2</v>
      </c>
      <c r="I51" s="333"/>
      <c r="J51" s="383" t="s">
        <v>70</v>
      </c>
      <c r="K51" s="111">
        <v>11829</v>
      </c>
      <c r="L51" s="29"/>
      <c r="M51" s="29"/>
      <c r="N51" s="29" t="s">
        <v>71</v>
      </c>
      <c r="O51" s="350">
        <v>295725</v>
      </c>
      <c r="P51" s="27">
        <f t="shared" si="10"/>
        <v>3.4189889400500446E-2</v>
      </c>
      <c r="Q51" s="333"/>
      <c r="R51" s="349" t="s">
        <v>70</v>
      </c>
      <c r="S51" s="111">
        <v>6258</v>
      </c>
      <c r="T51" s="29"/>
      <c r="U51" s="29"/>
      <c r="V51" s="29" t="s">
        <v>71</v>
      </c>
      <c r="W51" s="350">
        <v>156450</v>
      </c>
      <c r="X51" s="27">
        <f t="shared" si="11"/>
        <v>3.8614972619795358E-2</v>
      </c>
      <c r="Y51" s="333"/>
      <c r="Z51" s="349" t="s">
        <v>70</v>
      </c>
      <c r="AA51" s="9">
        <v>15805</v>
      </c>
      <c r="AB51" s="29"/>
      <c r="AC51" s="29"/>
      <c r="AD51" s="29" t="s">
        <v>71</v>
      </c>
      <c r="AE51" s="350">
        <v>395125</v>
      </c>
      <c r="AF51" s="27">
        <f t="shared" si="12"/>
        <v>5.1194800375666913E-2</v>
      </c>
    </row>
    <row r="52" spans="1:32">
      <c r="A52" s="333"/>
      <c r="B52" s="333"/>
      <c r="C52" s="345"/>
      <c r="D52" s="346"/>
      <c r="E52" s="29"/>
      <c r="F52" s="346"/>
      <c r="G52" s="346"/>
      <c r="H52" s="794"/>
      <c r="I52" s="333"/>
      <c r="J52" s="610"/>
      <c r="K52" s="345"/>
      <c r="L52" s="346"/>
      <c r="M52" s="29"/>
      <c r="N52" s="346"/>
      <c r="O52" s="346"/>
      <c r="P52" s="347"/>
      <c r="Q52" s="333"/>
      <c r="R52" s="333"/>
      <c r="S52" s="345"/>
      <c r="T52" s="346"/>
      <c r="U52" s="29"/>
      <c r="V52" s="346"/>
      <c r="W52" s="346"/>
      <c r="X52" s="347"/>
      <c r="Y52" s="333"/>
      <c r="Z52" s="333"/>
      <c r="AA52" s="348"/>
      <c r="AB52" s="346"/>
      <c r="AC52" s="29"/>
      <c r="AD52" s="346"/>
      <c r="AE52" s="346"/>
      <c r="AF52" s="347"/>
    </row>
    <row r="53" spans="1:32" ht="12.95">
      <c r="A53" s="355" t="s">
        <v>114</v>
      </c>
      <c r="B53" s="355"/>
      <c r="C53" s="356"/>
      <c r="D53" s="77">
        <f>SUM(D9:D52)</f>
        <v>7646793.5913190003</v>
      </c>
      <c r="E53" s="77">
        <f>SUM(E9:E52)</f>
        <v>1162.1588879999999</v>
      </c>
      <c r="F53" s="357"/>
      <c r="G53" s="78">
        <f>SUM(G9:G52)</f>
        <v>12701024.136499999</v>
      </c>
      <c r="H53" s="796"/>
      <c r="I53" s="351"/>
      <c r="J53" s="888"/>
      <c r="K53" s="356"/>
      <c r="L53" s="319">
        <f>SUM(L9:L52)</f>
        <v>5123438.7925870009</v>
      </c>
      <c r="M53" s="77">
        <f>SUM(M9:M52)</f>
        <v>795.18274399999996</v>
      </c>
      <c r="N53" s="357"/>
      <c r="O53" s="78">
        <f>SUM(O9:O52)</f>
        <v>8649486.8859000001</v>
      </c>
      <c r="P53" s="356"/>
      <c r="Q53" s="351"/>
      <c r="R53" s="355"/>
      <c r="S53" s="356"/>
      <c r="T53" s="319">
        <f>SUM(T9:T52)</f>
        <v>2523354.7987320004</v>
      </c>
      <c r="U53" s="77">
        <f>SUM(U9:U52)</f>
        <v>366.97614399999998</v>
      </c>
      <c r="V53" s="357"/>
      <c r="W53" s="78">
        <f>SUM(W9:W52)</f>
        <v>4051537.2506000008</v>
      </c>
      <c r="X53" s="356"/>
      <c r="Y53" s="351"/>
      <c r="Z53" s="355"/>
      <c r="AA53" s="384"/>
      <c r="AB53" s="319">
        <f>SUM(AB9:AB52)</f>
        <v>6471514.7646610001</v>
      </c>
      <c r="AC53" s="77">
        <f>SUM(AC9:AC52)</f>
        <v>980.24169299999994</v>
      </c>
      <c r="AD53" s="357"/>
      <c r="AE53" s="78">
        <f>SUM(AE9:AE52)</f>
        <v>7718068.9660000009</v>
      </c>
      <c r="AF53" s="383"/>
    </row>
    <row r="54" spans="1:32">
      <c r="A54" s="342"/>
      <c r="B54" s="342"/>
      <c r="C54" s="345"/>
      <c r="D54" s="346"/>
      <c r="E54" s="346"/>
      <c r="F54" s="346"/>
      <c r="G54" s="346"/>
      <c r="H54" s="797"/>
      <c r="I54" s="333"/>
      <c r="J54" s="610"/>
      <c r="K54" s="345"/>
      <c r="L54" s="346"/>
      <c r="M54" s="346"/>
      <c r="N54" s="346"/>
      <c r="O54" s="346"/>
      <c r="P54" s="345"/>
      <c r="Q54" s="348"/>
      <c r="R54" s="348"/>
      <c r="S54" s="359"/>
      <c r="T54" s="346"/>
      <c r="U54" s="346"/>
      <c r="V54" s="346"/>
      <c r="W54" s="346"/>
      <c r="X54" s="345"/>
      <c r="Y54" s="348"/>
      <c r="Z54" s="348"/>
      <c r="AA54" s="359"/>
      <c r="AB54" s="346"/>
      <c r="AC54" s="346"/>
      <c r="AD54" s="346"/>
      <c r="AE54" s="346"/>
      <c r="AF54" s="610"/>
    </row>
    <row r="55" spans="1:32">
      <c r="A55" s="360" t="s">
        <v>115</v>
      </c>
      <c r="B55" s="360"/>
      <c r="C55" s="111">
        <v>121</v>
      </c>
      <c r="D55" s="361"/>
      <c r="E55" s="362"/>
      <c r="F55" s="362"/>
      <c r="G55" s="362"/>
      <c r="H55" s="362"/>
      <c r="I55" s="364"/>
      <c r="J55" s="390"/>
      <c r="K55" s="111">
        <v>121</v>
      </c>
      <c r="L55" s="361"/>
      <c r="M55" s="362"/>
      <c r="N55" s="362"/>
      <c r="O55" s="362"/>
      <c r="P55" s="363"/>
      <c r="Q55" s="364"/>
      <c r="R55" s="360"/>
      <c r="S55" s="307"/>
      <c r="T55" s="361"/>
      <c r="U55" s="362"/>
      <c r="V55" s="362"/>
      <c r="W55" s="362"/>
      <c r="X55" s="363"/>
      <c r="Y55" s="364"/>
      <c r="Z55" s="360"/>
      <c r="AA55" s="307">
        <v>103</v>
      </c>
      <c r="AB55" s="361"/>
      <c r="AC55" s="362"/>
      <c r="AD55" s="362"/>
      <c r="AE55" s="362"/>
      <c r="AF55" s="363"/>
    </row>
    <row r="56" spans="1:32" ht="12.95">
      <c r="A56" s="365"/>
      <c r="B56" s="366"/>
      <c r="C56" s="366"/>
      <c r="D56" s="1076"/>
      <c r="E56" s="1076"/>
      <c r="F56" s="1076"/>
      <c r="G56" s="1059"/>
      <c r="H56" s="1060"/>
      <c r="I56" s="1077"/>
      <c r="J56" s="367"/>
      <c r="K56" s="368"/>
      <c r="L56" s="1059"/>
      <c r="M56" s="1060"/>
      <c r="N56" s="1060"/>
      <c r="O56" s="1059"/>
      <c r="P56" s="1060"/>
      <c r="Q56" s="1061"/>
      <c r="R56" s="366"/>
      <c r="S56" s="368"/>
      <c r="T56" s="1059"/>
      <c r="U56" s="1060"/>
      <c r="V56" s="1061"/>
      <c r="W56" s="1059"/>
      <c r="X56" s="1060"/>
      <c r="Y56" s="1060"/>
      <c r="Z56" s="366"/>
      <c r="AA56" s="368"/>
      <c r="AB56" s="1059"/>
      <c r="AC56" s="1060"/>
      <c r="AD56" s="1060"/>
      <c r="AE56" s="1059"/>
      <c r="AF56" s="1062"/>
    </row>
    <row r="57" spans="1:32" ht="39.6" customHeight="1">
      <c r="A57" s="369" t="s">
        <v>116</v>
      </c>
      <c r="B57" s="370" t="s">
        <v>117</v>
      </c>
      <c r="C57" s="370"/>
      <c r="D57" s="370"/>
      <c r="E57" s="370"/>
      <c r="F57" s="370"/>
      <c r="G57" s="370"/>
      <c r="H57" s="370"/>
      <c r="I57" s="370"/>
      <c r="J57" s="370" t="s">
        <v>118</v>
      </c>
      <c r="K57" s="370"/>
      <c r="L57" s="370"/>
      <c r="M57" s="371"/>
      <c r="N57" s="372"/>
      <c r="O57" s="371"/>
      <c r="P57" s="371"/>
      <c r="Q57" s="372"/>
      <c r="R57" s="371" t="s">
        <v>119</v>
      </c>
      <c r="S57" s="371"/>
      <c r="T57" s="369"/>
      <c r="U57" s="371"/>
      <c r="V57" s="372"/>
      <c r="W57" s="371"/>
      <c r="X57" s="371"/>
      <c r="Y57" s="372"/>
      <c r="Z57" s="371" t="s">
        <v>120</v>
      </c>
      <c r="AA57" s="372"/>
      <c r="AB57" s="371"/>
      <c r="AC57" s="371"/>
      <c r="AD57" s="372"/>
      <c r="AE57" s="371"/>
      <c r="AF57" s="373"/>
    </row>
    <row r="58" spans="1:32" ht="12.95">
      <c r="A58" s="374" t="s">
        <v>121</v>
      </c>
      <c r="B58" s="375" t="s">
        <v>70</v>
      </c>
      <c r="C58" s="311">
        <v>11681</v>
      </c>
      <c r="D58" s="376"/>
      <c r="H58" s="377"/>
      <c r="I58" s="378"/>
      <c r="J58" s="375" t="s">
        <v>70</v>
      </c>
      <c r="K58" s="311">
        <v>7541</v>
      </c>
      <c r="L58" s="376"/>
      <c r="M58" s="185"/>
      <c r="P58" s="379"/>
      <c r="Q58" s="378"/>
      <c r="R58" s="375" t="s">
        <v>70</v>
      </c>
      <c r="S58" s="311">
        <v>4140</v>
      </c>
      <c r="T58" s="376"/>
      <c r="U58" s="185"/>
      <c r="X58" s="379"/>
      <c r="Y58" s="380"/>
      <c r="Z58" s="374" t="s">
        <v>70</v>
      </c>
      <c r="AA58" s="311">
        <v>10114</v>
      </c>
      <c r="AB58" s="376"/>
      <c r="AC58" s="185"/>
      <c r="AF58" s="379"/>
    </row>
    <row r="59" spans="1:32" ht="12.95">
      <c r="A59" s="381" t="s">
        <v>122</v>
      </c>
      <c r="B59" s="382" t="s">
        <v>70</v>
      </c>
      <c r="C59" s="60">
        <v>3385</v>
      </c>
      <c r="D59" s="376"/>
      <c r="H59" s="377"/>
      <c r="I59" s="383"/>
      <c r="J59" s="382" t="s">
        <v>70</v>
      </c>
      <c r="K59" s="60">
        <v>2457</v>
      </c>
      <c r="L59" s="376"/>
      <c r="M59" s="185"/>
      <c r="P59" s="379"/>
      <c r="Q59" s="383"/>
      <c r="R59" s="382" t="s">
        <v>70</v>
      </c>
      <c r="S59" s="60">
        <v>928</v>
      </c>
      <c r="T59" s="376"/>
      <c r="U59" s="185"/>
      <c r="X59" s="379"/>
      <c r="Y59" s="354"/>
      <c r="Z59" s="381" t="s">
        <v>70</v>
      </c>
      <c r="AA59" s="60">
        <v>3302</v>
      </c>
      <c r="AB59" s="376"/>
      <c r="AC59" s="185"/>
      <c r="AF59" s="379"/>
    </row>
    <row r="60" spans="1:32" ht="12.95">
      <c r="A60" s="381" t="s">
        <v>123</v>
      </c>
      <c r="B60" s="382" t="s">
        <v>70</v>
      </c>
      <c r="C60" s="60">
        <v>1007</v>
      </c>
      <c r="D60" s="376"/>
      <c r="G60" s="322"/>
      <c r="H60" s="377"/>
      <c r="I60" s="383"/>
      <c r="J60" s="382" t="s">
        <v>70</v>
      </c>
      <c r="K60" s="60">
        <v>682</v>
      </c>
      <c r="L60" s="376"/>
      <c r="M60" s="185"/>
      <c r="P60" s="379"/>
      <c r="Q60" s="383"/>
      <c r="R60" s="382" t="s">
        <v>70</v>
      </c>
      <c r="S60" s="60">
        <v>325</v>
      </c>
      <c r="T60" s="376"/>
      <c r="U60" s="185"/>
      <c r="X60" s="379"/>
      <c r="Y60" s="354"/>
      <c r="Z60" s="381" t="s">
        <v>70</v>
      </c>
      <c r="AA60" s="60">
        <v>887</v>
      </c>
      <c r="AB60" s="376"/>
      <c r="AC60" s="185"/>
      <c r="AF60" s="379"/>
    </row>
    <row r="61" spans="1:32" ht="12.95">
      <c r="A61" s="384" t="s">
        <v>124</v>
      </c>
      <c r="B61" s="382" t="s">
        <v>70</v>
      </c>
      <c r="C61" s="60">
        <v>16073</v>
      </c>
      <c r="D61" s="376"/>
      <c r="G61" s="328"/>
      <c r="H61" s="377"/>
      <c r="I61" s="61"/>
      <c r="J61" s="382" t="s">
        <v>70</v>
      </c>
      <c r="K61" s="60">
        <v>10680</v>
      </c>
      <c r="L61" s="62"/>
      <c r="M61" s="185"/>
      <c r="N61" s="63"/>
      <c r="O61" s="26"/>
      <c r="P61" s="379"/>
      <c r="Q61" s="61"/>
      <c r="R61" s="382" t="s">
        <v>70</v>
      </c>
      <c r="S61" s="60">
        <v>5393</v>
      </c>
      <c r="T61" s="62"/>
      <c r="U61" s="185"/>
      <c r="V61" s="63"/>
      <c r="W61" s="26"/>
      <c r="X61" s="379"/>
      <c r="Y61" s="64"/>
      <c r="Z61" s="381" t="s">
        <v>70</v>
      </c>
      <c r="AA61" s="60">
        <v>14303</v>
      </c>
      <c r="AB61" s="62"/>
      <c r="AC61" s="185"/>
      <c r="AD61" s="63"/>
      <c r="AE61" s="26"/>
      <c r="AF61" s="379"/>
    </row>
    <row r="62" spans="1:32" ht="12.95">
      <c r="A62" s="384" t="s">
        <v>125</v>
      </c>
      <c r="B62" s="382" t="s">
        <v>70</v>
      </c>
      <c r="C62" s="60">
        <v>43562</v>
      </c>
      <c r="D62" s="376"/>
      <c r="E62" s="185"/>
      <c r="G62" s="322"/>
      <c r="H62" s="379"/>
      <c r="I62" s="383"/>
      <c r="J62" s="382" t="s">
        <v>70</v>
      </c>
      <c r="K62" s="60">
        <v>0</v>
      </c>
      <c r="L62" s="376"/>
      <c r="M62" s="185"/>
      <c r="P62" s="379"/>
      <c r="Q62" s="383"/>
      <c r="R62" s="382" t="s">
        <v>70</v>
      </c>
      <c r="S62" s="60">
        <v>0</v>
      </c>
      <c r="T62" s="376"/>
      <c r="U62" s="185"/>
      <c r="X62" s="379"/>
      <c r="Y62" s="354"/>
      <c r="Z62" s="381" t="s">
        <v>70</v>
      </c>
      <c r="AA62" s="65"/>
      <c r="AB62" s="376"/>
      <c r="AC62" s="185"/>
      <c r="AF62" s="379"/>
    </row>
    <row r="63" spans="1:32" ht="12.95">
      <c r="A63" s="384" t="s">
        <v>126</v>
      </c>
      <c r="B63" s="382" t="s">
        <v>127</v>
      </c>
      <c r="C63" s="84">
        <f>C61/C62</f>
        <v>0.36896836692530188</v>
      </c>
      <c r="D63" s="376"/>
      <c r="E63" s="185"/>
      <c r="H63" s="379"/>
      <c r="I63" s="383"/>
      <c r="J63" s="382" t="s">
        <v>127</v>
      </c>
      <c r="K63" s="84" t="e">
        <f>K61/K62</f>
        <v>#DIV/0!</v>
      </c>
      <c r="L63" s="376"/>
      <c r="M63" s="185"/>
      <c r="P63" s="379"/>
      <c r="Q63" s="383"/>
      <c r="R63" s="382" t="s">
        <v>127</v>
      </c>
      <c r="S63" s="84" t="e">
        <f>S61/S62</f>
        <v>#DIV/0!</v>
      </c>
      <c r="T63" s="376"/>
      <c r="U63" s="185"/>
      <c r="X63" s="379"/>
      <c r="Y63" s="354"/>
      <c r="Z63" s="381" t="s">
        <v>127</v>
      </c>
      <c r="AA63" s="84"/>
      <c r="AB63" s="376"/>
      <c r="AC63" s="185"/>
      <c r="AF63" s="379"/>
    </row>
    <row r="64" spans="1:32" ht="13.5" thickBot="1">
      <c r="A64" s="385" t="s">
        <v>128</v>
      </c>
      <c r="B64" s="386" t="s">
        <v>70</v>
      </c>
      <c r="C64" s="312">
        <v>2069</v>
      </c>
      <c r="D64" s="387"/>
      <c r="E64" s="388"/>
      <c r="F64" s="362"/>
      <c r="G64" s="362"/>
      <c r="H64" s="389"/>
      <c r="I64" s="390"/>
      <c r="J64" s="386" t="s">
        <v>70</v>
      </c>
      <c r="K64" s="312">
        <v>1453</v>
      </c>
      <c r="L64" s="387"/>
      <c r="M64" s="388"/>
      <c r="N64" s="362"/>
      <c r="O64" s="362"/>
      <c r="P64" s="389"/>
      <c r="Q64" s="390"/>
      <c r="R64" s="386" t="s">
        <v>70</v>
      </c>
      <c r="S64" s="312">
        <v>616</v>
      </c>
      <c r="T64" s="387"/>
      <c r="U64" s="388"/>
      <c r="V64" s="362"/>
      <c r="W64" s="362"/>
      <c r="X64" s="389"/>
      <c r="Y64" s="391"/>
      <c r="Z64" s="385" t="s">
        <v>70</v>
      </c>
      <c r="AA64" s="312">
        <v>1979</v>
      </c>
      <c r="AB64" s="387"/>
      <c r="AC64" s="388"/>
      <c r="AD64" s="362"/>
      <c r="AE64" s="362"/>
      <c r="AF64" s="389"/>
    </row>
    <row r="65" spans="1:20" ht="12.95">
      <c r="A65" s="1063" t="s">
        <v>14</v>
      </c>
      <c r="B65" s="1063"/>
      <c r="C65" s="1063"/>
      <c r="D65" s="1063"/>
      <c r="E65" s="1063"/>
      <c r="F65" s="1063"/>
      <c r="G65" s="1063"/>
      <c r="H65" s="1063"/>
    </row>
    <row r="66" spans="1:20" ht="25.5" customHeight="1">
      <c r="A66" s="1057" t="s">
        <v>129</v>
      </c>
      <c r="B66" s="1057"/>
      <c r="C66" s="1057"/>
      <c r="D66" s="1057"/>
      <c r="E66" s="1057"/>
      <c r="F66" s="1057"/>
      <c r="G66" s="1057"/>
      <c r="H66" s="1057"/>
      <c r="I66" s="1009"/>
      <c r="J66" s="1009"/>
      <c r="K66" s="1009"/>
    </row>
    <row r="67" spans="1:20" ht="12.75" customHeight="1">
      <c r="A67" s="161" t="s">
        <v>130</v>
      </c>
      <c r="I67" s="392"/>
      <c r="J67" s="392"/>
      <c r="K67" s="392"/>
    </row>
    <row r="68" spans="1:20" ht="15" customHeight="1">
      <c r="A68" s="161" t="s">
        <v>131</v>
      </c>
      <c r="N68" s="393"/>
    </row>
    <row r="69" spans="1:20" ht="29.25" customHeight="1">
      <c r="A69" s="1058" t="s">
        <v>132</v>
      </c>
      <c r="B69" s="1058"/>
      <c r="C69" s="1058"/>
      <c r="D69" s="1058"/>
      <c r="E69" s="1058"/>
      <c r="F69" s="1058"/>
      <c r="G69" s="1058"/>
      <c r="H69" s="1058"/>
      <c r="J69" s="323" t="s">
        <v>14</v>
      </c>
      <c r="N69" s="393"/>
    </row>
    <row r="70" spans="1:20" ht="12.75" customHeight="1">
      <c r="A70" s="161" t="s">
        <v>133</v>
      </c>
      <c r="T70" s="85"/>
    </row>
    <row r="71" spans="1:20" ht="12.75" customHeight="1">
      <c r="T71" s="85"/>
    </row>
    <row r="72" spans="1:20">
      <c r="A72" s="1056" t="s">
        <v>37</v>
      </c>
      <c r="B72" s="1056"/>
      <c r="C72" s="1056"/>
      <c r="D72" s="1056"/>
      <c r="E72" s="1056"/>
      <c r="F72" s="1056"/>
      <c r="G72" s="1056"/>
      <c r="H72" s="1056"/>
    </row>
    <row r="73" spans="1:20" ht="12.75" customHeight="1">
      <c r="A73" s="161" t="s">
        <v>134</v>
      </c>
    </row>
    <row r="74" spans="1:20">
      <c r="N74" s="393"/>
    </row>
  </sheetData>
  <mergeCells count="23">
    <mergeCell ref="AB56:AD56"/>
    <mergeCell ref="AE56:AF56"/>
    <mergeCell ref="A65:H65"/>
    <mergeCell ref="A1:AF1"/>
    <mergeCell ref="A2:AF2"/>
    <mergeCell ref="A3:M3"/>
    <mergeCell ref="B5:H5"/>
    <mergeCell ref="J5:P5"/>
    <mergeCell ref="R5:X5"/>
    <mergeCell ref="Z5:AF5"/>
    <mergeCell ref="C6:H6"/>
    <mergeCell ref="K6:P6"/>
    <mergeCell ref="S6:X6"/>
    <mergeCell ref="AA6:AF6"/>
    <mergeCell ref="D56:F56"/>
    <mergeCell ref="G56:I56"/>
    <mergeCell ref="A72:H72"/>
    <mergeCell ref="A66:H66"/>
    <mergeCell ref="A69:H69"/>
    <mergeCell ref="T56:V56"/>
    <mergeCell ref="W56:Y56"/>
    <mergeCell ref="L56:N56"/>
    <mergeCell ref="O56:Q56"/>
  </mergeCells>
  <pageMargins left="0.25" right="0.25" top="0.75" bottom="0.75" header="0.3" footer="0.3"/>
  <pageSetup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0"/>
  <sheetViews>
    <sheetView workbookViewId="0">
      <selection activeCell="O65" sqref="O65"/>
    </sheetView>
  </sheetViews>
  <sheetFormatPr defaultColWidth="8.5703125" defaultRowHeight="12.6"/>
  <cols>
    <col min="1" max="1" width="60.42578125" style="161" customWidth="1"/>
    <col min="2" max="2" width="6.5703125" style="161" customWidth="1"/>
    <col min="3" max="5" width="8.5703125" style="161"/>
    <col min="6" max="6" width="10" style="161" customWidth="1"/>
    <col min="7" max="7" width="14.140625" style="161" customWidth="1"/>
    <col min="8" max="8" width="13.42578125" style="161" customWidth="1"/>
    <col min="9" max="16384" width="8.5703125" style="161"/>
  </cols>
  <sheetData>
    <row r="1" spans="1:13" ht="15.75" customHeight="1">
      <c r="A1" s="1082" t="s">
        <v>135</v>
      </c>
      <c r="B1" s="1082"/>
      <c r="C1" s="1082"/>
      <c r="D1" s="1082"/>
      <c r="E1" s="1082"/>
      <c r="F1" s="1082"/>
      <c r="G1" s="1082"/>
      <c r="H1" s="1082"/>
    </row>
    <row r="2" spans="1:13" ht="15.75" customHeight="1">
      <c r="A2" s="1038" t="s">
        <v>1</v>
      </c>
      <c r="B2" s="1038"/>
      <c r="C2" s="1038"/>
      <c r="D2" s="1038"/>
      <c r="E2" s="1038"/>
      <c r="F2" s="1038"/>
      <c r="G2" s="1038"/>
      <c r="H2" s="1038"/>
    </row>
    <row r="3" spans="1:13" ht="15.75" customHeight="1" thickBot="1">
      <c r="A3" s="1083" t="str">
        <f>'ESA Table 1'!A3:M3</f>
        <v>Through August 2021</v>
      </c>
      <c r="B3" s="1084"/>
      <c r="C3" s="1084"/>
      <c r="D3" s="1084"/>
      <c r="E3" s="1084"/>
      <c r="F3" s="1084"/>
      <c r="G3" s="1084"/>
      <c r="H3" s="1084"/>
      <c r="I3" s="394"/>
      <c r="J3" s="394"/>
      <c r="K3" s="394"/>
      <c r="L3" s="394"/>
      <c r="M3" s="394"/>
    </row>
    <row r="4" spans="1:13" ht="15.95" thickBot="1">
      <c r="A4" s="1024"/>
      <c r="B4" s="615"/>
      <c r="C4" s="1085" t="s">
        <v>136</v>
      </c>
      <c r="D4" s="1070"/>
      <c r="E4" s="1070"/>
      <c r="F4" s="1070"/>
      <c r="G4" s="1070"/>
      <c r="H4" s="1071"/>
    </row>
    <row r="5" spans="1:13" ht="12.95">
      <c r="A5" s="517"/>
      <c r="B5" s="332"/>
      <c r="C5" s="1072" t="s">
        <v>50</v>
      </c>
      <c r="D5" s="1073"/>
      <c r="E5" s="1073"/>
      <c r="F5" s="1073"/>
      <c r="G5" s="1073"/>
      <c r="H5" s="1075"/>
    </row>
    <row r="6" spans="1:13" ht="26.1">
      <c r="A6" s="518" t="s">
        <v>51</v>
      </c>
      <c r="B6" s="335" t="s">
        <v>52</v>
      </c>
      <c r="C6" s="340" t="s">
        <v>53</v>
      </c>
      <c r="D6" s="337" t="s">
        <v>137</v>
      </c>
      <c r="E6" s="337" t="s">
        <v>138</v>
      </c>
      <c r="F6" s="337" t="s">
        <v>139</v>
      </c>
      <c r="G6" s="337" t="s">
        <v>57</v>
      </c>
      <c r="H6" s="339" t="s">
        <v>58</v>
      </c>
    </row>
    <row r="7" spans="1:13" ht="12.95">
      <c r="A7" s="404" t="s">
        <v>63</v>
      </c>
      <c r="B7" s="342"/>
      <c r="C7" s="348"/>
      <c r="D7" s="346"/>
      <c r="E7" s="346"/>
      <c r="F7" s="346"/>
      <c r="G7" s="346"/>
      <c r="H7" s="347"/>
    </row>
    <row r="8" spans="1:13">
      <c r="A8" s="405" t="s">
        <v>63</v>
      </c>
      <c r="B8" s="349"/>
      <c r="C8" s="9">
        <v>0</v>
      </c>
      <c r="D8" s="10">
        <v>0</v>
      </c>
      <c r="E8" s="10">
        <v>0</v>
      </c>
      <c r="F8" s="778">
        <v>0</v>
      </c>
      <c r="G8" s="779">
        <v>0</v>
      </c>
      <c r="H8" s="780">
        <f>IF($G$48&lt;&gt;0, G8/$G$48,0)</f>
        <v>0</v>
      </c>
      <c r="I8" s="352"/>
    </row>
    <row r="9" spans="1:13">
      <c r="A9" s="405" t="s">
        <v>69</v>
      </c>
      <c r="B9" s="349" t="s">
        <v>74</v>
      </c>
      <c r="C9" s="9">
        <v>0</v>
      </c>
      <c r="D9" s="10">
        <v>0</v>
      </c>
      <c r="E9" s="10">
        <v>0</v>
      </c>
      <c r="F9" s="778">
        <v>0</v>
      </c>
      <c r="G9" s="779">
        <v>0</v>
      </c>
      <c r="H9" s="780">
        <f>IF($G$48&lt;&gt;0, G9/$G$48,0)</f>
        <v>0</v>
      </c>
      <c r="I9" s="352"/>
    </row>
    <row r="10" spans="1:13">
      <c r="A10" s="405" t="s">
        <v>72</v>
      </c>
      <c r="B10" s="349" t="s">
        <v>74</v>
      </c>
      <c r="C10" s="9">
        <v>0</v>
      </c>
      <c r="D10" s="10">
        <v>0</v>
      </c>
      <c r="E10" s="10">
        <v>0</v>
      </c>
      <c r="F10" s="778">
        <v>0</v>
      </c>
      <c r="G10" s="779">
        <v>0</v>
      </c>
      <c r="H10" s="780">
        <f>IF($G$48&lt;&gt;0, G10/$G$48,0)</f>
        <v>0</v>
      </c>
      <c r="I10" s="352"/>
    </row>
    <row r="11" spans="1:13">
      <c r="A11" s="611" t="s">
        <v>140</v>
      </c>
      <c r="B11" s="67" t="s">
        <v>74</v>
      </c>
      <c r="C11" s="9">
        <v>0</v>
      </c>
      <c r="D11" s="10">
        <v>0</v>
      </c>
      <c r="E11" s="10">
        <v>0</v>
      </c>
      <c r="F11" s="778">
        <v>0</v>
      </c>
      <c r="G11" s="779">
        <v>0</v>
      </c>
      <c r="H11" s="780">
        <f>IF($G$48&lt;&gt;0, G11/$G$48,0)</f>
        <v>0</v>
      </c>
      <c r="I11" s="352"/>
    </row>
    <row r="12" spans="1:13" ht="12.95">
      <c r="A12" s="406" t="s">
        <v>75</v>
      </c>
      <c r="B12" s="333"/>
      <c r="C12" s="28"/>
      <c r="D12" s="29"/>
      <c r="E12" s="29"/>
      <c r="F12" s="29"/>
      <c r="G12" s="29"/>
      <c r="H12" s="44"/>
      <c r="I12" s="352"/>
    </row>
    <row r="13" spans="1:13">
      <c r="A13" s="612" t="s">
        <v>76</v>
      </c>
      <c r="B13" s="67" t="s">
        <v>70</v>
      </c>
      <c r="C13" s="11">
        <v>0</v>
      </c>
      <c r="D13" s="12">
        <v>0</v>
      </c>
      <c r="E13" s="12">
        <v>0</v>
      </c>
      <c r="F13" s="784">
        <v>0</v>
      </c>
      <c r="G13" s="779">
        <v>0</v>
      </c>
      <c r="H13" s="780">
        <f t="shared" ref="H13:H18" si="0">IF($G$48&lt;&gt;0, G13/$G$48,0)</f>
        <v>0</v>
      </c>
      <c r="I13" s="352"/>
    </row>
    <row r="14" spans="1:13">
      <c r="A14" s="612" t="s">
        <v>77</v>
      </c>
      <c r="B14" s="67" t="s">
        <v>70</v>
      </c>
      <c r="C14" s="11">
        <v>0</v>
      </c>
      <c r="D14" s="12">
        <v>0</v>
      </c>
      <c r="E14" s="12">
        <v>0</v>
      </c>
      <c r="F14" s="784">
        <v>0</v>
      </c>
      <c r="G14" s="779">
        <v>0</v>
      </c>
      <c r="H14" s="780">
        <f t="shared" si="0"/>
        <v>0</v>
      </c>
      <c r="I14" s="352"/>
    </row>
    <row r="15" spans="1:13">
      <c r="A15" s="612" t="s">
        <v>79</v>
      </c>
      <c r="B15" s="67" t="s">
        <v>74</v>
      </c>
      <c r="C15" s="11">
        <v>0</v>
      </c>
      <c r="D15" s="12">
        <v>0</v>
      </c>
      <c r="E15" s="12">
        <v>0</v>
      </c>
      <c r="F15" s="784">
        <v>0</v>
      </c>
      <c r="G15" s="779">
        <v>0</v>
      </c>
      <c r="H15" s="780">
        <f t="shared" si="0"/>
        <v>0</v>
      </c>
      <c r="I15" s="352"/>
    </row>
    <row r="16" spans="1:13">
      <c r="A16" s="612" t="s">
        <v>80</v>
      </c>
      <c r="B16" s="67" t="s">
        <v>74</v>
      </c>
      <c r="C16" s="11">
        <v>0</v>
      </c>
      <c r="D16" s="12">
        <v>0</v>
      </c>
      <c r="E16" s="12">
        <v>0</v>
      </c>
      <c r="F16" s="784">
        <v>0</v>
      </c>
      <c r="G16" s="779">
        <v>0</v>
      </c>
      <c r="H16" s="780">
        <f t="shared" si="0"/>
        <v>0</v>
      </c>
      <c r="I16" s="352"/>
    </row>
    <row r="17" spans="1:9">
      <c r="A17" s="612" t="s">
        <v>141</v>
      </c>
      <c r="B17" s="67" t="s">
        <v>74</v>
      </c>
      <c r="C17" s="11">
        <v>0</v>
      </c>
      <c r="D17" s="12">
        <v>0</v>
      </c>
      <c r="E17" s="12">
        <v>0</v>
      </c>
      <c r="F17" s="784">
        <v>0</v>
      </c>
      <c r="G17" s="779">
        <v>0</v>
      </c>
      <c r="H17" s="780">
        <f t="shared" si="0"/>
        <v>0</v>
      </c>
      <c r="I17" s="352"/>
    </row>
    <row r="18" spans="1:9">
      <c r="A18" s="612" t="s">
        <v>142</v>
      </c>
      <c r="B18" s="67" t="s">
        <v>74</v>
      </c>
      <c r="C18" s="11">
        <v>0</v>
      </c>
      <c r="D18" s="12">
        <v>0</v>
      </c>
      <c r="E18" s="12">
        <v>0</v>
      </c>
      <c r="F18" s="784">
        <v>0</v>
      </c>
      <c r="G18" s="779">
        <v>0</v>
      </c>
      <c r="H18" s="780">
        <f t="shared" si="0"/>
        <v>0</v>
      </c>
      <c r="I18" s="352"/>
    </row>
    <row r="19" spans="1:9" ht="12.95">
      <c r="A19" s="406" t="s">
        <v>81</v>
      </c>
      <c r="B19" s="333"/>
      <c r="C19" s="28"/>
      <c r="D19" s="29"/>
      <c r="E19" s="29"/>
      <c r="F19" s="29"/>
      <c r="G19" s="29"/>
      <c r="H19" s="44"/>
      <c r="I19" s="352"/>
    </row>
    <row r="20" spans="1:9">
      <c r="A20" s="405" t="s">
        <v>82</v>
      </c>
      <c r="B20" s="349" t="s">
        <v>70</v>
      </c>
      <c r="C20" s="13">
        <v>0</v>
      </c>
      <c r="D20" s="14">
        <v>0</v>
      </c>
      <c r="E20" s="14">
        <v>0</v>
      </c>
      <c r="F20" s="782">
        <v>0</v>
      </c>
      <c r="G20" s="779">
        <v>0</v>
      </c>
      <c r="H20" s="780">
        <f>IF($G$48&lt;&gt;0, G20/$G$48,0)</f>
        <v>0</v>
      </c>
      <c r="I20" s="352"/>
    </row>
    <row r="21" spans="1:9">
      <c r="A21" s="407" t="s">
        <v>83</v>
      </c>
      <c r="B21" s="353" t="s">
        <v>70</v>
      </c>
      <c r="C21" s="15">
        <v>0</v>
      </c>
      <c r="D21" s="16">
        <v>0</v>
      </c>
      <c r="E21" s="16">
        <v>0</v>
      </c>
      <c r="F21" s="783">
        <v>0</v>
      </c>
      <c r="G21" s="779">
        <v>0</v>
      </c>
      <c r="H21" s="780">
        <f>IF($G$48&lt;&gt;0, G21/$G$48,0)</f>
        <v>0</v>
      </c>
      <c r="I21" s="352"/>
    </row>
    <row r="22" spans="1:9" ht="12.95">
      <c r="A22" s="406" t="s">
        <v>84</v>
      </c>
      <c r="B22" s="333"/>
      <c r="C22" s="28"/>
      <c r="D22" s="29"/>
      <c r="E22" s="29"/>
      <c r="F22" s="29"/>
      <c r="G22" s="29"/>
      <c r="H22" s="44"/>
      <c r="I22" s="352"/>
    </row>
    <row r="23" spans="1:9">
      <c r="A23" s="405" t="s">
        <v>88</v>
      </c>
      <c r="B23" s="349" t="s">
        <v>70</v>
      </c>
      <c r="C23" s="17">
        <v>0</v>
      </c>
      <c r="D23" s="18">
        <v>0</v>
      </c>
      <c r="E23" s="18">
        <v>0</v>
      </c>
      <c r="F23" s="781">
        <v>0</v>
      </c>
      <c r="G23" s="779">
        <v>0</v>
      </c>
      <c r="H23" s="780">
        <f t="shared" ref="H23:H28" si="1">IF($G$48&lt;&gt;0, G23/$G$48,0)</f>
        <v>0</v>
      </c>
      <c r="I23" s="352"/>
    </row>
    <row r="24" spans="1:9">
      <c r="A24" s="405" t="s">
        <v>143</v>
      </c>
      <c r="B24" s="349" t="s">
        <v>70</v>
      </c>
      <c r="C24" s="17">
        <v>0</v>
      </c>
      <c r="D24" s="18">
        <v>0</v>
      </c>
      <c r="E24" s="18">
        <v>0</v>
      </c>
      <c r="F24" s="781">
        <v>0</v>
      </c>
      <c r="G24" s="779">
        <v>0</v>
      </c>
      <c r="H24" s="780">
        <f t="shared" si="1"/>
        <v>0</v>
      </c>
      <c r="I24" s="352"/>
    </row>
    <row r="25" spans="1:9">
      <c r="A25" s="405" t="s">
        <v>89</v>
      </c>
      <c r="B25" s="349" t="s">
        <v>70</v>
      </c>
      <c r="C25" s="17">
        <v>0</v>
      </c>
      <c r="D25" s="18">
        <v>0</v>
      </c>
      <c r="E25" s="18">
        <v>0</v>
      </c>
      <c r="F25" s="781">
        <v>0</v>
      </c>
      <c r="G25" s="779">
        <v>0</v>
      </c>
      <c r="H25" s="780">
        <f t="shared" si="1"/>
        <v>0</v>
      </c>
      <c r="I25" s="352"/>
    </row>
    <row r="26" spans="1:9">
      <c r="A26" s="405" t="s">
        <v>144</v>
      </c>
      <c r="B26" s="349" t="s">
        <v>70</v>
      </c>
      <c r="C26" s="17">
        <v>0</v>
      </c>
      <c r="D26" s="18">
        <v>0</v>
      </c>
      <c r="E26" s="18">
        <v>0</v>
      </c>
      <c r="F26" s="781">
        <v>0</v>
      </c>
      <c r="G26" s="779">
        <v>0</v>
      </c>
      <c r="H26" s="780">
        <f t="shared" si="1"/>
        <v>0</v>
      </c>
      <c r="I26" s="352"/>
    </row>
    <row r="27" spans="1:9">
      <c r="A27" s="405" t="s">
        <v>92</v>
      </c>
      <c r="B27" s="349" t="s">
        <v>70</v>
      </c>
      <c r="C27" s="17">
        <v>0</v>
      </c>
      <c r="D27" s="18">
        <v>0</v>
      </c>
      <c r="E27" s="18">
        <v>0</v>
      </c>
      <c r="F27" s="781">
        <v>0</v>
      </c>
      <c r="G27" s="779">
        <v>0</v>
      </c>
      <c r="H27" s="780">
        <f t="shared" si="1"/>
        <v>0</v>
      </c>
      <c r="I27" s="352"/>
    </row>
    <row r="28" spans="1:9">
      <c r="A28" s="405" t="s">
        <v>145</v>
      </c>
      <c r="B28" s="349" t="s">
        <v>70</v>
      </c>
      <c r="C28" s="17">
        <v>0</v>
      </c>
      <c r="D28" s="18">
        <v>0</v>
      </c>
      <c r="E28" s="18">
        <v>0</v>
      </c>
      <c r="F28" s="781">
        <v>0</v>
      </c>
      <c r="G28" s="779">
        <v>0</v>
      </c>
      <c r="H28" s="780">
        <f t="shared" si="1"/>
        <v>0</v>
      </c>
      <c r="I28" s="352"/>
    </row>
    <row r="29" spans="1:9" ht="12.95">
      <c r="A29" s="406" t="s">
        <v>95</v>
      </c>
      <c r="B29" s="333"/>
      <c r="C29" s="28"/>
      <c r="D29" s="29"/>
      <c r="E29" s="29"/>
      <c r="F29" s="29"/>
      <c r="G29" s="29"/>
      <c r="H29" s="44"/>
      <c r="I29" s="352"/>
    </row>
    <row r="30" spans="1:9">
      <c r="A30" s="405" t="s">
        <v>97</v>
      </c>
      <c r="B30" s="349" t="s">
        <v>70</v>
      </c>
      <c r="C30" s="19">
        <v>0</v>
      </c>
      <c r="D30" s="20">
        <v>0</v>
      </c>
      <c r="E30" s="20">
        <v>0</v>
      </c>
      <c r="F30" s="785">
        <v>0</v>
      </c>
      <c r="G30" s="779">
        <v>0</v>
      </c>
      <c r="H30" s="780">
        <f>IF($G$48&lt;&gt;0, G30/$G$48,0)</f>
        <v>0</v>
      </c>
      <c r="I30" s="352"/>
    </row>
    <row r="31" spans="1:9" ht="12.95">
      <c r="A31" s="406" t="s">
        <v>98</v>
      </c>
      <c r="B31" s="333"/>
      <c r="C31" s="28"/>
      <c r="D31" s="29"/>
      <c r="E31" s="29"/>
      <c r="F31" s="29"/>
      <c r="G31" s="29"/>
      <c r="H31" s="44"/>
      <c r="I31" s="352"/>
    </row>
    <row r="32" spans="1:9">
      <c r="A32" s="405" t="s">
        <v>146</v>
      </c>
      <c r="B32" s="349" t="s">
        <v>74</v>
      </c>
      <c r="C32" s="21">
        <v>0</v>
      </c>
      <c r="D32" s="22">
        <v>0</v>
      </c>
      <c r="E32" s="22">
        <v>0</v>
      </c>
      <c r="F32" s="22">
        <v>0</v>
      </c>
      <c r="G32" s="350">
        <v>0</v>
      </c>
      <c r="H32" s="27">
        <f t="shared" ref="H32:H37" si="2">IF($G$48&lt;&gt;0, G32/$G$48,0)</f>
        <v>0</v>
      </c>
    </row>
    <row r="33" spans="1:8">
      <c r="A33" s="405" t="s">
        <v>147</v>
      </c>
      <c r="B33" s="349" t="s">
        <v>74</v>
      </c>
      <c r="C33" s="21">
        <v>0</v>
      </c>
      <c r="D33" s="22">
        <v>0</v>
      </c>
      <c r="E33" s="22">
        <v>0</v>
      </c>
      <c r="F33" s="22">
        <v>0</v>
      </c>
      <c r="G33" s="350">
        <v>0</v>
      </c>
      <c r="H33" s="27">
        <f t="shared" si="2"/>
        <v>0</v>
      </c>
    </row>
    <row r="34" spans="1:8">
      <c r="A34" s="405" t="s">
        <v>148</v>
      </c>
      <c r="B34" s="349" t="s">
        <v>74</v>
      </c>
      <c r="C34" s="21">
        <v>0</v>
      </c>
      <c r="D34" s="22">
        <v>0</v>
      </c>
      <c r="E34" s="22">
        <v>0</v>
      </c>
      <c r="F34" s="22">
        <v>0</v>
      </c>
      <c r="G34" s="350">
        <v>0</v>
      </c>
      <c r="H34" s="27">
        <f t="shared" si="2"/>
        <v>0</v>
      </c>
    </row>
    <row r="35" spans="1:8">
      <c r="A35" s="405" t="s">
        <v>149</v>
      </c>
      <c r="B35" s="349" t="s">
        <v>74</v>
      </c>
      <c r="C35" s="21">
        <v>0</v>
      </c>
      <c r="D35" s="22">
        <v>0</v>
      </c>
      <c r="E35" s="22">
        <v>0</v>
      </c>
      <c r="F35" s="22">
        <v>0</v>
      </c>
      <c r="G35" s="350">
        <v>0</v>
      </c>
      <c r="H35" s="27">
        <f t="shared" si="2"/>
        <v>0</v>
      </c>
    </row>
    <row r="36" spans="1:8">
      <c r="A36" s="405" t="s">
        <v>150</v>
      </c>
      <c r="B36" s="349" t="s">
        <v>74</v>
      </c>
      <c r="C36" s="21">
        <v>0</v>
      </c>
      <c r="D36" s="22">
        <v>0</v>
      </c>
      <c r="E36" s="22">
        <v>0</v>
      </c>
      <c r="F36" s="22">
        <v>0</v>
      </c>
      <c r="G36" s="350">
        <v>0</v>
      </c>
      <c r="H36" s="27">
        <f t="shared" si="2"/>
        <v>0</v>
      </c>
    </row>
    <row r="37" spans="1:8">
      <c r="A37" s="405" t="s">
        <v>151</v>
      </c>
      <c r="B37" s="349" t="s">
        <v>74</v>
      </c>
      <c r="C37" s="21">
        <v>0</v>
      </c>
      <c r="D37" s="22">
        <v>0</v>
      </c>
      <c r="E37" s="22">
        <v>0</v>
      </c>
      <c r="F37" s="22">
        <v>0</v>
      </c>
      <c r="G37" s="350">
        <v>0</v>
      </c>
      <c r="H37" s="27">
        <f t="shared" si="2"/>
        <v>0</v>
      </c>
    </row>
    <row r="38" spans="1:8" ht="12.95">
      <c r="A38" s="406" t="s">
        <v>106</v>
      </c>
      <c r="B38" s="333"/>
      <c r="C38" s="28"/>
      <c r="D38" s="29"/>
      <c r="E38" s="29"/>
      <c r="F38" s="29"/>
      <c r="G38" s="29"/>
      <c r="H38" s="347"/>
    </row>
    <row r="39" spans="1:8">
      <c r="A39" s="405" t="s">
        <v>107</v>
      </c>
      <c r="B39" s="349" t="s">
        <v>74</v>
      </c>
      <c r="C39" s="23">
        <v>0</v>
      </c>
      <c r="D39" s="24">
        <v>0</v>
      </c>
      <c r="E39" s="24">
        <v>0</v>
      </c>
      <c r="F39" s="24">
        <v>0</v>
      </c>
      <c r="G39" s="350">
        <v>0</v>
      </c>
      <c r="H39" s="27">
        <f t="shared" ref="H39:H41" si="3">IF($G$48&lt;&gt;0, G39/$G$48,0)</f>
        <v>0</v>
      </c>
    </row>
    <row r="40" spans="1:8">
      <c r="A40" s="405" t="s">
        <v>108</v>
      </c>
      <c r="B40" s="349" t="s">
        <v>74</v>
      </c>
      <c r="C40" s="23">
        <v>0</v>
      </c>
      <c r="D40" s="24">
        <v>0</v>
      </c>
      <c r="E40" s="24">
        <v>0</v>
      </c>
      <c r="F40" s="24">
        <v>0</v>
      </c>
      <c r="G40" s="350">
        <v>0</v>
      </c>
      <c r="H40" s="27">
        <f t="shared" si="3"/>
        <v>0</v>
      </c>
    </row>
    <row r="41" spans="1:8">
      <c r="A41" s="405" t="s">
        <v>109</v>
      </c>
      <c r="B41" s="349" t="s">
        <v>74</v>
      </c>
      <c r="C41" s="23">
        <v>0</v>
      </c>
      <c r="D41" s="24">
        <v>0</v>
      </c>
      <c r="E41" s="24">
        <v>0</v>
      </c>
      <c r="F41" s="24">
        <v>0</v>
      </c>
      <c r="G41" s="350">
        <v>0</v>
      </c>
      <c r="H41" s="27">
        <f t="shared" si="3"/>
        <v>0</v>
      </c>
    </row>
    <row r="42" spans="1:8" ht="12.95">
      <c r="A42" s="406" t="s">
        <v>110</v>
      </c>
      <c r="B42" s="333"/>
      <c r="C42" s="28"/>
      <c r="D42" s="29"/>
      <c r="E42" s="29"/>
      <c r="F42" s="29"/>
      <c r="G42" s="29"/>
      <c r="H42" s="347"/>
    </row>
    <row r="43" spans="1:8">
      <c r="A43" s="405"/>
      <c r="B43" s="349"/>
      <c r="C43" s="31"/>
      <c r="D43" s="32"/>
      <c r="E43" s="32"/>
      <c r="F43" s="32"/>
      <c r="G43" s="32"/>
      <c r="H43" s="354"/>
    </row>
    <row r="44" spans="1:8" ht="12.95">
      <c r="A44" s="406" t="s">
        <v>111</v>
      </c>
      <c r="B44" s="333"/>
      <c r="C44" s="28"/>
      <c r="D44" s="29"/>
      <c r="E44" s="29"/>
      <c r="F44" s="29"/>
      <c r="G44" s="29"/>
      <c r="H44" s="347"/>
    </row>
    <row r="45" spans="1:8">
      <c r="A45" s="405" t="s">
        <v>112</v>
      </c>
      <c r="B45" s="349" t="s">
        <v>70</v>
      </c>
      <c r="C45" s="25">
        <v>0</v>
      </c>
      <c r="D45" s="29"/>
      <c r="E45" s="29"/>
      <c r="F45" s="29"/>
      <c r="G45" s="350">
        <v>0</v>
      </c>
      <c r="H45" s="27">
        <f t="shared" ref="H45:H46" si="4">IF($G$48&lt;&gt;0, G45/$G$48,0)</f>
        <v>0</v>
      </c>
    </row>
    <row r="46" spans="1:8">
      <c r="A46" s="405" t="s">
        <v>113</v>
      </c>
      <c r="B46" s="349" t="s">
        <v>70</v>
      </c>
      <c r="C46" s="25">
        <v>0</v>
      </c>
      <c r="D46" s="29"/>
      <c r="E46" s="29"/>
      <c r="F46" s="29"/>
      <c r="G46" s="350">
        <v>0</v>
      </c>
      <c r="H46" s="27">
        <f t="shared" si="4"/>
        <v>0</v>
      </c>
    </row>
    <row r="47" spans="1:8">
      <c r="A47" s="359"/>
      <c r="B47" s="333"/>
      <c r="C47" s="348"/>
      <c r="D47" s="346"/>
      <c r="E47" s="29"/>
      <c r="F47" s="346"/>
      <c r="G47" s="346"/>
      <c r="H47" s="347"/>
    </row>
    <row r="48" spans="1:8" ht="12.95">
      <c r="A48" s="358" t="s">
        <v>114</v>
      </c>
      <c r="B48" s="349"/>
      <c r="C48" s="381"/>
      <c r="D48" s="32">
        <f>SUM(D8:D47)</f>
        <v>0</v>
      </c>
      <c r="E48" s="32">
        <f t="shared" ref="E48:G48" si="5">SUM(E8:E47)</f>
        <v>0</v>
      </c>
      <c r="F48" s="32">
        <f t="shared" si="5"/>
        <v>0</v>
      </c>
      <c r="G48" s="33">
        <f t="shared" si="5"/>
        <v>0</v>
      </c>
      <c r="H48" s="27">
        <f>IF($G$48&lt;&gt;0, G48/$G$48,0)</f>
        <v>0</v>
      </c>
    </row>
    <row r="49" spans="1:8">
      <c r="A49" s="613"/>
      <c r="B49" s="333"/>
      <c r="C49" s="348" t="s">
        <v>14</v>
      </c>
      <c r="D49" s="346"/>
      <c r="E49" s="346"/>
      <c r="F49" s="346"/>
      <c r="G49" s="346"/>
      <c r="H49" s="44"/>
    </row>
    <row r="50" spans="1:8" ht="12.95" thickBot="1">
      <c r="A50" s="614" t="s">
        <v>115</v>
      </c>
      <c r="B50" s="360"/>
      <c r="C50" s="307"/>
      <c r="D50" s="386"/>
      <c r="E50" s="386"/>
      <c r="F50" s="386"/>
      <c r="G50" s="386"/>
      <c r="H50" s="391"/>
    </row>
    <row r="51" spans="1:8" ht="12.95">
      <c r="A51" s="395" t="s">
        <v>152</v>
      </c>
      <c r="B51" s="396"/>
      <c r="C51" s="616"/>
      <c r="D51" s="830" t="s">
        <v>10</v>
      </c>
      <c r="E51" s="185"/>
      <c r="F51" s="185"/>
      <c r="G51" s="397"/>
      <c r="H51" s="397"/>
    </row>
    <row r="52" spans="1:8">
      <c r="A52" s="381"/>
      <c r="B52" s="382"/>
      <c r="C52" s="45"/>
      <c r="D52" s="46">
        <v>0</v>
      </c>
      <c r="E52" s="26"/>
      <c r="F52" s="397"/>
      <c r="G52" s="397"/>
      <c r="H52" s="397"/>
    </row>
    <row r="53" spans="1:8" ht="12.95" thickBot="1">
      <c r="A53" s="398"/>
      <c r="B53" s="399"/>
      <c r="C53" s="399"/>
      <c r="D53" s="47">
        <v>0</v>
      </c>
      <c r="E53" s="400"/>
      <c r="F53" s="397"/>
      <c r="G53" s="397"/>
      <c r="H53" s="397"/>
    </row>
    <row r="54" spans="1:8">
      <c r="A54" s="1081" t="s">
        <v>37</v>
      </c>
      <c r="B54" s="1081"/>
      <c r="C54" s="1081"/>
      <c r="D54" s="1081"/>
      <c r="E54" s="1081"/>
      <c r="F54" s="1081"/>
      <c r="G54" s="1081"/>
      <c r="H54" s="1081"/>
    </row>
    <row r="55" spans="1:8">
      <c r="A55" s="1078" t="s">
        <v>129</v>
      </c>
      <c r="B55" s="1078"/>
      <c r="C55" s="1078"/>
      <c r="D55" s="1078"/>
      <c r="E55" s="1078"/>
      <c r="F55" s="1078"/>
      <c r="G55" s="1078"/>
      <c r="H55" s="1078"/>
    </row>
    <row r="56" spans="1:8">
      <c r="A56" s="1079" t="s">
        <v>153</v>
      </c>
      <c r="B56" s="1079"/>
      <c r="C56" s="1079"/>
      <c r="D56" s="1079"/>
      <c r="E56" s="1079"/>
      <c r="F56" s="1079"/>
      <c r="G56" s="1079"/>
      <c r="H56" s="1079"/>
    </row>
    <row r="57" spans="1:8">
      <c r="A57" s="1080" t="s">
        <v>154</v>
      </c>
      <c r="B57" s="1080"/>
      <c r="C57" s="1080"/>
      <c r="D57" s="1080"/>
      <c r="E57" s="1080"/>
      <c r="F57" s="1080"/>
      <c r="G57" s="1080"/>
      <c r="H57" s="1080"/>
    </row>
    <row r="59" spans="1:8" ht="12.95">
      <c r="A59" s="1063" t="s">
        <v>14</v>
      </c>
      <c r="B59" s="1063"/>
      <c r="C59" s="1063"/>
      <c r="D59" s="1063"/>
      <c r="E59" s="1063"/>
      <c r="F59" s="1063"/>
      <c r="G59" s="1063"/>
      <c r="H59" s="1063"/>
    </row>
    <row r="60" spans="1:8">
      <c r="A60" s="1081"/>
      <c r="B60" s="1081"/>
      <c r="C60" s="1081"/>
      <c r="D60" s="1081"/>
      <c r="E60" s="1081"/>
      <c r="F60" s="1081"/>
      <c r="G60" s="1081"/>
    </row>
    <row r="62" spans="1:8">
      <c r="A62" s="1008"/>
      <c r="B62" s="1008"/>
      <c r="C62" s="1008"/>
      <c r="D62" s="1008"/>
      <c r="E62" s="1008"/>
      <c r="F62" s="1008"/>
      <c r="G62" s="1008"/>
      <c r="H62" s="1008"/>
    </row>
    <row r="63" spans="1:8">
      <c r="A63" s="643"/>
      <c r="B63" s="643"/>
      <c r="C63" s="643"/>
      <c r="D63" s="643"/>
      <c r="E63" s="643"/>
      <c r="F63" s="643"/>
      <c r="G63" s="643"/>
      <c r="H63" s="643"/>
    </row>
    <row r="64" spans="1:8">
      <c r="A64" s="643"/>
      <c r="B64" s="643"/>
      <c r="C64" s="643"/>
      <c r="D64" s="643"/>
      <c r="E64" s="643"/>
      <c r="F64" s="643"/>
      <c r="G64" s="643"/>
      <c r="H64" s="643"/>
    </row>
    <row r="65" spans="1:8">
      <c r="A65" s="401"/>
    </row>
    <row r="66" spans="1:8">
      <c r="A66" s="1056"/>
      <c r="B66" s="1056"/>
      <c r="C66" s="1056"/>
      <c r="D66" s="1056"/>
      <c r="E66" s="789"/>
      <c r="F66" s="789"/>
      <c r="G66" s="789"/>
      <c r="H66" s="789"/>
    </row>
    <row r="71" spans="1:8">
      <c r="D71" s="34"/>
    </row>
    <row r="80" spans="1:8">
      <c r="A80" s="1008"/>
      <c r="B80" s="1008"/>
      <c r="D80" s="35"/>
    </row>
  </sheetData>
  <mergeCells count="12">
    <mergeCell ref="A54:H54"/>
    <mergeCell ref="A1:H1"/>
    <mergeCell ref="A2:H2"/>
    <mergeCell ref="A3:H3"/>
    <mergeCell ref="C4:H4"/>
    <mergeCell ref="C5:H5"/>
    <mergeCell ref="A55:H55"/>
    <mergeCell ref="A56:H56"/>
    <mergeCell ref="A57:H57"/>
    <mergeCell ref="A60:G60"/>
    <mergeCell ref="A66:D66"/>
    <mergeCell ref="A59:H59"/>
  </mergeCells>
  <pageMargins left="0.25" right="0.25"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79"/>
  <sheetViews>
    <sheetView zoomScale="90" zoomScaleNormal="90" workbookViewId="0">
      <selection activeCell="O51" sqref="O51"/>
    </sheetView>
  </sheetViews>
  <sheetFormatPr defaultColWidth="8.5703125" defaultRowHeight="12.6"/>
  <cols>
    <col min="1" max="1" width="60.42578125" style="161" customWidth="1"/>
    <col min="2" max="2" width="15.42578125" style="161" customWidth="1"/>
    <col min="3" max="8" width="16" style="161" customWidth="1"/>
    <col min="9" max="16384" width="8.5703125" style="161"/>
  </cols>
  <sheetData>
    <row r="1" spans="1:14" ht="15.6">
      <c r="A1" s="1082" t="s">
        <v>155</v>
      </c>
      <c r="B1" s="1082"/>
      <c r="C1" s="1082"/>
      <c r="D1" s="1082"/>
      <c r="E1" s="1082"/>
      <c r="F1" s="1082"/>
      <c r="G1" s="1082"/>
      <c r="H1" s="1082"/>
    </row>
    <row r="2" spans="1:14" ht="15.6" customHeight="1">
      <c r="A2" s="1038" t="s">
        <v>1</v>
      </c>
      <c r="B2" s="1038"/>
      <c r="C2" s="1038"/>
      <c r="D2" s="1038"/>
      <c r="E2" s="1038"/>
      <c r="F2" s="1038"/>
      <c r="G2" s="1038"/>
      <c r="H2" s="1038"/>
    </row>
    <row r="3" spans="1:14" ht="15.6" customHeight="1">
      <c r="A3" s="1050" t="str">
        <f>'ESA Table 1'!A3:M3</f>
        <v>Through August 2021</v>
      </c>
      <c r="B3" s="1089"/>
      <c r="C3" s="1089"/>
      <c r="D3" s="1089"/>
      <c r="E3" s="1089"/>
      <c r="F3" s="1089"/>
      <c r="G3" s="1089"/>
      <c r="H3" s="1089"/>
      <c r="I3" s="162"/>
      <c r="J3" s="162"/>
      <c r="K3" s="162"/>
      <c r="L3" s="162"/>
      <c r="M3" s="162"/>
    </row>
    <row r="4" spans="1:14" ht="12.95" thickBot="1">
      <c r="A4" s="402"/>
      <c r="B4" s="402"/>
      <c r="C4" s="402"/>
      <c r="D4" s="402"/>
      <c r="E4" s="402"/>
      <c r="F4" s="402"/>
      <c r="G4" s="402"/>
      <c r="H4" s="402"/>
      <c r="I4" s="402"/>
      <c r="J4" s="402"/>
      <c r="K4" s="402"/>
      <c r="L4" s="1008"/>
      <c r="M4" s="1008"/>
      <c r="N4" s="1008"/>
    </row>
    <row r="5" spans="1:14" ht="20.25" customHeight="1">
      <c r="B5" s="1090" t="s">
        <v>156</v>
      </c>
      <c r="C5" s="1091"/>
      <c r="D5" s="1091"/>
      <c r="E5" s="1091"/>
      <c r="F5" s="1091"/>
      <c r="G5" s="1091"/>
      <c r="H5" s="1092"/>
    </row>
    <row r="6" spans="1:14" ht="20.25" customHeight="1" thickBot="1">
      <c r="B6" s="403"/>
      <c r="C6" s="1093" t="s">
        <v>50</v>
      </c>
      <c r="D6" s="1093"/>
      <c r="E6" s="1093"/>
      <c r="F6" s="1093"/>
      <c r="G6" s="1093"/>
      <c r="H6" s="1094"/>
    </row>
    <row r="7" spans="1:14" ht="51.75" customHeight="1">
      <c r="A7" s="834" t="s">
        <v>157</v>
      </c>
      <c r="B7" s="340" t="s">
        <v>158</v>
      </c>
      <c r="C7" s="337" t="s">
        <v>53</v>
      </c>
      <c r="D7" s="337" t="s">
        <v>159</v>
      </c>
      <c r="E7" s="337" t="s">
        <v>160</v>
      </c>
      <c r="F7" s="337" t="s">
        <v>161</v>
      </c>
      <c r="G7" s="337" t="s">
        <v>62</v>
      </c>
      <c r="H7" s="339" t="s">
        <v>58</v>
      </c>
    </row>
    <row r="8" spans="1:14" ht="12.95">
      <c r="A8" s="341" t="s">
        <v>162</v>
      </c>
      <c r="B8" s="348"/>
      <c r="C8" s="345"/>
      <c r="D8" s="346"/>
      <c r="E8" s="346"/>
      <c r="F8" s="346"/>
      <c r="G8" s="346"/>
      <c r="H8" s="347"/>
    </row>
    <row r="9" spans="1:14">
      <c r="A9" s="349" t="s">
        <v>163</v>
      </c>
      <c r="B9" s="381" t="s">
        <v>74</v>
      </c>
      <c r="C9" s="111">
        <v>0</v>
      </c>
      <c r="D9" s="10">
        <v>0</v>
      </c>
      <c r="E9" s="10">
        <v>0</v>
      </c>
      <c r="F9" s="778">
        <v>0</v>
      </c>
      <c r="G9" s="779">
        <v>0</v>
      </c>
      <c r="H9" s="780">
        <f>G9/$G$52</f>
        <v>0</v>
      </c>
    </row>
    <row r="10" spans="1:14">
      <c r="A10" s="349" t="s">
        <v>164</v>
      </c>
      <c r="B10" s="381" t="s">
        <v>70</v>
      </c>
      <c r="C10" s="111">
        <v>0</v>
      </c>
      <c r="D10" s="10">
        <v>0</v>
      </c>
      <c r="E10" s="10">
        <v>0</v>
      </c>
      <c r="F10" s="778">
        <v>0</v>
      </c>
      <c r="G10" s="779">
        <v>0</v>
      </c>
      <c r="H10" s="780">
        <f>G10/$G$52</f>
        <v>0</v>
      </c>
    </row>
    <row r="11" spans="1:14">
      <c r="A11" s="835" t="s">
        <v>165</v>
      </c>
      <c r="B11" s="831" t="s">
        <v>74</v>
      </c>
      <c r="C11" s="111">
        <v>0</v>
      </c>
      <c r="D11" s="10">
        <v>0</v>
      </c>
      <c r="E11" s="10">
        <v>0</v>
      </c>
      <c r="F11" s="778">
        <v>0</v>
      </c>
      <c r="G11" s="779">
        <v>0</v>
      </c>
      <c r="H11" s="780">
        <f>G11/$G$52</f>
        <v>0</v>
      </c>
    </row>
    <row r="12" spans="1:14" ht="12.95">
      <c r="A12" s="351" t="s">
        <v>166</v>
      </c>
      <c r="B12" s="348"/>
      <c r="C12" s="112"/>
      <c r="D12" s="29"/>
      <c r="E12" s="29"/>
      <c r="F12" s="346"/>
      <c r="G12" s="346"/>
      <c r="H12" s="347"/>
    </row>
    <row r="13" spans="1:14">
      <c r="A13" s="835" t="s">
        <v>167</v>
      </c>
      <c r="B13" s="831" t="s">
        <v>70</v>
      </c>
      <c r="C13" s="305">
        <v>0</v>
      </c>
      <c r="D13" s="18">
        <v>0</v>
      </c>
      <c r="E13" s="18">
        <v>0</v>
      </c>
      <c r="F13" s="781">
        <v>0</v>
      </c>
      <c r="G13" s="779">
        <v>0</v>
      </c>
      <c r="H13" s="780">
        <f>G13/$G$52</f>
        <v>0</v>
      </c>
    </row>
    <row r="14" spans="1:14">
      <c r="A14" s="835" t="s">
        <v>168</v>
      </c>
      <c r="B14" s="831" t="s">
        <v>70</v>
      </c>
      <c r="C14" s="305">
        <v>0</v>
      </c>
      <c r="D14" s="18">
        <v>0</v>
      </c>
      <c r="E14" s="18">
        <v>0</v>
      </c>
      <c r="F14" s="781">
        <v>0</v>
      </c>
      <c r="G14" s="779">
        <v>0</v>
      </c>
      <c r="H14" s="780">
        <f>G14/$G$52</f>
        <v>0</v>
      </c>
    </row>
    <row r="15" spans="1:14">
      <c r="A15" s="835" t="s">
        <v>169</v>
      </c>
      <c r="B15" s="831" t="s">
        <v>70</v>
      </c>
      <c r="C15" s="305">
        <v>0</v>
      </c>
      <c r="D15" s="18">
        <v>0</v>
      </c>
      <c r="E15" s="18">
        <v>0</v>
      </c>
      <c r="F15" s="781">
        <v>0</v>
      </c>
      <c r="G15" s="779">
        <v>0</v>
      </c>
      <c r="H15" s="780">
        <f>G15/$G$52</f>
        <v>0</v>
      </c>
    </row>
    <row r="16" spans="1:14">
      <c r="A16" s="835" t="s">
        <v>170</v>
      </c>
      <c r="B16" s="831" t="s">
        <v>70</v>
      </c>
      <c r="C16" s="305">
        <v>0</v>
      </c>
      <c r="D16" s="18">
        <v>0</v>
      </c>
      <c r="E16" s="18">
        <v>0</v>
      </c>
      <c r="F16" s="781">
        <v>0</v>
      </c>
      <c r="G16" s="779">
        <v>0</v>
      </c>
      <c r="H16" s="780">
        <f>G16/$G$52</f>
        <v>0</v>
      </c>
    </row>
    <row r="17" spans="1:8">
      <c r="A17" s="835" t="s">
        <v>171</v>
      </c>
      <c r="B17" s="831" t="s">
        <v>70</v>
      </c>
      <c r="C17" s="305">
        <v>0</v>
      </c>
      <c r="D17" s="18">
        <v>0</v>
      </c>
      <c r="E17" s="18">
        <v>0</v>
      </c>
      <c r="F17" s="781">
        <v>0</v>
      </c>
      <c r="G17" s="779">
        <v>0</v>
      </c>
      <c r="H17" s="780">
        <f>G17/$G$52</f>
        <v>0</v>
      </c>
    </row>
    <row r="18" spans="1:8" ht="12.95">
      <c r="A18" s="351" t="s">
        <v>172</v>
      </c>
      <c r="B18" s="348"/>
      <c r="C18" s="112"/>
      <c r="D18" s="29"/>
      <c r="E18" s="29"/>
      <c r="F18" s="346"/>
      <c r="G18" s="346"/>
      <c r="H18" s="347"/>
    </row>
    <row r="19" spans="1:8">
      <c r="A19" s="349" t="s">
        <v>82</v>
      </c>
      <c r="B19" s="381" t="s">
        <v>70</v>
      </c>
      <c r="C19" s="114">
        <v>0</v>
      </c>
      <c r="D19" s="14">
        <v>0</v>
      </c>
      <c r="E19" s="14">
        <v>0</v>
      </c>
      <c r="F19" s="782">
        <v>0</v>
      </c>
      <c r="G19" s="779">
        <v>0</v>
      </c>
      <c r="H19" s="780">
        <f>G19/$G$52</f>
        <v>0</v>
      </c>
    </row>
    <row r="20" spans="1:8">
      <c r="A20" s="353" t="s">
        <v>83</v>
      </c>
      <c r="B20" s="765" t="s">
        <v>70</v>
      </c>
      <c r="C20" s="115">
        <v>0</v>
      </c>
      <c r="D20" s="16">
        <v>0</v>
      </c>
      <c r="E20" s="16">
        <v>0</v>
      </c>
      <c r="F20" s="783">
        <v>0</v>
      </c>
      <c r="G20" s="779">
        <v>0</v>
      </c>
      <c r="H20" s="780">
        <f>G20/$G$52</f>
        <v>0</v>
      </c>
    </row>
    <row r="21" spans="1:8" ht="12.95">
      <c r="A21" s="351" t="s">
        <v>173</v>
      </c>
      <c r="B21" s="348"/>
      <c r="C21" s="112"/>
      <c r="D21" s="29"/>
      <c r="E21" s="29"/>
      <c r="F21" s="346"/>
      <c r="G21" s="346"/>
      <c r="H21" s="347"/>
    </row>
    <row r="22" spans="1:8">
      <c r="A22" s="349" t="s">
        <v>174</v>
      </c>
      <c r="B22" s="381" t="s">
        <v>70</v>
      </c>
      <c r="C22" s="305">
        <v>0</v>
      </c>
      <c r="D22" s="18">
        <v>0</v>
      </c>
      <c r="E22" s="18">
        <v>0</v>
      </c>
      <c r="F22" s="781">
        <v>0</v>
      </c>
      <c r="G22" s="779">
        <v>0</v>
      </c>
      <c r="H22" s="780">
        <f t="shared" ref="H22:H32" si="0">G22/$G$52</f>
        <v>0</v>
      </c>
    </row>
    <row r="23" spans="1:8">
      <c r="A23" s="349" t="s">
        <v>175</v>
      </c>
      <c r="B23" s="381" t="s">
        <v>74</v>
      </c>
      <c r="C23" s="305">
        <v>0</v>
      </c>
      <c r="D23" s="18">
        <v>0</v>
      </c>
      <c r="E23" s="18">
        <v>0</v>
      </c>
      <c r="F23" s="781">
        <v>0</v>
      </c>
      <c r="G23" s="779">
        <v>0</v>
      </c>
      <c r="H23" s="780">
        <f t="shared" si="0"/>
        <v>0</v>
      </c>
    </row>
    <row r="24" spans="1:8">
      <c r="A24" s="349" t="s">
        <v>176</v>
      </c>
      <c r="B24" s="381" t="s">
        <v>70</v>
      </c>
      <c r="C24" s="305">
        <v>0</v>
      </c>
      <c r="D24" s="18">
        <v>0</v>
      </c>
      <c r="E24" s="18">
        <v>0</v>
      </c>
      <c r="F24" s="781">
        <v>0</v>
      </c>
      <c r="G24" s="779">
        <v>0</v>
      </c>
      <c r="H24" s="780">
        <f t="shared" si="0"/>
        <v>0</v>
      </c>
    </row>
    <row r="25" spans="1:8">
      <c r="A25" s="349" t="s">
        <v>177</v>
      </c>
      <c r="B25" s="381" t="s">
        <v>70</v>
      </c>
      <c r="C25" s="305">
        <v>0</v>
      </c>
      <c r="D25" s="18">
        <v>0</v>
      </c>
      <c r="E25" s="18">
        <v>0</v>
      </c>
      <c r="F25" s="781">
        <v>0</v>
      </c>
      <c r="G25" s="779">
        <v>0</v>
      </c>
      <c r="H25" s="780">
        <f t="shared" si="0"/>
        <v>0</v>
      </c>
    </row>
    <row r="26" spans="1:8">
      <c r="A26" s="349" t="s">
        <v>178</v>
      </c>
      <c r="B26" s="381" t="s">
        <v>74</v>
      </c>
      <c r="C26" s="305">
        <v>0</v>
      </c>
      <c r="D26" s="18">
        <v>0</v>
      </c>
      <c r="E26" s="18">
        <v>0</v>
      </c>
      <c r="F26" s="781">
        <v>0</v>
      </c>
      <c r="G26" s="779">
        <v>0</v>
      </c>
      <c r="H26" s="780">
        <f t="shared" si="0"/>
        <v>0</v>
      </c>
    </row>
    <row r="27" spans="1:8">
      <c r="A27" s="349" t="s">
        <v>179</v>
      </c>
      <c r="B27" s="381" t="s">
        <v>74</v>
      </c>
      <c r="C27" s="305">
        <v>0</v>
      </c>
      <c r="D27" s="18">
        <v>0</v>
      </c>
      <c r="E27" s="18">
        <v>0</v>
      </c>
      <c r="F27" s="781">
        <v>0</v>
      </c>
      <c r="G27" s="779">
        <v>0</v>
      </c>
      <c r="H27" s="780">
        <f t="shared" si="0"/>
        <v>0</v>
      </c>
    </row>
    <row r="28" spans="1:8">
      <c r="A28" s="349" t="s">
        <v>180</v>
      </c>
      <c r="B28" s="381" t="s">
        <v>70</v>
      </c>
      <c r="C28" s="305">
        <v>0</v>
      </c>
      <c r="D28" s="18">
        <v>0</v>
      </c>
      <c r="E28" s="18">
        <v>0</v>
      </c>
      <c r="F28" s="781">
        <v>0</v>
      </c>
      <c r="G28" s="779">
        <v>0</v>
      </c>
      <c r="H28" s="780">
        <f t="shared" si="0"/>
        <v>0</v>
      </c>
    </row>
    <row r="29" spans="1:8">
      <c r="A29" s="349" t="s">
        <v>181</v>
      </c>
      <c r="B29" s="381" t="s">
        <v>74</v>
      </c>
      <c r="C29" s="305">
        <v>0</v>
      </c>
      <c r="D29" s="18">
        <v>0</v>
      </c>
      <c r="E29" s="18">
        <v>0</v>
      </c>
      <c r="F29" s="781">
        <v>0</v>
      </c>
      <c r="G29" s="779">
        <v>0</v>
      </c>
      <c r="H29" s="780">
        <f t="shared" si="0"/>
        <v>0</v>
      </c>
    </row>
    <row r="30" spans="1:8">
      <c r="A30" s="349" t="s">
        <v>182</v>
      </c>
      <c r="B30" s="381" t="s">
        <v>74</v>
      </c>
      <c r="C30" s="305">
        <v>0</v>
      </c>
      <c r="D30" s="18">
        <v>0</v>
      </c>
      <c r="E30" s="18">
        <v>0</v>
      </c>
      <c r="F30" s="781">
        <v>0</v>
      </c>
      <c r="G30" s="779">
        <v>0</v>
      </c>
      <c r="H30" s="780">
        <f t="shared" si="0"/>
        <v>0</v>
      </c>
    </row>
    <row r="31" spans="1:8">
      <c r="A31" s="349" t="s">
        <v>183</v>
      </c>
      <c r="B31" s="381" t="s">
        <v>70</v>
      </c>
      <c r="C31" s="305">
        <v>0</v>
      </c>
      <c r="D31" s="18">
        <v>0</v>
      </c>
      <c r="E31" s="18">
        <v>0</v>
      </c>
      <c r="F31" s="781">
        <v>0</v>
      </c>
      <c r="G31" s="779">
        <v>0</v>
      </c>
      <c r="H31" s="780">
        <f t="shared" si="0"/>
        <v>0</v>
      </c>
    </row>
    <row r="32" spans="1:8">
      <c r="A32" s="349" t="s">
        <v>184</v>
      </c>
      <c r="B32" s="381" t="s">
        <v>74</v>
      </c>
      <c r="C32" s="305">
        <v>0</v>
      </c>
      <c r="D32" s="18">
        <v>0</v>
      </c>
      <c r="E32" s="18">
        <v>0</v>
      </c>
      <c r="F32" s="18">
        <v>0</v>
      </c>
      <c r="G32" s="350">
        <v>0</v>
      </c>
      <c r="H32" s="27">
        <f t="shared" si="0"/>
        <v>0</v>
      </c>
    </row>
    <row r="33" spans="1:8" ht="12.95">
      <c r="A33" s="351" t="s">
        <v>185</v>
      </c>
      <c r="B33" s="348"/>
      <c r="C33" s="112"/>
      <c r="D33" s="29"/>
      <c r="E33" s="29"/>
      <c r="F33" s="29"/>
      <c r="G33" s="29"/>
      <c r="H33" s="44"/>
    </row>
    <row r="34" spans="1:8">
      <c r="A34" s="349" t="s">
        <v>186</v>
      </c>
      <c r="B34" s="381" t="s">
        <v>74</v>
      </c>
      <c r="C34" s="306">
        <v>144</v>
      </c>
      <c r="D34" s="22">
        <v>0</v>
      </c>
      <c r="E34" s="22">
        <v>0</v>
      </c>
      <c r="F34" s="781">
        <v>0</v>
      </c>
      <c r="G34" s="350">
        <v>32722</v>
      </c>
      <c r="H34" s="27">
        <f t="shared" ref="H34:H44" si="1">G34/$G$52</f>
        <v>0.20582510755794442</v>
      </c>
    </row>
    <row r="35" spans="1:8">
      <c r="A35" s="349" t="s">
        <v>187</v>
      </c>
      <c r="B35" s="381" t="s">
        <v>74</v>
      </c>
      <c r="C35" s="306">
        <v>0</v>
      </c>
      <c r="D35" s="22">
        <v>0</v>
      </c>
      <c r="E35" s="22">
        <v>0</v>
      </c>
      <c r="F35" s="781">
        <v>0</v>
      </c>
      <c r="G35" s="350">
        <v>0</v>
      </c>
      <c r="H35" s="27">
        <f t="shared" si="1"/>
        <v>0</v>
      </c>
    </row>
    <row r="36" spans="1:8">
      <c r="A36" s="349" t="s">
        <v>188</v>
      </c>
      <c r="B36" s="381" t="s">
        <v>74</v>
      </c>
      <c r="C36" s="306">
        <v>10</v>
      </c>
      <c r="D36" s="22">
        <v>2285.8282199999999</v>
      </c>
      <c r="E36" s="18">
        <v>4.5330000000000002E-2</v>
      </c>
      <c r="F36" s="781">
        <v>0</v>
      </c>
      <c r="G36" s="350">
        <v>113.1275</v>
      </c>
      <c r="H36" s="27">
        <f t="shared" si="1"/>
        <v>7.1158486202742364E-4</v>
      </c>
    </row>
    <row r="37" spans="1:8">
      <c r="A37" s="349" t="s">
        <v>189</v>
      </c>
      <c r="B37" s="381" t="s">
        <v>74</v>
      </c>
      <c r="C37" s="306">
        <v>0</v>
      </c>
      <c r="D37" s="22">
        <v>0</v>
      </c>
      <c r="E37" s="22">
        <v>0</v>
      </c>
      <c r="F37" s="781">
        <v>0</v>
      </c>
      <c r="G37" s="350">
        <v>0</v>
      </c>
      <c r="H37" s="27">
        <f t="shared" si="1"/>
        <v>0</v>
      </c>
    </row>
    <row r="38" spans="1:8">
      <c r="A38" s="349" t="s">
        <v>190</v>
      </c>
      <c r="B38" s="381" t="s">
        <v>74</v>
      </c>
      <c r="C38" s="306">
        <v>715</v>
      </c>
      <c r="D38" s="22">
        <v>37648.729800000001</v>
      </c>
      <c r="E38" s="22">
        <v>0</v>
      </c>
      <c r="F38" s="781">
        <v>0</v>
      </c>
      <c r="G38" s="350">
        <v>95859.3</v>
      </c>
      <c r="H38" s="27">
        <f t="shared" si="1"/>
        <v>0.60296591690389523</v>
      </c>
    </row>
    <row r="39" spans="1:8">
      <c r="A39" s="349" t="s">
        <v>191</v>
      </c>
      <c r="B39" s="381" t="s">
        <v>74</v>
      </c>
      <c r="C39" s="306">
        <v>89</v>
      </c>
      <c r="D39" s="22">
        <v>2035.3364610000001</v>
      </c>
      <c r="E39" s="22">
        <v>0.23656199999999999</v>
      </c>
      <c r="F39" s="781">
        <v>0</v>
      </c>
      <c r="G39" s="350">
        <v>8742.36</v>
      </c>
      <c r="H39" s="27">
        <f t="shared" si="1"/>
        <v>5.4990440294305699E-2</v>
      </c>
    </row>
    <row r="40" spans="1:8">
      <c r="A40" s="349" t="s">
        <v>192</v>
      </c>
      <c r="B40" s="381" t="s">
        <v>74</v>
      </c>
      <c r="C40" s="306">
        <v>214</v>
      </c>
      <c r="D40" s="22">
        <v>16362.487722</v>
      </c>
      <c r="E40" s="22">
        <v>0.16756199999999999</v>
      </c>
      <c r="F40" s="781">
        <v>0</v>
      </c>
      <c r="G40" s="350">
        <v>3638</v>
      </c>
      <c r="H40" s="27">
        <f t="shared" si="1"/>
        <v>2.2883434426251507E-2</v>
      </c>
    </row>
    <row r="41" spans="1:8">
      <c r="A41" s="349" t="s">
        <v>193</v>
      </c>
      <c r="B41" s="381" t="s">
        <v>74</v>
      </c>
      <c r="C41" s="306">
        <v>5</v>
      </c>
      <c r="D41" s="22">
        <v>4380</v>
      </c>
      <c r="E41" s="22">
        <v>0</v>
      </c>
      <c r="F41" s="781">
        <v>0</v>
      </c>
      <c r="G41" s="350">
        <v>3695</v>
      </c>
      <c r="H41" s="27">
        <f t="shared" si="1"/>
        <v>2.3241970919461053E-2</v>
      </c>
    </row>
    <row r="42" spans="1:8">
      <c r="A42" s="349" t="s">
        <v>194</v>
      </c>
      <c r="B42" s="381" t="s">
        <v>74</v>
      </c>
      <c r="C42" s="306">
        <v>0</v>
      </c>
      <c r="D42" s="22">
        <v>0</v>
      </c>
      <c r="E42" s="22">
        <v>0</v>
      </c>
      <c r="F42" s="781">
        <v>0</v>
      </c>
      <c r="G42" s="350">
        <v>0</v>
      </c>
      <c r="H42" s="27">
        <f t="shared" si="1"/>
        <v>0</v>
      </c>
    </row>
    <row r="43" spans="1:8">
      <c r="A43" s="349" t="s">
        <v>195</v>
      </c>
      <c r="B43" s="381" t="s">
        <v>74</v>
      </c>
      <c r="C43" s="306">
        <v>850</v>
      </c>
      <c r="D43" s="22">
        <v>41537.164367999998</v>
      </c>
      <c r="E43" s="22">
        <v>0.62682400000000005</v>
      </c>
      <c r="F43" s="781">
        <v>0</v>
      </c>
      <c r="G43" s="350">
        <v>8232.86</v>
      </c>
      <c r="H43" s="27">
        <f t="shared" si="1"/>
        <v>5.1785627254125617E-2</v>
      </c>
    </row>
    <row r="44" spans="1:8">
      <c r="A44" s="349" t="s">
        <v>196</v>
      </c>
      <c r="B44" s="381" t="s">
        <v>74</v>
      </c>
      <c r="C44" s="306">
        <v>0</v>
      </c>
      <c r="D44" s="22">
        <v>0</v>
      </c>
      <c r="E44" s="22">
        <v>0</v>
      </c>
      <c r="F44" s="781">
        <v>0</v>
      </c>
      <c r="G44" s="350">
        <v>0</v>
      </c>
      <c r="H44" s="27">
        <f t="shared" si="1"/>
        <v>0</v>
      </c>
    </row>
    <row r="45" spans="1:8" ht="12.95">
      <c r="A45" s="351" t="s">
        <v>197</v>
      </c>
      <c r="B45" s="348"/>
      <c r="C45" s="112"/>
      <c r="D45" s="29"/>
      <c r="E45" s="29"/>
      <c r="F45" s="29"/>
      <c r="G45" s="29"/>
      <c r="H45" s="44"/>
    </row>
    <row r="46" spans="1:8">
      <c r="A46" s="349" t="s">
        <v>198</v>
      </c>
      <c r="B46" s="381" t="s">
        <v>74</v>
      </c>
      <c r="C46" s="116">
        <v>0</v>
      </c>
      <c r="D46" s="24">
        <v>0</v>
      </c>
      <c r="E46" s="24">
        <v>0</v>
      </c>
      <c r="F46" s="18">
        <v>0</v>
      </c>
      <c r="G46" s="350">
        <v>0</v>
      </c>
      <c r="H46" s="27"/>
    </row>
    <row r="47" spans="1:8">
      <c r="A47" s="836" t="s">
        <v>199</v>
      </c>
      <c r="B47" s="381" t="s">
        <v>70</v>
      </c>
      <c r="C47" s="306">
        <v>2</v>
      </c>
      <c r="D47" s="24">
        <v>18477.7</v>
      </c>
      <c r="E47" s="24">
        <v>0.77139999999999997</v>
      </c>
      <c r="F47" s="18">
        <v>0</v>
      </c>
      <c r="G47" s="350">
        <v>3014.9852000000001</v>
      </c>
      <c r="H47" s="27"/>
    </row>
    <row r="48" spans="1:8">
      <c r="A48" s="349" t="s">
        <v>200</v>
      </c>
      <c r="B48" s="381" t="s">
        <v>70</v>
      </c>
      <c r="C48" s="116">
        <v>0</v>
      </c>
      <c r="D48" s="24">
        <v>0</v>
      </c>
      <c r="E48" s="24">
        <v>0</v>
      </c>
      <c r="F48" s="18">
        <v>0</v>
      </c>
      <c r="G48" s="350">
        <v>0</v>
      </c>
      <c r="H48" s="27"/>
    </row>
    <row r="49" spans="1:8" ht="12.95">
      <c r="A49" s="351" t="s">
        <v>201</v>
      </c>
      <c r="B49" s="348"/>
      <c r="C49" s="112"/>
      <c r="D49" s="29"/>
      <c r="E49" s="29"/>
      <c r="F49" s="29"/>
      <c r="G49" s="29"/>
      <c r="H49" s="44"/>
    </row>
    <row r="50" spans="1:8">
      <c r="A50" s="349" t="s">
        <v>202</v>
      </c>
      <c r="B50" s="381" t="s">
        <v>70</v>
      </c>
      <c r="C50" s="306">
        <v>9</v>
      </c>
      <c r="D50" s="24">
        <v>0</v>
      </c>
      <c r="E50" s="24">
        <v>0</v>
      </c>
      <c r="F50" s="18">
        <v>0</v>
      </c>
      <c r="G50" s="350">
        <v>2962</v>
      </c>
      <c r="H50" s="27">
        <f>G50/$G$52</f>
        <v>1.8631317419064587E-2</v>
      </c>
    </row>
    <row r="51" spans="1:8" ht="12.95" thickBot="1">
      <c r="A51" s="837"/>
      <c r="B51" s="832"/>
      <c r="C51" s="799"/>
      <c r="D51" s="798"/>
      <c r="E51" s="800"/>
      <c r="F51" s="798"/>
      <c r="G51" s="798"/>
      <c r="H51" s="801"/>
    </row>
    <row r="52" spans="1:8" ht="13.5" thickBot="1">
      <c r="A52" s="838" t="s">
        <v>10</v>
      </c>
      <c r="B52" s="833"/>
      <c r="C52" s="409">
        <f>SUM(C9:C50)</f>
        <v>2038</v>
      </c>
      <c r="D52" s="409">
        <f>SUM(D9:D50)</f>
        <v>122727.246571</v>
      </c>
      <c r="E52" s="409">
        <f>SUM(E9:E50)</f>
        <v>1.8476780000000002</v>
      </c>
      <c r="F52" s="409">
        <f>SUM(F1:F9)</f>
        <v>0</v>
      </c>
      <c r="G52" s="410">
        <f>SUM(G9:G50)</f>
        <v>158979.63270000002</v>
      </c>
      <c r="H52" s="315"/>
    </row>
    <row r="53" spans="1:8" ht="13.5" thickBot="1">
      <c r="A53" s="411"/>
    </row>
    <row r="54" spans="1:8" ht="13.5" thickBot="1">
      <c r="A54" s="412" t="s">
        <v>203</v>
      </c>
      <c r="B54" s="413" t="s">
        <v>204</v>
      </c>
    </row>
    <row r="55" spans="1:8" ht="15">
      <c r="A55" s="414" t="s">
        <v>205</v>
      </c>
      <c r="B55" s="415">
        <v>9</v>
      </c>
    </row>
    <row r="56" spans="1:8" ht="12.95">
      <c r="A56" s="416" t="s">
        <v>206</v>
      </c>
      <c r="B56" s="415">
        <v>2</v>
      </c>
    </row>
    <row r="57" spans="1:8" ht="15.6" thickBot="1">
      <c r="A57" s="417" t="s">
        <v>207</v>
      </c>
      <c r="B57" s="418">
        <v>9</v>
      </c>
    </row>
    <row r="58" spans="1:8" ht="12.95">
      <c r="G58" s="185"/>
    </row>
    <row r="59" spans="1:8">
      <c r="G59" s="79"/>
    </row>
    <row r="60" spans="1:8" ht="12.95" thickBot="1">
      <c r="G60" s="420"/>
    </row>
    <row r="61" spans="1:8" ht="13.5" thickBot="1">
      <c r="A61" s="50"/>
      <c r="B61" s="1086" t="s">
        <v>5</v>
      </c>
      <c r="C61" s="1087"/>
      <c r="D61" s="1088"/>
      <c r="G61" s="420"/>
    </row>
    <row r="62" spans="1:8" ht="13.5" thickBot="1">
      <c r="A62" s="117" t="s">
        <v>208</v>
      </c>
      <c r="B62" s="118" t="s">
        <v>8</v>
      </c>
      <c r="C62" s="119" t="s">
        <v>9</v>
      </c>
      <c r="D62" s="120" t="s">
        <v>10</v>
      </c>
    </row>
    <row r="63" spans="1:8" ht="12.95">
      <c r="A63" s="637" t="s">
        <v>209</v>
      </c>
      <c r="B63" s="421"/>
      <c r="C63" s="422"/>
      <c r="D63" s="51"/>
    </row>
    <row r="64" spans="1:8" ht="12.95">
      <c r="A64" s="638" t="s">
        <v>210</v>
      </c>
      <c r="B64" s="423"/>
      <c r="C64" s="424"/>
      <c r="D64" s="52"/>
    </row>
    <row r="65" spans="1:8" ht="13.5" thickBot="1">
      <c r="A65" s="636" t="s">
        <v>211</v>
      </c>
      <c r="B65" s="423">
        <f>G52</f>
        <v>158979.63270000002</v>
      </c>
      <c r="C65" s="424"/>
      <c r="D65" s="52">
        <f>B65</f>
        <v>158979.63270000002</v>
      </c>
    </row>
    <row r="66" spans="1:8">
      <c r="A66" s="425"/>
      <c r="B66" s="425"/>
      <c r="C66" s="426"/>
      <c r="D66" s="427"/>
    </row>
    <row r="67" spans="1:8" ht="13.5" thickBot="1">
      <c r="A67" s="634" t="s">
        <v>212</v>
      </c>
      <c r="B67" s="635">
        <f>SUM(B63:B65)</f>
        <v>158979.63270000002</v>
      </c>
      <c r="C67" s="313">
        <f t="shared" ref="C67:D67" si="2">SUM(C63:C65)</f>
        <v>0</v>
      </c>
      <c r="D67" s="314">
        <f t="shared" si="2"/>
        <v>158979.63270000002</v>
      </c>
      <c r="E67" s="352"/>
      <c r="F67" s="352"/>
      <c r="G67" s="352"/>
      <c r="H67" s="352"/>
    </row>
    <row r="68" spans="1:8" ht="12.95">
      <c r="A68" s="1063" t="s">
        <v>14</v>
      </c>
      <c r="B68" s="1063"/>
      <c r="C68" s="1063"/>
      <c r="D68" s="1063"/>
      <c r="E68" s="1063"/>
      <c r="F68" s="1063"/>
      <c r="G68" s="1063"/>
      <c r="H68" s="1063"/>
    </row>
    <row r="69" spans="1:8" ht="12.95">
      <c r="A69" s="185"/>
      <c r="B69" s="322"/>
      <c r="C69" s="322"/>
      <c r="D69" s="322"/>
      <c r="E69" s="352"/>
      <c r="F69" s="352"/>
      <c r="G69" s="352"/>
      <c r="H69" s="352"/>
    </row>
    <row r="70" spans="1:8">
      <c r="A70" s="1095" t="s">
        <v>37</v>
      </c>
      <c r="B70" s="1095"/>
      <c r="C70" s="1095"/>
      <c r="D70" s="1095"/>
      <c r="E70" s="1095"/>
      <c r="F70" s="1095"/>
      <c r="G70" s="1095"/>
      <c r="H70" s="1095"/>
    </row>
    <row r="71" spans="1:8">
      <c r="A71" s="428" t="s">
        <v>213</v>
      </c>
      <c r="B71" s="428"/>
      <c r="C71" s="428"/>
      <c r="D71" s="428"/>
      <c r="E71" s="428"/>
      <c r="F71" s="428"/>
      <c r="G71" s="428"/>
      <c r="H71" s="428"/>
    </row>
    <row r="72" spans="1:8">
      <c r="A72" s="1096" t="s">
        <v>214</v>
      </c>
      <c r="B72" s="1096"/>
      <c r="C72" s="1096"/>
      <c r="D72" s="1096"/>
      <c r="E72" s="1096"/>
      <c r="F72" s="1096"/>
      <c r="G72" s="1096"/>
      <c r="H72" s="1096"/>
    </row>
    <row r="73" spans="1:8">
      <c r="A73" s="1096" t="s">
        <v>215</v>
      </c>
      <c r="B73" s="1096"/>
      <c r="C73" s="1096"/>
      <c r="D73" s="1096"/>
      <c r="E73" s="1096"/>
      <c r="F73" s="1096"/>
      <c r="G73" s="1096"/>
      <c r="H73" s="1096"/>
    </row>
    <row r="74" spans="1:8">
      <c r="A74" s="1096" t="s">
        <v>216</v>
      </c>
      <c r="B74" s="1096"/>
      <c r="C74" s="1096"/>
      <c r="D74" s="1096"/>
      <c r="E74" s="1096"/>
      <c r="F74" s="1096"/>
      <c r="G74" s="1096"/>
      <c r="H74" s="1096"/>
    </row>
    <row r="75" spans="1:8">
      <c r="A75" s="428" t="s">
        <v>217</v>
      </c>
      <c r="B75" s="428"/>
      <c r="C75" s="428"/>
      <c r="D75" s="428"/>
      <c r="E75" s="428"/>
      <c r="F75" s="428"/>
      <c r="G75" s="428"/>
      <c r="H75" s="428"/>
    </row>
    <row r="76" spans="1:8" ht="30" customHeight="1">
      <c r="A76" s="1095" t="s">
        <v>218</v>
      </c>
      <c r="B76" s="1095"/>
      <c r="C76" s="1095"/>
      <c r="D76" s="1095"/>
      <c r="E76" s="1095"/>
      <c r="F76" s="1095"/>
      <c r="G76" s="1095"/>
      <c r="H76" s="1095"/>
    </row>
    <row r="77" spans="1:8">
      <c r="A77" s="429" t="s">
        <v>219</v>
      </c>
      <c r="B77" s="429"/>
      <c r="C77" s="429"/>
      <c r="D77" s="429"/>
      <c r="E77" s="429"/>
      <c r="F77" s="429"/>
      <c r="G77" s="429"/>
      <c r="H77" s="429"/>
    </row>
    <row r="78" spans="1:8">
      <c r="A78" s="1080" t="s">
        <v>220</v>
      </c>
      <c r="B78" s="1080"/>
      <c r="C78" s="1080"/>
      <c r="D78" s="1080"/>
      <c r="E78" s="1080"/>
      <c r="F78" s="1080"/>
      <c r="G78" s="1080"/>
      <c r="H78" s="1080"/>
    </row>
    <row r="79" spans="1:8">
      <c r="A79" s="161" t="s">
        <v>221</v>
      </c>
    </row>
  </sheetData>
  <mergeCells count="13">
    <mergeCell ref="A78:H78"/>
    <mergeCell ref="B61:D61"/>
    <mergeCell ref="A1:H1"/>
    <mergeCell ref="A2:H2"/>
    <mergeCell ref="A3:H3"/>
    <mergeCell ref="B5:H5"/>
    <mergeCell ref="C6:H6"/>
    <mergeCell ref="A70:H70"/>
    <mergeCell ref="A72:H72"/>
    <mergeCell ref="A73:H73"/>
    <mergeCell ref="A74:H74"/>
    <mergeCell ref="A76:H76"/>
    <mergeCell ref="A68:H68"/>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workbookViewId="0">
      <selection activeCell="D40" sqref="D40"/>
    </sheetView>
  </sheetViews>
  <sheetFormatPr defaultColWidth="8.5703125" defaultRowHeight="12.6"/>
  <cols>
    <col min="1" max="1" width="65.42578125" style="161" customWidth="1"/>
    <col min="2" max="2" width="14.5703125" style="161" customWidth="1"/>
    <col min="3" max="3" width="16" style="161" customWidth="1"/>
    <col min="4" max="4" width="24.42578125" style="161" bestFit="1" customWidth="1"/>
    <col min="5" max="5" width="8.5703125" style="161"/>
    <col min="6" max="6" width="9.85546875" style="161" customWidth="1"/>
    <col min="7" max="16384" width="8.5703125" style="161"/>
  </cols>
  <sheetData>
    <row r="1" spans="1:13" ht="15.6">
      <c r="A1" s="1082" t="s">
        <v>222</v>
      </c>
      <c r="B1" s="1082"/>
      <c r="C1" s="1082"/>
      <c r="D1" s="1082"/>
      <c r="E1" s="430"/>
      <c r="F1" s="430"/>
    </row>
    <row r="2" spans="1:13" ht="15.6">
      <c r="A2" s="1038" t="s">
        <v>1</v>
      </c>
      <c r="B2" s="1038"/>
      <c r="C2" s="1038"/>
      <c r="D2" s="1038"/>
      <c r="E2" s="431"/>
      <c r="F2" s="431"/>
    </row>
    <row r="3" spans="1:13" ht="15.6">
      <c r="A3" s="1050" t="str">
        <f>'ESA Table 1'!A3:M3</f>
        <v>Through August 2021</v>
      </c>
      <c r="B3" s="1089"/>
      <c r="C3" s="1089"/>
      <c r="D3" s="1089"/>
      <c r="E3" s="162"/>
      <c r="F3" s="162"/>
      <c r="G3" s="162"/>
      <c r="H3" s="162"/>
      <c r="I3" s="162"/>
      <c r="J3" s="162"/>
      <c r="K3" s="162"/>
      <c r="L3" s="162"/>
      <c r="M3" s="162"/>
    </row>
    <row r="4" spans="1:13" ht="12.95" thickBot="1"/>
    <row r="5" spans="1:13" s="432" customFormat="1" ht="34.5" customHeight="1" thickBot="1">
      <c r="A5" s="985" t="s">
        <v>223</v>
      </c>
      <c r="B5" s="985" t="s">
        <v>224</v>
      </c>
      <c r="C5" s="985" t="s">
        <v>225</v>
      </c>
      <c r="D5" s="985" t="s">
        <v>226</v>
      </c>
      <c r="E5" s="1007"/>
      <c r="F5" s="1007"/>
    </row>
    <row r="6" spans="1:13" s="435" customFormat="1" ht="12.95">
      <c r="A6" s="433" t="s">
        <v>63</v>
      </c>
      <c r="B6" s="434"/>
      <c r="C6" s="434"/>
      <c r="D6" s="434"/>
      <c r="E6" s="161"/>
      <c r="F6" s="161"/>
    </row>
    <row r="7" spans="1:13" s="435" customFormat="1" ht="12.95">
      <c r="A7" s="436" t="s">
        <v>107</v>
      </c>
      <c r="B7" s="437">
        <v>43374</v>
      </c>
      <c r="C7" s="437">
        <v>44377</v>
      </c>
      <c r="D7" s="436" t="s">
        <v>227</v>
      </c>
    </row>
    <row r="8" spans="1:13" s="435" customFormat="1" ht="12.95">
      <c r="A8" s="438" t="s">
        <v>75</v>
      </c>
      <c r="B8" s="439"/>
      <c r="C8" s="439"/>
      <c r="D8" s="439"/>
    </row>
    <row r="9" spans="1:13" s="435" customFormat="1" ht="12.95">
      <c r="A9" s="440"/>
      <c r="B9" s="437"/>
      <c r="C9" s="437"/>
      <c r="D9" s="436"/>
    </row>
    <row r="10" spans="1:13" s="435" customFormat="1" ht="12.95">
      <c r="A10" s="438" t="s">
        <v>228</v>
      </c>
      <c r="B10" s="441"/>
      <c r="C10" s="441"/>
      <c r="D10" s="441"/>
    </row>
    <row r="11" spans="1:13" s="435" customFormat="1" ht="12.95">
      <c r="A11" s="440"/>
      <c r="B11" s="437"/>
      <c r="C11" s="437"/>
      <c r="D11" s="436"/>
    </row>
    <row r="12" spans="1:13" s="435" customFormat="1" ht="12.95">
      <c r="A12" s="438" t="s">
        <v>81</v>
      </c>
      <c r="B12" s="438"/>
      <c r="C12" s="438"/>
      <c r="D12" s="438"/>
    </row>
    <row r="13" spans="1:13" s="435" customFormat="1" ht="12.95">
      <c r="A13" s="440" t="s">
        <v>82</v>
      </c>
      <c r="B13" s="437">
        <v>43374</v>
      </c>
      <c r="C13" s="437">
        <v>44377</v>
      </c>
      <c r="D13" s="436" t="s">
        <v>227</v>
      </c>
    </row>
    <row r="14" spans="1:13" s="435" customFormat="1" ht="12.95">
      <c r="A14" s="440" t="s">
        <v>83</v>
      </c>
      <c r="B14" s="437">
        <v>43374</v>
      </c>
      <c r="C14" s="437">
        <v>44377</v>
      </c>
      <c r="D14" s="436" t="s">
        <v>227</v>
      </c>
    </row>
    <row r="15" spans="1:13" s="435" customFormat="1" ht="12.95">
      <c r="A15" s="438" t="s">
        <v>84</v>
      </c>
      <c r="B15" s="438"/>
      <c r="C15" s="438"/>
      <c r="D15" s="438"/>
    </row>
    <row r="16" spans="1:13" s="435" customFormat="1" ht="12.95">
      <c r="A16" s="440" t="s">
        <v>88</v>
      </c>
      <c r="B16" s="437">
        <v>43374</v>
      </c>
      <c r="C16" s="437">
        <v>44377</v>
      </c>
      <c r="D16" s="436" t="s">
        <v>229</v>
      </c>
    </row>
    <row r="17" spans="1:4" s="435" customFormat="1" ht="12.95">
      <c r="A17" s="440" t="s">
        <v>143</v>
      </c>
      <c r="B17" s="437">
        <v>43374</v>
      </c>
      <c r="C17" s="437">
        <v>44377</v>
      </c>
      <c r="D17" s="436" t="s">
        <v>230</v>
      </c>
    </row>
    <row r="18" spans="1:4" s="435" customFormat="1" ht="12.95">
      <c r="A18" s="440" t="s">
        <v>90</v>
      </c>
      <c r="B18" s="437">
        <v>43374</v>
      </c>
      <c r="C18" s="437">
        <v>44377</v>
      </c>
      <c r="D18" s="436" t="s">
        <v>230</v>
      </c>
    </row>
    <row r="19" spans="1:4" s="435" customFormat="1" ht="12.95">
      <c r="A19" s="440" t="s">
        <v>92</v>
      </c>
      <c r="B19" s="437">
        <v>43374</v>
      </c>
      <c r="C19" s="437">
        <v>44377</v>
      </c>
      <c r="D19" s="436" t="s">
        <v>229</v>
      </c>
    </row>
    <row r="20" spans="1:4" s="435" customFormat="1" ht="12.95">
      <c r="A20" s="440" t="s">
        <v>184</v>
      </c>
      <c r="B20" s="437">
        <v>43374</v>
      </c>
      <c r="C20" s="437">
        <v>44377</v>
      </c>
      <c r="D20" s="436" t="s">
        <v>229</v>
      </c>
    </row>
    <row r="21" spans="1:4" s="435" customFormat="1" ht="12.95">
      <c r="A21" s="438" t="s">
        <v>231</v>
      </c>
      <c r="B21" s="439"/>
      <c r="C21" s="439"/>
      <c r="D21" s="439"/>
    </row>
    <row r="22" spans="1:4" s="435" customFormat="1" ht="12.95">
      <c r="A22" s="440" t="s">
        <v>232</v>
      </c>
      <c r="B22" s="437">
        <v>44197</v>
      </c>
      <c r="C22" s="437">
        <v>44377</v>
      </c>
      <c r="D22" s="436" t="s">
        <v>227</v>
      </c>
    </row>
    <row r="23" spans="1:4" s="435" customFormat="1" ht="12.95">
      <c r="A23" s="440" t="s">
        <v>187</v>
      </c>
      <c r="B23" s="437">
        <v>43374</v>
      </c>
      <c r="C23" s="437">
        <v>44377</v>
      </c>
      <c r="D23" s="436" t="s">
        <v>227</v>
      </c>
    </row>
    <row r="24" spans="1:4" s="435" customFormat="1" ht="12.95">
      <c r="A24" s="440" t="s">
        <v>188</v>
      </c>
      <c r="B24" s="437">
        <v>43374</v>
      </c>
      <c r="C24" s="437">
        <v>44377</v>
      </c>
      <c r="D24" s="436" t="s">
        <v>227</v>
      </c>
    </row>
    <row r="25" spans="1:4" s="435" customFormat="1" ht="12.95">
      <c r="A25" s="440" t="s">
        <v>189</v>
      </c>
      <c r="B25" s="437">
        <v>43374</v>
      </c>
      <c r="C25" s="437">
        <v>44377</v>
      </c>
      <c r="D25" s="436" t="s">
        <v>227</v>
      </c>
    </row>
    <row r="26" spans="1:4" s="435" customFormat="1" ht="12.95">
      <c r="A26" s="440" t="s">
        <v>190</v>
      </c>
      <c r="B26" s="437">
        <v>43374</v>
      </c>
      <c r="C26" s="437">
        <v>44377</v>
      </c>
      <c r="D26" s="436" t="s">
        <v>227</v>
      </c>
    </row>
    <row r="27" spans="1:4" s="435" customFormat="1" ht="12.95">
      <c r="A27" s="440" t="s">
        <v>191</v>
      </c>
      <c r="B27" s="437">
        <v>43374</v>
      </c>
      <c r="C27" s="437">
        <v>44377</v>
      </c>
      <c r="D27" s="436" t="s">
        <v>227</v>
      </c>
    </row>
    <row r="28" spans="1:4" s="435" customFormat="1" ht="12.95">
      <c r="A28" s="440" t="s">
        <v>192</v>
      </c>
      <c r="B28" s="437">
        <v>43374</v>
      </c>
      <c r="C28" s="437">
        <v>44377</v>
      </c>
      <c r="D28" s="436" t="s">
        <v>227</v>
      </c>
    </row>
    <row r="29" spans="1:4" s="435" customFormat="1" ht="12.95">
      <c r="A29" s="440" t="s">
        <v>193</v>
      </c>
      <c r="B29" s="437">
        <v>43374</v>
      </c>
      <c r="C29" s="437">
        <v>44377</v>
      </c>
      <c r="D29" s="436" t="s">
        <v>227</v>
      </c>
    </row>
    <row r="30" spans="1:4" s="435" customFormat="1" ht="12.95">
      <c r="A30" s="440" t="s">
        <v>194</v>
      </c>
      <c r="B30" s="437">
        <v>43374</v>
      </c>
      <c r="C30" s="437">
        <v>44377</v>
      </c>
      <c r="D30" s="436" t="s">
        <v>227</v>
      </c>
    </row>
    <row r="31" spans="1:4" s="435" customFormat="1" ht="12.95">
      <c r="A31" s="440" t="s">
        <v>196</v>
      </c>
      <c r="B31" s="437">
        <v>43374</v>
      </c>
      <c r="C31" s="437">
        <v>44377</v>
      </c>
      <c r="D31" s="436" t="s">
        <v>227</v>
      </c>
    </row>
    <row r="32" spans="1:4" s="435" customFormat="1" ht="12.95">
      <c r="A32" s="440" t="s">
        <v>233</v>
      </c>
      <c r="B32" s="437">
        <v>43694</v>
      </c>
      <c r="C32" s="437">
        <v>44377</v>
      </c>
      <c r="D32" s="436" t="s">
        <v>227</v>
      </c>
    </row>
    <row r="33" spans="1:8" s="435" customFormat="1" ht="12.95">
      <c r="A33" s="440" t="s">
        <v>234</v>
      </c>
      <c r="B33" s="437">
        <v>43694</v>
      </c>
      <c r="C33" s="437">
        <v>44377</v>
      </c>
      <c r="D33" s="436" t="s">
        <v>227</v>
      </c>
    </row>
    <row r="34" spans="1:8" s="435" customFormat="1" ht="12.95">
      <c r="A34" s="438" t="s">
        <v>106</v>
      </c>
      <c r="B34" s="439"/>
      <c r="C34" s="439"/>
      <c r="D34" s="439"/>
    </row>
    <row r="35" spans="1:8" s="435" customFormat="1" ht="12.95">
      <c r="A35" s="440" t="s">
        <v>108</v>
      </c>
      <c r="B35" s="437">
        <v>43374</v>
      </c>
      <c r="C35" s="437">
        <v>44377</v>
      </c>
      <c r="D35" s="436" t="s">
        <v>227</v>
      </c>
    </row>
    <row r="36" spans="1:8" s="435" customFormat="1" ht="12.95">
      <c r="A36" s="440" t="s">
        <v>235</v>
      </c>
      <c r="B36" s="437">
        <v>43374</v>
      </c>
      <c r="C36" s="437">
        <v>44377</v>
      </c>
      <c r="D36" s="436" t="s">
        <v>227</v>
      </c>
      <c r="E36" s="655" t="s">
        <v>14</v>
      </c>
    </row>
    <row r="37" spans="1:8" s="435" customFormat="1" ht="12.95">
      <c r="A37" s="1063" t="s">
        <v>14</v>
      </c>
      <c r="B37" s="1063"/>
      <c r="C37" s="1063"/>
      <c r="D37" s="1063"/>
      <c r="E37" s="1063"/>
      <c r="F37" s="1063"/>
      <c r="G37" s="1063"/>
      <c r="H37" s="1063"/>
    </row>
    <row r="38" spans="1:8" s="435" customFormat="1" ht="12.95">
      <c r="A38" s="161"/>
      <c r="B38" s="161"/>
      <c r="C38" s="161"/>
      <c r="D38" s="161"/>
      <c r="E38" s="161"/>
      <c r="F38" s="161"/>
    </row>
    <row r="39" spans="1:8" s="435" customFormat="1" ht="12.95">
      <c r="A39" s="161" t="s">
        <v>236</v>
      </c>
      <c r="B39" s="161"/>
      <c r="C39" s="161"/>
      <c r="D39" s="161"/>
      <c r="E39" s="161"/>
      <c r="F39" s="161"/>
    </row>
    <row r="40" spans="1:8" s="435" customFormat="1" ht="100.5" customHeight="1">
      <c r="A40" s="442" t="s">
        <v>237</v>
      </c>
      <c r="B40" s="442"/>
      <c r="C40" s="442"/>
      <c r="D40" s="442"/>
      <c r="E40" s="442"/>
      <c r="F40" s="442"/>
    </row>
    <row r="41" spans="1:8" s="435" customFormat="1" ht="20.25" customHeight="1">
      <c r="A41" s="161" t="s">
        <v>238</v>
      </c>
      <c r="B41" s="161"/>
      <c r="C41" s="161"/>
      <c r="D41" s="161"/>
      <c r="E41" s="161"/>
      <c r="F41" s="161"/>
    </row>
    <row r="42" spans="1:8" ht="24.95">
      <c r="A42" s="1007" t="s">
        <v>239</v>
      </c>
    </row>
  </sheetData>
  <mergeCells count="4">
    <mergeCell ref="A1:D1"/>
    <mergeCell ref="A2:D2"/>
    <mergeCell ref="A3:D3"/>
    <mergeCell ref="A37:H37"/>
  </mergeCells>
  <pageMargins left="0.25" right="0.2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0"/>
  <sheetViews>
    <sheetView workbookViewId="0">
      <selection activeCell="A5" sqref="A5:B5"/>
    </sheetView>
  </sheetViews>
  <sheetFormatPr defaultColWidth="8.5703125" defaultRowHeight="12.6"/>
  <cols>
    <col min="1" max="1" width="60.42578125" style="161" customWidth="1"/>
    <col min="2" max="2" width="21" style="161" customWidth="1"/>
    <col min="3" max="16384" width="8.5703125" style="161"/>
  </cols>
  <sheetData>
    <row r="1" spans="1:13" ht="33.75" customHeight="1">
      <c r="A1" s="1099" t="s">
        <v>240</v>
      </c>
      <c r="B1" s="1099"/>
    </row>
    <row r="2" spans="1:13" ht="15.6">
      <c r="A2" s="1082" t="s">
        <v>1</v>
      </c>
      <c r="B2" s="1100"/>
      <c r="C2" s="1013"/>
      <c r="D2" s="1013"/>
      <c r="E2" s="1013"/>
      <c r="F2" s="1013"/>
      <c r="G2" s="1013"/>
      <c r="H2" s="1013"/>
      <c r="I2" s="1013"/>
      <c r="J2" s="1013"/>
      <c r="K2" s="1013"/>
      <c r="L2" s="1013"/>
      <c r="M2" s="1013"/>
    </row>
    <row r="3" spans="1:13" ht="15.6">
      <c r="A3" s="1050" t="str">
        <f>'ESA Table 1'!A3:M3</f>
        <v>Through August 2021</v>
      </c>
      <c r="B3" s="1089"/>
      <c r="C3" s="162"/>
      <c r="D3" s="162"/>
      <c r="E3" s="162"/>
      <c r="F3" s="162"/>
      <c r="G3" s="162"/>
      <c r="H3" s="162"/>
      <c r="I3" s="162"/>
      <c r="J3" s="162"/>
      <c r="K3" s="162"/>
      <c r="L3" s="162"/>
      <c r="M3" s="162"/>
    </row>
    <row r="4" spans="1:13" ht="15.95" thickBot="1">
      <c r="A4" s="1101"/>
      <c r="B4" s="1101"/>
      <c r="C4" s="443"/>
      <c r="D4" s="443"/>
      <c r="E4" s="443"/>
      <c r="F4" s="443"/>
      <c r="G4" s="443"/>
      <c r="H4" s="443"/>
      <c r="I4" s="443"/>
      <c r="J4" s="443"/>
      <c r="K4" s="443"/>
      <c r="L4" s="443"/>
      <c r="M4" s="443"/>
    </row>
    <row r="5" spans="1:13" ht="15.95" thickBot="1">
      <c r="A5" s="1068" t="s">
        <v>241</v>
      </c>
      <c r="B5" s="1097"/>
      <c r="C5" s="443"/>
      <c r="D5" s="443"/>
      <c r="E5" s="443"/>
      <c r="F5" s="443"/>
      <c r="G5" s="443"/>
      <c r="H5" s="443"/>
      <c r="I5" s="443"/>
      <c r="J5" s="443"/>
      <c r="K5" s="443"/>
      <c r="L5" s="443"/>
      <c r="M5" s="443"/>
    </row>
    <row r="6" spans="1:13" s="445" customFormat="1">
      <c r="A6" s="444" t="s">
        <v>242</v>
      </c>
      <c r="B6" s="298">
        <v>7646793.5913009997</v>
      </c>
    </row>
    <row r="7" spans="1:13" s="445" customFormat="1">
      <c r="A7" s="57" t="s">
        <v>243</v>
      </c>
      <c r="B7" s="299" t="s">
        <v>71</v>
      </c>
    </row>
    <row r="8" spans="1:13" s="445" customFormat="1">
      <c r="A8" s="57" t="s">
        <v>244</v>
      </c>
      <c r="B8" s="299">
        <v>51381192.372683004</v>
      </c>
    </row>
    <row r="9" spans="1:13" s="445" customFormat="1">
      <c r="A9" s="57" t="s">
        <v>245</v>
      </c>
      <c r="B9" s="299" t="s">
        <v>71</v>
      </c>
    </row>
    <row r="10" spans="1:13" s="445" customFormat="1">
      <c r="A10" s="57" t="s">
        <v>246</v>
      </c>
      <c r="B10" s="300">
        <v>0.13900000000000001</v>
      </c>
    </row>
    <row r="11" spans="1:13" s="445" customFormat="1">
      <c r="A11" s="57" t="s">
        <v>247</v>
      </c>
      <c r="B11" s="301" t="s">
        <v>71</v>
      </c>
    </row>
    <row r="12" spans="1:13" s="445" customFormat="1">
      <c r="A12" s="57" t="s">
        <v>248</v>
      </c>
      <c r="B12" s="446">
        <v>16073</v>
      </c>
    </row>
    <row r="13" spans="1:13" s="445" customFormat="1">
      <c r="A13" s="57" t="s">
        <v>249</v>
      </c>
      <c r="B13" s="447">
        <v>66.129802102335532</v>
      </c>
    </row>
    <row r="14" spans="1:13" s="445" customFormat="1" ht="12.95" thickBot="1">
      <c r="A14" s="448" t="s">
        <v>250</v>
      </c>
      <c r="B14" s="449">
        <v>444.34677656958485</v>
      </c>
      <c r="C14" s="450"/>
    </row>
    <row r="15" spans="1:13">
      <c r="B15" s="451" t="s">
        <v>14</v>
      </c>
    </row>
    <row r="16" spans="1:13" ht="12.95" thickBot="1"/>
    <row r="17" spans="1:2" ht="14.85" customHeight="1" thickBot="1">
      <c r="A17" s="1068" t="s">
        <v>251</v>
      </c>
      <c r="B17" s="1097"/>
    </row>
    <row r="18" spans="1:2">
      <c r="A18" s="374" t="s">
        <v>242</v>
      </c>
      <c r="B18" s="302">
        <v>0</v>
      </c>
    </row>
    <row r="19" spans="1:2">
      <c r="A19" s="381" t="s">
        <v>243</v>
      </c>
      <c r="B19" s="302">
        <v>0</v>
      </c>
    </row>
    <row r="20" spans="1:2">
      <c r="A20" s="381" t="s">
        <v>244</v>
      </c>
      <c r="B20" s="302">
        <v>0</v>
      </c>
    </row>
    <row r="21" spans="1:2">
      <c r="A21" s="381" t="s">
        <v>245</v>
      </c>
      <c r="B21" s="303">
        <v>0</v>
      </c>
    </row>
    <row r="22" spans="1:2">
      <c r="A22" s="381" t="s">
        <v>246</v>
      </c>
      <c r="B22" s="452">
        <v>0</v>
      </c>
    </row>
    <row r="23" spans="1:2">
      <c r="A23" s="381" t="s">
        <v>247</v>
      </c>
      <c r="B23" s="452">
        <v>0</v>
      </c>
    </row>
    <row r="24" spans="1:2">
      <c r="A24" s="381" t="s">
        <v>252</v>
      </c>
      <c r="B24" s="452">
        <v>0</v>
      </c>
    </row>
    <row r="25" spans="1:2" ht="12.95" thickBot="1">
      <c r="A25" s="385" t="s">
        <v>250</v>
      </c>
      <c r="B25" s="453">
        <v>0</v>
      </c>
    </row>
    <row r="26" spans="1:2" ht="13.5" customHeight="1"/>
    <row r="27" spans="1:2" ht="12.95" thickBot="1">
      <c r="B27" s="454"/>
    </row>
    <row r="28" spans="1:2" ht="15.95" thickBot="1">
      <c r="A28" s="1068" t="s">
        <v>253</v>
      </c>
      <c r="B28" s="1097"/>
    </row>
    <row r="29" spans="1:2">
      <c r="A29" s="374" t="s">
        <v>242</v>
      </c>
      <c r="B29" s="302">
        <f>B18+B6</f>
        <v>7646793.5913009997</v>
      </c>
    </row>
    <row r="30" spans="1:2" ht="16.350000000000001" customHeight="1">
      <c r="A30" s="381" t="s">
        <v>243</v>
      </c>
      <c r="B30" s="302"/>
    </row>
    <row r="31" spans="1:2" ht="15" customHeight="1">
      <c r="A31" s="381" t="s">
        <v>244</v>
      </c>
      <c r="B31" s="302">
        <f>B20+B8</f>
        <v>51381192.372683004</v>
      </c>
    </row>
    <row r="32" spans="1:2">
      <c r="A32" s="381" t="s">
        <v>245</v>
      </c>
      <c r="B32" s="302"/>
    </row>
    <row r="33" spans="1:9">
      <c r="A33" s="381" t="s">
        <v>246</v>
      </c>
      <c r="B33" s="304">
        <f>B10</f>
        <v>0.13900000000000001</v>
      </c>
      <c r="F33" s="445"/>
      <c r="G33" s="445"/>
      <c r="H33" s="445"/>
      <c r="I33" s="445"/>
    </row>
    <row r="34" spans="1:9">
      <c r="A34" s="381" t="s">
        <v>247</v>
      </c>
      <c r="B34" s="304" t="str">
        <f>B11</f>
        <v/>
      </c>
    </row>
    <row r="35" spans="1:9">
      <c r="A35" s="381" t="s">
        <v>254</v>
      </c>
      <c r="B35" s="452">
        <f>B24+B13</f>
        <v>66.129802102335532</v>
      </c>
    </row>
    <row r="36" spans="1:9" ht="12.95" thickBot="1">
      <c r="A36" s="385" t="s">
        <v>255</v>
      </c>
      <c r="B36" s="453">
        <f>B25+B14</f>
        <v>444.34677656958485</v>
      </c>
    </row>
    <row r="38" spans="1:9" ht="12.6" customHeight="1">
      <c r="A38" s="1098" t="s">
        <v>256</v>
      </c>
      <c r="B38" s="1098"/>
      <c r="C38" s="1010"/>
      <c r="D38" s="1010"/>
      <c r="E38" s="1010"/>
      <c r="F38" s="1010"/>
      <c r="G38" s="1010"/>
    </row>
    <row r="39" spans="1:9" ht="12.95" thickBot="1">
      <c r="A39" s="1007"/>
    </row>
    <row r="40" spans="1:9" ht="15.95" thickBot="1">
      <c r="A40" s="1068" t="s">
        <v>257</v>
      </c>
      <c r="B40" s="1097"/>
    </row>
    <row r="41" spans="1:9">
      <c r="A41" s="374" t="s">
        <v>242</v>
      </c>
      <c r="B41" s="302">
        <v>122727.24647300001</v>
      </c>
    </row>
    <row r="42" spans="1:9">
      <c r="A42" s="381" t="s">
        <v>243</v>
      </c>
      <c r="B42" s="302" t="s">
        <v>71</v>
      </c>
    </row>
    <row r="43" spans="1:9">
      <c r="A43" s="381" t="s">
        <v>244</v>
      </c>
      <c r="B43" s="302">
        <v>929908.29375800001</v>
      </c>
    </row>
    <row r="44" spans="1:9">
      <c r="A44" s="381" t="s">
        <v>245</v>
      </c>
      <c r="B44" s="302" t="s">
        <v>71</v>
      </c>
    </row>
    <row r="45" spans="1:9">
      <c r="A45" s="381" t="s">
        <v>246</v>
      </c>
      <c r="B45" s="304">
        <v>0.13900000000000001</v>
      </c>
    </row>
    <row r="46" spans="1:9">
      <c r="A46" s="381" t="s">
        <v>247</v>
      </c>
      <c r="B46" s="304" t="s">
        <v>71</v>
      </c>
    </row>
    <row r="47" spans="1:9">
      <c r="A47" s="381" t="s">
        <v>248</v>
      </c>
      <c r="B47" s="302">
        <v>9</v>
      </c>
    </row>
    <row r="48" spans="1:9">
      <c r="A48" s="381" t="s">
        <v>258</v>
      </c>
      <c r="B48" s="452">
        <v>1895.4541399718889</v>
      </c>
    </row>
    <row r="49" spans="1:8" ht="12.95" thickBot="1">
      <c r="A49" s="385" t="s">
        <v>259</v>
      </c>
      <c r="B49" s="453">
        <v>14361.916981373555</v>
      </c>
    </row>
    <row r="50" spans="1:8" ht="12.95">
      <c r="A50" s="1063" t="s">
        <v>14</v>
      </c>
      <c r="B50" s="1063"/>
      <c r="C50" s="1063"/>
      <c r="D50" s="1063"/>
      <c r="E50" s="1063"/>
      <c r="F50" s="1063"/>
      <c r="G50" s="1063"/>
      <c r="H50" s="1063"/>
    </row>
  </sheetData>
  <mergeCells count="10">
    <mergeCell ref="A50:H50"/>
    <mergeCell ref="A28:B28"/>
    <mergeCell ref="A38:B38"/>
    <mergeCell ref="A40:B40"/>
    <mergeCell ref="A1:B1"/>
    <mergeCell ref="A2:B2"/>
    <mergeCell ref="A3:B3"/>
    <mergeCell ref="A4:B4"/>
    <mergeCell ref="A5:B5"/>
    <mergeCell ref="A17:B17"/>
  </mergeCells>
  <pageMargins left="0.25" right="0.25" top="0.75" bottom="0.75" header="0.3" footer="0.3"/>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7"/>
  <sheetViews>
    <sheetView zoomScale="110" zoomScaleNormal="110" workbookViewId="0">
      <selection activeCell="E39" sqref="E39"/>
    </sheetView>
  </sheetViews>
  <sheetFormatPr defaultColWidth="8.5703125" defaultRowHeight="12.6"/>
  <cols>
    <col min="1" max="1" width="60.42578125" style="161" customWidth="1"/>
    <col min="2" max="2" width="8.7109375" style="161" customWidth="1"/>
    <col min="3" max="3" width="10.5703125" style="161" customWidth="1"/>
    <col min="4" max="4" width="13.42578125" style="161" customWidth="1"/>
    <col min="5" max="5" width="12.42578125" style="161" customWidth="1"/>
    <col min="6" max="6" width="13.42578125" style="161" customWidth="1"/>
    <col min="7" max="7" width="17.42578125" style="161" customWidth="1"/>
    <col min="8" max="8" width="8.5703125" style="161"/>
    <col min="9" max="9" width="28.5703125" style="161" bestFit="1" customWidth="1"/>
    <col min="10" max="16384" width="8.5703125" style="161"/>
  </cols>
  <sheetData>
    <row r="1" spans="1:13" ht="15.6">
      <c r="A1" s="1115" t="s">
        <v>260</v>
      </c>
      <c r="B1" s="1116"/>
      <c r="C1" s="1116"/>
      <c r="D1" s="1116"/>
      <c r="E1" s="1116"/>
      <c r="F1" s="1116"/>
      <c r="G1" s="1117"/>
    </row>
    <row r="2" spans="1:13" ht="15.6">
      <c r="A2" s="1118" t="s">
        <v>1</v>
      </c>
      <c r="B2" s="1119"/>
      <c r="C2" s="1119"/>
      <c r="D2" s="1119"/>
      <c r="E2" s="1119"/>
      <c r="F2" s="1119"/>
      <c r="G2" s="1120"/>
    </row>
    <row r="3" spans="1:13" ht="15.6">
      <c r="A3" s="1050" t="str">
        <f>'ESA Table 1'!A3:M3</f>
        <v>Through August 2021</v>
      </c>
      <c r="B3" s="1089"/>
      <c r="C3" s="1089"/>
      <c r="D3" s="1089"/>
      <c r="E3" s="1089"/>
      <c r="F3" s="1089"/>
      <c r="G3" s="1089"/>
      <c r="H3" s="162"/>
      <c r="I3" s="162"/>
      <c r="J3" s="162"/>
      <c r="K3" s="162"/>
      <c r="L3" s="162"/>
      <c r="M3" s="162"/>
    </row>
    <row r="4" spans="1:13" ht="13.5" thickBot="1">
      <c r="A4" s="455"/>
      <c r="B4" s="1013"/>
      <c r="C4" s="1013"/>
      <c r="D4" s="1013"/>
      <c r="E4" s="1013"/>
      <c r="F4" s="1013"/>
      <c r="G4" s="1013"/>
    </row>
    <row r="5" spans="1:13" ht="12.95">
      <c r="A5" s="1103" t="s">
        <v>261</v>
      </c>
      <c r="B5" s="1104"/>
      <c r="C5" s="1104"/>
      <c r="D5" s="1104"/>
      <c r="E5" s="1104"/>
      <c r="F5" s="1104"/>
      <c r="G5" s="1110"/>
    </row>
    <row r="6" spans="1:13" ht="13.5" thickBot="1">
      <c r="A6" s="456"/>
      <c r="B6" s="1121" t="s">
        <v>262</v>
      </c>
      <c r="C6" s="1121"/>
      <c r="D6" s="1121"/>
      <c r="E6" s="1121" t="s">
        <v>263</v>
      </c>
      <c r="F6" s="1121"/>
      <c r="G6" s="1122"/>
    </row>
    <row r="7" spans="1:13" ht="12.95">
      <c r="A7" s="457" t="s">
        <v>264</v>
      </c>
      <c r="B7" s="1015" t="s">
        <v>265</v>
      </c>
      <c r="C7" s="1015" t="s">
        <v>266</v>
      </c>
      <c r="D7" s="1015" t="s">
        <v>10</v>
      </c>
      <c r="E7" s="1015" t="s">
        <v>267</v>
      </c>
      <c r="F7" s="1015" t="s">
        <v>266</v>
      </c>
      <c r="G7" s="1018" t="s">
        <v>10</v>
      </c>
    </row>
    <row r="8" spans="1:13" s="445" customFormat="1">
      <c r="A8" s="458" t="s">
        <v>268</v>
      </c>
      <c r="B8" s="459">
        <v>0</v>
      </c>
      <c r="C8" s="459">
        <v>485.19509599999998</v>
      </c>
      <c r="D8" s="58">
        <f>SUM(B8:C8)</f>
        <v>485.19509599999998</v>
      </c>
      <c r="E8" s="460">
        <v>0</v>
      </c>
      <c r="F8" s="617">
        <v>0</v>
      </c>
      <c r="G8" s="462">
        <f>SUM(E8:F8)</f>
        <v>0</v>
      </c>
    </row>
    <row r="9" spans="1:13" s="445" customFormat="1">
      <c r="A9" s="458" t="s">
        <v>269</v>
      </c>
      <c r="B9" s="459">
        <v>186.11991</v>
      </c>
      <c r="C9" s="459">
        <v>0</v>
      </c>
      <c r="D9" s="58">
        <f t="shared" ref="D9:D23" si="0">SUM(B9:C9)</f>
        <v>186.11991</v>
      </c>
      <c r="E9" s="460">
        <v>0</v>
      </c>
      <c r="F9" s="617">
        <v>1</v>
      </c>
      <c r="G9" s="462">
        <f t="shared" ref="G9:G23" si="1">SUM(E9:F9)</f>
        <v>1</v>
      </c>
    </row>
    <row r="10" spans="1:13" s="445" customFormat="1">
      <c r="A10" s="458" t="s">
        <v>270</v>
      </c>
      <c r="B10" s="459">
        <v>1444.609667599128</v>
      </c>
      <c r="C10" s="459">
        <v>5.5483044008719844</v>
      </c>
      <c r="D10" s="58">
        <f t="shared" si="0"/>
        <v>1450.157972</v>
      </c>
      <c r="E10" s="460">
        <v>4</v>
      </c>
      <c r="F10" s="617">
        <v>0</v>
      </c>
      <c r="G10" s="462">
        <f t="shared" si="1"/>
        <v>4</v>
      </c>
    </row>
    <row r="11" spans="1:13" s="445" customFormat="1">
      <c r="A11" s="458" t="s">
        <v>271</v>
      </c>
      <c r="B11" s="459">
        <v>19495.528340220499</v>
      </c>
      <c r="C11" s="459">
        <v>18019.102527779494</v>
      </c>
      <c r="D11" s="58">
        <f t="shared" si="0"/>
        <v>37514.630867999993</v>
      </c>
      <c r="E11" s="460">
        <v>292</v>
      </c>
      <c r="F11" s="617">
        <v>0</v>
      </c>
      <c r="G11" s="462">
        <f t="shared" si="1"/>
        <v>292</v>
      </c>
    </row>
    <row r="12" spans="1:13" s="445" customFormat="1">
      <c r="A12" s="458" t="s">
        <v>272</v>
      </c>
      <c r="B12" s="459">
        <v>9180.9540990000005</v>
      </c>
      <c r="C12" s="459">
        <v>0</v>
      </c>
      <c r="D12" s="58">
        <f t="shared" si="0"/>
        <v>9180.9540990000005</v>
      </c>
      <c r="E12" s="460">
        <v>136</v>
      </c>
      <c r="F12" s="617">
        <v>0</v>
      </c>
      <c r="G12" s="462">
        <f t="shared" si="1"/>
        <v>136</v>
      </c>
    </row>
    <row r="13" spans="1:13" s="445" customFormat="1">
      <c r="A13" s="458" t="s">
        <v>273</v>
      </c>
      <c r="B13" s="459">
        <v>7324.3696445410324</v>
      </c>
      <c r="C13" s="459">
        <v>588588.87130745896</v>
      </c>
      <c r="D13" s="58">
        <f t="shared" si="0"/>
        <v>595913.24095200002</v>
      </c>
      <c r="E13" s="460">
        <v>95</v>
      </c>
      <c r="F13" s="617">
        <v>7182</v>
      </c>
      <c r="G13" s="462">
        <f t="shared" si="1"/>
        <v>7277</v>
      </c>
    </row>
    <row r="14" spans="1:13" s="445" customFormat="1">
      <c r="A14" s="458" t="s">
        <v>274</v>
      </c>
      <c r="B14" s="459">
        <v>0</v>
      </c>
      <c r="C14" s="459">
        <v>2.5180819999999997</v>
      </c>
      <c r="D14" s="58">
        <f t="shared" si="0"/>
        <v>2.5180819999999997</v>
      </c>
      <c r="E14" s="460">
        <v>0</v>
      </c>
      <c r="F14" s="617">
        <v>0</v>
      </c>
      <c r="G14" s="462">
        <f t="shared" si="1"/>
        <v>0</v>
      </c>
    </row>
    <row r="15" spans="1:13" s="445" customFormat="1">
      <c r="A15" s="458" t="s">
        <v>275</v>
      </c>
      <c r="B15" s="459">
        <v>2190.2482063003922</v>
      </c>
      <c r="C15" s="459">
        <v>0.35487769960809601</v>
      </c>
      <c r="D15" s="58">
        <f t="shared" si="0"/>
        <v>2190.6030840000003</v>
      </c>
      <c r="E15" s="460">
        <v>0</v>
      </c>
      <c r="F15" s="617">
        <v>0</v>
      </c>
      <c r="G15" s="462">
        <f t="shared" si="1"/>
        <v>0</v>
      </c>
    </row>
    <row r="16" spans="1:13" s="445" customFormat="1">
      <c r="A16" s="458" t="s">
        <v>276</v>
      </c>
      <c r="B16" s="459">
        <v>0.65310760696499992</v>
      </c>
      <c r="C16" s="459">
        <v>217701.88254739303</v>
      </c>
      <c r="D16" s="58">
        <f t="shared" si="0"/>
        <v>217702.53565499999</v>
      </c>
      <c r="E16" s="460">
        <v>0</v>
      </c>
      <c r="F16" s="617">
        <v>1538</v>
      </c>
      <c r="G16" s="462">
        <f t="shared" si="1"/>
        <v>1538</v>
      </c>
    </row>
    <row r="17" spans="1:8" s="445" customFormat="1">
      <c r="A17" s="458" t="s">
        <v>277</v>
      </c>
      <c r="B17" s="459">
        <v>76417.693714868728</v>
      </c>
      <c r="C17" s="459">
        <v>79107.343712131275</v>
      </c>
      <c r="D17" s="58">
        <f t="shared" si="0"/>
        <v>155525.037427</v>
      </c>
      <c r="E17" s="460">
        <v>288</v>
      </c>
      <c r="F17" s="617">
        <v>1695</v>
      </c>
      <c r="G17" s="462">
        <f t="shared" si="1"/>
        <v>1983</v>
      </c>
    </row>
    <row r="18" spans="1:8" s="445" customFormat="1">
      <c r="A18" s="458" t="s">
        <v>278</v>
      </c>
      <c r="B18" s="459">
        <v>26586.480119675838</v>
      </c>
      <c r="C18" s="459">
        <v>163583.18684032414</v>
      </c>
      <c r="D18" s="58">
        <f t="shared" si="0"/>
        <v>190169.66695999997</v>
      </c>
      <c r="E18" s="617">
        <v>711</v>
      </c>
      <c r="F18" s="617">
        <v>2874</v>
      </c>
      <c r="G18" s="462">
        <f t="shared" si="1"/>
        <v>3585</v>
      </c>
    </row>
    <row r="19" spans="1:8" s="445" customFormat="1">
      <c r="A19" s="458" t="s">
        <v>279</v>
      </c>
      <c r="B19" s="459">
        <v>0.71897849999999996</v>
      </c>
      <c r="C19" s="459">
        <v>0</v>
      </c>
      <c r="D19" s="58">
        <f t="shared" si="0"/>
        <v>0.71897849999999996</v>
      </c>
      <c r="E19" s="617">
        <v>0</v>
      </c>
      <c r="F19" s="617">
        <v>0</v>
      </c>
      <c r="G19" s="462">
        <f t="shared" si="1"/>
        <v>0</v>
      </c>
    </row>
    <row r="20" spans="1:8" s="445" customFormat="1">
      <c r="A20" s="458" t="s">
        <v>280</v>
      </c>
      <c r="B20" s="459">
        <v>0</v>
      </c>
      <c r="C20" s="459">
        <v>17634.531600000002</v>
      </c>
      <c r="D20" s="58">
        <f t="shared" si="0"/>
        <v>17634.531600000002</v>
      </c>
      <c r="E20" s="617">
        <v>0</v>
      </c>
      <c r="F20" s="617">
        <v>7</v>
      </c>
      <c r="G20" s="462">
        <f t="shared" si="1"/>
        <v>7</v>
      </c>
    </row>
    <row r="21" spans="1:8" s="445" customFormat="1">
      <c r="A21" s="458" t="s">
        <v>281</v>
      </c>
      <c r="B21" s="459">
        <v>50187.492602994083</v>
      </c>
      <c r="C21" s="459">
        <v>15341.692913005922</v>
      </c>
      <c r="D21" s="58">
        <f t="shared" si="0"/>
        <v>65529.185516000005</v>
      </c>
      <c r="E21" s="617">
        <v>563</v>
      </c>
      <c r="F21" s="617">
        <v>244</v>
      </c>
      <c r="G21" s="462">
        <f t="shared" si="1"/>
        <v>807</v>
      </c>
    </row>
    <row r="22" spans="1:8" s="445" customFormat="1">
      <c r="A22" s="458" t="s">
        <v>282</v>
      </c>
      <c r="B22" s="463">
        <v>0</v>
      </c>
      <c r="C22" s="463">
        <v>0</v>
      </c>
      <c r="D22" s="58">
        <f t="shared" si="0"/>
        <v>0</v>
      </c>
      <c r="E22" s="617">
        <v>0</v>
      </c>
      <c r="F22" s="617">
        <v>0</v>
      </c>
      <c r="G22" s="462">
        <f t="shared" si="1"/>
        <v>0</v>
      </c>
    </row>
    <row r="23" spans="1:8" s="445" customFormat="1" ht="12.95" thickBot="1">
      <c r="A23" s="465" t="s">
        <v>283</v>
      </c>
      <c r="B23" s="466">
        <v>3340</v>
      </c>
      <c r="C23" s="466">
        <v>63015</v>
      </c>
      <c r="D23" s="73">
        <f t="shared" si="0"/>
        <v>66355</v>
      </c>
      <c r="E23" s="467">
        <v>27</v>
      </c>
      <c r="F23" s="467">
        <v>416</v>
      </c>
      <c r="G23" s="462">
        <f t="shared" si="1"/>
        <v>443</v>
      </c>
    </row>
    <row r="24" spans="1:8" s="445" customFormat="1" ht="13.5" thickBot="1">
      <c r="A24" s="468" t="s">
        <v>10</v>
      </c>
      <c r="B24" s="469">
        <f>SUM(B8:B23)</f>
        <v>196354.86839130666</v>
      </c>
      <c r="C24" s="469">
        <f t="shared" ref="C24:E24" si="2">SUM(C8:C23)</f>
        <v>1163485.2278081933</v>
      </c>
      <c r="D24" s="469">
        <f t="shared" si="2"/>
        <v>1359840.0961995001</v>
      </c>
      <c r="E24" s="470">
        <f t="shared" si="2"/>
        <v>2116</v>
      </c>
      <c r="F24" s="772">
        <f>SUM(F8:F23)</f>
        <v>13957</v>
      </c>
      <c r="G24" s="773">
        <f>SUM(G8:G23)</f>
        <v>16073</v>
      </c>
      <c r="H24" s="445" t="s">
        <v>14</v>
      </c>
    </row>
    <row r="25" spans="1:8">
      <c r="F25" s="352"/>
      <c r="G25" s="352"/>
    </row>
    <row r="26" spans="1:8" ht="17.100000000000001" customHeight="1" thickBot="1">
      <c r="A26" s="1081"/>
      <c r="B26" s="1081"/>
      <c r="C26" s="1081"/>
      <c r="D26" s="1081"/>
      <c r="E26" s="1081"/>
      <c r="F26" s="1102"/>
      <c r="G26" s="1102"/>
    </row>
    <row r="27" spans="1:8" ht="12.95">
      <c r="A27" s="1103" t="s">
        <v>284</v>
      </c>
      <c r="B27" s="1104"/>
      <c r="C27" s="1104"/>
      <c r="D27" s="1104"/>
      <c r="E27" s="1104"/>
      <c r="F27" s="1105"/>
      <c r="G27" s="1106"/>
    </row>
    <row r="28" spans="1:8" ht="12.95">
      <c r="A28" s="472"/>
      <c r="B28" s="1107"/>
      <c r="C28" s="1107"/>
      <c r="D28" s="1107"/>
      <c r="E28" s="1107" t="s">
        <v>263</v>
      </c>
      <c r="F28" s="1108"/>
      <c r="G28" s="1109"/>
    </row>
    <row r="29" spans="1:8" ht="12.95">
      <c r="A29" s="403" t="s">
        <v>264</v>
      </c>
      <c r="B29" s="1011"/>
      <c r="C29" s="1011"/>
      <c r="D29" s="1011"/>
      <c r="E29" s="1011" t="s">
        <v>267</v>
      </c>
      <c r="F29" s="1011" t="s">
        <v>266</v>
      </c>
      <c r="G29" s="1012" t="s">
        <v>10</v>
      </c>
    </row>
    <row r="30" spans="1:8" ht="12.95">
      <c r="A30" s="381" t="s">
        <v>14</v>
      </c>
      <c r="B30" s="473"/>
      <c r="C30" s="473"/>
      <c r="D30" s="474"/>
      <c r="E30" s="639"/>
      <c r="F30" s="774"/>
      <c r="G30" s="775">
        <f>SUM(E30:F30)</f>
        <v>0</v>
      </c>
    </row>
    <row r="31" spans="1:8" ht="13.5" thickBot="1">
      <c r="A31" s="385" t="s">
        <v>14</v>
      </c>
      <c r="B31" s="475"/>
      <c r="C31" s="475"/>
      <c r="D31" s="476"/>
      <c r="E31" s="640"/>
      <c r="F31" s="776"/>
      <c r="G31" s="777">
        <f t="shared" ref="G31:G32" si="3">SUM(E31:F31)</f>
        <v>0</v>
      </c>
    </row>
    <row r="32" spans="1:8" ht="13.5" thickBot="1">
      <c r="A32" s="477" t="s">
        <v>10</v>
      </c>
      <c r="B32" s="478"/>
      <c r="C32" s="478"/>
      <c r="D32" s="478"/>
      <c r="E32" s="641">
        <f>SUM(E30:E31)</f>
        <v>0</v>
      </c>
      <c r="F32" s="641">
        <f>SUM(F30:F31)</f>
        <v>0</v>
      </c>
      <c r="G32" s="642">
        <f t="shared" si="3"/>
        <v>0</v>
      </c>
    </row>
    <row r="34" spans="1:7" ht="12.95" thickBot="1"/>
    <row r="35" spans="1:7" ht="12.95">
      <c r="A35" s="1103" t="s">
        <v>285</v>
      </c>
      <c r="B35" s="1104"/>
      <c r="C35" s="1104"/>
      <c r="D35" s="1104"/>
      <c r="E35" s="1104"/>
      <c r="F35" s="1104"/>
      <c r="G35" s="1110"/>
    </row>
    <row r="36" spans="1:7" ht="13.5" thickBot="1">
      <c r="A36" s="456"/>
      <c r="B36" s="1111"/>
      <c r="C36" s="1112"/>
      <c r="D36" s="1113"/>
      <c r="E36" s="1111" t="s">
        <v>286</v>
      </c>
      <c r="F36" s="1112"/>
      <c r="G36" s="1114"/>
    </row>
    <row r="37" spans="1:7" ht="12.95">
      <c r="A37" s="457" t="s">
        <v>264</v>
      </c>
      <c r="B37" s="1015"/>
      <c r="C37" s="1015"/>
      <c r="D37" s="1015"/>
      <c r="E37" s="1015" t="s">
        <v>267</v>
      </c>
      <c r="F37" s="1015" t="s">
        <v>266</v>
      </c>
      <c r="G37" s="1018" t="s">
        <v>10</v>
      </c>
    </row>
    <row r="38" spans="1:7">
      <c r="A38" s="458" t="s">
        <v>268</v>
      </c>
      <c r="B38" s="459"/>
      <c r="C38" s="459"/>
      <c r="D38" s="58"/>
      <c r="E38" s="460">
        <v>0</v>
      </c>
      <c r="F38" s="460">
        <v>0</v>
      </c>
      <c r="G38" s="462">
        <f>SUM(E38:F38)</f>
        <v>0</v>
      </c>
    </row>
    <row r="39" spans="1:7">
      <c r="A39" s="458" t="s">
        <v>269</v>
      </c>
      <c r="B39" s="459"/>
      <c r="C39" s="459"/>
      <c r="D39" s="58"/>
      <c r="E39" s="460">
        <v>0</v>
      </c>
      <c r="F39" s="460">
        <v>0</v>
      </c>
      <c r="G39" s="462">
        <f t="shared" ref="G39:G53" si="4">SUM(E39:F39)</f>
        <v>0</v>
      </c>
    </row>
    <row r="40" spans="1:7">
      <c r="A40" s="458" t="s">
        <v>270</v>
      </c>
      <c r="B40" s="459"/>
      <c r="C40" s="459"/>
      <c r="D40" s="58"/>
      <c r="E40" s="460">
        <v>0</v>
      </c>
      <c r="F40" s="460">
        <v>0</v>
      </c>
      <c r="G40" s="462">
        <f t="shared" si="4"/>
        <v>0</v>
      </c>
    </row>
    <row r="41" spans="1:7">
      <c r="A41" s="458" t="s">
        <v>271</v>
      </c>
      <c r="B41" s="459"/>
      <c r="C41" s="459"/>
      <c r="D41" s="58"/>
      <c r="E41" s="461">
        <v>0</v>
      </c>
      <c r="F41" s="460">
        <v>0</v>
      </c>
      <c r="G41" s="462">
        <f t="shared" si="4"/>
        <v>0</v>
      </c>
    </row>
    <row r="42" spans="1:7" ht="12.75" customHeight="1">
      <c r="A42" s="458" t="s">
        <v>272</v>
      </c>
      <c r="B42" s="459"/>
      <c r="C42" s="459"/>
      <c r="D42" s="58"/>
      <c r="E42" s="460">
        <v>0</v>
      </c>
      <c r="F42" s="460">
        <v>0</v>
      </c>
      <c r="G42" s="462">
        <f t="shared" si="4"/>
        <v>0</v>
      </c>
    </row>
    <row r="43" spans="1:7" ht="12.75" customHeight="1">
      <c r="A43" s="458" t="s">
        <v>273</v>
      </c>
      <c r="B43" s="459"/>
      <c r="C43" s="459"/>
      <c r="D43" s="58"/>
      <c r="E43" s="460">
        <v>0</v>
      </c>
      <c r="F43" s="461">
        <v>3</v>
      </c>
      <c r="G43" s="462">
        <f t="shared" si="4"/>
        <v>3</v>
      </c>
    </row>
    <row r="44" spans="1:7">
      <c r="A44" s="458" t="s">
        <v>274</v>
      </c>
      <c r="B44" s="459"/>
      <c r="C44" s="459"/>
      <c r="D44" s="58"/>
      <c r="E44" s="460">
        <v>0</v>
      </c>
      <c r="F44" s="460">
        <v>0</v>
      </c>
      <c r="G44" s="462">
        <f t="shared" si="4"/>
        <v>0</v>
      </c>
    </row>
    <row r="45" spans="1:7">
      <c r="A45" s="458" t="s">
        <v>275</v>
      </c>
      <c r="B45" s="459"/>
      <c r="C45" s="459"/>
      <c r="D45" s="58"/>
      <c r="E45" s="460">
        <v>0</v>
      </c>
      <c r="F45" s="460">
        <v>0</v>
      </c>
      <c r="G45" s="462">
        <f t="shared" si="4"/>
        <v>0</v>
      </c>
    </row>
    <row r="46" spans="1:7">
      <c r="A46" s="458" t="s">
        <v>276</v>
      </c>
      <c r="B46" s="459"/>
      <c r="C46" s="459"/>
      <c r="D46" s="58"/>
      <c r="E46" s="460">
        <v>0</v>
      </c>
      <c r="F46" s="461">
        <v>1</v>
      </c>
      <c r="G46" s="462">
        <f t="shared" si="4"/>
        <v>1</v>
      </c>
    </row>
    <row r="47" spans="1:7">
      <c r="A47" s="458" t="s">
        <v>277</v>
      </c>
      <c r="B47" s="459"/>
      <c r="C47" s="459"/>
      <c r="D47" s="58"/>
      <c r="E47" s="461">
        <v>0</v>
      </c>
      <c r="F47" s="461">
        <v>1</v>
      </c>
      <c r="G47" s="462">
        <f t="shared" si="4"/>
        <v>1</v>
      </c>
    </row>
    <row r="48" spans="1:7">
      <c r="A48" s="458" t="s">
        <v>278</v>
      </c>
      <c r="B48" s="459"/>
      <c r="C48" s="459"/>
      <c r="D48" s="58"/>
      <c r="E48" s="461">
        <v>3</v>
      </c>
      <c r="F48" s="461">
        <v>1</v>
      </c>
      <c r="G48" s="462">
        <f t="shared" si="4"/>
        <v>4</v>
      </c>
    </row>
    <row r="49" spans="1:8">
      <c r="A49" s="458" t="s">
        <v>279</v>
      </c>
      <c r="B49" s="459"/>
      <c r="C49" s="459"/>
      <c r="D49" s="58"/>
      <c r="E49" s="460">
        <v>0</v>
      </c>
      <c r="F49" s="460">
        <v>0</v>
      </c>
      <c r="G49" s="462">
        <f t="shared" si="4"/>
        <v>0</v>
      </c>
    </row>
    <row r="50" spans="1:8">
      <c r="A50" s="458" t="s">
        <v>280</v>
      </c>
      <c r="B50" s="459"/>
      <c r="C50" s="459"/>
      <c r="D50" s="58"/>
      <c r="E50" s="460">
        <v>0</v>
      </c>
      <c r="F50" s="460">
        <v>0</v>
      </c>
      <c r="G50" s="462">
        <f t="shared" si="4"/>
        <v>0</v>
      </c>
    </row>
    <row r="51" spans="1:8">
      <c r="A51" s="458" t="s">
        <v>281</v>
      </c>
      <c r="B51" s="459"/>
      <c r="C51" s="459"/>
      <c r="D51" s="58"/>
      <c r="E51" s="461">
        <v>0</v>
      </c>
      <c r="F51" s="460">
        <v>0</v>
      </c>
      <c r="G51" s="462">
        <f t="shared" si="4"/>
        <v>0</v>
      </c>
    </row>
    <row r="52" spans="1:8">
      <c r="A52" s="458" t="s">
        <v>282</v>
      </c>
      <c r="B52" s="463"/>
      <c r="C52" s="463"/>
      <c r="D52" s="58"/>
      <c r="E52" s="464">
        <v>0</v>
      </c>
      <c r="F52" s="464">
        <v>0</v>
      </c>
      <c r="G52" s="462">
        <f t="shared" si="4"/>
        <v>0</v>
      </c>
    </row>
    <row r="53" spans="1:8" ht="12.95" thickBot="1">
      <c r="A53" s="465" t="s">
        <v>283</v>
      </c>
      <c r="B53" s="466"/>
      <c r="C53" s="466"/>
      <c r="D53" s="73"/>
      <c r="E53" s="467">
        <v>0</v>
      </c>
      <c r="F53" s="467">
        <v>0</v>
      </c>
      <c r="G53" s="462">
        <f t="shared" si="4"/>
        <v>0</v>
      </c>
    </row>
    <row r="54" spans="1:8" ht="13.5" thickBot="1">
      <c r="A54" s="468" t="s">
        <v>10</v>
      </c>
      <c r="B54" s="660"/>
      <c r="C54" s="660"/>
      <c r="D54" s="660"/>
      <c r="E54" s="470">
        <f t="shared" ref="E54:F54" si="5">SUM(E38:E53)</f>
        <v>3</v>
      </c>
      <c r="F54" s="470">
        <f t="shared" si="5"/>
        <v>6</v>
      </c>
      <c r="G54" s="471">
        <f>SUM(G38:G53)</f>
        <v>9</v>
      </c>
    </row>
    <row r="55" spans="1:8" ht="12.95">
      <c r="A55" s="1063" t="s">
        <v>14</v>
      </c>
      <c r="B55" s="1063"/>
      <c r="C55" s="1063"/>
      <c r="D55" s="1063"/>
      <c r="E55" s="1063"/>
      <c r="F55" s="1063"/>
      <c r="G55" s="1063"/>
      <c r="H55" s="1063"/>
    </row>
    <row r="56" spans="1:8">
      <c r="A56" s="1081" t="s">
        <v>287</v>
      </c>
      <c r="B56" s="1081"/>
      <c r="C56" s="1081"/>
      <c r="D56" s="1081"/>
      <c r="E56" s="1081"/>
      <c r="F56" s="1081"/>
      <c r="G56" s="1081"/>
    </row>
    <row r="57" spans="1:8">
      <c r="A57" s="1081" t="s">
        <v>288</v>
      </c>
      <c r="B57" s="1081"/>
      <c r="C57" s="1081"/>
      <c r="D57" s="1081"/>
      <c r="E57" s="1081"/>
      <c r="F57" s="1081"/>
      <c r="G57" s="1081"/>
    </row>
  </sheetData>
  <mergeCells count="16">
    <mergeCell ref="A1:G1"/>
    <mergeCell ref="A2:G2"/>
    <mergeCell ref="A3:G3"/>
    <mergeCell ref="A5:G5"/>
    <mergeCell ref="B6:D6"/>
    <mergeCell ref="E6:G6"/>
    <mergeCell ref="A56:G56"/>
    <mergeCell ref="A57:G57"/>
    <mergeCell ref="A26:G26"/>
    <mergeCell ref="A27:G27"/>
    <mergeCell ref="B28:D28"/>
    <mergeCell ref="E28:G28"/>
    <mergeCell ref="A35:G35"/>
    <mergeCell ref="B36:D36"/>
    <mergeCell ref="E36:G36"/>
    <mergeCell ref="A55:H55"/>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31"/>
  <sheetViews>
    <sheetView zoomScaleNormal="100" workbookViewId="0">
      <selection activeCell="M9" sqref="M9"/>
    </sheetView>
  </sheetViews>
  <sheetFormatPr defaultColWidth="8.5703125" defaultRowHeight="12.6"/>
  <cols>
    <col min="1" max="1" width="27.28515625" style="161" customWidth="1"/>
    <col min="2" max="2" width="18" style="161" customWidth="1"/>
    <col min="3" max="3" width="12.42578125" style="161" customWidth="1"/>
    <col min="4" max="4" width="16.42578125" style="161" customWidth="1"/>
    <col min="5" max="5" width="12.42578125" style="161" customWidth="1"/>
    <col min="6" max="6" width="10.5703125" style="161" bestFit="1" customWidth="1"/>
    <col min="7" max="7" width="14.5703125" style="161" bestFit="1" customWidth="1"/>
    <col min="8" max="8" width="14.5703125" style="161" customWidth="1"/>
    <col min="9" max="16384" width="8.5703125" style="161"/>
  </cols>
  <sheetData>
    <row r="1" spans="1:13" ht="15.6">
      <c r="A1" s="1123" t="s">
        <v>289</v>
      </c>
      <c r="B1" s="1124"/>
      <c r="C1" s="1124"/>
      <c r="D1" s="1124"/>
      <c r="E1" s="1124"/>
      <c r="F1" s="1124"/>
      <c r="G1" s="1124"/>
      <c r="H1" s="1124"/>
    </row>
    <row r="2" spans="1:13" ht="15.75" customHeight="1">
      <c r="A2" s="1117" t="s">
        <v>1</v>
      </c>
      <c r="B2" s="1125"/>
      <c r="C2" s="1125"/>
      <c r="D2" s="1125"/>
      <c r="E2" s="1125"/>
      <c r="F2" s="1125"/>
      <c r="G2" s="1125"/>
      <c r="H2" s="1125"/>
    </row>
    <row r="3" spans="1:13" ht="15.6">
      <c r="A3" s="1050" t="str">
        <f>'ESA Table 1'!A3:M3</f>
        <v>Through August 2021</v>
      </c>
      <c r="B3" s="1089"/>
      <c r="C3" s="1089"/>
      <c r="D3" s="1089"/>
      <c r="E3" s="1089"/>
      <c r="F3" s="1089"/>
      <c r="G3" s="1089"/>
      <c r="H3" s="1089"/>
      <c r="I3" s="162"/>
      <c r="J3" s="162"/>
      <c r="K3" s="162"/>
      <c r="L3" s="162"/>
      <c r="M3" s="162"/>
    </row>
    <row r="4" spans="1:13" ht="13.5" thickBot="1">
      <c r="A4" s="479"/>
      <c r="B4" s="480"/>
      <c r="C4" s="480"/>
      <c r="D4" s="481" t="s">
        <v>290</v>
      </c>
      <c r="E4" s="480"/>
      <c r="F4" s="480"/>
      <c r="G4" s="480"/>
      <c r="H4" s="480"/>
    </row>
    <row r="5" spans="1:13" ht="13.5" thickBot="1">
      <c r="A5" s="1126" t="s">
        <v>291</v>
      </c>
      <c r="B5" s="1127"/>
      <c r="C5" s="480"/>
      <c r="D5" s="482" t="s">
        <v>14</v>
      </c>
      <c r="E5" s="482"/>
      <c r="F5" s="480"/>
      <c r="G5" s="480"/>
      <c r="H5" s="480"/>
    </row>
    <row r="6" spans="1:13" ht="13.5" thickBot="1">
      <c r="A6" s="483"/>
      <c r="B6" s="1128" t="s">
        <v>292</v>
      </c>
      <c r="C6" s="1129"/>
      <c r="D6" s="1129"/>
      <c r="E6" s="1129"/>
      <c r="F6" s="1129"/>
      <c r="G6" s="1129"/>
      <c r="H6" s="1130"/>
    </row>
    <row r="7" spans="1:13" s="445" customFormat="1" ht="51.95">
      <c r="A7" s="987" t="s">
        <v>264</v>
      </c>
      <c r="B7" s="992" t="s">
        <v>293</v>
      </c>
      <c r="C7" s="484" t="s">
        <v>294</v>
      </c>
      <c r="D7" s="484" t="s">
        <v>295</v>
      </c>
      <c r="E7" s="484" t="s">
        <v>296</v>
      </c>
      <c r="F7" s="484" t="s">
        <v>297</v>
      </c>
      <c r="G7" s="484" t="s">
        <v>298</v>
      </c>
      <c r="H7" s="993" t="s">
        <v>299</v>
      </c>
    </row>
    <row r="8" spans="1:13" s="445" customFormat="1">
      <c r="A8" s="988" t="s">
        <v>300</v>
      </c>
      <c r="B8" s="994">
        <v>0</v>
      </c>
      <c r="C8" s="654">
        <v>0</v>
      </c>
      <c r="D8" s="654">
        <v>0</v>
      </c>
      <c r="E8" s="654">
        <v>0</v>
      </c>
      <c r="F8" s="654">
        <v>1</v>
      </c>
      <c r="G8" s="654">
        <v>0</v>
      </c>
      <c r="H8" s="995">
        <v>1</v>
      </c>
    </row>
    <row r="9" spans="1:13" s="445" customFormat="1">
      <c r="A9" s="988" t="s">
        <v>301</v>
      </c>
      <c r="B9" s="994">
        <v>0</v>
      </c>
      <c r="C9" s="654">
        <v>0</v>
      </c>
      <c r="D9" s="654">
        <v>0</v>
      </c>
      <c r="E9" s="654">
        <v>0</v>
      </c>
      <c r="F9" s="654">
        <v>0</v>
      </c>
      <c r="G9" s="654">
        <v>2</v>
      </c>
      <c r="H9" s="995">
        <v>3</v>
      </c>
    </row>
    <row r="10" spans="1:13" s="445" customFormat="1">
      <c r="A10" s="988" t="s">
        <v>302</v>
      </c>
      <c r="B10" s="994">
        <v>0</v>
      </c>
      <c r="C10" s="654">
        <v>0</v>
      </c>
      <c r="D10" s="654">
        <v>0</v>
      </c>
      <c r="E10" s="654">
        <v>0</v>
      </c>
      <c r="F10" s="654">
        <v>0</v>
      </c>
      <c r="G10" s="654">
        <v>0</v>
      </c>
      <c r="H10" s="995">
        <v>9</v>
      </c>
    </row>
    <row r="11" spans="1:13" s="445" customFormat="1">
      <c r="A11" s="988" t="s">
        <v>303</v>
      </c>
      <c r="B11" s="994">
        <v>1</v>
      </c>
      <c r="C11" s="654">
        <v>2</v>
      </c>
      <c r="D11" s="654">
        <v>0</v>
      </c>
      <c r="E11" s="654">
        <v>1</v>
      </c>
      <c r="F11" s="654">
        <v>22</v>
      </c>
      <c r="G11" s="654">
        <v>15</v>
      </c>
      <c r="H11" s="995">
        <v>345</v>
      </c>
    </row>
    <row r="12" spans="1:13" s="445" customFormat="1">
      <c r="A12" s="988" t="s">
        <v>304</v>
      </c>
      <c r="B12" s="994">
        <v>0</v>
      </c>
      <c r="C12" s="654">
        <v>0</v>
      </c>
      <c r="D12" s="654">
        <v>0</v>
      </c>
      <c r="E12" s="654">
        <v>3</v>
      </c>
      <c r="F12" s="654">
        <v>8</v>
      </c>
      <c r="G12" s="654">
        <v>15</v>
      </c>
      <c r="H12" s="995">
        <v>215</v>
      </c>
    </row>
    <row r="13" spans="1:13" s="445" customFormat="1">
      <c r="A13" s="988" t="s">
        <v>305</v>
      </c>
      <c r="B13" s="994">
        <v>1</v>
      </c>
      <c r="C13" s="654">
        <v>9</v>
      </c>
      <c r="D13" s="654">
        <v>0</v>
      </c>
      <c r="E13" s="654">
        <v>120</v>
      </c>
      <c r="F13" s="654">
        <v>184</v>
      </c>
      <c r="G13" s="654">
        <v>212</v>
      </c>
      <c r="H13" s="995">
        <v>7086</v>
      </c>
    </row>
    <row r="14" spans="1:13" s="445" customFormat="1">
      <c r="A14" s="988" t="s">
        <v>306</v>
      </c>
      <c r="B14" s="994">
        <v>0</v>
      </c>
      <c r="C14" s="654">
        <v>0</v>
      </c>
      <c r="D14" s="654">
        <v>0</v>
      </c>
      <c r="E14" s="654">
        <v>0</v>
      </c>
      <c r="F14" s="654">
        <v>0</v>
      </c>
      <c r="G14" s="654">
        <v>0</v>
      </c>
      <c r="H14" s="995">
        <v>0</v>
      </c>
    </row>
    <row r="15" spans="1:13" s="445" customFormat="1">
      <c r="A15" s="988" t="s">
        <v>307</v>
      </c>
      <c r="B15" s="994">
        <v>0</v>
      </c>
      <c r="C15" s="654">
        <v>0</v>
      </c>
      <c r="D15" s="654">
        <v>0</v>
      </c>
      <c r="E15" s="654">
        <v>0</v>
      </c>
      <c r="F15" s="654">
        <v>0</v>
      </c>
      <c r="G15" s="654">
        <v>0</v>
      </c>
      <c r="H15" s="995">
        <v>0</v>
      </c>
    </row>
    <row r="16" spans="1:13" s="445" customFormat="1">
      <c r="A16" s="988" t="s">
        <v>308</v>
      </c>
      <c r="B16" s="994">
        <v>0</v>
      </c>
      <c r="C16" s="654">
        <v>1</v>
      </c>
      <c r="D16" s="654">
        <v>0</v>
      </c>
      <c r="E16" s="654">
        <v>49</v>
      </c>
      <c r="F16" s="654">
        <v>74</v>
      </c>
      <c r="G16" s="654">
        <v>83</v>
      </c>
      <c r="H16" s="995">
        <v>1367</v>
      </c>
    </row>
    <row r="17" spans="1:9" s="445" customFormat="1">
      <c r="A17" s="988" t="s">
        <v>309</v>
      </c>
      <c r="B17" s="994">
        <v>8</v>
      </c>
      <c r="C17" s="654">
        <v>4</v>
      </c>
      <c r="D17" s="654">
        <v>0</v>
      </c>
      <c r="E17" s="654">
        <v>27</v>
      </c>
      <c r="F17" s="654">
        <v>127</v>
      </c>
      <c r="G17" s="654">
        <v>1006</v>
      </c>
      <c r="H17" s="995">
        <v>6322</v>
      </c>
    </row>
    <row r="18" spans="1:9" s="445" customFormat="1">
      <c r="A18" s="988" t="s">
        <v>310</v>
      </c>
      <c r="B18" s="994">
        <v>2</v>
      </c>
      <c r="C18" s="654">
        <v>11</v>
      </c>
      <c r="D18" s="654">
        <v>0</v>
      </c>
      <c r="E18" s="654">
        <v>40</v>
      </c>
      <c r="F18" s="654">
        <v>134</v>
      </c>
      <c r="G18" s="654">
        <v>754</v>
      </c>
      <c r="H18" s="995">
        <v>4760</v>
      </c>
    </row>
    <row r="19" spans="1:9" s="445" customFormat="1">
      <c r="A19" s="988" t="s">
        <v>311</v>
      </c>
      <c r="B19" s="994">
        <v>0</v>
      </c>
      <c r="C19" s="654">
        <v>0</v>
      </c>
      <c r="D19" s="654">
        <v>0</v>
      </c>
      <c r="E19" s="654">
        <v>0</v>
      </c>
      <c r="F19" s="654">
        <v>0</v>
      </c>
      <c r="G19" s="654">
        <v>0</v>
      </c>
      <c r="H19" s="995">
        <v>0</v>
      </c>
    </row>
    <row r="20" spans="1:9" s="445" customFormat="1">
      <c r="A20" s="988" t="s">
        <v>312</v>
      </c>
      <c r="B20" s="994">
        <v>0</v>
      </c>
      <c r="C20" s="654">
        <v>0</v>
      </c>
      <c r="D20" s="654">
        <v>0</v>
      </c>
      <c r="E20" s="654">
        <v>0</v>
      </c>
      <c r="F20" s="654">
        <v>5</v>
      </c>
      <c r="G20" s="654">
        <v>0</v>
      </c>
      <c r="H20" s="995">
        <v>10</v>
      </c>
    </row>
    <row r="21" spans="1:9" s="445" customFormat="1">
      <c r="A21" s="988" t="s">
        <v>313</v>
      </c>
      <c r="B21" s="994">
        <v>0</v>
      </c>
      <c r="C21" s="654">
        <v>1</v>
      </c>
      <c r="D21" s="654">
        <v>0</v>
      </c>
      <c r="E21" s="654">
        <v>6</v>
      </c>
      <c r="F21" s="654">
        <v>33</v>
      </c>
      <c r="G21" s="654">
        <v>41</v>
      </c>
      <c r="H21" s="995">
        <v>1205</v>
      </c>
    </row>
    <row r="22" spans="1:9" s="445" customFormat="1">
      <c r="A22" s="989" t="s">
        <v>314</v>
      </c>
      <c r="B22" s="994">
        <v>0</v>
      </c>
      <c r="C22" s="654">
        <v>0</v>
      </c>
      <c r="D22" s="654">
        <v>0</v>
      </c>
      <c r="E22" s="654">
        <v>0</v>
      </c>
      <c r="F22" s="654">
        <v>0</v>
      </c>
      <c r="G22" s="654">
        <v>0</v>
      </c>
      <c r="H22" s="995">
        <v>0</v>
      </c>
    </row>
    <row r="23" spans="1:9" s="445" customFormat="1">
      <c r="A23" s="990" t="s">
        <v>315</v>
      </c>
      <c r="B23" s="994">
        <v>0</v>
      </c>
      <c r="C23" s="654">
        <v>1</v>
      </c>
      <c r="D23" s="654">
        <v>0</v>
      </c>
      <c r="E23" s="654">
        <v>0</v>
      </c>
      <c r="F23" s="654">
        <v>23</v>
      </c>
      <c r="G23" s="654">
        <v>5</v>
      </c>
      <c r="H23" s="995">
        <v>272</v>
      </c>
    </row>
    <row r="24" spans="1:9" s="445" customFormat="1" ht="13.5" thickBot="1">
      <c r="A24" s="991" t="s">
        <v>10</v>
      </c>
      <c r="B24" s="996">
        <f>SUM(B8:B23)</f>
        <v>12</v>
      </c>
      <c r="C24" s="470">
        <f t="shared" ref="C24:H24" si="0">SUM(C8:C23)</f>
        <v>29</v>
      </c>
      <c r="D24" s="470">
        <f t="shared" si="0"/>
        <v>0</v>
      </c>
      <c r="E24" s="470">
        <f t="shared" si="0"/>
        <v>246</v>
      </c>
      <c r="F24" s="772">
        <f t="shared" si="0"/>
        <v>611</v>
      </c>
      <c r="G24" s="772">
        <f t="shared" si="0"/>
        <v>2133</v>
      </c>
      <c r="H24" s="997">
        <f t="shared" si="0"/>
        <v>21595</v>
      </c>
    </row>
    <row r="25" spans="1:9" ht="12.95">
      <c r="A25" s="323" t="s">
        <v>14</v>
      </c>
      <c r="F25" s="839"/>
      <c r="G25" s="839"/>
      <c r="H25" s="839"/>
      <c r="I25" s="839"/>
    </row>
    <row r="26" spans="1:9" ht="12.75" customHeight="1">
      <c r="A26" s="839" t="s">
        <v>288</v>
      </c>
      <c r="B26" s="839"/>
      <c r="C26" s="839"/>
      <c r="D26" s="839"/>
      <c r="E26" s="839"/>
      <c r="F26" s="839"/>
      <c r="G26" s="839"/>
      <c r="H26" s="839"/>
      <c r="I26" s="839"/>
    </row>
    <row r="27" spans="1:9">
      <c r="A27" s="352" t="s">
        <v>316</v>
      </c>
      <c r="B27" s="352"/>
      <c r="C27" s="352"/>
      <c r="F27" s="839"/>
      <c r="G27" s="839"/>
      <c r="H27" s="839"/>
      <c r="I27" s="839"/>
    </row>
    <row r="28" spans="1:9">
      <c r="F28" s="839"/>
      <c r="G28" s="839"/>
      <c r="H28" s="839"/>
      <c r="I28" s="839"/>
    </row>
    <row r="29" spans="1:9">
      <c r="F29" s="839"/>
      <c r="G29" s="839"/>
      <c r="H29" s="839"/>
      <c r="I29" s="839"/>
    </row>
    <row r="30" spans="1:9">
      <c r="F30" s="839"/>
      <c r="G30" s="839"/>
      <c r="H30" s="839"/>
      <c r="I30" s="839"/>
    </row>
    <row r="31" spans="1:9">
      <c r="F31" s="839"/>
      <c r="G31" s="839"/>
      <c r="H31" s="839"/>
      <c r="I31" s="839"/>
    </row>
  </sheetData>
  <mergeCells count="5">
    <mergeCell ref="A1:H1"/>
    <mergeCell ref="A2:H2"/>
    <mergeCell ref="A3:H3"/>
    <mergeCell ref="A5:B5"/>
    <mergeCell ref="B6:H6"/>
  </mergeCells>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0" ma:contentTypeDescription="" ma:contentTypeScope="" ma:versionID="cbf529b3c5997242106b9fbcdd0bbbc9">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db2226bc38483b3cb6d406b7a37491"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Anthony Abeyta</DisplayName>
        <AccountId>15</AccountId>
        <AccountType/>
      </UserInfo>
      <UserInfo>
        <DisplayName>Eugene Ayuyao</DisplayName>
        <AccountId>335</AccountId>
        <AccountType/>
      </UserInfo>
      <UserInfo>
        <DisplayName>Godofredo De Vera</DisplayName>
        <AccountId>333</AccountId>
        <AccountType/>
      </UserInfo>
      <UserInfo>
        <DisplayName>Holly Merrihew</DisplayName>
        <AccountId>317</AccountId>
        <AccountType/>
      </UserInfo>
      <UserInfo>
        <DisplayName>Jaclyn Loomis</DisplayName>
        <AccountId>349</AccountId>
        <AccountType/>
      </UserInfo>
      <UserInfo>
        <DisplayName>Louis Lopez</DisplayName>
        <AccountId>17</AccountId>
        <AccountType/>
      </UserInfo>
      <UserInfo>
        <DisplayName>Ada Tsui</DisplayName>
        <AccountId>347</AccountId>
        <AccountType/>
      </UserInfo>
      <UserInfo>
        <DisplayName>Carlos Espinoza</DisplayName>
        <AccountId>73</AccountId>
        <AccountType/>
      </UserInfo>
      <UserInfo>
        <DisplayName>Melinda Martinez</DisplayName>
        <AccountId>330</AccountId>
        <AccountType/>
      </UserInfo>
      <UserInfo>
        <DisplayName>Rose Solidum</DisplayName>
        <AccountId>38</AccountId>
        <AccountType/>
      </UserInfo>
      <UserInfo>
        <DisplayName>Linda Hewitt</DisplayName>
        <AccountId>338</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Stage xmlns="ec52a836-0bb4-4d79-aa0d-20b4805e15e2" xsi:nil="true"/>
    <f592d44c3d924bebbe126578b82f9ed8 xmlns="ec52a836-0bb4-4d79-aa0d-20b4805e15e2" xsi:nil="true"/>
    <Clip xmlns="43ebc385-919f-4264-8390-972eb2033e46" xsi:nil="true"/>
    <_dlc_DocId xmlns="ec52a836-0bb4-4d79-aa0d-20b4805e15e2">LIMSO365-1779931240-10204</_dlc_DocId>
    <_dlc_DocIdUrl xmlns="ec52a836-0bb4-4d79-aa0d-20b4805e15e2">
      <Url>https://edisonintl.sharepoint.com/teams/LIMS O365/CTWS/_layouts/15/DocIdRedir.aspx?ID=LIMSO365-1779931240-10204</Url>
      <Description>LIMSO365-1779931240-10204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F293F110-E186-4092-88AF-6DF87F41C532}"/>
</file>

<file path=customXml/itemProps2.xml><?xml version="1.0" encoding="utf-8"?>
<ds:datastoreItem xmlns:ds="http://schemas.openxmlformats.org/officeDocument/2006/customXml" ds:itemID="{5777EAAE-BFB8-4910-8C1C-D335FCAE990C}"/>
</file>

<file path=customXml/itemProps3.xml><?xml version="1.0" encoding="utf-8"?>
<ds:datastoreItem xmlns:ds="http://schemas.openxmlformats.org/officeDocument/2006/customXml" ds:itemID="{93540C34-B68F-4BD1-AD6F-E521573F6D81}"/>
</file>

<file path=customXml/itemProps4.xml><?xml version="1.0" encoding="utf-8"?>
<ds:datastoreItem xmlns:ds="http://schemas.openxmlformats.org/officeDocument/2006/customXml" ds:itemID="{D2B0E707-EC71-4B60-938A-FBB61A02C4E2}"/>
</file>

<file path=customXml/itemProps5.xml><?xml version="1.0" encoding="utf-8"?>
<ds:datastoreItem xmlns:ds="http://schemas.openxmlformats.org/officeDocument/2006/customXml" ds:itemID="{28B7DCB0-7C25-419D-B284-541975C5D05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Wayne Yu</cp:lastModifiedBy>
  <cp:revision/>
  <dcterms:created xsi:type="dcterms:W3CDTF">1996-10-14T23:33:28Z</dcterms:created>
  <dcterms:modified xsi:type="dcterms:W3CDTF">2021-09-20T18:03:59Z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0006b829-5807-4d61-b978-e7669d3fa0ae</vt:lpwstr>
  </property>
  <property fmtid="{D5CDD505-2E9C-101B-9397-08002B2CF9AE}" pid="64" name="Retention Code">
    <vt:lpwstr/>
  </property>
  <property fmtid="{D5CDD505-2E9C-101B-9397-08002B2CF9AE}" pid="65" name="Legal Group1">
    <vt:lpwstr>Customer and Tariff</vt:lpwstr>
  </property>
</Properties>
</file>