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1.xml" ContentType="application/vnd.openxmlformats-officedocument.drawing+xml"/>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S:\LAW\Data\SLee\Low Income 2014-2017 (A.14-11-011)\21st of the Month Reports\January 2021\"/>
    </mc:Choice>
  </mc:AlternateContent>
  <xr:revisionPtr revIDLastSave="0" documentId="13_ncr:1_{48A301F5-63F4-405F-AB4E-CC8DE5B4621A}" xr6:coauthVersionLast="45" xr6:coauthVersionMax="45" xr10:uidLastSave="{00000000-0000-0000-0000-000000000000}"/>
  <bookViews>
    <workbookView xWindow="-120" yWindow="-120" windowWidth="29040" windowHeight="15840" tabRatio="805" firstSheet="12" activeTab="19" xr2:uid="{00000000-000D-0000-FFFF-FFFF00000000}"/>
  </bookViews>
  <sheets>
    <sheet name="ESA Table 1" sheetId="2" r:id="rId1"/>
    <sheet name="ESA Table 1A" sheetId="37" r:id="rId2"/>
    <sheet name="ESA Table 2" sheetId="69"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ESA Table 8" sheetId="71" r:id="rId13"/>
    <sheet name="CARE Table 1" sheetId="14" r:id="rId14"/>
    <sheet name="CARE Table 2" sheetId="13" r:id="rId15"/>
    <sheet name="CARE Table 3A _3B" sheetId="12" r:id="rId16"/>
    <sheet name="CARE Table 4" sheetId="15" r:id="rId17"/>
    <sheet name="CARE Table 5" sheetId="16" r:id="rId18"/>
    <sheet name="CARE Table 6" sheetId="17" r:id="rId19"/>
    <sheet name="CARE Table 7" sheetId="18" r:id="rId20"/>
    <sheet name="CARE Table 8" sheetId="19" r:id="rId21"/>
    <sheet name="CARE Table 9" sheetId="20" r:id="rId22"/>
    <sheet name="CARE Table 10" sheetId="28" r:id="rId23"/>
    <sheet name="CARE Table 11" sheetId="23" r:id="rId24"/>
  </sheets>
  <externalReferences>
    <externalReference r:id="rId25"/>
    <externalReference r:id="rId26"/>
    <externalReference r:id="rId27"/>
    <externalReference r:id="rId28"/>
    <externalReference r:id="rId29"/>
    <externalReference r:id="rId30"/>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Hlk24618983" localSheetId="22">'CARE Table 10'!$A$9</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3">'CARE Table 1'!$A$1:$M$36</definedName>
    <definedName name="_xlnm.Print_Area" localSheetId="22">'CARE Table 10'!$A$1:$B$37</definedName>
    <definedName name="_xlnm.Print_Area" localSheetId="23">'CARE Table 11'!$A$1:$G$40</definedName>
    <definedName name="_xlnm.Print_Area" localSheetId="14">'CARE Table 2'!$A$1:$Y$25</definedName>
    <definedName name="_xlnm.Print_Area" localSheetId="15">'CARE Table 3A _3B'!$A$1:$I$48</definedName>
    <definedName name="_xlnm.Print_Area" localSheetId="16">'CARE Table 4'!$A$1:$G$15</definedName>
    <definedName name="_xlnm.Print_Area" localSheetId="17">'CARE Table 5'!$A$1:$J$21</definedName>
    <definedName name="_xlnm.Print_Area" localSheetId="18">'CARE Table 6'!$A$1:$H$24</definedName>
    <definedName name="_xlnm.Print_Area" localSheetId="19">'CARE Table 7'!$A$1:$G$38</definedName>
    <definedName name="_xlnm.Print_Area" localSheetId="20">'CARE Table 8'!$A$1:$I$22</definedName>
    <definedName name="_xlnm.Print_Area" localSheetId="21">'CARE Table 9'!$A$1:$E$13</definedName>
    <definedName name="_xlnm.Print_Area" localSheetId="0">'ESA Table 1'!$A$1:$M$41</definedName>
    <definedName name="_xlnm.Print_Area" localSheetId="1">'ESA Table 1A'!$A$1:$M$24</definedName>
    <definedName name="_xlnm.Print_Area" localSheetId="2">'ESA Table 2'!$A$1:$AF$80</definedName>
    <definedName name="_xlnm.Print_Area" localSheetId="3">'ESA Table 2A'!$A$1:$H$83</definedName>
    <definedName name="_xlnm.Print_Area" localSheetId="4">'ESA Table 2B'!$A$1:$H$86</definedName>
    <definedName name="_xlnm.Print_Area" localSheetId="5">'ESA Table 2B-1'!$A$1:$D$41</definedName>
    <definedName name="_xlnm.Print_Area" localSheetId="7">'ESA Table 4A_4B_4C'!$A$1:$G$58</definedName>
    <definedName name="_xlnm.Print_Area" localSheetId="8">'ESA Table 4A-2'!$A$1:$I$21</definedName>
    <definedName name="_xlnm.Print_Area" localSheetId="9">'ESA Table 5A_5B_5C'!$A$1:$Q$71</definedName>
    <definedName name="_xlnm.Print_Area" localSheetId="10">'ESA Table 6'!$A$1:$M$20</definedName>
    <definedName name="_xlnm.Print_Area" localSheetId="11">'ESA Table 7A_7B_7C'!$A$1:$D$19</definedName>
    <definedName name="_xlnm.Print_Area" localSheetId="12">'ESA Table 8'!$A$1:$J$40</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9" l="1"/>
  <c r="F18" i="19"/>
  <c r="E18" i="19"/>
  <c r="C18" i="19"/>
  <c r="B18" i="17"/>
  <c r="B18" i="12" l="1"/>
  <c r="X20" i="13"/>
  <c r="W20" i="13"/>
  <c r="L9" i="8"/>
  <c r="G15" i="37" l="1"/>
  <c r="F28" i="23" l="1"/>
  <c r="D28" i="23"/>
  <c r="F25" i="23"/>
  <c r="D25" i="23"/>
  <c r="F10" i="23"/>
  <c r="D10" i="23"/>
  <c r="F31" i="71" l="1"/>
  <c r="C31" i="71"/>
  <c r="B31" i="71"/>
  <c r="D14" i="71" s="1"/>
  <c r="I19" i="71"/>
  <c r="H19" i="71"/>
  <c r="G19" i="71"/>
  <c r="D19" i="71"/>
  <c r="I18" i="71"/>
  <c r="H18" i="71"/>
  <c r="G18" i="71"/>
  <c r="D18" i="71"/>
  <c r="I17" i="71"/>
  <c r="H17" i="71"/>
  <c r="G17" i="71"/>
  <c r="D17" i="71"/>
  <c r="I16" i="71"/>
  <c r="H16" i="71"/>
  <c r="G16" i="71"/>
  <c r="D16" i="71"/>
  <c r="I15" i="71"/>
  <c r="H15" i="71"/>
  <c r="H31" i="71" s="1"/>
  <c r="G15" i="71"/>
  <c r="D15" i="71"/>
  <c r="I14" i="71"/>
  <c r="I31" i="71" s="1"/>
  <c r="G14" i="71"/>
  <c r="G31" i="71" s="1"/>
  <c r="J16" i="71" l="1"/>
  <c r="J17" i="71"/>
  <c r="J18" i="71"/>
  <c r="J14" i="71"/>
  <c r="J15" i="71"/>
  <c r="D31" i="71"/>
  <c r="J19" i="71"/>
  <c r="D8" i="20"/>
  <c r="C8" i="20"/>
  <c r="J31" i="71" l="1"/>
  <c r="D16" i="8"/>
  <c r="J15" i="8"/>
  <c r="J16" i="8"/>
  <c r="G15" i="8"/>
  <c r="L15" i="8"/>
  <c r="G16" i="8"/>
  <c r="L16" i="8"/>
  <c r="M16" i="8"/>
  <c r="C17" i="8"/>
  <c r="D15" i="8"/>
  <c r="M15" i="8" l="1"/>
  <c r="C13" i="37" l="1"/>
  <c r="M15" i="37" l="1"/>
  <c r="I17" i="37"/>
  <c r="F17" i="37"/>
  <c r="C17" i="37"/>
  <c r="L15" i="37"/>
  <c r="J15" i="37"/>
  <c r="D15" i="37"/>
  <c r="G8" i="2" l="1"/>
  <c r="G9" i="2"/>
  <c r="G10" i="2"/>
  <c r="G11" i="2"/>
  <c r="G12" i="2"/>
  <c r="G13" i="2"/>
  <c r="G14" i="2"/>
  <c r="G15" i="2"/>
  <c r="G16" i="2"/>
  <c r="G17" i="2"/>
  <c r="G20" i="2"/>
  <c r="G21" i="2"/>
  <c r="G22" i="2"/>
  <c r="G23" i="2"/>
  <c r="G24" i="2"/>
  <c r="G25" i="2"/>
  <c r="G26" i="2"/>
  <c r="G27" i="2"/>
  <c r="G31" i="2"/>
  <c r="G32" i="2"/>
  <c r="J8" i="2"/>
  <c r="J9" i="2"/>
  <c r="J10" i="2"/>
  <c r="J11" i="2"/>
  <c r="J12" i="2"/>
  <c r="J13" i="2"/>
  <c r="J14" i="2"/>
  <c r="J15" i="2"/>
  <c r="J16" i="2"/>
  <c r="J17" i="2"/>
  <c r="J20" i="2"/>
  <c r="J21" i="2"/>
  <c r="J22" i="2"/>
  <c r="J23" i="2"/>
  <c r="J24" i="2"/>
  <c r="J25" i="2"/>
  <c r="J26" i="2"/>
  <c r="J27" i="2"/>
  <c r="Y20" i="13" l="1"/>
  <c r="T19" i="13"/>
  <c r="O19" i="13"/>
  <c r="J19" i="13"/>
  <c r="E19" i="13"/>
  <c r="K19" i="13" l="1"/>
  <c r="U19" i="13"/>
  <c r="V19" i="13"/>
  <c r="C67" i="69" l="1"/>
  <c r="C65" i="69"/>
  <c r="AA64" i="69"/>
  <c r="S64" i="69"/>
  <c r="K64" i="69"/>
  <c r="C63" i="69"/>
  <c r="C62" i="69"/>
  <c r="C61" i="69"/>
  <c r="AE56" i="69"/>
  <c r="AD56" i="69"/>
  <c r="W56" i="69"/>
  <c r="V56" i="69"/>
  <c r="O56" i="69"/>
  <c r="N56" i="69"/>
  <c r="G54" i="69"/>
  <c r="C54" i="69"/>
  <c r="G53" i="69"/>
  <c r="C53" i="69"/>
  <c r="G51" i="69"/>
  <c r="F51" i="69"/>
  <c r="C51" i="69"/>
  <c r="G49" i="69"/>
  <c r="F49" i="69"/>
  <c r="C49" i="69"/>
  <c r="G48" i="69"/>
  <c r="F48" i="69"/>
  <c r="C48" i="69"/>
  <c r="G47" i="69"/>
  <c r="F47" i="69"/>
  <c r="C47" i="69"/>
  <c r="G45" i="69"/>
  <c r="F45" i="69"/>
  <c r="C45" i="69"/>
  <c r="G44" i="69"/>
  <c r="F44" i="69"/>
  <c r="C44" i="69"/>
  <c r="G43" i="69"/>
  <c r="F43" i="69"/>
  <c r="C43" i="69"/>
  <c r="G42" i="69"/>
  <c r="F42" i="69"/>
  <c r="C42" i="69"/>
  <c r="G41" i="69"/>
  <c r="F41" i="69"/>
  <c r="C41" i="69"/>
  <c r="G39" i="69"/>
  <c r="F39" i="69"/>
  <c r="C39" i="69"/>
  <c r="G37" i="69"/>
  <c r="F37" i="69"/>
  <c r="C37" i="69"/>
  <c r="G36" i="69"/>
  <c r="F36" i="69"/>
  <c r="C36" i="69"/>
  <c r="G34" i="69"/>
  <c r="F34" i="69"/>
  <c r="C34" i="69"/>
  <c r="G33" i="69"/>
  <c r="F33" i="69"/>
  <c r="C33" i="69"/>
  <c r="G32" i="69"/>
  <c r="F32" i="69"/>
  <c r="C32" i="69"/>
  <c r="G31" i="69"/>
  <c r="F31" i="69"/>
  <c r="C31" i="69"/>
  <c r="G30" i="69"/>
  <c r="F30" i="69"/>
  <c r="C30" i="69"/>
  <c r="G29" i="69"/>
  <c r="F29" i="69"/>
  <c r="C29" i="69"/>
  <c r="G28" i="69"/>
  <c r="F28" i="69"/>
  <c r="C28" i="69"/>
  <c r="G27" i="69"/>
  <c r="F27" i="69"/>
  <c r="C27" i="69"/>
  <c r="G26" i="69"/>
  <c r="F26" i="69"/>
  <c r="C26" i="69"/>
  <c r="G25" i="69"/>
  <c r="F25" i="69"/>
  <c r="C25" i="69"/>
  <c r="G23" i="69"/>
  <c r="F23" i="69"/>
  <c r="C23" i="69"/>
  <c r="G22" i="69"/>
  <c r="F22" i="69"/>
  <c r="C22" i="69"/>
  <c r="G20" i="69"/>
  <c r="F20" i="69"/>
  <c r="C20" i="69"/>
  <c r="G19" i="69"/>
  <c r="F19" i="69"/>
  <c r="C19" i="69"/>
  <c r="G18" i="69"/>
  <c r="F18" i="69"/>
  <c r="C18" i="69"/>
  <c r="G17" i="69"/>
  <c r="F17" i="69"/>
  <c r="C17" i="69"/>
  <c r="G16" i="69"/>
  <c r="F16" i="69"/>
  <c r="C16" i="69"/>
  <c r="G15" i="69"/>
  <c r="F15" i="69"/>
  <c r="C15" i="69"/>
  <c r="G14" i="69"/>
  <c r="F14" i="69"/>
  <c r="C14" i="69"/>
  <c r="G12" i="69"/>
  <c r="F12" i="69"/>
  <c r="C12" i="69"/>
  <c r="G11" i="69"/>
  <c r="F11" i="69"/>
  <c r="C11" i="69"/>
  <c r="G10" i="69"/>
  <c r="F10" i="69"/>
  <c r="C10" i="69"/>
  <c r="G9" i="69"/>
  <c r="F9" i="69"/>
  <c r="C9" i="69"/>
  <c r="G56" i="69" l="1"/>
  <c r="C64" i="69"/>
  <c r="F56" i="69"/>
  <c r="C58" i="69"/>
  <c r="T18" i="13" l="1"/>
  <c r="O18" i="13"/>
  <c r="J18" i="13"/>
  <c r="E18" i="13"/>
  <c r="K18" i="13" s="1"/>
  <c r="U18" i="13" l="1"/>
  <c r="V18" i="13"/>
  <c r="T17" i="13" l="1"/>
  <c r="O17" i="13"/>
  <c r="J17" i="13"/>
  <c r="E17" i="13"/>
  <c r="K17" i="13" l="1"/>
  <c r="U17" i="13" s="1"/>
  <c r="V17" i="13"/>
  <c r="F36" i="23" l="1"/>
  <c r="D36" i="23"/>
  <c r="F22" i="23"/>
  <c r="D22" i="23"/>
  <c r="F17" i="23"/>
  <c r="D17" i="23"/>
  <c r="T16" i="13" l="1"/>
  <c r="O16" i="13"/>
  <c r="J16" i="13"/>
  <c r="E16" i="13" l="1"/>
  <c r="K16" i="13" s="1"/>
  <c r="U16" i="13" l="1"/>
  <c r="V16" i="13"/>
  <c r="T15" i="13" l="1"/>
  <c r="O15" i="13"/>
  <c r="J15" i="13"/>
  <c r="E15" i="13"/>
  <c r="K15" i="13" s="1"/>
  <c r="U15" i="13" l="1"/>
  <c r="V15" i="13"/>
  <c r="G12" i="12" l="1"/>
  <c r="T14" i="13"/>
  <c r="O14" i="13"/>
  <c r="J14" i="13"/>
  <c r="E14" i="13"/>
  <c r="K14" i="13" l="1"/>
  <c r="V14" i="13" s="1"/>
  <c r="U14" i="13"/>
  <c r="E18" i="12" l="1"/>
  <c r="C18" i="12"/>
  <c r="G11" i="12"/>
  <c r="T13" i="13"/>
  <c r="O13" i="13"/>
  <c r="E13" i="13"/>
  <c r="J13" i="13"/>
  <c r="K13" i="13" l="1"/>
  <c r="V13" i="13" s="1"/>
  <c r="U13" i="13"/>
  <c r="G10" i="12" l="1"/>
  <c r="T12" i="13"/>
  <c r="O12" i="13"/>
  <c r="J12" i="13"/>
  <c r="E12" i="13"/>
  <c r="K12" i="13" l="1"/>
  <c r="V12" i="13" s="1"/>
  <c r="D30" i="23"/>
  <c r="F30" i="23"/>
  <c r="U12" i="13" l="1"/>
  <c r="G9" i="12" l="1"/>
  <c r="J11" i="13"/>
  <c r="E11" i="13"/>
  <c r="T11" i="13"/>
  <c r="O11" i="13"/>
  <c r="O8" i="13"/>
  <c r="O9" i="13"/>
  <c r="O10" i="13"/>
  <c r="K11" i="13" l="1"/>
  <c r="U11" i="13" s="1"/>
  <c r="V11" i="13"/>
  <c r="E8" i="13"/>
  <c r="J8" i="13"/>
  <c r="T8" i="13"/>
  <c r="E9" i="13"/>
  <c r="J9" i="13"/>
  <c r="T9" i="13"/>
  <c r="E10" i="13"/>
  <c r="J10" i="13"/>
  <c r="T10" i="13"/>
  <c r="K8" i="13" l="1"/>
  <c r="V8" i="13" s="1"/>
  <c r="K10" i="13"/>
  <c r="U10" i="13" s="1"/>
  <c r="K9" i="13"/>
  <c r="U9" i="13" s="1"/>
  <c r="U8" i="13" l="1"/>
  <c r="V10" i="13"/>
  <c r="V9" i="13"/>
  <c r="G8" i="12" l="1"/>
  <c r="C66" i="38" l="1"/>
  <c r="F55" i="48" l="1"/>
  <c r="F19" i="48"/>
  <c r="E19" i="48"/>
  <c r="H18" i="19"/>
  <c r="G7" i="12"/>
  <c r="G6" i="12"/>
  <c r="H6" i="12" s="1"/>
  <c r="D6" i="12"/>
  <c r="N67" i="64"/>
  <c r="F32" i="23"/>
  <c r="D32" i="23"/>
  <c r="G18" i="19"/>
  <c r="Q67" i="64"/>
  <c r="P67" i="64"/>
  <c r="O67" i="64"/>
  <c r="M67" i="64"/>
  <c r="L67" i="64"/>
  <c r="K67" i="64"/>
  <c r="J67" i="64"/>
  <c r="I67" i="64"/>
  <c r="H67" i="64"/>
  <c r="G67" i="64"/>
  <c r="F67" i="64"/>
  <c r="E67" i="64"/>
  <c r="D67" i="64"/>
  <c r="C67" i="64"/>
  <c r="B67" i="64"/>
  <c r="Q46" i="64"/>
  <c r="P46" i="64"/>
  <c r="O46" i="64"/>
  <c r="N46" i="64"/>
  <c r="M46" i="64"/>
  <c r="L46" i="64"/>
  <c r="K46" i="64"/>
  <c r="J46" i="64"/>
  <c r="I46" i="64"/>
  <c r="H46" i="64"/>
  <c r="G46" i="64"/>
  <c r="F46" i="64"/>
  <c r="E46" i="64"/>
  <c r="D46" i="64"/>
  <c r="C46" i="64"/>
  <c r="B46" i="64"/>
  <c r="Q20" i="64"/>
  <c r="P20" i="64"/>
  <c r="O20" i="64"/>
  <c r="N20" i="64"/>
  <c r="M20" i="64"/>
  <c r="L20" i="64"/>
  <c r="K20" i="64"/>
  <c r="J20" i="64"/>
  <c r="I20" i="64"/>
  <c r="H20" i="64"/>
  <c r="G20" i="64"/>
  <c r="F20" i="64"/>
  <c r="E20" i="64"/>
  <c r="D20" i="64"/>
  <c r="C20" i="64"/>
  <c r="B20" i="64"/>
  <c r="H19" i="63"/>
  <c r="G19" i="63"/>
  <c r="F19" i="63"/>
  <c r="E19" i="63"/>
  <c r="D19" i="63"/>
  <c r="C19" i="63"/>
  <c r="B19" i="63"/>
  <c r="B34" i="62"/>
  <c r="B33" i="62"/>
  <c r="B32" i="62"/>
  <c r="B30" i="62"/>
  <c r="B28" i="62"/>
  <c r="D67" i="38"/>
  <c r="D66" i="38"/>
  <c r="B69" i="38"/>
  <c r="O20" i="13"/>
  <c r="Y8" i="13"/>
  <c r="B20" i="13"/>
  <c r="D18" i="12"/>
  <c r="C18" i="17"/>
  <c r="D18" i="17" s="1"/>
  <c r="G14" i="37"/>
  <c r="G13" i="37"/>
  <c r="G12" i="37"/>
  <c r="G11" i="37"/>
  <c r="G10" i="37"/>
  <c r="G9" i="37"/>
  <c r="G8" i="37"/>
  <c r="G6" i="17"/>
  <c r="L14" i="37"/>
  <c r="M14" i="37" s="1"/>
  <c r="J14" i="37"/>
  <c r="D14" i="37"/>
  <c r="L13" i="37"/>
  <c r="M13" i="37" s="1"/>
  <c r="J13" i="37"/>
  <c r="D13" i="37"/>
  <c r="L12" i="37"/>
  <c r="M12" i="37" s="1"/>
  <c r="J12" i="37"/>
  <c r="D12" i="37"/>
  <c r="L11" i="37"/>
  <c r="M11" i="37" s="1"/>
  <c r="J11" i="37"/>
  <c r="D11" i="37"/>
  <c r="L10" i="37"/>
  <c r="M10" i="37" s="1"/>
  <c r="J10" i="37"/>
  <c r="D10" i="37"/>
  <c r="L9" i="37"/>
  <c r="M9" i="37" s="1"/>
  <c r="J9" i="37"/>
  <c r="J8" i="37"/>
  <c r="D9" i="37"/>
  <c r="L8" i="37"/>
  <c r="M8" i="37" s="1"/>
  <c r="D8" i="37"/>
  <c r="G7" i="48"/>
  <c r="G8" i="48"/>
  <c r="G9" i="48"/>
  <c r="G10" i="48"/>
  <c r="G11" i="48"/>
  <c r="G12" i="48"/>
  <c r="G13" i="48"/>
  <c r="G14" i="48"/>
  <c r="G15" i="48"/>
  <c r="G16" i="48"/>
  <c r="G6" i="19"/>
  <c r="G18" i="48"/>
  <c r="D18" i="48"/>
  <c r="G17" i="48"/>
  <c r="D17" i="48"/>
  <c r="D16" i="48"/>
  <c r="D15" i="48"/>
  <c r="D14" i="48"/>
  <c r="D13" i="48"/>
  <c r="D12" i="48"/>
  <c r="D11" i="48"/>
  <c r="D10" i="48"/>
  <c r="D9" i="48"/>
  <c r="D8" i="48"/>
  <c r="D7" i="48"/>
  <c r="D8" i="8"/>
  <c r="D9" i="8" s="1"/>
  <c r="J8" i="8"/>
  <c r="J9" i="8" s="1"/>
  <c r="G8" i="16"/>
  <c r="G9" i="16"/>
  <c r="D9" i="16"/>
  <c r="G10" i="16"/>
  <c r="G11" i="16"/>
  <c r="G12" i="16"/>
  <c r="G13" i="16"/>
  <c r="D13" i="16"/>
  <c r="G14" i="16"/>
  <c r="G15" i="16"/>
  <c r="G16" i="16"/>
  <c r="D16" i="16"/>
  <c r="G17" i="16"/>
  <c r="D17" i="16"/>
  <c r="G18" i="16"/>
  <c r="G7" i="16"/>
  <c r="E19" i="16"/>
  <c r="B19" i="16"/>
  <c r="F19" i="16"/>
  <c r="E8" i="20"/>
  <c r="E10" i="20" s="1"/>
  <c r="C10" i="20"/>
  <c r="E55" i="48"/>
  <c r="G55" i="48" s="1"/>
  <c r="C55" i="48"/>
  <c r="B55" i="48"/>
  <c r="G54" i="48"/>
  <c r="D54" i="48"/>
  <c r="G53" i="48"/>
  <c r="D53" i="48"/>
  <c r="D55" i="48" s="1"/>
  <c r="G52" i="48"/>
  <c r="D52" i="48"/>
  <c r="G51" i="48"/>
  <c r="D51" i="48"/>
  <c r="G50" i="48"/>
  <c r="D50" i="48"/>
  <c r="G49" i="48"/>
  <c r="D49" i="48"/>
  <c r="G48" i="48"/>
  <c r="D48" i="48"/>
  <c r="G47" i="48"/>
  <c r="D47" i="48"/>
  <c r="G46" i="48"/>
  <c r="D46" i="48"/>
  <c r="G45" i="48"/>
  <c r="D45" i="48"/>
  <c r="G44" i="48"/>
  <c r="D44" i="48"/>
  <c r="G43" i="48"/>
  <c r="D43" i="48"/>
  <c r="F37" i="48"/>
  <c r="E37" i="48"/>
  <c r="C37" i="48"/>
  <c r="B37" i="48"/>
  <c r="G36" i="48"/>
  <c r="D36" i="48"/>
  <c r="D35" i="48"/>
  <c r="G35" i="48"/>
  <c r="G34" i="48"/>
  <c r="D34" i="48"/>
  <c r="G33" i="48"/>
  <c r="D33" i="48"/>
  <c r="G32" i="48"/>
  <c r="D32" i="48"/>
  <c r="G31" i="48"/>
  <c r="D31" i="48"/>
  <c r="G30" i="48"/>
  <c r="D30" i="48"/>
  <c r="G29" i="48"/>
  <c r="D29" i="48"/>
  <c r="G28" i="48"/>
  <c r="D28" i="48"/>
  <c r="G27" i="48"/>
  <c r="D27" i="48"/>
  <c r="G26" i="48"/>
  <c r="D26" i="48"/>
  <c r="G25" i="48"/>
  <c r="D25" i="48"/>
  <c r="C19" i="48"/>
  <c r="B19" i="48"/>
  <c r="I9" i="8"/>
  <c r="F9" i="8"/>
  <c r="C9" i="8"/>
  <c r="G7" i="15"/>
  <c r="F7" i="15"/>
  <c r="E7" i="15"/>
  <c r="D7" i="15"/>
  <c r="L8" i="8"/>
  <c r="H6" i="17"/>
  <c r="D6" i="17"/>
  <c r="D67" i="34"/>
  <c r="E67" i="34"/>
  <c r="F67" i="34"/>
  <c r="G67" i="34"/>
  <c r="D18" i="16"/>
  <c r="D15" i="16"/>
  <c r="D14" i="16"/>
  <c r="D12" i="16"/>
  <c r="D11" i="16"/>
  <c r="D10" i="16"/>
  <c r="D8" i="16"/>
  <c r="D7" i="16"/>
  <c r="L14" i="8"/>
  <c r="L13" i="8"/>
  <c r="L12" i="8"/>
  <c r="L11" i="8"/>
  <c r="L27" i="2"/>
  <c r="L26" i="2"/>
  <c r="L25" i="2"/>
  <c r="L24" i="2"/>
  <c r="L23" i="2"/>
  <c r="L22" i="2"/>
  <c r="L21" i="2"/>
  <c r="L20" i="2"/>
  <c r="L17" i="2"/>
  <c r="L16" i="2"/>
  <c r="L15" i="2"/>
  <c r="L14" i="2"/>
  <c r="L13" i="2"/>
  <c r="L12" i="2"/>
  <c r="L11" i="2"/>
  <c r="L10" i="2"/>
  <c r="L9" i="2"/>
  <c r="L8" i="2"/>
  <c r="I18" i="2"/>
  <c r="I29" i="2" s="1"/>
  <c r="J29" i="2" s="1"/>
  <c r="L21" i="14"/>
  <c r="L17" i="14"/>
  <c r="L16" i="14"/>
  <c r="L15" i="14"/>
  <c r="L14" i="14"/>
  <c r="L13" i="14"/>
  <c r="L10" i="14"/>
  <c r="L9" i="14"/>
  <c r="L8" i="14"/>
  <c r="L7" i="14"/>
  <c r="I30" i="14"/>
  <c r="F30" i="14"/>
  <c r="F55" i="38"/>
  <c r="E55" i="38"/>
  <c r="D55" i="38"/>
  <c r="F17" i="8"/>
  <c r="G8" i="8"/>
  <c r="G9" i="8" s="1"/>
  <c r="D12" i="8"/>
  <c r="D13" i="8"/>
  <c r="D14" i="8"/>
  <c r="D11" i="8"/>
  <c r="J11" i="8"/>
  <c r="I8" i="16"/>
  <c r="I9" i="16"/>
  <c r="I10" i="16"/>
  <c r="I11" i="16"/>
  <c r="I12" i="16"/>
  <c r="I13" i="16"/>
  <c r="I14" i="16"/>
  <c r="I15" i="16"/>
  <c r="I16" i="16"/>
  <c r="I17" i="16"/>
  <c r="I18" i="16"/>
  <c r="I7" i="16"/>
  <c r="H9" i="16"/>
  <c r="H10" i="16"/>
  <c r="H11" i="16"/>
  <c r="H12" i="16"/>
  <c r="H13" i="16"/>
  <c r="H14" i="16"/>
  <c r="H15" i="16"/>
  <c r="H16" i="16"/>
  <c r="H17" i="16"/>
  <c r="H18" i="16"/>
  <c r="C7" i="15"/>
  <c r="B43" i="12"/>
  <c r="F18" i="2"/>
  <c r="F29" i="2" s="1"/>
  <c r="B10" i="20"/>
  <c r="J32" i="14"/>
  <c r="G32" i="14"/>
  <c r="F19" i="14"/>
  <c r="F23" i="14" s="1"/>
  <c r="G34" i="18"/>
  <c r="J21" i="14"/>
  <c r="G21" i="14"/>
  <c r="J32" i="2"/>
  <c r="J31" i="2"/>
  <c r="J27" i="14"/>
  <c r="J30" i="14" s="1"/>
  <c r="I19" i="14"/>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G12" i="8"/>
  <c r="G13" i="8"/>
  <c r="G14" i="8"/>
  <c r="G11" i="8"/>
  <c r="C43" i="12"/>
  <c r="F43" i="12"/>
  <c r="E43" i="12"/>
  <c r="F18" i="12"/>
  <c r="S20" i="13"/>
  <c r="R20" i="13"/>
  <c r="Q20" i="13"/>
  <c r="P20" i="13"/>
  <c r="N20" i="13"/>
  <c r="M20" i="13"/>
  <c r="L20" i="13"/>
  <c r="H20" i="13"/>
  <c r="G20" i="13"/>
  <c r="F20" i="13"/>
  <c r="D20" i="13"/>
  <c r="C20" i="13"/>
  <c r="C19" i="14"/>
  <c r="C23" i="14" s="1"/>
  <c r="D21" i="14"/>
  <c r="D17" i="14"/>
  <c r="D16" i="14"/>
  <c r="D15" i="14"/>
  <c r="D14" i="14"/>
  <c r="M14" i="14" s="1"/>
  <c r="D11" i="14"/>
  <c r="D10" i="14"/>
  <c r="D9" i="14"/>
  <c r="D8" i="14"/>
  <c r="D7" i="14"/>
  <c r="C18" i="2"/>
  <c r="C29" i="2" s="1"/>
  <c r="D29" i="2" s="1"/>
  <c r="D27" i="2"/>
  <c r="D26" i="2"/>
  <c r="D25" i="2"/>
  <c r="M25" i="2" s="1"/>
  <c r="D24" i="2"/>
  <c r="M24" i="2" s="1"/>
  <c r="D23" i="2"/>
  <c r="M23" i="2" s="1"/>
  <c r="D22" i="2"/>
  <c r="M22" i="2" s="1"/>
  <c r="D21" i="2"/>
  <c r="M21" i="2" s="1"/>
  <c r="D20" i="2"/>
  <c r="M20" i="2" s="1"/>
  <c r="D10" i="2"/>
  <c r="D16" i="2"/>
  <c r="D8" i="2"/>
  <c r="D9" i="2"/>
  <c r="D11" i="2"/>
  <c r="D12" i="2"/>
  <c r="D13" i="2"/>
  <c r="M13" i="2" s="1"/>
  <c r="D14" i="2"/>
  <c r="M14" i="2" s="1"/>
  <c r="D15" i="2"/>
  <c r="D17" i="2"/>
  <c r="M17" i="2" s="1"/>
  <c r="F34" i="18"/>
  <c r="C19" i="16"/>
  <c r="H7" i="16"/>
  <c r="I17" i="8"/>
  <c r="F18" i="17"/>
  <c r="H18" i="17" s="1"/>
  <c r="E18" i="17"/>
  <c r="G43" i="12"/>
  <c r="I20" i="13"/>
  <c r="D10" i="20"/>
  <c r="G55" i="38"/>
  <c r="H9" i="38" s="1"/>
  <c r="C65" i="38"/>
  <c r="C69" i="38" s="1"/>
  <c r="D19" i="14" l="1"/>
  <c r="D23" i="14" s="1"/>
  <c r="D17" i="8"/>
  <c r="J17" i="37"/>
  <c r="G17" i="37"/>
  <c r="D17" i="37"/>
  <c r="M12" i="8"/>
  <c r="J12" i="16"/>
  <c r="D37" i="48"/>
  <c r="J13" i="16"/>
  <c r="M9" i="8"/>
  <c r="M27" i="2"/>
  <c r="L17" i="8"/>
  <c r="M7" i="14"/>
  <c r="M8" i="14"/>
  <c r="M9" i="14"/>
  <c r="G37" i="48"/>
  <c r="M14" i="8"/>
  <c r="M17" i="14"/>
  <c r="J16" i="16"/>
  <c r="M15" i="14"/>
  <c r="M16" i="14"/>
  <c r="M13" i="14"/>
  <c r="M15" i="2"/>
  <c r="M13" i="8"/>
  <c r="M10" i="14"/>
  <c r="L19" i="14"/>
  <c r="M21" i="14"/>
  <c r="M11" i="8"/>
  <c r="J14" i="16"/>
  <c r="M9" i="2"/>
  <c r="M16" i="2"/>
  <c r="M12" i="2"/>
  <c r="J18" i="16"/>
  <c r="J15" i="16"/>
  <c r="J9" i="16"/>
  <c r="H19" i="16"/>
  <c r="J17" i="16"/>
  <c r="J11" i="16"/>
  <c r="J10" i="16"/>
  <c r="J18" i="2"/>
  <c r="G18" i="17"/>
  <c r="D19" i="48"/>
  <c r="G19" i="48"/>
  <c r="J8" i="16"/>
  <c r="D19" i="16"/>
  <c r="I19" i="16"/>
  <c r="J7" i="16"/>
  <c r="J20" i="13"/>
  <c r="D18" i="2"/>
  <c r="G17" i="8"/>
  <c r="H31" i="38"/>
  <c r="D65" i="38"/>
  <c r="D69" i="38" s="1"/>
  <c r="H48" i="38"/>
  <c r="H16" i="38"/>
  <c r="H26" i="38"/>
  <c r="H20" i="38"/>
  <c r="H27" i="38"/>
  <c r="H53" i="38"/>
  <c r="H17" i="38"/>
  <c r="H18" i="38"/>
  <c r="H15" i="38"/>
  <c r="H14" i="38"/>
  <c r="H23" i="38"/>
  <c r="H22" i="38"/>
  <c r="H55" i="38"/>
  <c r="H52" i="38"/>
  <c r="H19" i="38"/>
  <c r="H42" i="38"/>
  <c r="H30" i="38"/>
  <c r="H13" i="38"/>
  <c r="H47" i="38"/>
  <c r="H46" i="38"/>
  <c r="L17" i="37"/>
  <c r="M26" i="2"/>
  <c r="G18" i="2"/>
  <c r="G29" i="2" s="1"/>
  <c r="M29" i="2"/>
  <c r="L18" i="2"/>
  <c r="M8" i="2"/>
  <c r="M11" i="2"/>
  <c r="M10" i="2"/>
  <c r="E20" i="13"/>
  <c r="T20" i="13"/>
  <c r="G19" i="16"/>
  <c r="I6" i="12"/>
  <c r="G18" i="12"/>
  <c r="F37" i="23"/>
  <c r="D37" i="23"/>
  <c r="J19" i="14"/>
  <c r="I23" i="14"/>
  <c r="L23" i="14" s="1"/>
  <c r="G19" i="14"/>
  <c r="G23" i="14" s="1"/>
  <c r="J17" i="8"/>
  <c r="M8" i="8"/>
  <c r="H10" i="38"/>
  <c r="L29" i="2"/>
  <c r="J19" i="16" l="1"/>
  <c r="M19" i="14"/>
  <c r="M17" i="8"/>
  <c r="M17" i="37"/>
  <c r="M18" i="2"/>
  <c r="K20" i="13"/>
  <c r="U20" i="13" s="1"/>
  <c r="I18" i="12"/>
  <c r="H18" i="12"/>
  <c r="J23" i="14"/>
  <c r="M23" i="14" s="1"/>
  <c r="V20" i="13" l="1"/>
</calcChain>
</file>

<file path=xl/sharedStrings.xml><?xml version="1.0" encoding="utf-8"?>
<sst xmlns="http://schemas.openxmlformats.org/spreadsheetml/2006/main" count="1787" uniqueCount="584">
  <si>
    <t>CARE Table 5 - Enrollment by County</t>
  </si>
  <si>
    <t>Southern California Gas Company</t>
  </si>
  <si>
    <t>County</t>
  </si>
  <si>
    <t>Estimated Eligible Households</t>
  </si>
  <si>
    <t>Total Households Enrolled</t>
  </si>
  <si>
    <t>Penetration Rate</t>
  </si>
  <si>
    <t>Urban</t>
  </si>
  <si>
    <r>
      <t>Rural</t>
    </r>
    <r>
      <rPr>
        <b/>
        <sz val="12"/>
        <color rgb="FF0070C0"/>
        <rFont val="Arial"/>
        <family val="2"/>
      </rPr>
      <t xml:space="preserve"> </t>
    </r>
  </si>
  <si>
    <t>Total</t>
  </si>
  <si>
    <t>Rural</t>
  </si>
  <si>
    <t xml:space="preserve">Rural </t>
  </si>
  <si>
    <t>Fresno</t>
  </si>
  <si>
    <t>Imperial</t>
  </si>
  <si>
    <t>N/A</t>
  </si>
  <si>
    <t>Kern</t>
  </si>
  <si>
    <t>Kings</t>
  </si>
  <si>
    <t>Los Angeles</t>
  </si>
  <si>
    <t>Orange</t>
  </si>
  <si>
    <t>Riverside</t>
  </si>
  <si>
    <t>San Bernardino</t>
  </si>
  <si>
    <t>San Luis Obispo</t>
  </si>
  <si>
    <t>Santa Barbara</t>
  </si>
  <si>
    <t>Tulare</t>
  </si>
  <si>
    <t>Ventura</t>
  </si>
  <si>
    <r>
      <rPr>
        <b/>
        <sz val="10"/>
        <rFont val="Arial"/>
        <family val="2"/>
      </rPr>
      <t>Note</t>
    </r>
    <r>
      <rPr>
        <sz val="10"/>
        <rFont val="Arial"/>
        <family val="2"/>
      </rPr>
      <t>: Any required corrections/adjustments are reported herein and supersede results reported in prior months, and may reflect YTD adjustments.</t>
    </r>
  </si>
  <si>
    <t xml:space="preserve"> Energy Savings Assistance Program Table 1 - Energy Savings Assistance Program  Expenses</t>
  </si>
  <si>
    <r>
      <t xml:space="preserve">Authorized Budget </t>
    </r>
    <r>
      <rPr>
        <b/>
        <vertAlign val="superscript"/>
        <sz val="10"/>
        <rFont val="Arial"/>
        <family val="2"/>
      </rPr>
      <t>1</t>
    </r>
  </si>
  <si>
    <t>% of Budget Spent YTD</t>
  </si>
  <si>
    <t>ESA Program:</t>
  </si>
  <si>
    <t>Electric</t>
  </si>
  <si>
    <t>Gas</t>
  </si>
  <si>
    <t>Energy Efficiency</t>
  </si>
  <si>
    <t>Appliances</t>
  </si>
  <si>
    <t>Domestic Hot Water</t>
  </si>
  <si>
    <t>Enclosure</t>
  </si>
  <si>
    <t xml:space="preserve"> HVAC</t>
  </si>
  <si>
    <t xml:space="preserve"> Maintenance</t>
  </si>
  <si>
    <t>Lighting</t>
  </si>
  <si>
    <t>Customer Enrollment</t>
  </si>
  <si>
    <t>In Home Education</t>
  </si>
  <si>
    <r>
      <t xml:space="preserve">Pilot </t>
    </r>
    <r>
      <rPr>
        <vertAlign val="superscript"/>
        <sz val="10"/>
        <rFont val="Arial"/>
        <family val="2"/>
      </rPr>
      <t>2</t>
    </r>
  </si>
  <si>
    <t>Energy Efficiency TOTAL</t>
  </si>
  <si>
    <t>Training Center</t>
  </si>
  <si>
    <t>Inspections</t>
  </si>
  <si>
    <t>Marketing and Outreach</t>
  </si>
  <si>
    <t>Statewide Marketing Education and Outreach</t>
  </si>
  <si>
    <t>Regulatory Compliance</t>
  </si>
  <si>
    <t>General Administration</t>
  </si>
  <si>
    <t>TOTAL PROGRAM COSTS</t>
  </si>
  <si>
    <t>Funded Outside of ESA Program Budget</t>
  </si>
  <si>
    <t>Indirect Costs</t>
  </si>
  <si>
    <t>NGAT Costs</t>
  </si>
  <si>
    <t>Any required corrections/adjustments are reported herein and supersede results reported in prior months and may reflect YTD adjustments.</t>
  </si>
  <si>
    <t xml:space="preserve"> Energy Savings Assistance Program Table 1A - Energy Savings Assistance Program  Expenses Funded From 2009-2016 Unspent ESA Program Funds </t>
  </si>
  <si>
    <t>Current Month Expenses</t>
  </si>
  <si>
    <r>
      <t xml:space="preserve">Year to Date Expenses </t>
    </r>
    <r>
      <rPr>
        <b/>
        <vertAlign val="superscript"/>
        <sz val="10"/>
        <rFont val="Arial"/>
        <family val="2"/>
      </rPr>
      <t>2</t>
    </r>
  </si>
  <si>
    <t xml:space="preserve">     Appliances</t>
  </si>
  <si>
    <t xml:space="preserve">     Domestic Hot Water</t>
  </si>
  <si>
    <t xml:space="preserve">     Enclosure</t>
  </si>
  <si>
    <t xml:space="preserve">     HVAC</t>
  </si>
  <si>
    <t xml:space="preserve">     Maintenance</t>
  </si>
  <si>
    <t xml:space="preserve">     Customer Enrollment</t>
  </si>
  <si>
    <t>Mult-Family</t>
  </si>
  <si>
    <r>
      <t xml:space="preserve">TOTAL PROGRAM BUDGET/EXPENSES </t>
    </r>
    <r>
      <rPr>
        <b/>
        <vertAlign val="superscript"/>
        <sz val="10"/>
        <rFont val="Arial"/>
        <family val="2"/>
      </rPr>
      <t>1</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</si>
  <si>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</si>
  <si>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</si>
  <si>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</si>
  <si>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</si>
  <si>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9</t>
    </r>
  </si>
  <si>
    <t>Year-To-Date Completed &amp; Expensed Installation</t>
  </si>
  <si>
    <r>
      <t xml:space="preserve">Year-To-Date Completed &amp; Expensed Installation </t>
    </r>
    <r>
      <rPr>
        <b/>
        <vertAlign val="superscript"/>
        <sz val="10"/>
        <rFont val="Arial"/>
        <family val="2"/>
      </rPr>
      <t>10</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</si>
  <si>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</si>
  <si>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</si>
  <si>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</si>
  <si>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</si>
  <si>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</si>
  <si>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</si>
  <si>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</si>
  <si>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</si>
  <si>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</si>
  <si>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</si>
  <si>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</si>
  <si>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</si>
  <si>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</si>
  <si>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</si>
  <si>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</si>
  <si>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Home</t>
  </si>
  <si>
    <r>
      <t xml:space="preserve">Microwaves </t>
    </r>
    <r>
      <rPr>
        <vertAlign val="superscript"/>
        <sz val="10"/>
        <rFont val="Arial"/>
        <family val="2"/>
      </rPr>
      <t>3</t>
    </r>
  </si>
  <si>
    <t xml:space="preserve">Refrigerators </t>
  </si>
  <si>
    <t>Each</t>
  </si>
  <si>
    <t>Freezers</t>
  </si>
  <si>
    <r>
      <t xml:space="preserve">Other Hot Water </t>
    </r>
    <r>
      <rPr>
        <vertAlign val="superscript"/>
        <sz val="10"/>
        <rFont val="Arial"/>
        <family val="2"/>
      </rPr>
      <t>4</t>
    </r>
  </si>
  <si>
    <r>
      <t>Tank and Pipe Insulation</t>
    </r>
    <r>
      <rPr>
        <vertAlign val="superscript"/>
        <sz val="10"/>
        <rFont val="Arial"/>
        <family val="2"/>
      </rPr>
      <t xml:space="preserve"> 5</t>
    </r>
  </si>
  <si>
    <t>Water Heater Repair/Replace</t>
  </si>
  <si>
    <t>Thermostatic Shower Valve</t>
  </si>
  <si>
    <t>New - Combined Showerhead/TSV</t>
  </si>
  <si>
    <t>New - Heat Pump Water Heater</t>
  </si>
  <si>
    <t>Tub Diverter/Spout</t>
  </si>
  <si>
    <r>
      <t xml:space="preserve">Air Sealing / Envelope </t>
    </r>
    <r>
      <rPr>
        <vertAlign val="superscript"/>
        <sz val="10"/>
        <rFont val="Arial"/>
        <family val="2"/>
      </rPr>
      <t>6</t>
    </r>
  </si>
  <si>
    <t xml:space="preserve">Attic Insulation </t>
  </si>
  <si>
    <t>HVAC</t>
  </si>
  <si>
    <t>Furnace Repair/Replacement</t>
  </si>
  <si>
    <t>Room A/C Replacement</t>
  </si>
  <si>
    <t>Central A/C replacement</t>
  </si>
  <si>
    <t>Heat Pump Replacement</t>
  </si>
  <si>
    <t>Evaporative Cooler</t>
  </si>
  <si>
    <t>Duct Testing and Sealing</t>
  </si>
  <si>
    <t>Energy Efficient Fan Control A/C Time Delay</t>
  </si>
  <si>
    <t>Prescriptive Duct Sealing</t>
  </si>
  <si>
    <t>High Efficiency Forced Air Unit (HE FAU)</t>
  </si>
  <si>
    <t>New - Blower Motor Retrofit</t>
  </si>
  <si>
    <t>Maintenance</t>
  </si>
  <si>
    <t>Furnace Clean and Tune</t>
  </si>
  <si>
    <t>Central A/C Tune up</t>
  </si>
  <si>
    <t>New - LED Diffuse A-Lamps</t>
  </si>
  <si>
    <t>New - LED Reflector Bulbs (PAR/BR)</t>
  </si>
  <si>
    <t>New - LED Torchieres</t>
  </si>
  <si>
    <t>New - LED Exterior Hardwired Fixtures</t>
  </si>
  <si>
    <t>New - LED Internal Hardwire</t>
  </si>
  <si>
    <t>Miscellaneous</t>
  </si>
  <si>
    <t>Pool Pumps</t>
  </si>
  <si>
    <t>Smart Power Strips - Tier 1</t>
  </si>
  <si>
    <t>New - Smart Power Strips - Tier 2</t>
  </si>
  <si>
    <t>Pilots</t>
  </si>
  <si>
    <t>Smart Thermostat</t>
  </si>
  <si>
    <t>Outreach &amp; Assessment</t>
  </si>
  <si>
    <t>In-Home Education</t>
  </si>
  <si>
    <t>Total Savings/Expenditures</t>
  </si>
  <si>
    <r>
      <t>Total Households Weatherized</t>
    </r>
    <r>
      <rPr>
        <vertAlign val="superscript"/>
        <sz val="10"/>
        <rFont val="Arial"/>
        <family val="2"/>
      </rPr>
      <t xml:space="preserve"> 7</t>
    </r>
  </si>
  <si>
    <t>Total Households Weatherized 5</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</si>
  <si>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</si>
  <si>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</si>
  <si>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</si>
  <si>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</si>
  <si>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</si>
  <si>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</si>
  <si>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</si>
  <si>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</si>
  <si>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</si>
  <si>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8</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</si>
  <si>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</si>
  <si>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</si>
  <si>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</si>
  <si>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</si>
  <si>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As of September 2019, all savings are calculated based on the following source:</t>
    </r>
  </si>
  <si>
    <t>DNV-GL  “Energy Savings Assistance (ESA) Program Impact Evaluation Program Years 2015-2017.” April 26, 2019.</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</si>
  <si>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</si>
  <si>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</si>
  <si>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</si>
  <si>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</si>
  <si>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8</t>
    </r>
    <r>
      <rPr>
        <sz val="10"/>
        <rFont val="Arial"/>
        <family val="2"/>
      </rPr>
      <t xml:space="preserve">  PY Target per AL 5325 Non-Standard Disposition</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</si>
  <si>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</si>
  <si>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</si>
  <si>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</si>
  <si>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</si>
  <si>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</si>
  <si>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</si>
  <si>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</si>
  <si>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</si>
  <si>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</si>
  <si>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</si>
  <si>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</si>
  <si>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</si>
  <si>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</si>
  <si>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</si>
  <si>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t xml:space="preserve">Lighting </t>
  </si>
  <si>
    <t>`</t>
  </si>
  <si>
    <r>
      <t xml:space="preserve">Total Households Weatherized </t>
    </r>
    <r>
      <rPr>
        <vertAlign val="superscript"/>
        <sz val="10"/>
        <rFont val="Arial"/>
        <family val="2"/>
      </rPr>
      <t>6</t>
    </r>
  </si>
  <si>
    <t>CSD MF Tenant Units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</si>
  <si>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</si>
  <si>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</si>
  <si>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</si>
  <si>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</si>
  <si>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</si>
  <si>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</si>
  <si>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</si>
  <si>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t>Energy Savings Assistance Program Common Area Measures - Table 2B</t>
  </si>
  <si>
    <r>
      <t xml:space="preserve">ESA Program - Multifamily Common Area </t>
    </r>
    <r>
      <rPr>
        <b/>
        <vertAlign val="superscript"/>
        <sz val="12"/>
        <rFont val="Arial"/>
        <family val="2"/>
      </rPr>
      <t>1</t>
    </r>
  </si>
  <si>
    <r>
      <t xml:space="preserve">ESA CAM Measures </t>
    </r>
    <r>
      <rPr>
        <b/>
        <vertAlign val="superscript"/>
        <sz val="10"/>
        <rFont val="Arial"/>
        <family val="2"/>
      </rPr>
      <t>2, 3</t>
    </r>
  </si>
  <si>
    <t xml:space="preserve">Units </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</si>
  <si>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</si>
  <si>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</si>
  <si>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Microwaves</t>
    </r>
    <r>
      <rPr>
        <vertAlign val="superscript"/>
        <sz val="10"/>
        <rFont val="Arial"/>
        <family val="2"/>
      </rPr>
      <t xml:space="preserve"> 5</t>
    </r>
  </si>
  <si>
    <t>Other Hot Water</t>
  </si>
  <si>
    <t>Tank and Pipe Insulation</t>
  </si>
  <si>
    <t>Water Heater Repair/Replacement</t>
  </si>
  <si>
    <t>Thermostatic Shower Valves</t>
  </si>
  <si>
    <t>Water Heater Replace</t>
  </si>
  <si>
    <t>Boiler Replace</t>
  </si>
  <si>
    <t>Ancillary Services</t>
  </si>
  <si>
    <r>
      <t xml:space="preserve">Commissioning </t>
    </r>
    <r>
      <rPr>
        <vertAlign val="superscript"/>
        <sz val="10"/>
        <rFont val="Arial"/>
        <family val="2"/>
      </rPr>
      <t>7</t>
    </r>
  </si>
  <si>
    <r>
      <t xml:space="preserve">Audit </t>
    </r>
    <r>
      <rPr>
        <vertAlign val="superscript"/>
        <sz val="10"/>
        <rFont val="Arial"/>
        <family val="2"/>
      </rPr>
      <t>8</t>
    </r>
  </si>
  <si>
    <r>
      <t xml:space="preserve">Administration </t>
    </r>
    <r>
      <rPr>
        <vertAlign val="superscript"/>
        <sz val="10"/>
        <rFont val="Arial"/>
        <family val="2"/>
      </rPr>
      <t>9</t>
    </r>
  </si>
  <si>
    <t>Multifamily Properties Treated</t>
  </si>
  <si>
    <t>Number</t>
  </si>
  <si>
    <r>
      <t xml:space="preserve">Total number of Multifamily Properties Treated </t>
    </r>
    <r>
      <rPr>
        <b/>
        <vertAlign val="superscript"/>
        <sz val="10"/>
        <rFont val="Arial"/>
        <family val="2"/>
      </rPr>
      <t>10</t>
    </r>
  </si>
  <si>
    <t>Subtotal of Master-metered Multifamily Properties Treated</t>
  </si>
  <si>
    <r>
      <t xml:space="preserve">Total Number of Multifamily Tenant Units w/in Properties Treated </t>
    </r>
    <r>
      <rPr>
        <b/>
        <vertAlign val="superscript"/>
        <sz val="10"/>
        <rFont val="Arial"/>
        <family val="2"/>
      </rPr>
      <t>11</t>
    </r>
  </si>
  <si>
    <t>Year to Date Expenses</t>
  </si>
  <si>
    <t>ESA Program - Multifamily Common Area</t>
  </si>
  <si>
    <t>Administration</t>
  </si>
  <si>
    <t>Direct Implementation (Non-Incentive)</t>
  </si>
  <si>
    <t>&lt;&lt;Includes measures costs</t>
  </si>
  <si>
    <t>TOTAL MF CAM COSTS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</si>
  <si>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</si>
  <si>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</si>
  <si>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</si>
  <si>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4</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</si>
  <si>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</si>
  <si>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5</t>
    </r>
    <r>
      <rPr>
        <sz val="10"/>
        <rFont val="Arial"/>
        <family val="2"/>
      </rPr>
      <t xml:space="preserve"> Microwave savings are from ECONorthWest Studies received in December of 2011.</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</si>
  <si>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</si>
  <si>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Refers to optimizing the installation of the measure installed such as retrofitting pipes, etc.</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</si>
  <si>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</si>
  <si>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</si>
  <si>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</si>
  <si>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</si>
  <si>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t>Energy Savings Assistance CAM Program Table 2B-1, Eligible Common Area Measures List</t>
  </si>
  <si>
    <r>
      <t>Common Area Measures Category and Eligible Measures Title</t>
    </r>
    <r>
      <rPr>
        <b/>
        <vertAlign val="superscript"/>
        <sz val="10"/>
        <rFont val="Arial"/>
        <family val="2"/>
      </rPr>
      <t xml:space="preserve"> 1</t>
    </r>
  </si>
  <si>
    <t>Effective Date</t>
  </si>
  <si>
    <r>
      <t xml:space="preserve">End Date </t>
    </r>
    <r>
      <rPr>
        <b/>
        <vertAlign val="superscript"/>
        <sz val="10"/>
        <rFont val="Arial"/>
        <family val="2"/>
      </rPr>
      <t>2</t>
    </r>
  </si>
  <si>
    <r>
      <t xml:space="preserve">Eligible Climate Zones </t>
    </r>
    <r>
      <rPr>
        <b/>
        <vertAlign val="superscript"/>
        <sz val="10"/>
        <rFont val="Arial"/>
        <family val="2"/>
      </rPr>
      <t>3</t>
    </r>
  </si>
  <si>
    <t>All Climate Zones</t>
  </si>
  <si>
    <t>Water Heater Blanket</t>
  </si>
  <si>
    <t>Low Flow Shower Head</t>
  </si>
  <si>
    <t>Water Heater Pipe Insulation</t>
  </si>
  <si>
    <t>Faucet Aerator</t>
  </si>
  <si>
    <t>New - Tub Diverter/ Tub Spout</t>
  </si>
  <si>
    <t>Large Water Heater Replace</t>
  </si>
  <si>
    <t>Envelope</t>
  </si>
  <si>
    <t xml:space="preserve">Air Sealing / Envelope </t>
  </si>
  <si>
    <t xml:space="preserve">All Climate Zones </t>
  </si>
  <si>
    <t>Caulking</t>
  </si>
  <si>
    <t>Attic Insulation</t>
  </si>
  <si>
    <t>FAU Standing Pilot Conversion</t>
  </si>
  <si>
    <t>New - High Efficiency Forced Air Unit (HE FAU)</t>
  </si>
  <si>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</si>
  <si>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</si>
  <si>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</si>
  <si>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</si>
  <si>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Table 3A-1, ESA Program</t>
  </si>
  <si>
    <t>Annual kWh Savings</t>
  </si>
  <si>
    <t>Annual Therm Savings</t>
  </si>
  <si>
    <t>Lifecycle kWh Savings</t>
  </si>
  <si>
    <t>Lifecycle Therm Savings</t>
  </si>
  <si>
    <t>Current kWh Rate</t>
  </si>
  <si>
    <t>Current Therm Rate</t>
  </si>
  <si>
    <t>Average 1st Year Bill Savings / Treated Households</t>
  </si>
  <si>
    <t>Average Lifecycle Bill Savings / Treated Households</t>
  </si>
  <si>
    <t>Table 3A-2, ESA Program - CSD Leveraging</t>
  </si>
  <si>
    <t>Table 3A-3, Summary - ESA Program/CSD Leveraging</t>
  </si>
  <si>
    <t>Average Lifecycle Bill Savings / Treated Household</t>
  </si>
  <si>
    <t>Table 3B, ESA Program - Multifamily Common Area</t>
  </si>
  <si>
    <t>Average 1st Year Bill Savings / Treated Properties</t>
  </si>
  <si>
    <t>Average Lifecycle Bill Savings / Treated Properties</t>
  </si>
  <si>
    <t xml:space="preserve"> Energy Savings Assistance Program Table 4 - Homes / Buildings Treated</t>
  </si>
  <si>
    <t>Table 4A-1, ESA Program</t>
  </si>
  <si>
    <t>Eligible Households</t>
  </si>
  <si>
    <t>Households Treated YTD</t>
  </si>
  <si>
    <t xml:space="preserve">Fresno </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</si>
  <si>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</si>
  <si>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</si>
  <si>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</si>
  <si>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</si>
  <si>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</si>
  <si>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  Homes Unwilling / Unable to Participate</t>
  </si>
  <si>
    <t>ESA Program</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</si>
  <si>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</si>
  <si>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</si>
  <si>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</si>
  <si>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</si>
  <si>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</si>
  <si>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</si>
  <si>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</si>
  <si>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</si>
  <si>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</si>
  <si>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Table 5A, ESA Program</t>
  </si>
  <si>
    <t>Month</t>
  </si>
  <si>
    <t>Gas &amp; Electric</t>
  </si>
  <si>
    <r>
      <t>Gas Only</t>
    </r>
    <r>
      <rPr>
        <b/>
        <vertAlign val="superscript"/>
        <sz val="10"/>
        <rFont val="Arial"/>
        <family val="2"/>
      </rPr>
      <t xml:space="preserve"> 1</t>
    </r>
  </si>
  <si>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</si>
  <si>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</si>
  <si>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</si>
  <si>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</si>
  <si>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</si>
  <si>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</si>
  <si>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</si>
  <si>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</si>
  <si>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</si>
  <si>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</si>
  <si>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</si>
  <si>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</si>
  <si>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</si>
  <si>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</si>
  <si>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</si>
  <si>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</si>
  <si>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</si>
  <si>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</si>
  <si>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</si>
  <si>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r>
      <rPr>
        <vertAlign val="superscript"/>
        <sz val="10"/>
        <rFont val="Arial"/>
        <family val="2"/>
      </rPr>
      <t>1</t>
    </r>
    <r>
      <rPr>
        <sz val="10"/>
        <rFont val="Arial"/>
        <family val="2"/>
      </rPr>
      <t xml:space="preserve">  As of September 2019, all savings are calculated based on the following source:</t>
    </r>
  </si>
  <si>
    <t>YTD Total Energy Impacts for all fuel types should equal YTD energy impacts that are reported every month in Table 2.</t>
  </si>
  <si>
    <t>Table 5B, ESA Program - CSD Leveraging</t>
  </si>
  <si>
    <t>Gas Only</t>
  </si>
  <si>
    <t># of  Buildings Treated by Month</t>
  </si>
  <si>
    <t>YTD Total Energy Impacts for all fuel types should equal YTD energy impacts that are reported every month in Table 2A.</t>
  </si>
  <si>
    <t>Table 5C, ESA Program - Multi-Family Common Area</t>
  </si>
  <si>
    <t># of Properties Treated by Month</t>
  </si>
  <si>
    <t># of  Properties Treated by Month</t>
  </si>
  <si>
    <r>
      <t xml:space="preserve">Therm </t>
    </r>
    <r>
      <rPr>
        <b/>
        <vertAlign val="superscript"/>
        <sz val="10"/>
        <rFont val="Arial"/>
        <family val="2"/>
      </rPr>
      <t>1</t>
    </r>
  </si>
  <si>
    <t>YTD Total Energy Impacts for all fuel types should equal YTD energy impacts that are reported every month in Table 2B.</t>
  </si>
  <si>
    <t>1 - Savings calculated via deemed savings; NMEC methodology continues to be reviewed and evaluated with the Energy Division</t>
  </si>
  <si>
    <t>Energy Savings Assistance Program Table 6 - Expenditures for Pilots and Studies</t>
  </si>
  <si>
    <t>Total Pilots</t>
  </si>
  <si>
    <t>Studies</t>
  </si>
  <si>
    <t xml:space="preserve">Total Studies </t>
  </si>
  <si>
    <t>Energy Savings Assistance Program Table 7 (Second Refrigerators, In-Home Education, MyEnergy/My Account Platform)</t>
  </si>
  <si>
    <t>7A - Households Receiving Second Refrigerators</t>
  </si>
  <si>
    <t>Received Refrigerator</t>
  </si>
  <si>
    <t>Not eligible for Refrigerator due to less than 6 occupants</t>
  </si>
  <si>
    <t>Second Refrigerators</t>
  </si>
  <si>
    <t>7B - Households Receiving In- Home Energy Education Only</t>
  </si>
  <si>
    <t>Households that Only Received Energy Education</t>
  </si>
  <si>
    <t>In-Home Energy Education</t>
  </si>
  <si>
    <t>7C - 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</si>
  <si>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</si>
  <si>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</si>
  <si>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</si>
  <si>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</si>
  <si>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</si>
  <si>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</si>
  <si>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</si>
  <si>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</si>
  <si>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t>
  </si>
  <si>
    <t>Cooling Centers</t>
  </si>
  <si>
    <t>Measurement and Evaluation</t>
  </si>
  <si>
    <t>SUBTOTAL MANAGEMENT COSTS</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</si>
  <si>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</si>
  <si>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</si>
  <si>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</si>
  <si>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</si>
  <si>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</si>
  <si>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</si>
  <si>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</si>
  <si>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</si>
  <si>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</si>
  <si>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</si>
  <si>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</si>
  <si>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</si>
  <si>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</si>
  <si>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</si>
  <si>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</si>
  <si>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</si>
  <si>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</si>
  <si>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</si>
  <si>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</si>
  <si>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</si>
  <si>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</si>
  <si>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</si>
  <si>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</si>
  <si>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</si>
  <si>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</si>
  <si>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</si>
  <si>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</si>
  <si>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</si>
  <si>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</si>
  <si>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</si>
  <si>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</si>
  <si>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</si>
  <si>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</si>
  <si>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</si>
  <si>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</si>
  <si>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</si>
  <si>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</si>
  <si>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</si>
  <si>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</si>
  <si>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</si>
  <si>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</si>
  <si>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</si>
  <si>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</si>
  <si>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</si>
  <si>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</si>
  <si>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</si>
  <si>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</si>
  <si>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</si>
  <si>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</si>
  <si>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</si>
  <si>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</si>
  <si>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</si>
  <si>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</si>
  <si>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</si>
  <si>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</si>
  <si>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</si>
  <si>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</si>
  <si>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</si>
  <si>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</si>
  <si>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</si>
  <si>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</si>
  <si>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</si>
  <si>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</si>
  <si>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</si>
  <si>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</si>
  <si>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</si>
  <si>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</si>
  <si>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</si>
  <si>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</si>
  <si>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</si>
  <si>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</si>
  <si>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</si>
  <si>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</si>
  <si>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</si>
  <si>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</si>
  <si>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</si>
  <si>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</si>
  <si>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</si>
  <si>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</si>
  <si>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</si>
  <si>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</si>
  <si>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</si>
  <si>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</si>
  <si>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</si>
  <si>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</si>
  <si>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</si>
  <si>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</si>
  <si>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</si>
  <si>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</si>
  <si>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</si>
  <si>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</si>
  <si>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</si>
  <si>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</si>
  <si>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</si>
  <si>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</si>
  <si>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</si>
  <si>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</si>
  <si>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</si>
  <si>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</si>
  <si>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</si>
  <si>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</si>
  <si>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</si>
  <si>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</si>
  <si>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</si>
  <si>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</si>
  <si>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</si>
  <si>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</si>
  <si>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</si>
  <si>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</si>
  <si>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</si>
  <si>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</si>
  <si>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</si>
  <si>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</si>
  <si>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</si>
  <si>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</si>
  <si>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</si>
  <si>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</si>
  <si>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</si>
  <si>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</si>
  <si>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</si>
  <si>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</si>
  <si>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</si>
  <si>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</si>
  <si>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</si>
  <si>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</si>
  <si>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</si>
  <si>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</si>
  <si>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t>CARE Table 10</t>
  </si>
  <si>
    <r>
      <t>CHANGES: Monthly summary of ratepayers provided education, needs assistance and dispute resolution services</t>
    </r>
    <r>
      <rPr>
        <b/>
        <vertAlign val="superscript"/>
        <sz val="14"/>
        <color theme="1"/>
        <rFont val="Arial"/>
        <family val="2"/>
      </rPr>
      <t>1</t>
    </r>
  </si>
  <si>
    <t>No. of attendees at Consumer Education sessions</t>
  </si>
  <si>
    <t>SCG -- Disputes Resolved</t>
  </si>
  <si>
    <t>TOTAL</t>
  </si>
  <si>
    <t>Note: The total number of services may exceed the total number of cases because some casese will include more than one service provided.</t>
  </si>
  <si>
    <t>SCG -- Disputes Resolved by Language</t>
  </si>
  <si>
    <t>Assisted with Changes to Account</t>
  </si>
  <si>
    <t>Gas Assistance Fund</t>
  </si>
  <si>
    <t>HEAP/LIHEAP</t>
  </si>
  <si>
    <t>Payment Extension</t>
  </si>
  <si>
    <t>SCG – Needs Assistance by Language</t>
  </si>
  <si>
    <t>English</t>
  </si>
  <si>
    <t>Mandarin</t>
  </si>
  <si>
    <t>Spanish</t>
  </si>
  <si>
    <t>Vietnamese</t>
  </si>
  <si>
    <r>
      <rPr>
        <vertAlign val="superscript"/>
        <sz val="10"/>
        <color theme="1"/>
        <rFont val="Arial"/>
        <family val="2"/>
      </rPr>
      <t>1</t>
    </r>
    <r>
      <rPr>
        <sz val="10"/>
        <color theme="1"/>
        <rFont val="Arial"/>
        <family val="2"/>
      </rPr>
      <t xml:space="preserve"> Information provided by CHANGES contractor.</t>
    </r>
  </si>
  <si>
    <t>Note: Any required corrections/adjustments are reported herein and supersede results reported in prior months, and may reflect YTD adjustments.</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</si>
  <si>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</si>
  <si>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</si>
  <si>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</si>
  <si>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Consumer Education Topic</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</si>
  <si>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</si>
  <si>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</si>
  <si>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</si>
  <si>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</si>
  <si>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</si>
  <si>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</si>
  <si>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</si>
  <si>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CARE/FERA and Other Assistance Programs</t>
  </si>
  <si>
    <t>Electric and Natural Gas Safety</t>
  </si>
  <si>
    <t>Energy Conservation</t>
  </si>
  <si>
    <t>Gas Aggregation</t>
  </si>
  <si>
    <t>High Energy Use</t>
  </si>
  <si>
    <t>Level Pay Plan</t>
  </si>
  <si>
    <t>Understanding Your Bill</t>
  </si>
  <si>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</si>
  <si>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2</t>
    </r>
    <r>
      <rPr>
        <sz val="10"/>
        <color theme="1"/>
        <rFont val="Arial"/>
        <family val="2"/>
      </rPr>
      <t xml:space="preserve"> Contractor states all sessions at least 30 minutes.</t>
    </r>
  </si>
  <si>
    <t>Energy Savings Assistance Program Table 8 - Contractor Advanced Funding and Repayment</t>
  </si>
  <si>
    <t>B-C</t>
  </si>
  <si>
    <t>E x F</t>
  </si>
  <si>
    <t>(B)-(cumulative H + cumulative I)</t>
  </si>
  <si>
    <t>Total Advanced Amount</t>
  </si>
  <si>
    <t>Total Advances Outstanding</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</si>
  <si>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</si>
  <si>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SCG – Needs Assistance</t>
  </si>
  <si>
    <r>
      <t xml:space="preserve">Therms </t>
    </r>
    <r>
      <rPr>
        <b/>
        <vertAlign val="superscript"/>
        <sz val="10"/>
        <rFont val="Arial"/>
        <family val="2"/>
      </rPr>
      <t>4, 12</t>
    </r>
    <r>
      <rPr>
        <b/>
        <sz val="10"/>
        <rFont val="Arial"/>
        <family val="2"/>
      </rPr>
      <t xml:space="preserve"> (Annual)</t>
    </r>
  </si>
  <si>
    <r>
      <rPr>
        <vertAlign val="superscript"/>
        <sz val="10"/>
        <rFont val="Arial"/>
        <family val="2"/>
      </rPr>
      <t>12</t>
    </r>
    <r>
      <rPr>
        <sz val="10"/>
        <rFont val="Arial"/>
        <family val="2"/>
      </rPr>
      <t xml:space="preserve"> NMEC calculations require 12 months prior and 12 months post implementation.</t>
    </r>
  </si>
  <si>
    <t>Total Advance PPRS Credit Eligible [1]</t>
  </si>
  <si>
    <t>Total Advance Not Eligible for PPRS Credit</t>
  </si>
  <si>
    <t>Cantonese</t>
  </si>
  <si>
    <t>IOUs - Do not delete footnotes 1-5 below.</t>
  </si>
  <si>
    <r>
      <rPr>
        <vertAlign val="superscript"/>
        <sz val="10"/>
        <color theme="1"/>
        <rFont val="Arial"/>
        <family val="2"/>
      </rPr>
      <t>3</t>
    </r>
    <r>
      <rPr>
        <sz val="10"/>
        <color theme="1"/>
        <rFont val="Arial"/>
        <family val="2"/>
      </rPr>
      <t xml:space="preserve"> Beginning July 2020, totals will be reported on a quarterly basis.</t>
    </r>
  </si>
  <si>
    <t>Korean</t>
  </si>
  <si>
    <r>
      <t xml:space="preserve">Pilots/CHANGES </t>
    </r>
    <r>
      <rPr>
        <vertAlign val="superscript"/>
        <sz val="10"/>
        <rFont val="Arial"/>
        <family val="2"/>
      </rPr>
      <t>2</t>
    </r>
  </si>
  <si>
    <t>January 2021</t>
  </si>
  <si>
    <r>
      <t xml:space="preserve">Authorized Budget </t>
    </r>
    <r>
      <rPr>
        <b/>
        <vertAlign val="superscript"/>
        <sz val="10"/>
        <rFont val="Arial"/>
        <family val="2"/>
      </rPr>
      <t xml:space="preserve">1 </t>
    </r>
  </si>
  <si>
    <r>
      <t xml:space="preserve">Direct Implementation </t>
    </r>
    <r>
      <rPr>
        <b/>
        <vertAlign val="superscript"/>
        <sz val="10"/>
        <rFont val="Arial"/>
        <family val="2"/>
      </rPr>
      <t>13</t>
    </r>
  </si>
  <si>
    <t>TBD</t>
  </si>
  <si>
    <r>
      <rPr>
        <vertAlign val="superscript"/>
        <sz val="10"/>
        <rFont val="Arial"/>
        <family val="2"/>
      </rPr>
      <t>2</t>
    </r>
    <r>
      <rPr>
        <sz val="10"/>
        <rFont val="Arial"/>
        <family val="2"/>
      </rPr>
      <t xml:space="preserve"> Year to date expenses include cost from current year 2021.</t>
    </r>
  </si>
  <si>
    <t>as ordered in G-3532 dated December 14, 2017, Non-Standard Disposition of Clear Plan AL 5256, dated May 18, 2018, and Non-Standard Disposition of Midcycle AL 5325, dated</t>
  </si>
  <si>
    <t>December 19, 2018 are not shown on this table but appear on Table 1A.</t>
  </si>
  <si>
    <r>
      <rPr>
        <b/>
        <sz val="10"/>
        <rFont val="Arial"/>
        <family val="2"/>
      </rPr>
      <t>Note:</t>
    </r>
    <r>
      <rPr>
        <sz val="10"/>
        <rFont val="Arial"/>
        <family val="2"/>
      </rPr>
      <t xml:space="preserve"> In January 2021, a manual adjustment was made to exclude a net accrual/reversal debit amount of $4,880,686 for contractor costs related to all ESA Program measure categories associated to December</t>
    </r>
  </si>
  <si>
    <t>2020 activities. This amount will be incorporated in 2020 costs as reported in the SoCalGas’ Annual Report filed May 2021.</t>
  </si>
  <si>
    <r>
      <t xml:space="preserve">Miscellaneous </t>
    </r>
    <r>
      <rPr>
        <vertAlign val="superscript"/>
        <sz val="10"/>
        <rFont val="Arial"/>
        <family val="2"/>
      </rPr>
      <t>2</t>
    </r>
  </si>
  <si>
    <r>
      <rPr>
        <vertAlign val="superscript"/>
        <sz val="10"/>
        <rFont val="Arial"/>
        <family val="2"/>
      </rPr>
      <t>2</t>
    </r>
    <r>
      <rPr>
        <sz val="10"/>
        <rFont val="Arial"/>
        <family val="2"/>
      </rPr>
      <t xml:space="preserve"> Total current and y-t-d  repayment credits associated with COVID - 19 contractor advances in 2020.</t>
    </r>
  </si>
  <si>
    <t>CPUC Energy Division</t>
  </si>
  <si>
    <t>2017-2020 cycle.  Budget is derived by taking 2020 table 1A unspent funds budget, less what is projected to be the 2020 table 1A spend related to EE measures and MF-CAM only</t>
  </si>
  <si>
    <t>in the 2020 annual report to be filed May 2021 - ($80,317,366 - $12,387,668 = $67,987,128)</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</si>
  <si>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t>
    </r>
  </si>
  <si>
    <t>Impact Evaluation</t>
  </si>
  <si>
    <t>Cost-Effectiveness/NEBs</t>
  </si>
  <si>
    <t>Process Evaluation</t>
  </si>
  <si>
    <t>Expenses Since Jan. 1, 2021</t>
  </si>
  <si>
    <t>Needs Assessment</t>
  </si>
  <si>
    <t>Categorical Eligibility</t>
  </si>
  <si>
    <t>Potential Ad Hoc Tasks</t>
  </si>
  <si>
    <r>
      <rPr>
        <vertAlign val="superscript"/>
        <sz val="10"/>
        <rFont val="Arial"/>
        <family val="2"/>
      </rPr>
      <t>1</t>
    </r>
    <r>
      <rPr>
        <sz val="10"/>
        <rFont val="Arial"/>
        <family val="2"/>
      </rPr>
      <t xml:space="preserve"> Reflects January - June 2021 authorized bridge year funding per Advice Letter 5501-G-A dated December 4,2019.</t>
    </r>
  </si>
  <si>
    <t>% of Bridge Year Budget Expensed</t>
  </si>
  <si>
    <r>
      <rPr>
        <vertAlign val="superscript"/>
        <sz val="10"/>
        <rFont val="Arial"/>
        <family val="2"/>
      </rPr>
      <t>2</t>
    </r>
    <r>
      <rPr>
        <sz val="10"/>
        <rFont val="Arial"/>
        <family val="2"/>
      </rPr>
      <t xml:space="preserve"> Total current month and y-t-d credit amount due to Jan 2021 accounting reversal related to Dec 2020 accrual, where CPUC billing has been was delayed.</t>
    </r>
  </si>
  <si>
    <t>CARE Rate Discount</t>
  </si>
  <si>
    <t>% of 2021 Budget Expensed</t>
  </si>
  <si>
    <t>Percentage for PPRS Credit Calculation [2]</t>
  </si>
  <si>
    <t>Total Contractor Invoices Eligible for PPRS Credit [3]</t>
  </si>
  <si>
    <t>Total PPRS Credit Earned [4]</t>
  </si>
  <si>
    <t>PPRS Credits Applied [5]</t>
  </si>
  <si>
    <t>Non PPRS Payments Applied [6]</t>
  </si>
  <si>
    <r>
      <t xml:space="preserve">[1] Contractor labor and labor-related costs.  Post-Pandemic Return to Service (PPRS) credit </t>
    </r>
    <r>
      <rPr>
        <b/>
        <sz val="10"/>
        <rFont val="Calibri"/>
        <family val="2"/>
        <scheme val="minor"/>
      </rPr>
      <t>eligible</t>
    </r>
    <r>
      <rPr>
        <sz val="10"/>
        <rFont val="Calibri"/>
        <family val="2"/>
        <scheme val="minor"/>
      </rPr>
      <t>. Based on number of contractors eligible for PPRS credit as of last calendar day of a given month.</t>
    </r>
  </si>
  <si>
    <t>[2] 40% for PPRS credit calculation from Joint Tier 2 Advice Letter 5654-G filed on June 29, 2020.</t>
  </si>
  <si>
    <t>[3] For work performed during PPRS credit-earning period July 15, 2020 through January 14, 2021, for contractors receiving advances. (Dates will vary by IOU based on start of PPRS credit earnings period.) Only includes contractors eligible for PPRS credit as of of the reporting month.</t>
  </si>
  <si>
    <t>[4] Based on total monthly contractor invoices, up to maximum allowable for each contractor. Contractors who are not eligible for PPRS credit as of reporting month have a maximum allowable amount of 0.</t>
  </si>
  <si>
    <r>
      <t xml:space="preserve">[5] Credits may be applied at a later date than earned depending on the contractor repayment schedule.  This value should not exceed column </t>
    </r>
    <r>
      <rPr>
        <b/>
        <sz val="10"/>
        <rFont val="Calibri"/>
        <family val="2"/>
        <scheme val="minor"/>
      </rPr>
      <t>I</t>
    </r>
    <r>
      <rPr>
        <sz val="10"/>
        <rFont val="Calibri"/>
        <family val="2"/>
        <scheme val="minor"/>
      </rPr>
      <t>.</t>
    </r>
  </si>
  <si>
    <t xml:space="preserve">[6] Includes repayments processed for which PPRS credits were not applied. </t>
  </si>
  <si>
    <r>
      <t>September 1 - November 30, 2020</t>
    </r>
    <r>
      <rPr>
        <b/>
        <vertAlign val="superscript"/>
        <sz val="18"/>
        <rFont val="Arial"/>
        <family val="2"/>
      </rPr>
      <t>3</t>
    </r>
  </si>
  <si>
    <t>Armenian</t>
  </si>
  <si>
    <r>
      <t>Quarterly Total</t>
    </r>
    <r>
      <rPr>
        <b/>
        <vertAlign val="superscript"/>
        <sz val="10"/>
        <color theme="1"/>
        <rFont val="Arial"/>
        <family val="2"/>
      </rPr>
      <t xml:space="preserve"> </t>
    </r>
  </si>
  <si>
    <t xml:space="preserve">N/A </t>
  </si>
  <si>
    <t>Reporting Period: December 2020</t>
  </si>
  <si>
    <t>No Disputes in December 2020</t>
  </si>
  <si>
    <t>Consumer Education Only</t>
  </si>
  <si>
    <t xml:space="preserve">2021 Authorized Bridge Period Budget </t>
  </si>
  <si>
    <r>
      <rPr>
        <vertAlign val="superscript"/>
        <sz val="10"/>
        <rFont val="Arial"/>
        <family val="2"/>
      </rPr>
      <t>1</t>
    </r>
    <r>
      <rPr>
        <sz val="10"/>
        <rFont val="Arial"/>
        <family val="2"/>
      </rPr>
      <t xml:space="preserve"> Reflects January - June 2021 authorized bridge period funding per Advice Letter 5501-A approved December 4, 2019.   Additional funds allocated from prior-cycle unspent budgets</t>
    </r>
  </si>
  <si>
    <r>
      <rPr>
        <vertAlign val="superscript"/>
        <sz val="10"/>
        <rFont val="Arial"/>
        <family val="2"/>
      </rPr>
      <t>1</t>
    </r>
    <r>
      <rPr>
        <sz val="10"/>
        <rFont val="Arial"/>
        <family val="2"/>
      </rPr>
      <t xml:space="preserve"> Reflects January - June 2021 authorized bridge period funding per Advice Letter 5501-A approved December 4,2019.</t>
    </r>
  </si>
  <si>
    <r>
      <rPr>
        <vertAlign val="superscript"/>
        <sz val="10"/>
        <rFont val="Arial"/>
        <family val="2"/>
      </rPr>
      <t>13</t>
    </r>
    <r>
      <rPr>
        <sz val="10"/>
        <rFont val="Arial"/>
        <family val="2"/>
      </rPr>
      <t xml:space="preserve"> Includes expenditures for projects from 2021; partial payment for projects completed in 2021 may have been included in 2020.</t>
    </r>
  </si>
  <si>
    <r>
      <t>Expenses</t>
    </r>
    <r>
      <rPr>
        <b/>
        <vertAlign val="superscript"/>
        <sz val="10"/>
        <rFont val="Arial"/>
        <family val="2"/>
      </rPr>
      <t>13</t>
    </r>
    <r>
      <rPr>
        <b/>
        <sz val="10"/>
        <rFont val="Arial"/>
        <family val="2"/>
      </rPr>
      <t xml:space="preserve"> 
($)</t>
    </r>
  </si>
  <si>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</si>
  <si>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</si>
  <si>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Households Requested to Verify</t>
    </r>
    <r>
      <rPr>
        <b/>
        <vertAlign val="superscript"/>
        <sz val="10"/>
        <rFont val="Arial"/>
        <family val="2"/>
      </rPr>
      <t>1</t>
    </r>
  </si>
  <si>
    <t>% of CARE Enrolled Requested to Verify Total</t>
  </si>
  <si>
    <t>CARE  Households De-enrolled (Due to no response)</t>
  </si>
  <si>
    <t>CARE Households De-enrolled (Verified as Ineligible)</t>
  </si>
  <si>
    <r>
      <t>Total Households De-enrolled</t>
    </r>
    <r>
      <rPr>
        <b/>
        <vertAlign val="superscript"/>
        <sz val="10"/>
        <rFont val="Arial"/>
        <family val="2"/>
      </rPr>
      <t>2</t>
    </r>
  </si>
  <si>
    <r>
      <t>% De-enrolled through Post Enrollment Verification</t>
    </r>
    <r>
      <rPr>
        <b/>
        <vertAlign val="superscript"/>
        <sz val="10"/>
        <rFont val="Arial"/>
        <family val="2"/>
      </rPr>
      <t>3</t>
    </r>
  </si>
  <si>
    <t>% of Total CARE Households De-enrolled</t>
  </si>
  <si>
    <r>
      <t>Total Households De-enrolled</t>
    </r>
    <r>
      <rPr>
        <b/>
        <vertAlign val="superscript"/>
        <sz val="8"/>
        <rFont val="Arial"/>
        <family val="2"/>
      </rPr>
      <t>2</t>
    </r>
  </si>
  <si>
    <r>
      <t>% De-enrolled through HUV Post Enrollment Verification</t>
    </r>
    <r>
      <rPr>
        <b/>
        <vertAlign val="superscript"/>
        <sz val="10"/>
        <rFont val="Arial"/>
        <family val="2"/>
      </rPr>
      <t>3</t>
    </r>
  </si>
  <si>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</si>
  <si>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</si>
  <si>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</si>
  <si>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</si>
  <si>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Recertification Rate %</t>
    </r>
    <r>
      <rPr>
        <b/>
        <vertAlign val="superscript"/>
        <sz val="10"/>
        <rFont val="Arial"/>
        <family val="2"/>
      </rPr>
      <t xml:space="preserve">4 </t>
    </r>
    <r>
      <rPr>
        <b/>
        <sz val="10"/>
        <rFont val="Arial"/>
        <family val="2"/>
      </rPr>
      <t>(E/C)</t>
    </r>
  </si>
  <si>
    <t>% of Total Households De-enrolled (F/B)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</si>
</sst>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0" formatCode="&quot;$&quot;#,##0.00"/>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2"/>
      <color theme="1"/>
      <name val="Times New Roman"/>
      <family val="1"/>
    </font>
    <fon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b/>
      <vertAlign val="superscript"/>
      <sz val="18"/>
      <name val="Arial"/>
      <family val="2"/>
    </font>
    <font>
      <sz val="10"/>
      <color theme="1"/>
      <name val="Calibri"/>
      <family val="2"/>
      <scheme val="minor"/>
    </font>
    <font>
      <b/>
      <sz val="12"/>
      <color rgb="FFFF0000"/>
      <name val="Arial"/>
      <family val="2"/>
    </font>
    <font>
      <b/>
      <sz val="12"/>
      <name val="Calibri"/>
      <family val="2"/>
      <scheme val="minor"/>
    </font>
    <font>
      <b/>
      <sz val="11"/>
      <name val="Calibri"/>
      <family val="2"/>
      <scheme val="minor"/>
    </font>
    <font>
      <sz val="12"/>
      <name val="Calibri"/>
      <family val="2"/>
      <scheme val="minor"/>
    </font>
    <font>
      <b/>
      <sz val="10"/>
      <name val="Calibri"/>
      <family val="2"/>
      <scheme val="minor"/>
    </font>
  </fonts>
  <fills count="1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s>
  <cellStyleXfs count="47522">
    <xf numFmtId="0" fontId="0" fillId="0" borderId="0"/>
    <xf numFmtId="170" fontId="24" fillId="2" borderId="0" applyNumberFormat="0" applyBorder="0" applyAlignment="0" applyProtection="0"/>
    <xf numFmtId="170" fontId="24" fillId="3" borderId="0" applyNumberFormat="0" applyBorder="0" applyAlignment="0" applyProtection="0"/>
    <xf numFmtId="170" fontId="24" fillId="4" borderId="0" applyNumberFormat="0" applyBorder="0" applyAlignment="0" applyProtection="0"/>
    <xf numFmtId="170" fontId="24" fillId="5" borderId="0" applyNumberFormat="0" applyBorder="0" applyAlignment="0" applyProtection="0"/>
    <xf numFmtId="170" fontId="24" fillId="6" borderId="0" applyNumberFormat="0" applyBorder="0" applyAlignment="0" applyProtection="0"/>
    <xf numFmtId="170" fontId="24" fillId="7"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11" borderId="0" applyNumberFormat="0" applyBorder="0" applyAlignment="0" applyProtection="0"/>
    <xf numFmtId="170" fontId="25" fillId="12"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5" borderId="0" applyNumberFormat="0" applyBorder="0" applyAlignment="0" applyProtection="0"/>
    <xf numFmtId="170" fontId="25" fillId="16" borderId="0" applyNumberFormat="0" applyBorder="0" applyAlignment="0" applyProtection="0"/>
    <xf numFmtId="170" fontId="25" fillId="17" borderId="0" applyNumberFormat="0" applyBorder="0" applyAlignment="0" applyProtection="0"/>
    <xf numFmtId="170" fontId="25" fillId="18"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9" borderId="0" applyNumberFormat="0" applyBorder="0" applyAlignment="0" applyProtection="0"/>
    <xf numFmtId="166" fontId="44" fillId="20" borderId="1">
      <alignment horizontal="center" vertical="center"/>
    </xf>
    <xf numFmtId="166" fontId="44" fillId="20" borderId="1">
      <alignment horizontal="center" vertical="center"/>
    </xf>
    <xf numFmtId="166" fontId="44" fillId="20" borderId="1">
      <alignment horizontal="center" vertical="center"/>
    </xf>
    <xf numFmtId="166" fontId="44" fillId="20" borderId="1">
      <alignment horizontal="center" vertical="center"/>
    </xf>
    <xf numFmtId="170" fontId="26" fillId="3" borderId="0" applyNumberFormat="0" applyBorder="0" applyAlignment="0" applyProtection="0"/>
    <xf numFmtId="170" fontId="27" fillId="21" borderId="2" applyNumberFormat="0" applyAlignment="0" applyProtection="0"/>
    <xf numFmtId="170" fontId="28" fillId="22" borderId="3" applyNumberFormat="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70" fontId="29" fillId="0" borderId="0" applyNumberForma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70" fontId="30" fillId="4" borderId="0" applyNumberFormat="0" applyBorder="0" applyAlignment="0" applyProtection="0"/>
    <xf numFmtId="38" fontId="45" fillId="23" borderId="0" applyNumberFormat="0" applyBorder="0" applyAlignment="0" applyProtection="0"/>
    <xf numFmtId="38" fontId="45" fillId="23" borderId="0" applyNumberFormat="0" applyBorder="0" applyAlignment="0" applyProtection="0"/>
    <xf numFmtId="170" fontId="46" fillId="0" borderId="0" applyNumberFormat="0" applyFill="0" applyBorder="0" applyAlignment="0" applyProtection="0"/>
    <xf numFmtId="170" fontId="42" fillId="0" borderId="4" applyNumberFormat="0" applyAlignment="0" applyProtection="0">
      <alignment horizontal="left" vertical="center"/>
    </xf>
    <xf numFmtId="170" fontId="42" fillId="0" borderId="5">
      <alignment horizontal="left" vertical="center"/>
    </xf>
    <xf numFmtId="170" fontId="47" fillId="0" borderId="0" applyNumberFormat="0" applyFont="0" applyFill="0" applyBorder="0" applyProtection="0"/>
    <xf numFmtId="170" fontId="47" fillId="0" borderId="0" applyNumberFormat="0" applyFont="0" applyFill="0" applyBorder="0" applyProtection="0"/>
    <xf numFmtId="170" fontId="47"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31" fillId="0" borderId="7" applyNumberFormat="0" applyFill="0" applyAlignment="0" applyProtection="0"/>
    <xf numFmtId="170" fontId="31"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170" fontId="48" fillId="0" borderId="8" applyNumberFormat="0" applyFill="0" applyAlignment="0" applyProtection="0"/>
    <xf numFmtId="0" fontId="77" fillId="0" borderId="0" applyNumberFormat="0" applyFill="0" applyBorder="0" applyAlignment="0" applyProtection="0">
      <alignment vertical="top"/>
      <protection locked="0"/>
    </xf>
    <xf numFmtId="10" fontId="45" fillId="24" borderId="9" applyNumberFormat="0" applyBorder="0" applyAlignment="0" applyProtection="0"/>
    <xf numFmtId="10" fontId="45" fillId="24" borderId="9" applyNumberFormat="0" applyBorder="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3" fillId="0" borderId="10" applyNumberFormat="0" applyFill="0" applyAlignment="0" applyProtection="0"/>
    <xf numFmtId="170" fontId="34" fillId="25" borderId="0" applyNumberFormat="0" applyBorder="0" applyAlignment="0" applyProtection="0"/>
    <xf numFmtId="37" fontId="49" fillId="0" borderId="0"/>
    <xf numFmtId="37" fontId="49" fillId="0" borderId="0"/>
    <xf numFmtId="37" fontId="49" fillId="0" borderId="0"/>
    <xf numFmtId="37" fontId="49" fillId="0" borderId="0"/>
    <xf numFmtId="169" fontId="50" fillId="0" borderId="0"/>
    <xf numFmtId="169" fontId="50" fillId="0" borderId="0"/>
    <xf numFmtId="169" fontId="50" fillId="0" borderId="0"/>
    <xf numFmtId="169" fontId="5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170" fontId="64" fillId="0" borderId="0"/>
    <xf numFmtId="170" fontId="6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170" fontId="75" fillId="0" borderId="0"/>
    <xf numFmtId="170" fontId="38" fillId="0" borderId="0"/>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79" fillId="0" borderId="0"/>
    <xf numFmtId="0" fontId="79" fillId="0" borderId="0"/>
    <xf numFmtId="170" fontId="75" fillId="0" borderId="0"/>
    <xf numFmtId="0" fontId="79" fillId="0" borderId="0"/>
    <xf numFmtId="0" fontId="79" fillId="0" borderId="0"/>
    <xf numFmtId="0" fontId="79" fillId="0" borderId="0"/>
    <xf numFmtId="0" fontId="79" fillId="0" borderId="0"/>
    <xf numFmtId="0" fontId="79" fillId="0" borderId="0"/>
    <xf numFmtId="0" fontId="79" fillId="0" borderId="0"/>
    <xf numFmtId="170" fontId="75" fillId="0" borderId="0"/>
    <xf numFmtId="170" fontId="38" fillId="0" borderId="0"/>
    <xf numFmtId="170" fontId="38" fillId="0" borderId="0"/>
    <xf numFmtId="170" fontId="38" fillId="0" borderId="0"/>
    <xf numFmtId="0" fontId="38" fillId="0" borderId="0"/>
    <xf numFmtId="170" fontId="38" fillId="26" borderId="11" applyNumberFormat="0" applyFont="0" applyAlignment="0" applyProtection="0"/>
    <xf numFmtId="170" fontId="35" fillId="21" borderId="1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40" fillId="27" borderId="12" applyNumberFormat="0" applyProtection="0">
      <alignment vertical="center"/>
    </xf>
    <xf numFmtId="4" fontId="40" fillId="27" borderId="12" applyNumberFormat="0" applyProtection="0">
      <alignment vertical="center"/>
    </xf>
    <xf numFmtId="4" fontId="76" fillId="28" borderId="9" applyNumberFormat="0" applyProtection="0">
      <alignment horizontal="right" vertical="center" wrapText="1"/>
    </xf>
    <xf numFmtId="4" fontId="40" fillId="27" borderId="12" applyNumberFormat="0" applyProtection="0">
      <alignment vertical="center"/>
    </xf>
    <xf numFmtId="4" fontId="76" fillId="28" borderId="9" applyNumberFormat="0" applyProtection="0">
      <alignment horizontal="right" vertical="center" wrapText="1"/>
    </xf>
    <xf numFmtId="4" fontId="57" fillId="27" borderId="13" applyNumberFormat="0" applyProtection="0">
      <alignment vertical="center"/>
    </xf>
    <xf numFmtId="4" fontId="58" fillId="29" borderId="6">
      <alignment vertical="center"/>
    </xf>
    <xf numFmtId="4" fontId="59" fillId="29" borderId="6">
      <alignment vertical="center"/>
    </xf>
    <xf numFmtId="4" fontId="58" fillId="30" borderId="6">
      <alignment vertical="center"/>
    </xf>
    <xf numFmtId="4" fontId="59" fillId="30" borderId="6">
      <alignment vertical="center"/>
    </xf>
    <xf numFmtId="4" fontId="40" fillId="27" borderId="12"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170" fontId="39" fillId="27" borderId="13" applyNumberFormat="0" applyProtection="0">
      <alignment horizontal="left" vertical="top" indent="1"/>
    </xf>
    <xf numFmtId="4" fontId="60" fillId="31" borderId="9" applyNumberFormat="0" applyProtection="0">
      <alignment horizontal="left" vertical="center"/>
    </xf>
    <xf numFmtId="4" fontId="54" fillId="32" borderId="9" applyNumberFormat="0">
      <alignment horizontal="right" vertical="center"/>
    </xf>
    <xf numFmtId="4" fontId="40" fillId="3" borderId="13" applyNumberFormat="0" applyProtection="0">
      <alignment horizontal="right" vertical="center"/>
    </xf>
    <xf numFmtId="4" fontId="40" fillId="3" borderId="13" applyNumberFormat="0" applyProtection="0">
      <alignment horizontal="right" vertical="center"/>
    </xf>
    <xf numFmtId="4" fontId="40" fillId="9" borderId="13" applyNumberFormat="0" applyProtection="0">
      <alignment horizontal="right" vertical="center"/>
    </xf>
    <xf numFmtId="4" fontId="40" fillId="9" borderId="13" applyNumberFormat="0" applyProtection="0">
      <alignment horizontal="right" vertical="center"/>
    </xf>
    <xf numFmtId="4" fontId="40" fillId="17" borderId="13" applyNumberFormat="0" applyProtection="0">
      <alignment horizontal="right" vertical="center"/>
    </xf>
    <xf numFmtId="4" fontId="40" fillId="17" borderId="13" applyNumberFormat="0" applyProtection="0">
      <alignment horizontal="right" vertical="center"/>
    </xf>
    <xf numFmtId="4" fontId="40" fillId="11" borderId="13" applyNumberFormat="0" applyProtection="0">
      <alignment horizontal="right" vertical="center"/>
    </xf>
    <xf numFmtId="4" fontId="40" fillId="11" borderId="13" applyNumberFormat="0" applyProtection="0">
      <alignment horizontal="right" vertical="center"/>
    </xf>
    <xf numFmtId="4" fontId="40" fillId="15" borderId="13" applyNumberFormat="0" applyProtection="0">
      <alignment horizontal="right" vertical="center"/>
    </xf>
    <xf numFmtId="4" fontId="40" fillId="15" borderId="13" applyNumberFormat="0" applyProtection="0">
      <alignment horizontal="right" vertical="center"/>
    </xf>
    <xf numFmtId="4" fontId="40" fillId="19" borderId="13" applyNumberFormat="0" applyProtection="0">
      <alignment horizontal="right" vertical="center"/>
    </xf>
    <xf numFmtId="4" fontId="40" fillId="19" borderId="13" applyNumberFormat="0" applyProtection="0">
      <alignment horizontal="right" vertical="center"/>
    </xf>
    <xf numFmtId="4" fontId="40" fillId="18" borderId="13" applyNumberFormat="0" applyProtection="0">
      <alignment horizontal="right" vertical="center"/>
    </xf>
    <xf numFmtId="4" fontId="40" fillId="18" borderId="13" applyNumberFormat="0" applyProtection="0">
      <alignment horizontal="right" vertical="center"/>
    </xf>
    <xf numFmtId="4" fontId="40" fillId="33" borderId="13" applyNumberFormat="0" applyProtection="0">
      <alignment horizontal="right" vertical="center"/>
    </xf>
    <xf numFmtId="4" fontId="40" fillId="33" borderId="13" applyNumberFormat="0" applyProtection="0">
      <alignment horizontal="right" vertical="center"/>
    </xf>
    <xf numFmtId="4" fontId="40" fillId="10" borderId="13" applyNumberFormat="0" applyProtection="0">
      <alignment horizontal="right" vertical="center"/>
    </xf>
    <xf numFmtId="4" fontId="40" fillId="10" borderId="13" applyNumberFormat="0" applyProtection="0">
      <alignment horizontal="right" vertical="center"/>
    </xf>
    <xf numFmtId="4" fontId="39"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2" fillId="21" borderId="13" applyNumberFormat="0" applyProtection="0">
      <alignment horizontal="center" vertical="center"/>
    </xf>
    <xf numFmtId="4" fontId="63" fillId="35" borderId="14">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4" fontId="40" fillId="24" borderId="13" applyNumberFormat="0" applyProtection="0">
      <alignment vertical="center"/>
    </xf>
    <xf numFmtId="4" fontId="40" fillId="24" borderId="13" applyNumberFormat="0" applyProtection="0">
      <alignment vertical="center"/>
    </xf>
    <xf numFmtId="4" fontId="65" fillId="24" borderId="13" applyNumberFormat="0" applyProtection="0">
      <alignment vertical="center"/>
    </xf>
    <xf numFmtId="4" fontId="66" fillId="29" borderId="14">
      <alignment vertical="center"/>
    </xf>
    <xf numFmtId="4" fontId="67" fillId="29" borderId="14">
      <alignment vertical="center"/>
    </xf>
    <xf numFmtId="4" fontId="66" fillId="30" borderId="14">
      <alignment vertical="center"/>
    </xf>
    <xf numFmtId="4" fontId="67" fillId="30" borderId="14">
      <alignment vertical="center"/>
    </xf>
    <xf numFmtId="4" fontId="55" fillId="0" borderId="0" applyNumberFormat="0" applyProtection="0">
      <alignment horizontal="left" vertical="center" indent="1"/>
    </xf>
    <xf numFmtId="170" fontId="40" fillId="24" borderId="13" applyNumberFormat="0" applyProtection="0">
      <alignment horizontal="left" vertical="top" indent="1"/>
    </xf>
    <xf numFmtId="170" fontId="40" fillId="24" borderId="13" applyNumberFormat="0" applyProtection="0">
      <alignment horizontal="left" vertical="top" indent="1"/>
    </xf>
    <xf numFmtId="170" fontId="54" fillId="32" borderId="9" applyNumberFormat="0">
      <alignment horizontal="left" vertical="center"/>
    </xf>
    <xf numFmtId="4" fontId="45" fillId="0" borderId="9" applyNumberFormat="0" applyProtection="0">
      <alignment horizontal="left" vertical="center" indent="1"/>
    </xf>
    <xf numFmtId="4" fontId="40" fillId="39" borderId="12" applyNumberFormat="0" applyProtection="0">
      <alignment horizontal="right" vertical="center"/>
    </xf>
    <xf numFmtId="4" fontId="40" fillId="39" borderId="12" applyNumberFormat="0" applyProtection="0">
      <alignment horizontal="right" vertical="center"/>
    </xf>
    <xf numFmtId="4" fontId="75" fillId="0" borderId="9" applyNumberFormat="0" applyProtection="0">
      <alignment horizontal="right" vertical="center" wrapText="1"/>
    </xf>
    <xf numFmtId="4" fontId="40" fillId="39" borderId="12" applyNumberFormat="0" applyProtection="0">
      <alignment horizontal="right" vertical="center"/>
    </xf>
    <xf numFmtId="4" fontId="75" fillId="0" borderId="9" applyNumberFormat="0" applyProtection="0">
      <alignment horizontal="right" vertical="center" wrapText="1"/>
    </xf>
    <xf numFmtId="4" fontId="65" fillId="40" borderId="13" applyNumberFormat="0" applyProtection="0">
      <alignment horizontal="right" vertical="center"/>
    </xf>
    <xf numFmtId="4" fontId="68" fillId="29" borderId="14">
      <alignment vertical="center"/>
    </xf>
    <xf numFmtId="4" fontId="69" fillId="29" borderId="14">
      <alignment vertical="center"/>
    </xf>
    <xf numFmtId="4" fontId="68" fillId="30" borderId="14">
      <alignment vertical="center"/>
    </xf>
    <xf numFmtId="4" fontId="69" fillId="41" borderId="14">
      <alignment vertical="center"/>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58" fillId="29" borderId="15">
      <alignment vertical="center"/>
    </xf>
    <xf numFmtId="4" fontId="59" fillId="29" borderId="15">
      <alignment vertical="center"/>
    </xf>
    <xf numFmtId="4" fontId="58" fillId="30" borderId="14">
      <alignment vertical="center"/>
    </xf>
    <xf numFmtId="4" fontId="59" fillId="30" borderId="14">
      <alignment vertical="center"/>
    </xf>
    <xf numFmtId="4" fontId="72" fillId="24" borderId="15">
      <alignment horizontal="left" vertical="center" indent="1"/>
    </xf>
    <xf numFmtId="4" fontId="53" fillId="0" borderId="0" applyNumberFormat="0" applyProtection="0">
      <alignment vertical="center"/>
    </xf>
    <xf numFmtId="4" fontId="73" fillId="0" borderId="13" applyNumberFormat="0" applyProtection="0">
      <alignment horizontal="right" vertical="center"/>
    </xf>
    <xf numFmtId="4" fontId="43" fillId="0" borderId="13" applyNumberFormat="0" applyProtection="0">
      <alignment horizontal="right" vertical="center"/>
    </xf>
    <xf numFmtId="170" fontId="74" fillId="35" borderId="16">
      <protection locked="0"/>
    </xf>
    <xf numFmtId="170" fontId="74" fillId="44" borderId="0"/>
    <xf numFmtId="170" fontId="56" fillId="0" borderId="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37" fontId="45" fillId="27" borderId="0" applyNumberFormat="0" applyBorder="0" applyAlignment="0" applyProtection="0"/>
    <xf numFmtId="37" fontId="45" fillId="27" borderId="0" applyNumberFormat="0" applyBorder="0" applyAlignment="0" applyProtection="0"/>
    <xf numFmtId="37" fontId="45" fillId="0" borderId="0"/>
    <xf numFmtId="37" fontId="45" fillId="0" borderId="0"/>
    <xf numFmtId="37" fontId="45" fillId="0" borderId="0"/>
    <xf numFmtId="37" fontId="45" fillId="0" borderId="0"/>
    <xf numFmtId="3" fontId="52" fillId="0" borderId="8" applyProtection="0"/>
    <xf numFmtId="170" fontId="37" fillId="0" borderId="0" applyNumberFormat="0" applyFill="0" applyBorder="0" applyAlignment="0" applyProtection="0"/>
    <xf numFmtId="0" fontId="79" fillId="0" borderId="0"/>
    <xf numFmtId="0" fontId="50" fillId="0" borderId="0"/>
    <xf numFmtId="0" fontId="79" fillId="0" borderId="0"/>
    <xf numFmtId="4" fontId="43" fillId="0" borderId="13" applyNumberFormat="0" applyProtection="0">
      <alignment horizontal="right" vertical="center"/>
    </xf>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79" fillId="0" borderId="0"/>
    <xf numFmtId="0" fontId="23" fillId="0" borderId="0"/>
    <xf numFmtId="0" fontId="86"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6"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7" fillId="0" borderId="68" applyNumberFormat="0" applyFill="0" applyAlignment="0" applyProtection="0"/>
    <xf numFmtId="0" fontId="88"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0" borderId="10" applyNumberFormat="0" applyFill="0" applyAlignment="0" applyProtection="0"/>
    <xf numFmtId="0" fontId="34" fillId="25" borderId="0" applyNumberFormat="0" applyBorder="0" applyAlignment="0" applyProtection="0"/>
    <xf numFmtId="0" fontId="86" fillId="26" borderId="11" applyNumberFormat="0" applyFont="0" applyAlignment="0" applyProtection="0"/>
    <xf numFmtId="0" fontId="35" fillId="21" borderId="12" applyNumberFormat="0" applyAlignment="0" applyProtection="0"/>
    <xf numFmtId="9" fontId="86" fillId="0" borderId="0" applyFont="0" applyFill="0" applyBorder="0" applyAlignment="0" applyProtection="0"/>
    <xf numFmtId="0" fontId="36" fillId="0" borderId="0" applyNumberFormat="0" applyFill="0" applyBorder="0" applyAlignment="0" applyProtection="0"/>
    <xf numFmtId="0" fontId="89" fillId="0" borderId="69" applyNumberFormat="0" applyFill="0" applyAlignment="0" applyProtection="0"/>
    <xf numFmtId="0" fontId="37" fillId="0" borderId="0" applyNumberFormat="0" applyFill="0" applyBorder="0" applyAlignment="0" applyProtection="0"/>
    <xf numFmtId="0" fontId="23" fillId="0" borderId="0"/>
    <xf numFmtId="0" fontId="38" fillId="0" borderId="0"/>
    <xf numFmtId="173" fontId="91"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3" fillId="0" borderId="0"/>
    <xf numFmtId="0" fontId="46" fillId="0" borderId="0" applyNumberFormat="0" applyFill="0" applyBorder="0" applyAlignment="0" applyProtection="0"/>
    <xf numFmtId="0" fontId="42" fillId="0" borderId="4" applyNumberFormat="0" applyAlignment="0" applyProtection="0">
      <alignment horizontal="left" vertical="center"/>
    </xf>
    <xf numFmtId="0" fontId="42" fillId="0" borderId="5">
      <alignment horizontal="left" vertical="center"/>
    </xf>
    <xf numFmtId="0" fontId="47"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8" fillId="0" borderId="8" applyNumberFormat="0" applyFill="0" applyAlignment="0" applyProtection="0"/>
    <xf numFmtId="0" fontId="38" fillId="0" borderId="0"/>
    <xf numFmtId="0" fontId="38" fillId="0" borderId="0"/>
    <xf numFmtId="0" fontId="38" fillId="0" borderId="0"/>
    <xf numFmtId="0" fontId="23" fillId="0" borderId="0"/>
    <xf numFmtId="9" fontId="38" fillId="0" borderId="0" applyFont="0" applyFill="0" applyBorder="0" applyAlignment="0" applyProtection="0"/>
    <xf numFmtId="4" fontId="92" fillId="27" borderId="70" applyNumberFormat="0" applyProtection="0">
      <alignment vertical="center"/>
    </xf>
    <xf numFmtId="4" fontId="93" fillId="27" borderId="70" applyNumberFormat="0" applyProtection="0">
      <alignment vertical="center"/>
    </xf>
    <xf numFmtId="4" fontId="94" fillId="27" borderId="70" applyNumberFormat="0" applyProtection="0">
      <alignment horizontal="left" vertical="center" indent="1"/>
    </xf>
    <xf numFmtId="0" fontId="39" fillId="27" borderId="13" applyNumberFormat="0" applyProtection="0">
      <alignment horizontal="left" vertical="top" indent="1"/>
    </xf>
    <xf numFmtId="4" fontId="95" fillId="34" borderId="70" applyNumberFormat="0" applyProtection="0">
      <alignment horizontal="left" vertical="center" indent="1"/>
    </xf>
    <xf numFmtId="4" fontId="68" fillId="41" borderId="70" applyNumberFormat="0" applyProtection="0">
      <alignment vertical="center"/>
    </xf>
    <xf numFmtId="4" fontId="82" fillId="50" borderId="70" applyNumberFormat="0" applyProtection="0">
      <alignment vertical="center"/>
    </xf>
    <xf numFmtId="4" fontId="68" fillId="29" borderId="70" applyNumberFormat="0" applyProtection="0">
      <alignment vertical="center"/>
    </xf>
    <xf numFmtId="4" fontId="58" fillId="41" borderId="70" applyNumberFormat="0" applyProtection="0">
      <alignment vertical="center"/>
    </xf>
    <xf numFmtId="4" fontId="72" fillId="51" borderId="70" applyNumberFormat="0" applyProtection="0">
      <alignment horizontal="left" vertical="center" indent="1"/>
    </xf>
    <xf numFmtId="4" fontId="72" fillId="38" borderId="70" applyNumberFormat="0" applyProtection="0">
      <alignment horizontal="left" vertical="center" indent="1"/>
    </xf>
    <xf numFmtId="4" fontId="96" fillId="34" borderId="70" applyNumberFormat="0" applyProtection="0">
      <alignment horizontal="left" vertical="center" indent="1"/>
    </xf>
    <xf numFmtId="4" fontId="97" fillId="20" borderId="70" applyNumberFormat="0" applyProtection="0">
      <alignment vertical="center"/>
    </xf>
    <xf numFmtId="4" fontId="63" fillId="35" borderId="70" applyNumberFormat="0" applyProtection="0">
      <alignment horizontal="left" vertical="center" indent="1"/>
    </xf>
    <xf numFmtId="4" fontId="98" fillId="38" borderId="70" applyNumberFormat="0" applyProtection="0">
      <alignment horizontal="left" vertical="center" indent="1"/>
    </xf>
    <xf numFmtId="4" fontId="99" fillId="34" borderId="70"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4" fontId="100" fillId="35" borderId="70" applyNumberFormat="0" applyProtection="0">
      <alignment vertical="center"/>
    </xf>
    <xf numFmtId="4" fontId="101" fillId="35" borderId="70" applyNumberFormat="0" applyProtection="0">
      <alignment vertical="center"/>
    </xf>
    <xf numFmtId="4" fontId="72" fillId="38" borderId="70" applyNumberFormat="0" applyProtection="0">
      <alignment horizontal="left" vertical="center" indent="1"/>
    </xf>
    <xf numFmtId="0" fontId="40" fillId="24" borderId="13" applyNumberFormat="0" applyProtection="0">
      <alignment horizontal="left" vertical="top" indent="1"/>
    </xf>
    <xf numFmtId="0" fontId="40" fillId="24" borderId="13" applyNumberFormat="0" applyProtection="0">
      <alignment horizontal="left" vertical="top" indent="1"/>
    </xf>
    <xf numFmtId="4" fontId="102" fillId="35" borderId="70" applyNumberFormat="0" applyProtection="0">
      <alignment vertical="center"/>
    </xf>
    <xf numFmtId="4" fontId="103" fillId="35" borderId="70" applyNumberFormat="0" applyProtection="0">
      <alignment vertical="center"/>
    </xf>
    <xf numFmtId="4" fontId="72" fillId="38" borderId="70" applyNumberFormat="0" applyProtection="0">
      <alignment horizontal="left" vertical="center" indent="1"/>
    </xf>
    <xf numFmtId="0" fontId="40" fillId="37" borderId="13" applyNumberFormat="0" applyProtection="0">
      <alignment horizontal="left" vertical="top" indent="1"/>
    </xf>
    <xf numFmtId="0" fontId="40" fillId="37" borderId="13" applyNumberFormat="0" applyProtection="0">
      <alignment horizontal="left" vertical="top" indent="1"/>
    </xf>
    <xf numFmtId="4" fontId="70" fillId="35" borderId="70" applyNumberFormat="0" applyProtection="0">
      <alignment vertical="center"/>
    </xf>
    <xf numFmtId="4" fontId="71" fillId="35" borderId="70" applyNumberFormat="0" applyProtection="0">
      <alignment vertical="center"/>
    </xf>
    <xf numFmtId="4" fontId="72" fillId="24" borderId="70" applyNumberFormat="0" applyProtection="0">
      <alignment horizontal="left" vertical="center" indent="1"/>
    </xf>
    <xf numFmtId="4" fontId="104" fillId="20" borderId="70" applyNumberFormat="0" applyProtection="0">
      <alignment horizontal="left" indent="1"/>
    </xf>
    <xf numFmtId="4" fontId="90" fillId="35" borderId="70" applyNumberFormat="0" applyProtection="0">
      <alignment vertical="center"/>
    </xf>
    <xf numFmtId="0" fontId="51" fillId="0" borderId="0" applyNumberFormat="0" applyFon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23" fillId="0" borderId="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0" fontId="38" fillId="0" borderId="0"/>
    <xf numFmtId="0" fontId="38" fillId="0" borderId="0"/>
    <xf numFmtId="0" fontId="38" fillId="0" borderId="0"/>
    <xf numFmtId="0" fontId="38" fillId="0" borderId="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38" fillId="0" borderId="0"/>
    <xf numFmtId="0" fontId="24" fillId="7"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13"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2" applyNumberFormat="0" applyAlignment="0" applyProtection="0"/>
    <xf numFmtId="0" fontId="27" fillId="53" borderId="2" applyNumberFormat="0" applyAlignment="0" applyProtection="0"/>
    <xf numFmtId="0" fontId="27" fillId="21" borderId="2" applyNumberFormat="0" applyAlignment="0" applyProtection="0"/>
    <xf numFmtId="0" fontId="27" fillId="53" borderId="2" applyNumberFormat="0" applyAlignment="0" applyProtection="0"/>
    <xf numFmtId="0" fontId="27" fillId="53" borderId="2" applyNumberFormat="0" applyAlignment="0" applyProtection="0"/>
    <xf numFmtId="0" fontId="27" fillId="53" borderId="2" applyNumberFormat="0" applyAlignment="0" applyProtection="0"/>
    <xf numFmtId="43" fontId="3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0" fontId="107" fillId="0" borderId="71" applyNumberFormat="0" applyFill="0" applyAlignment="0" applyProtection="0"/>
    <xf numFmtId="0" fontId="107" fillId="0" borderId="71" applyNumberFormat="0" applyFill="0" applyAlignment="0" applyProtection="0"/>
    <xf numFmtId="0" fontId="87" fillId="0" borderId="68"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2" fillId="0" borderId="0" applyNumberFormat="0" applyFont="0" applyFill="0" applyBorder="0" applyProtection="0"/>
    <xf numFmtId="0" fontId="108" fillId="0" borderId="6" applyNumberFormat="0" applyFill="0" applyAlignment="0" applyProtection="0"/>
    <xf numFmtId="0" fontId="108" fillId="0" borderId="6" applyNumberFormat="0" applyFill="0" applyAlignment="0" applyProtection="0"/>
    <xf numFmtId="0" fontId="8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105" fillId="0" borderId="72" applyNumberFormat="0" applyFill="0" applyAlignment="0" applyProtection="0"/>
    <xf numFmtId="0" fontId="105" fillId="0" borderId="72" applyNumberFormat="0" applyFill="0" applyAlignment="0" applyProtection="0"/>
    <xf numFmtId="0" fontId="31" fillId="0" borderId="7"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25" borderId="2" applyNumberFormat="0" applyAlignment="0" applyProtection="0"/>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86"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23" fillId="0" borderId="0"/>
    <xf numFmtId="0" fontId="23" fillId="0" borderId="0"/>
    <xf numFmtId="0" fontId="23" fillId="0" borderId="0"/>
    <xf numFmtId="0" fontId="38" fillId="0" borderId="0"/>
    <xf numFmtId="0" fontId="38" fillId="0" borderId="0"/>
    <xf numFmtId="0" fontId="23" fillId="0" borderId="0"/>
    <xf numFmtId="0" fontId="23" fillId="0" borderId="0"/>
    <xf numFmtId="0" fontId="23" fillId="0" borderId="0"/>
    <xf numFmtId="0" fontId="38" fillId="0" borderId="0"/>
    <xf numFmtId="0" fontId="86" fillId="0" borderId="0"/>
    <xf numFmtId="0" fontId="38" fillId="0" borderId="0"/>
    <xf numFmtId="0" fontId="38" fillId="0" borderId="0"/>
    <xf numFmtId="0" fontId="38" fillId="0" borderId="0"/>
    <xf numFmtId="0" fontId="23" fillId="0" borderId="0"/>
    <xf numFmtId="0" fontId="38" fillId="0" borderId="0"/>
    <xf numFmtId="0" fontId="38" fillId="0" borderId="0"/>
    <xf numFmtId="0" fontId="23" fillId="0" borderId="0"/>
    <xf numFmtId="0" fontId="38" fillId="0" borderId="0"/>
    <xf numFmtId="0" fontId="38" fillId="0" borderId="0"/>
    <xf numFmtId="0" fontId="38" fillId="0" borderId="0"/>
    <xf numFmtId="0" fontId="23" fillId="0" borderId="0"/>
    <xf numFmtId="0" fontId="38" fillId="0" borderId="0"/>
    <xf numFmtId="0" fontId="38" fillId="0" borderId="0"/>
    <xf numFmtId="0" fontId="38" fillId="0" borderId="0"/>
    <xf numFmtId="0" fontId="38" fillId="0" borderId="0"/>
    <xf numFmtId="0" fontId="86"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86" fillId="0" borderId="0"/>
    <xf numFmtId="0" fontId="38" fillId="0" borderId="0"/>
    <xf numFmtId="0" fontId="38" fillId="0" borderId="0"/>
    <xf numFmtId="0" fontId="23" fillId="0" borderId="0"/>
    <xf numFmtId="0" fontId="38" fillId="0" borderId="0"/>
    <xf numFmtId="0" fontId="86"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38" fillId="0" borderId="0"/>
    <xf numFmtId="0" fontId="86" fillId="0" borderId="0"/>
    <xf numFmtId="0" fontId="38" fillId="0" borderId="0"/>
    <xf numFmtId="0" fontId="38" fillId="0" borderId="0"/>
    <xf numFmtId="0" fontId="38" fillId="26" borderId="11" applyNumberFormat="0" applyFont="0" applyAlignment="0" applyProtection="0"/>
    <xf numFmtId="0" fontId="38" fillId="26" borderId="11" applyNumberFormat="0" applyFont="0" applyAlignment="0" applyProtection="0"/>
    <xf numFmtId="0" fontId="86"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5" fillId="53" borderId="12" applyNumberFormat="0" applyAlignment="0" applyProtection="0"/>
    <xf numFmtId="0" fontId="35" fillId="53" borderId="12" applyNumberFormat="0" applyAlignment="0" applyProtection="0"/>
    <xf numFmtId="0" fontId="35" fillId="21" borderId="12" applyNumberFormat="0" applyAlignment="0" applyProtection="0"/>
    <xf numFmtId="0" fontId="35" fillId="53" borderId="12" applyNumberFormat="0" applyAlignment="0" applyProtection="0"/>
    <xf numFmtId="0" fontId="35" fillId="53" borderId="12" applyNumberFormat="0" applyAlignment="0" applyProtection="0"/>
    <xf numFmtId="0" fontId="35" fillId="53" borderId="12" applyNumberFormat="0" applyAlignment="0" applyProtection="0"/>
    <xf numFmtId="9"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106" fillId="0" borderId="0" applyNumberFormat="0" applyFill="0" applyBorder="0" applyAlignment="0" applyProtection="0"/>
    <xf numFmtId="0" fontId="106" fillId="0" borderId="0" applyNumberFormat="0" applyFill="0" applyBorder="0" applyAlignment="0" applyProtection="0"/>
    <xf numFmtId="0" fontId="3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89" fillId="0" borderId="73" applyNumberFormat="0" applyFill="0" applyAlignment="0" applyProtection="0"/>
    <xf numFmtId="0" fontId="89" fillId="0" borderId="73" applyNumberFormat="0" applyFill="0" applyAlignment="0" applyProtection="0"/>
    <xf numFmtId="0" fontId="89" fillId="0" borderId="69" applyNumberFormat="0" applyFill="0" applyAlignment="0" applyProtection="0"/>
    <xf numFmtId="0" fontId="89" fillId="0" borderId="73" applyNumberFormat="0" applyFill="0" applyAlignment="0" applyProtection="0"/>
    <xf numFmtId="0" fontId="89" fillId="0" borderId="73" applyNumberFormat="0" applyFill="0" applyAlignment="0" applyProtection="0"/>
    <xf numFmtId="0" fontId="89" fillId="0" borderId="73" applyNumberFormat="0" applyFill="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9" fontId="109" fillId="0" borderId="0" applyFont="0" applyFill="0" applyBorder="0" applyAlignment="0" applyProtection="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8" fillId="0" borderId="0" applyFont="0" applyFill="0" applyBorder="0" applyAlignment="0" applyProtection="0"/>
    <xf numFmtId="9" fontId="3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8" fillId="0" borderId="0" applyFont="0" applyFill="0" applyBorder="0" applyAlignment="0" applyProtection="0"/>
    <xf numFmtId="9" fontId="3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8"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8" fillId="0" borderId="0"/>
    <xf numFmtId="9" fontId="86" fillId="0" borderId="0" applyFont="0" applyFill="0" applyBorder="0" applyAlignment="0" applyProtection="0"/>
    <xf numFmtId="0" fontId="32" fillId="7" borderId="2" applyNumberFormat="0" applyAlignment="0" applyProtection="0"/>
    <xf numFmtId="43" fontId="86" fillId="0" borderId="0" applyFont="0" applyFill="0" applyBorder="0" applyAlignment="0" applyProtection="0"/>
    <xf numFmtId="0" fontId="86"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9" fontId="38"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43"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9" fontId="38" fillId="0" borderId="0" applyFont="0" applyFill="0" applyBorder="0" applyAlignment="0" applyProtection="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32" fillId="7" borderId="2" applyNumberFormat="0" applyAlignment="0" applyProtection="0"/>
    <xf numFmtId="0" fontId="86" fillId="0" borderId="0"/>
    <xf numFmtId="0" fontId="32" fillId="7" borderId="2" applyNumberFormat="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8" fillId="0" borderId="0" applyFont="0" applyFill="0" applyBorder="0" applyAlignment="0" applyProtection="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6"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7" fillId="0" borderId="68" applyNumberFormat="0" applyFill="0" applyAlignment="0" applyProtection="0"/>
    <xf numFmtId="0" fontId="88"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3" fillId="0" borderId="10" applyNumberFormat="0" applyFill="0" applyAlignment="0" applyProtection="0"/>
    <xf numFmtId="0" fontId="34" fillId="25" borderId="0" applyNumberFormat="0" applyBorder="0" applyAlignment="0" applyProtection="0"/>
    <xf numFmtId="0" fontId="86" fillId="26" borderId="11" applyNumberFormat="0" applyFont="0" applyAlignment="0" applyProtection="0"/>
    <xf numFmtId="0" fontId="35" fillId="21" borderId="12" applyNumberFormat="0" applyAlignment="0" applyProtection="0"/>
    <xf numFmtId="0" fontId="36" fillId="0" borderId="0" applyNumberFormat="0" applyFill="0" applyBorder="0" applyAlignment="0" applyProtection="0"/>
    <xf numFmtId="0" fontId="89" fillId="0" borderId="69" applyNumberFormat="0" applyFill="0" applyAlignment="0" applyProtection="0"/>
    <xf numFmtId="0" fontId="3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6" fillId="0" borderId="0"/>
    <xf numFmtId="170" fontId="38" fillId="42" borderId="12" applyNumberFormat="0" applyProtection="0">
      <alignment horizontal="left" vertical="center" indent="1"/>
    </xf>
    <xf numFmtId="4" fontId="40" fillId="39" borderId="12" applyNumberFormat="0" applyProtection="0">
      <alignment horizontal="right" vertical="center"/>
    </xf>
    <xf numFmtId="170" fontId="40" fillId="24" borderId="13" applyNumberFormat="0" applyProtection="0">
      <alignment horizontal="left" vertical="top" indent="1"/>
    </xf>
    <xf numFmtId="4" fontId="65" fillId="24" borderId="13" applyNumberFormat="0" applyProtection="0">
      <alignment vertical="center"/>
    </xf>
    <xf numFmtId="4" fontId="40" fillId="24" borderId="13" applyNumberFormat="0" applyProtection="0">
      <alignment vertical="center"/>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39" fillId="27" borderId="13" applyNumberFormat="0" applyProtection="0">
      <alignment horizontal="left" vertical="top" indent="1"/>
    </xf>
    <xf numFmtId="170" fontId="38" fillId="0" borderId="0"/>
    <xf numFmtId="170" fontId="25" fillId="13" borderId="0" applyNumberFormat="0" applyBorder="0" applyAlignment="0" applyProtection="0"/>
    <xf numFmtId="170" fontId="25" fillId="9" borderId="0" applyNumberFormat="0" applyBorder="0" applyAlignment="0" applyProtection="0"/>
    <xf numFmtId="170" fontId="24" fillId="2" borderId="0" applyNumberFormat="0" applyBorder="0" applyAlignment="0" applyProtection="0"/>
    <xf numFmtId="170" fontId="75" fillId="0" borderId="0"/>
    <xf numFmtId="170" fontId="38" fillId="0" borderId="0"/>
    <xf numFmtId="170" fontId="64" fillId="0" borderId="9" applyNumberFormat="0" applyProtection="0">
      <alignment horizontal="left" vertical="center" indent="2"/>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63" fillId="35" borderId="14">
      <alignment horizontal="left" vertical="center" indent="1"/>
    </xf>
    <xf numFmtId="4" fontId="62" fillId="21" borderId="13" applyNumberFormat="0" applyProtection="0">
      <alignment horizontal="center" vertical="center"/>
    </xf>
    <xf numFmtId="4" fontId="61" fillId="34" borderId="0" applyNumberFormat="0" applyProtection="0">
      <alignment horizontal="left" vertical="center" indent="1"/>
    </xf>
    <xf numFmtId="4" fontId="40" fillId="0" borderId="9" applyNumberFormat="0" applyProtection="0">
      <alignment horizontal="left" vertical="center" indent="1"/>
    </xf>
    <xf numFmtId="4" fontId="39" fillId="0" borderId="9" applyNumberFormat="0" applyProtection="0">
      <alignment horizontal="left" vertical="center" indent="1"/>
    </xf>
    <xf numFmtId="4" fontId="60" fillId="31" borderId="9" applyNumberFormat="0" applyProtection="0">
      <alignment horizontal="left" vertical="center"/>
    </xf>
    <xf numFmtId="4" fontId="40" fillId="27" borderId="12" applyNumberFormat="0" applyProtection="0">
      <alignment horizontal="left" vertical="center" indent="1"/>
    </xf>
    <xf numFmtId="9" fontId="38" fillId="0" borderId="0" applyFont="0" applyFill="0" applyBorder="0" applyAlignment="0" applyProtection="0"/>
    <xf numFmtId="9" fontId="38" fillId="0" borderId="0" applyFont="0" applyFill="0" applyBorder="0" applyAlignment="0" applyProtection="0"/>
    <xf numFmtId="170" fontId="35" fillId="21" borderId="12" applyNumberFormat="0" applyAlignment="0" applyProtection="0"/>
    <xf numFmtId="170" fontId="38" fillId="0" borderId="0"/>
    <xf numFmtId="0" fontId="38" fillId="0" borderId="0"/>
    <xf numFmtId="170" fontId="64" fillId="0" borderId="0"/>
    <xf numFmtId="170" fontId="38" fillId="0" borderId="0"/>
    <xf numFmtId="0" fontId="38" fillId="0" borderId="0"/>
    <xf numFmtId="170" fontId="34" fillId="25" borderId="0" applyNumberFormat="0" applyBorder="0" applyAlignment="0" applyProtection="0"/>
    <xf numFmtId="170" fontId="33" fillId="0" borderId="10" applyNumberFormat="0" applyFill="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48" fillId="0" borderId="8" applyNumberFormat="0" applyFill="0" applyAlignment="0" applyProtection="0"/>
    <xf numFmtId="170" fontId="31" fillId="0" borderId="0" applyNumberFormat="0" applyFill="0" applyBorder="0" applyAlignment="0" applyProtection="0"/>
    <xf numFmtId="170" fontId="31" fillId="0" borderId="7" applyNumberFormat="0" applyFill="0" applyAlignment="0" applyProtection="0"/>
    <xf numFmtId="170" fontId="42" fillId="0" borderId="0" applyNumberFormat="0" applyFont="0" applyFill="0" applyBorder="0" applyProtection="0"/>
    <xf numFmtId="170" fontId="42" fillId="0" borderId="0" applyNumberFormat="0" applyFont="0" applyFill="0" applyBorder="0" applyProtection="0"/>
    <xf numFmtId="170" fontId="47" fillId="0" borderId="0" applyNumberFormat="0" applyFont="0" applyFill="0" applyBorder="0" applyProtection="0"/>
    <xf numFmtId="170" fontId="42" fillId="0" borderId="5">
      <alignment horizontal="left" vertical="center"/>
    </xf>
    <xf numFmtId="170" fontId="46" fillId="0" borderId="0" applyNumberFormat="0" applyFill="0" applyBorder="0" applyAlignment="0" applyProtection="0"/>
    <xf numFmtId="170" fontId="29" fillId="0" borderId="0" applyNumberForma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8" fillId="22" borderId="3" applyNumberFormat="0" applyAlignment="0" applyProtection="0"/>
    <xf numFmtId="170" fontId="27" fillId="21" borderId="2" applyNumberFormat="0" applyAlignment="0" applyProtection="0"/>
    <xf numFmtId="170" fontId="26" fillId="3" borderId="0" applyNumberFormat="0" applyBorder="0" applyAlignment="0" applyProtection="0"/>
    <xf numFmtId="170" fontId="25" fillId="19" borderId="0" applyNumberFormat="0" applyBorder="0" applyAlignment="0" applyProtection="0"/>
    <xf numFmtId="170" fontId="25" fillId="14" borderId="0" applyNumberFormat="0" applyBorder="0" applyAlignment="0" applyProtection="0"/>
    <xf numFmtId="170" fontId="25" fillId="13" borderId="0" applyNumberFormat="0" applyBorder="0" applyAlignment="0" applyProtection="0"/>
    <xf numFmtId="170" fontId="25" fillId="18" borderId="0" applyNumberFormat="0" applyBorder="0" applyAlignment="0" applyProtection="0"/>
    <xf numFmtId="170" fontId="25" fillId="17" borderId="0" applyNumberFormat="0" applyBorder="0" applyAlignment="0" applyProtection="0"/>
    <xf numFmtId="170" fontId="25" fillId="16" borderId="0" applyNumberFormat="0" applyBorder="0" applyAlignment="0" applyProtection="0"/>
    <xf numFmtId="170" fontId="25" fillId="15" borderId="0" applyNumberFormat="0" applyBorder="0" applyAlignment="0" applyProtection="0"/>
    <xf numFmtId="170" fontId="25" fillId="14" borderId="0" applyNumberFormat="0" applyBorder="0" applyAlignment="0" applyProtection="0"/>
    <xf numFmtId="170" fontId="24" fillId="8" borderId="0" applyNumberFormat="0" applyBorder="0" applyAlignment="0" applyProtection="0"/>
    <xf numFmtId="170" fontId="25" fillId="12" borderId="0" applyNumberFormat="0" applyBorder="0" applyAlignment="0" applyProtection="0"/>
    <xf numFmtId="170" fontId="24" fillId="11" borderId="0" applyNumberFormat="0" applyBorder="0" applyAlignment="0" applyProtection="0"/>
    <xf numFmtId="170" fontId="24" fillId="10" borderId="0" applyNumberFormat="0" applyBorder="0" applyAlignment="0" applyProtection="0"/>
    <xf numFmtId="170" fontId="24" fillId="6" borderId="0" applyNumberFormat="0" applyBorder="0" applyAlignment="0" applyProtection="0"/>
    <xf numFmtId="170" fontId="24" fillId="5" borderId="0" applyNumberFormat="0" applyBorder="0" applyAlignment="0" applyProtection="0"/>
    <xf numFmtId="170" fontId="24" fillId="4" borderId="0" applyNumberFormat="0" applyBorder="0" applyAlignment="0" applyProtection="0"/>
    <xf numFmtId="170" fontId="24" fillId="3" borderId="0" applyNumberFormat="0" applyBorder="0" applyAlignment="0" applyProtection="0"/>
    <xf numFmtId="170" fontId="38" fillId="34" borderId="13" applyNumberFormat="0" applyProtection="0">
      <alignment horizontal="left" vertical="top"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40" fillId="27" borderId="12" applyNumberFormat="0" applyProtection="0">
      <alignment vertical="center"/>
    </xf>
    <xf numFmtId="9" fontId="38" fillId="0" borderId="0" applyFont="0" applyFill="0" applyBorder="0" applyAlignment="0" applyProtection="0"/>
    <xf numFmtId="0" fontId="38" fillId="0" borderId="0"/>
    <xf numFmtId="170" fontId="38" fillId="26" borderId="11" applyNumberFormat="0" applyFont="0" applyAlignment="0" applyProtection="0"/>
    <xf numFmtId="170" fontId="38" fillId="0" borderId="0"/>
    <xf numFmtId="170" fontId="64" fillId="0" borderId="0"/>
    <xf numFmtId="170" fontId="47" fillId="0" borderId="0" applyNumberFormat="0" applyFont="0" applyFill="0" applyBorder="0" applyProtection="0"/>
    <xf numFmtId="170" fontId="42" fillId="0" borderId="4" applyNumberFormat="0" applyAlignment="0" applyProtection="0">
      <alignment horizontal="left" vertical="center"/>
    </xf>
    <xf numFmtId="170" fontId="30" fillId="4" borderId="0" applyNumberFormat="0" applyBorder="0" applyAlignment="0" applyProtection="0"/>
    <xf numFmtId="170"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75" fillId="0" borderId="0"/>
    <xf numFmtId="4" fontId="65" fillId="40" borderId="13" applyNumberFormat="0" applyProtection="0">
      <alignment horizontal="right" vertical="center"/>
    </xf>
    <xf numFmtId="170" fontId="40" fillId="24" borderId="13" applyNumberFormat="0" applyProtection="0">
      <alignment horizontal="left" vertical="top" indent="1"/>
    </xf>
    <xf numFmtId="4" fontId="55" fillId="0" borderId="0" applyNumberFormat="0" applyProtection="0">
      <alignment horizontal="left" vertical="center"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4" borderId="13" applyNumberFormat="0" applyProtection="0">
      <alignment horizontal="left" vertical="top" indent="1"/>
    </xf>
    <xf numFmtId="4" fontId="57" fillId="27" borderId="13" applyNumberFormat="0" applyProtection="0">
      <alignment vertical="center"/>
    </xf>
    <xf numFmtId="170" fontId="25" fillId="10" borderId="0" applyNumberFormat="0" applyBorder="0" applyAlignment="0" applyProtection="0"/>
    <xf numFmtId="170" fontId="24" fillId="7" borderId="0" applyNumberFormat="0" applyBorder="0" applyAlignment="0" applyProtection="0"/>
    <xf numFmtId="0" fontId="113" fillId="0" borderId="0"/>
    <xf numFmtId="170" fontId="75" fillId="0" borderId="0"/>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72" fillId="24" borderId="15">
      <alignment horizontal="left" vertical="center" indent="1"/>
    </xf>
    <xf numFmtId="4" fontId="53" fillId="0" borderId="0" applyNumberFormat="0" applyProtection="0">
      <alignment vertical="center"/>
    </xf>
    <xf numFmtId="4" fontId="43" fillId="0" borderId="13" applyNumberFormat="0" applyProtection="0">
      <alignment horizontal="right" vertical="center"/>
    </xf>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0" fontId="113" fillId="0" borderId="0"/>
    <xf numFmtId="170" fontId="37" fillId="0" borderId="0" applyNumberForma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47" fillId="0" borderId="0" applyNumberFormat="0" applyFont="0" applyFill="0" applyBorder="0" applyProtection="0"/>
    <xf numFmtId="0" fontId="42" fillId="0" borderId="0" applyNumberFormat="0" applyFont="0" applyFill="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17" applyNumberFormat="0" applyFill="0" applyBorder="0" applyAlignment="0" applyProtection="0"/>
    <xf numFmtId="0" fontId="14" fillId="0" borderId="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2" fillId="7" borderId="2" applyNumberFormat="0" applyAlignment="0" applyProtection="0"/>
    <xf numFmtId="43" fontId="86" fillId="0" borderId="0" applyFont="0" applyFill="0" applyBorder="0" applyAlignment="0" applyProtection="0"/>
    <xf numFmtId="9" fontId="86" fillId="0" borderId="0" applyFont="0" applyFill="0" applyBorder="0" applyAlignment="0" applyProtection="0"/>
    <xf numFmtId="0" fontId="86"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106" fillId="0" borderId="0" applyNumberFormat="0" applyFill="0" applyBorder="0" applyAlignment="0" applyProtection="0"/>
    <xf numFmtId="0" fontId="38" fillId="8" borderId="13" applyNumberFormat="0" applyProtection="0">
      <alignment horizontal="left" vertical="center" indent="1"/>
    </xf>
    <xf numFmtId="0" fontId="38" fillId="86" borderId="13" applyNumberFormat="0" applyProtection="0">
      <alignment horizontal="left" vertical="center" indent="1"/>
    </xf>
    <xf numFmtId="0" fontId="132" fillId="103" borderId="2" applyNumberFormat="0" applyAlignment="0" applyProtection="0"/>
    <xf numFmtId="176" fontId="38" fillId="0" borderId="0" applyFont="0" applyFill="0" applyBorder="0" applyAlignment="0" applyProtection="0"/>
    <xf numFmtId="0" fontId="89" fillId="104" borderId="0" applyNumberFormat="0" applyBorder="0" applyAlignment="0" applyProtection="0"/>
    <xf numFmtId="0" fontId="133" fillId="0" borderId="0" applyNumberFormat="0" applyFill="0" applyBorder="0" applyAlignment="0" applyProtection="0"/>
    <xf numFmtId="0" fontId="105" fillId="0" borderId="91" applyNumberFormat="0" applyFill="0" applyAlignment="0" applyProtection="0"/>
    <xf numFmtId="0" fontId="35" fillId="103" borderId="12" applyNumberFormat="0" applyAlignment="0" applyProtection="0"/>
    <xf numFmtId="0" fontId="38" fillId="8" borderId="13" applyNumberFormat="0" applyProtection="0">
      <alignment horizontal="left" vertical="top" indent="1"/>
    </xf>
    <xf numFmtId="0" fontId="38" fillId="52" borderId="13" applyNumberFormat="0" applyProtection="0">
      <alignment horizontal="left" vertical="top" indent="1"/>
    </xf>
    <xf numFmtId="0" fontId="13" fillId="66" borderId="0" applyNumberFormat="0" applyBorder="0" applyAlignment="0" applyProtection="0"/>
    <xf numFmtId="4" fontId="40" fillId="86" borderId="13" applyNumberFormat="0" applyProtection="0">
      <alignment horizontal="left" vertical="center" indent="1"/>
    </xf>
    <xf numFmtId="4" fontId="40" fillId="40" borderId="13" applyNumberFormat="0" applyProtection="0">
      <alignment horizontal="right" vertical="center"/>
    </xf>
    <xf numFmtId="0" fontId="40" fillId="86" borderId="13" applyNumberFormat="0" applyProtection="0">
      <alignment horizontal="left" vertical="top" indent="1"/>
    </xf>
    <xf numFmtId="0" fontId="40" fillId="26" borderId="13" applyNumberFormat="0" applyProtection="0">
      <alignment horizontal="left" vertical="top" indent="1"/>
    </xf>
    <xf numFmtId="0" fontId="13" fillId="79" borderId="0" applyNumberFormat="0" applyBorder="0" applyAlignment="0" applyProtection="0"/>
    <xf numFmtId="4" fontId="40" fillId="86" borderId="0" applyNumberFormat="0" applyProtection="0">
      <alignment horizontal="left" vertical="center" indent="1"/>
    </xf>
    <xf numFmtId="0" fontId="89" fillId="0" borderId="94" applyNumberFormat="0" applyFill="0" applyAlignment="0" applyProtection="0"/>
    <xf numFmtId="0" fontId="129" fillId="84" borderId="0" applyNumberFormat="0" applyBorder="0" applyAlignment="0" applyProtection="0"/>
    <xf numFmtId="0" fontId="13" fillId="82" borderId="0" applyNumberFormat="0" applyBorder="0" applyAlignment="0" applyProtection="0"/>
    <xf numFmtId="0" fontId="13" fillId="78" borderId="0" applyNumberFormat="0" applyBorder="0" applyAlignment="0" applyProtection="0"/>
    <xf numFmtId="4" fontId="39" fillId="25" borderId="13" applyNumberFormat="0" applyProtection="0">
      <alignment horizontal="left" vertical="center" indent="1"/>
    </xf>
    <xf numFmtId="4" fontId="40" fillId="86" borderId="13" applyNumberFormat="0" applyProtection="0">
      <alignment horizontal="right" vertical="center"/>
    </xf>
    <xf numFmtId="4" fontId="65" fillId="26" borderId="13" applyNumberFormat="0" applyProtection="0">
      <alignment vertical="center"/>
    </xf>
    <xf numFmtId="0" fontId="13" fillId="67" borderId="0" applyNumberFormat="0" applyBorder="0" applyAlignment="0" applyProtection="0"/>
    <xf numFmtId="0" fontId="13" fillId="74" borderId="0" applyNumberFormat="0" applyBorder="0" applyAlignment="0" applyProtection="0"/>
    <xf numFmtId="0" fontId="129" fillId="81" borderId="0" applyNumberFormat="0" applyBorder="0" applyAlignment="0" applyProtection="0"/>
    <xf numFmtId="0" fontId="129" fillId="72" borderId="0" applyNumberFormat="0" applyBorder="0" applyAlignment="0" applyProtection="0"/>
    <xf numFmtId="0" fontId="129" fillId="68" borderId="0" applyNumberFormat="0" applyBorder="0" applyAlignment="0" applyProtection="0"/>
    <xf numFmtId="4" fontId="61" fillId="52" borderId="0" applyNumberFormat="0" applyProtection="0">
      <alignment horizontal="left" vertical="center" indent="1"/>
    </xf>
    <xf numFmtId="0" fontId="38" fillId="53" borderId="9" applyNumberFormat="0">
      <protection locked="0"/>
    </xf>
    <xf numFmtId="0" fontId="129" fillId="80" borderId="0" applyNumberFormat="0" applyBorder="0" applyAlignment="0" applyProtection="0"/>
    <xf numFmtId="0" fontId="13" fillId="83" borderId="0" applyNumberFormat="0" applyBorder="0" applyAlignment="0" applyProtection="0"/>
    <xf numFmtId="0" fontId="118" fillId="54" borderId="0" applyNumberFormat="0" applyBorder="0" applyAlignment="0" applyProtection="0"/>
    <xf numFmtId="0" fontId="129" fillId="73" borderId="0" applyNumberFormat="0" applyBorder="0" applyAlignment="0" applyProtection="0"/>
    <xf numFmtId="0" fontId="129" fillId="65" borderId="0" applyNumberFormat="0" applyBorder="0" applyAlignment="0" applyProtection="0"/>
    <xf numFmtId="0" fontId="38" fillId="52" borderId="13" applyNumberFormat="0" applyProtection="0">
      <alignment horizontal="left" vertical="center" indent="1"/>
    </xf>
    <xf numFmtId="0" fontId="38" fillId="86" borderId="13" applyNumberFormat="0" applyProtection="0">
      <alignment horizontal="left" vertical="top" indent="1"/>
    </xf>
    <xf numFmtId="0" fontId="38" fillId="40" borderId="13" applyNumberFormat="0" applyProtection="0">
      <alignment horizontal="left" vertical="top" indent="1"/>
    </xf>
    <xf numFmtId="4" fontId="43" fillId="40" borderId="13" applyNumberFormat="0" applyProtection="0">
      <alignment horizontal="right" vertical="center"/>
    </xf>
    <xf numFmtId="0" fontId="13" fillId="70" borderId="0" applyNumberFormat="0" applyBorder="0" applyAlignment="0" applyProtection="0"/>
    <xf numFmtId="0" fontId="129" fillId="77" borderId="0" applyNumberFormat="0" applyBorder="0" applyAlignment="0" applyProtection="0"/>
    <xf numFmtId="0" fontId="129" fillId="61" borderId="0" applyNumberFormat="0" applyBorder="0" applyAlignment="0" applyProtection="0"/>
    <xf numFmtId="0" fontId="121" fillId="57" borderId="84" applyNumberFormat="0" applyAlignment="0" applyProtection="0"/>
    <xf numFmtId="0" fontId="125" fillId="59" borderId="87" applyNumberFormat="0" applyAlignment="0" applyProtection="0"/>
    <xf numFmtId="0" fontId="123" fillId="58" borderId="84" applyNumberFormat="0" applyAlignment="0" applyProtection="0"/>
    <xf numFmtId="4" fontId="40" fillId="26" borderId="13" applyNumberFormat="0" applyProtection="0">
      <alignment horizontal="left" vertical="center" indent="1"/>
    </xf>
    <xf numFmtId="4" fontId="136" fillId="109" borderId="0" applyNumberFormat="0" applyProtection="0">
      <alignment horizontal="left" vertical="center" indent="1"/>
    </xf>
    <xf numFmtId="0" fontId="13" fillId="62" borderId="0" applyNumberFormat="0" applyBorder="0" applyAlignment="0" applyProtection="0"/>
    <xf numFmtId="0" fontId="129" fillId="76" borderId="0" applyNumberFormat="0" applyBorder="0" applyAlignment="0" applyProtection="0"/>
    <xf numFmtId="0" fontId="127" fillId="0" borderId="0" applyNumberFormat="0" applyFill="0" applyBorder="0" applyAlignment="0" applyProtection="0"/>
    <xf numFmtId="0" fontId="119" fillId="55" borderId="0" applyNumberFormat="0" applyBorder="0" applyAlignment="0" applyProtection="0"/>
    <xf numFmtId="0" fontId="124" fillId="0" borderId="86" applyNumberFormat="0" applyFill="0" applyAlignment="0" applyProtection="0"/>
    <xf numFmtId="0" fontId="117" fillId="0" borderId="83" applyNumberFormat="0" applyFill="0" applyAlignment="0" applyProtection="0"/>
    <xf numFmtId="0" fontId="116" fillId="0" borderId="82" applyNumberFormat="0" applyFill="0" applyAlignment="0" applyProtection="0"/>
    <xf numFmtId="0" fontId="106" fillId="0" borderId="0" applyNumberFormat="0" applyFill="0" applyBorder="0" applyAlignment="0" applyProtection="0"/>
    <xf numFmtId="0" fontId="13" fillId="0" borderId="0"/>
    <xf numFmtId="0" fontId="13" fillId="71" borderId="0" applyNumberFormat="0" applyBorder="0" applyAlignment="0" applyProtection="0"/>
    <xf numFmtId="0" fontId="117" fillId="0" borderId="0" applyNumberFormat="0" applyFill="0" applyBorder="0" applyAlignment="0" applyProtection="0"/>
    <xf numFmtId="0" fontId="115" fillId="0" borderId="81" applyNumberFormat="0" applyFill="0" applyAlignment="0" applyProtection="0"/>
    <xf numFmtId="0" fontId="13" fillId="63" borderId="0" applyNumberFormat="0" applyBorder="0" applyAlignment="0" applyProtection="0"/>
    <xf numFmtId="0" fontId="13" fillId="75" borderId="0" applyNumberFormat="0" applyBorder="0" applyAlignment="0" applyProtection="0"/>
    <xf numFmtId="0" fontId="129" fillId="64" borderId="0" applyNumberFormat="0" applyBorder="0" applyAlignment="0" applyProtection="0"/>
    <xf numFmtId="0" fontId="129" fillId="69" borderId="0" applyNumberFormat="0" applyBorder="0" applyAlignment="0" applyProtection="0"/>
    <xf numFmtId="0" fontId="126" fillId="0" borderId="0" applyNumberFormat="0" applyFill="0" applyBorder="0" applyAlignment="0" applyProtection="0"/>
    <xf numFmtId="0" fontId="122" fillId="58" borderId="85" applyNumberFormat="0" applyAlignment="0" applyProtection="0"/>
    <xf numFmtId="0" fontId="13" fillId="83" borderId="0" applyNumberFormat="0" applyBorder="0" applyAlignment="0" applyProtection="0"/>
    <xf numFmtId="0" fontId="13" fillId="82" borderId="0" applyNumberFormat="0" applyBorder="0" applyAlignment="0" applyProtection="0"/>
    <xf numFmtId="0" fontId="129" fillId="69" borderId="0" applyNumberFormat="0" applyBorder="0" applyAlignment="0" applyProtection="0"/>
    <xf numFmtId="0" fontId="13" fillId="66" borderId="0" applyNumberFormat="0" applyBorder="0" applyAlignment="0" applyProtection="0"/>
    <xf numFmtId="0" fontId="129" fillId="65" borderId="0" applyNumberFormat="0" applyBorder="0" applyAlignment="0" applyProtection="0"/>
    <xf numFmtId="0" fontId="13" fillId="63" borderId="0" applyNumberFormat="0" applyBorder="0" applyAlignment="0" applyProtection="0"/>
    <xf numFmtId="0" fontId="13" fillId="62" borderId="0" applyNumberFormat="0" applyBorder="0" applyAlignment="0" applyProtection="0"/>
    <xf numFmtId="0" fontId="13" fillId="0" borderId="0"/>
    <xf numFmtId="0" fontId="13" fillId="60" borderId="88" applyNumberFormat="0" applyFont="0" applyAlignment="0" applyProtection="0"/>
    <xf numFmtId="0" fontId="120" fillId="56" borderId="0" applyNumberFormat="0" applyBorder="0" applyAlignment="0" applyProtection="0"/>
    <xf numFmtId="4" fontId="40" fillId="26" borderId="13" applyNumberFormat="0" applyProtection="0">
      <alignment vertical="center"/>
    </xf>
    <xf numFmtId="4" fontId="40" fillId="40" borderId="0" applyNumberFormat="0" applyProtection="0">
      <alignment horizontal="left" vertical="center" indent="1"/>
    </xf>
    <xf numFmtId="4" fontId="40" fillId="40" borderId="0" applyNumberFormat="0" applyProtection="0">
      <alignment horizontal="left" vertical="center" indent="1"/>
    </xf>
    <xf numFmtId="4" fontId="39" fillId="108" borderId="93" applyNumberFormat="0" applyProtection="0">
      <alignment horizontal="left" vertical="center" indent="1"/>
    </xf>
    <xf numFmtId="4" fontId="39" fillId="86" borderId="0" applyNumberFormat="0" applyProtection="0">
      <alignment horizontal="left" vertical="center" indent="1"/>
    </xf>
    <xf numFmtId="0" fontId="39" fillId="25" borderId="13" applyNumberFormat="0" applyProtection="0">
      <alignment horizontal="left" vertical="top" indent="1"/>
    </xf>
    <xf numFmtId="4" fontId="39" fillId="25" borderId="13" applyNumberFormat="0" applyProtection="0">
      <alignment vertical="center"/>
    </xf>
    <xf numFmtId="0" fontId="38" fillId="101" borderId="11" applyNumberFormat="0" applyFont="0" applyAlignment="0" applyProtection="0"/>
    <xf numFmtId="0" fontId="34" fillId="102" borderId="0" applyNumberFormat="0" applyBorder="0" applyAlignment="0" applyProtection="0"/>
    <xf numFmtId="0" fontId="135" fillId="0" borderId="92" applyNumberFormat="0" applyFill="0" applyAlignment="0" applyProtection="0"/>
    <xf numFmtId="0" fontId="105" fillId="0" borderId="0" applyNumberFormat="0" applyFill="0" applyBorder="0" applyAlignment="0" applyProtection="0"/>
    <xf numFmtId="0" fontId="107" fillId="0" borderId="90" applyNumberFormat="0" applyFill="0" applyAlignment="0" applyProtection="0"/>
    <xf numFmtId="0" fontId="30" fillId="107" borderId="0" applyNumberFormat="0" applyBorder="0" applyAlignment="0" applyProtection="0"/>
    <xf numFmtId="0" fontId="89" fillId="106" borderId="0" applyNumberFormat="0" applyBorder="0" applyAlignment="0" applyProtection="0"/>
    <xf numFmtId="0" fontId="89" fillId="105" borderId="0" applyNumberFormat="0" applyBorder="0" applyAlignment="0" applyProtection="0"/>
    <xf numFmtId="175" fontId="38" fillId="0" borderId="0" applyFont="0" applyFill="0" applyBorder="0" applyAlignment="0" applyProtection="0"/>
    <xf numFmtId="0" fontId="28" fillId="94" borderId="3" applyNumberFormat="0" applyAlignment="0" applyProtection="0"/>
    <xf numFmtId="0" fontId="131" fillId="93" borderId="0" applyNumberFormat="0" applyBorder="0" applyAlignment="0" applyProtection="0"/>
    <xf numFmtId="0" fontId="25" fillId="102" borderId="0" applyNumberFormat="0" applyBorder="0" applyAlignment="0" applyProtection="0"/>
    <xf numFmtId="0" fontId="24" fillId="93" borderId="0" applyNumberFormat="0" applyBorder="0" applyAlignment="0" applyProtection="0"/>
    <xf numFmtId="0" fontId="24" fillId="101" borderId="0" applyNumberFormat="0" applyBorder="0" applyAlignment="0" applyProtection="0"/>
    <xf numFmtId="0" fontId="25" fillId="100" borderId="0" applyNumberFormat="0" applyBorder="0" applyAlignment="0" applyProtection="0"/>
    <xf numFmtId="0" fontId="25" fillId="89" borderId="0" applyNumberFormat="0" applyBorder="0" applyAlignment="0" applyProtection="0"/>
    <xf numFmtId="0" fontId="24" fillId="88" borderId="0" applyNumberFormat="0" applyBorder="0" applyAlignment="0" applyProtection="0"/>
    <xf numFmtId="0" fontId="25" fillId="99" borderId="0" applyNumberFormat="0" applyBorder="0" applyAlignment="0" applyProtection="0"/>
    <xf numFmtId="0" fontId="25" fillId="97"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5" fillId="98" borderId="0" applyNumberFormat="0" applyBorder="0" applyAlignment="0" applyProtection="0"/>
    <xf numFmtId="0" fontId="25" fillId="97" borderId="0" applyNumberFormat="0" applyBorder="0" applyAlignment="0" applyProtection="0"/>
    <xf numFmtId="0" fontId="24" fillId="96" borderId="0" applyNumberFormat="0" applyBorder="0" applyAlignment="0" applyProtection="0"/>
    <xf numFmtId="0" fontId="24" fillId="95" borderId="0" applyNumberFormat="0" applyBorder="0" applyAlignment="0" applyProtection="0"/>
    <xf numFmtId="0" fontId="25" fillId="94"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5" fillId="91" borderId="0" applyNumberFormat="0" applyBorder="0" applyAlignment="0" applyProtection="0"/>
    <xf numFmtId="0" fontId="25" fillId="90"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0" fontId="25" fillId="87" borderId="0" applyNumberFormat="0" applyBorder="0" applyAlignment="0" applyProtection="0"/>
    <xf numFmtId="0" fontId="99" fillId="52" borderId="0" applyNumberFormat="0" applyBorder="0" applyAlignment="0" applyProtection="0"/>
    <xf numFmtId="0" fontId="99" fillId="21" borderId="0" applyNumberFormat="0" applyBorder="0" applyAlignment="0" applyProtection="0"/>
    <xf numFmtId="0" fontId="99" fillId="18" borderId="0" applyNumberFormat="0" applyBorder="0" applyAlignment="0" applyProtection="0"/>
    <xf numFmtId="0" fontId="99" fillId="52" borderId="0" applyNumberFormat="0" applyBorder="0" applyAlignment="0" applyProtection="0"/>
    <xf numFmtId="0" fontId="40" fillId="7" borderId="0" applyNumberFormat="0" applyBorder="0" applyAlignment="0" applyProtection="0"/>
    <xf numFmtId="0" fontId="40" fillId="52" borderId="0" applyNumberFormat="0" applyBorder="0" applyAlignment="0" applyProtection="0"/>
    <xf numFmtId="0" fontId="40" fillId="21" borderId="0" applyNumberFormat="0" applyBorder="0" applyAlignment="0" applyProtection="0"/>
    <xf numFmtId="0" fontId="40" fillId="18" borderId="0" applyNumberFormat="0" applyBorder="0" applyAlignment="0" applyProtection="0"/>
    <xf numFmtId="0" fontId="40" fillId="9" borderId="0" applyNumberFormat="0" applyBorder="0" applyAlignment="0" applyProtection="0"/>
    <xf numFmtId="0" fontId="40" fillId="52" borderId="0" applyNumberFormat="0" applyBorder="0" applyAlignment="0" applyProtection="0"/>
    <xf numFmtId="0" fontId="40" fillId="3" borderId="0" applyNumberFormat="0" applyBorder="0" applyAlignment="0" applyProtection="0"/>
    <xf numFmtId="0" fontId="40" fillId="8" borderId="0" applyNumberFormat="0" applyBorder="0" applyAlignment="0" applyProtection="0"/>
    <xf numFmtId="0" fontId="40" fillId="53" borderId="0" applyNumberFormat="0" applyBorder="0" applyAlignment="0" applyProtection="0"/>
    <xf numFmtId="0" fontId="40" fillId="26" borderId="0" applyNumberFormat="0" applyBorder="0" applyAlignment="0" applyProtection="0"/>
    <xf numFmtId="0" fontId="40" fillId="9" borderId="0" applyNumberFormat="0" applyBorder="0" applyAlignment="0" applyProtection="0"/>
    <xf numFmtId="0" fontId="40" fillId="86" borderId="0" applyNumberFormat="0" applyBorder="0" applyAlignment="0" applyProtection="0"/>
    <xf numFmtId="0" fontId="13" fillId="79" borderId="0" applyNumberFormat="0" applyBorder="0" applyAlignment="0" applyProtection="0"/>
    <xf numFmtId="0" fontId="13" fillId="75" borderId="0" applyNumberFormat="0" applyBorder="0" applyAlignment="0" applyProtection="0"/>
    <xf numFmtId="0" fontId="99" fillId="7" borderId="0" applyNumberFormat="0" applyBorder="0" applyAlignment="0" applyProtection="0"/>
    <xf numFmtId="0" fontId="13" fillId="78" borderId="0" applyNumberFormat="0" applyBorder="0" applyAlignment="0" applyProtection="0"/>
    <xf numFmtId="0" fontId="129" fillId="77" borderId="0" applyNumberFormat="0" applyBorder="0" applyAlignment="0" applyProtection="0"/>
    <xf numFmtId="0" fontId="129" fillId="73" borderId="0" applyNumberFormat="0" applyBorder="0" applyAlignment="0" applyProtection="0"/>
    <xf numFmtId="0" fontId="38" fillId="40" borderId="13" applyNumberFormat="0" applyProtection="0">
      <alignment horizontal="left" vertical="center" indent="1"/>
    </xf>
    <xf numFmtId="0" fontId="129" fillId="81" borderId="0" applyNumberFormat="0" applyBorder="0" applyAlignment="0" applyProtection="0"/>
    <xf numFmtId="0" fontId="13" fillId="70" borderId="0" applyNumberFormat="0" applyBorder="0" applyAlignment="0" applyProtection="0"/>
    <xf numFmtId="4" fontId="57" fillId="25" borderId="13" applyNumberFormat="0" applyProtection="0">
      <alignment vertical="center"/>
    </xf>
    <xf numFmtId="0" fontId="129" fillId="61" borderId="0" applyNumberFormat="0" applyBorder="0" applyAlignment="0" applyProtection="0"/>
    <xf numFmtId="0" fontId="134" fillId="102" borderId="2" applyNumberFormat="0" applyAlignment="0" applyProtection="0"/>
    <xf numFmtId="0" fontId="24" fillId="89" borderId="0" applyNumberFormat="0" applyBorder="0" applyAlignment="0" applyProtection="0"/>
    <xf numFmtId="0" fontId="25" fillId="94" borderId="0" applyNumberFormat="0" applyBorder="0" applyAlignment="0" applyProtection="0"/>
    <xf numFmtId="0" fontId="99" fillId="9" borderId="0" applyNumberFormat="0" applyBorder="0" applyAlignment="0" applyProtection="0"/>
    <xf numFmtId="0" fontId="13" fillId="60" borderId="88" applyNumberFormat="0" applyFont="0" applyAlignment="0" applyProtection="0"/>
    <xf numFmtId="0" fontId="13" fillId="74" borderId="0" applyNumberFormat="0" applyBorder="0" applyAlignment="0" applyProtection="0"/>
    <xf numFmtId="0" fontId="13" fillId="71" borderId="0" applyNumberFormat="0" applyBorder="0" applyAlignment="0" applyProtection="0"/>
    <xf numFmtId="0" fontId="13" fillId="67" borderId="0" applyNumberFormat="0" applyBorder="0" applyAlignment="0" applyProtection="0"/>
    <xf numFmtId="0" fontId="114" fillId="0" borderId="0" applyNumberFormat="0" applyFill="0" applyBorder="0" applyAlignment="0" applyProtection="0"/>
    <xf numFmtId="0" fontId="128" fillId="0" borderId="89" applyNumberFormat="0" applyFill="0" applyAlignment="0" applyProtection="0"/>
    <xf numFmtId="0" fontId="121" fillId="57" borderId="84" applyNumberFormat="0" applyAlignment="0" applyProtection="0"/>
    <xf numFmtId="0" fontId="12" fillId="0" borderId="0"/>
    <xf numFmtId="0" fontId="38" fillId="0" borderId="0"/>
    <xf numFmtId="0" fontId="12" fillId="0" borderId="0"/>
    <xf numFmtId="0" fontId="12" fillId="0" borderId="0"/>
    <xf numFmtId="0" fontId="12" fillId="0" borderId="0"/>
    <xf numFmtId="0" fontId="12" fillId="0" borderId="0"/>
    <xf numFmtId="0" fontId="11" fillId="0" borderId="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14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40" fillId="0" borderId="0" applyFont="0" applyFill="0" applyBorder="0" applyAlignment="0" applyProtection="0"/>
    <xf numFmtId="0" fontId="142" fillId="0" borderId="0"/>
    <xf numFmtId="0" fontId="10" fillId="0" borderId="0"/>
    <xf numFmtId="0" fontId="143" fillId="0" borderId="0"/>
    <xf numFmtId="9" fontId="38" fillId="0" borderId="0" applyFont="0" applyFill="0" applyBorder="0" applyAlignment="0" applyProtection="0"/>
    <xf numFmtId="0" fontId="141" fillId="0" borderId="0"/>
    <xf numFmtId="0" fontId="143" fillId="0" borderId="0"/>
    <xf numFmtId="0" fontId="142" fillId="0" borderId="0"/>
    <xf numFmtId="9" fontId="38" fillId="0" borderId="0" applyFont="0" applyFill="0" applyBorder="0" applyAlignment="0" applyProtection="0"/>
    <xf numFmtId="0" fontId="142" fillId="0" borderId="0"/>
    <xf numFmtId="0" fontId="142" fillId="0" borderId="0"/>
    <xf numFmtId="0" fontId="142"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147" fillId="0" borderId="0" applyNumberFormat="0" applyFill="0" applyBorder="0" applyAlignment="0" applyProtection="0"/>
    <xf numFmtId="0" fontId="9" fillId="0" borderId="0"/>
    <xf numFmtId="0" fontId="64" fillId="0" borderId="0"/>
    <xf numFmtId="0" fontId="24" fillId="0" borderId="0"/>
    <xf numFmtId="44" fontId="38" fillId="0" borderId="0" applyFont="0" applyFill="0" applyBorder="0" applyAlignment="0" applyProtection="0"/>
    <xf numFmtId="9" fontId="38" fillId="0" borderId="0" applyFont="0" applyFill="0" applyBorder="0" applyAlignment="0" applyProtection="0"/>
    <xf numFmtId="0" fontId="38" fillId="0" borderId="0"/>
    <xf numFmtId="0" fontId="9" fillId="0" borderId="0"/>
    <xf numFmtId="44" fontId="155" fillId="0" borderId="0" applyFont="0" applyFill="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43" fontId="38" fillId="0" borderId="0" applyFont="0" applyFill="0" applyBorder="0" applyAlignment="0" applyProtection="0"/>
    <xf numFmtId="0" fontId="32" fillId="7" borderId="2" applyNumberFormat="0" applyAlignment="0" applyProtection="0"/>
    <xf numFmtId="0" fontId="24" fillId="26" borderId="11" applyNumberFormat="0" applyFont="0" applyAlignment="0" applyProtection="0"/>
    <xf numFmtId="9" fontId="38" fillId="0" borderId="0" applyFont="0" applyFill="0" applyBorder="0" applyAlignment="0" applyProtection="0"/>
    <xf numFmtId="0" fontId="8" fillId="62" borderId="0" applyNumberFormat="0" applyBorder="0" applyAlignment="0" applyProtection="0"/>
    <xf numFmtId="9" fontId="38" fillId="0" borderId="0" applyFont="0" applyFill="0" applyBorder="0" applyAlignment="0" applyProtection="0"/>
    <xf numFmtId="0" fontId="51" fillId="0" borderId="0" applyNumberFormat="0" applyFont="0" applyFill="0" applyBorder="0" applyAlignment="0" applyProtection="0"/>
    <xf numFmtId="0" fontId="8" fillId="0" borderId="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44" fontId="24" fillId="0" borderId="0" applyFont="0" applyFill="0" applyBorder="0" applyAlignment="0" applyProtection="0"/>
    <xf numFmtId="0" fontId="24" fillId="60" borderId="88" applyNumberFormat="0" applyFont="0" applyAlignment="0" applyProtection="0"/>
    <xf numFmtId="0" fontId="40" fillId="86" borderId="0" applyNumberFormat="0" applyBorder="0" applyAlignment="0" applyProtection="0"/>
    <xf numFmtId="0" fontId="40" fillId="9" borderId="0" applyNumberFormat="0" applyBorder="0" applyAlignment="0" applyProtection="0"/>
    <xf numFmtId="0" fontId="40" fillId="26" borderId="0" applyNumberFormat="0" applyBorder="0" applyAlignment="0" applyProtection="0"/>
    <xf numFmtId="0" fontId="40" fillId="53"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52" borderId="0" applyNumberFormat="0" applyBorder="0" applyAlignment="0" applyProtection="0"/>
    <xf numFmtId="0" fontId="40" fillId="9"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0" fillId="52" borderId="0" applyNumberFormat="0" applyBorder="0" applyAlignment="0" applyProtection="0"/>
    <xf numFmtId="0" fontId="40" fillId="7" borderId="0" applyNumberFormat="0" applyBorder="0" applyAlignment="0" applyProtection="0"/>
    <xf numFmtId="0" fontId="25" fillId="87" borderId="0" applyNumberFormat="0" applyBorder="0" applyAlignment="0" applyProtection="0"/>
    <xf numFmtId="0" fontId="25" fillId="91" borderId="0" applyNumberFormat="0" applyBorder="0" applyAlignment="0" applyProtection="0"/>
    <xf numFmtId="0" fontId="25" fillId="94" borderId="0" applyNumberFormat="0" applyBorder="0" applyAlignment="0" applyProtection="0"/>
    <xf numFmtId="0" fontId="25" fillId="98" borderId="0" applyNumberFormat="0" applyBorder="0" applyAlignment="0" applyProtection="0"/>
    <xf numFmtId="0" fontId="25" fillId="99" borderId="0" applyNumberFormat="0" applyBorder="0" applyAlignment="0" applyProtection="0"/>
    <xf numFmtId="0" fontId="25" fillId="100" borderId="0" applyNumberFormat="0" applyBorder="0" applyAlignment="0" applyProtection="0"/>
    <xf numFmtId="175" fontId="38" fillId="0" borderId="0" applyFont="0" applyFill="0" applyBorder="0" applyAlignment="0" applyProtection="0"/>
    <xf numFmtId="0" fontId="107" fillId="0" borderId="90" applyNumberFormat="0" applyFill="0" applyAlignment="0" applyProtection="0"/>
    <xf numFmtId="0" fontId="108" fillId="0" borderId="6" applyNumberFormat="0" applyFill="0" applyAlignment="0" applyProtection="0"/>
    <xf numFmtId="0" fontId="134" fillId="102" borderId="2" applyNumberFormat="0" applyAlignment="0" applyProtection="0"/>
    <xf numFmtId="0" fontId="38" fillId="101" borderId="11" applyNumberFormat="0" applyFont="0" applyAlignment="0" applyProtection="0"/>
    <xf numFmtId="0" fontId="32" fillId="7" borderId="2" applyNumberFormat="0" applyAlignment="0" applyProtection="0"/>
    <xf numFmtId="43" fontId="38" fillId="0" borderId="0" applyFont="0" applyFill="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6" borderId="0" applyNumberFormat="0" applyBorder="0" applyAlignment="0" applyProtection="0"/>
    <xf numFmtId="0" fontId="89" fillId="0" borderId="94" applyNumberFormat="0" applyFill="0" applyAlignment="0" applyProtection="0"/>
    <xf numFmtId="0" fontId="8" fillId="0" borderId="0"/>
    <xf numFmtId="0" fontId="134" fillId="102" borderId="2" applyNumberFormat="0" applyAlignment="0" applyProtection="0"/>
    <xf numFmtId="0" fontId="159" fillId="0" borderId="0"/>
    <xf numFmtId="43" fontId="160" fillId="0" borderId="0" applyFont="0" applyFill="0" applyBorder="0" applyAlignment="0" applyProtection="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59" fillId="0" borderId="0"/>
    <xf numFmtId="0" fontId="159" fillId="0" borderId="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159" fillId="0" borderId="0"/>
    <xf numFmtId="0" fontId="159" fillId="0" borderId="0"/>
    <xf numFmtId="0" fontId="159" fillId="0" borderId="0"/>
    <xf numFmtId="0" fontId="159" fillId="0" borderId="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159" fillId="0" borderId="0"/>
    <xf numFmtId="0" fontId="159"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43" fontId="158" fillId="0" borderId="0" applyFont="0" applyFill="0" applyBorder="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161" fillId="0" borderId="0"/>
    <xf numFmtId="0" fontId="161" fillId="0" borderId="0"/>
    <xf numFmtId="0" fontId="161" fillId="0" borderId="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7" fillId="0" borderId="0"/>
    <xf numFmtId="0" fontId="168" fillId="0" borderId="0"/>
    <xf numFmtId="0" fontId="153" fillId="0" borderId="0"/>
    <xf numFmtId="0" fontId="153" fillId="0" borderId="0"/>
    <xf numFmtId="0" fontId="168" fillId="0" borderId="0"/>
    <xf numFmtId="0" fontId="7" fillId="0" borderId="0"/>
    <xf numFmtId="0" fontId="169" fillId="0" borderId="0"/>
    <xf numFmtId="0" fontId="153" fillId="0" borderId="0"/>
    <xf numFmtId="0" fontId="153" fillId="0" borderId="0"/>
    <xf numFmtId="0" fontId="168" fillId="0" borderId="0"/>
    <xf numFmtId="0" fontId="168" fillId="0" borderId="0"/>
    <xf numFmtId="0" fontId="168" fillId="0" borderId="0"/>
    <xf numFmtId="0" fontId="168" fillId="0" borderId="0"/>
    <xf numFmtId="0" fontId="168" fillId="0" borderId="0"/>
    <xf numFmtId="0" fontId="153" fillId="0" borderId="0"/>
    <xf numFmtId="0" fontId="6" fillId="0" borderId="0"/>
    <xf numFmtId="0" fontId="6" fillId="0" borderId="0"/>
    <xf numFmtId="0" fontId="172" fillId="0" borderId="0"/>
    <xf numFmtId="0" fontId="153" fillId="0" borderId="0"/>
    <xf numFmtId="44" fontId="38" fillId="0" borderId="0" applyFont="0" applyFill="0" applyBorder="0" applyAlignment="0" applyProtection="0"/>
    <xf numFmtId="43" fontId="174" fillId="0" borderId="0" applyFont="0" applyFill="0" applyBorder="0" applyAlignment="0" applyProtection="0"/>
    <xf numFmtId="0" fontId="5" fillId="0" borderId="0"/>
    <xf numFmtId="0" fontId="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53"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081">
    <xf numFmtId="0" fontId="0" fillId="0" borderId="0" xfId="0"/>
    <xf numFmtId="0" fontId="0" fillId="45" borderId="9" xfId="0" applyFill="1" applyBorder="1"/>
    <xf numFmtId="0" fontId="38" fillId="0" borderId="9" xfId="0" applyFont="1" applyBorder="1"/>
    <xf numFmtId="0" fontId="41" fillId="45" borderId="9" xfId="0" applyFont="1" applyFill="1" applyBorder="1"/>
    <xf numFmtId="0" fontId="80" fillId="0" borderId="0" xfId="0" applyFont="1"/>
    <xf numFmtId="171" fontId="41" fillId="0" borderId="36" xfId="122" applyNumberFormat="1" applyFont="1" applyFill="1" applyBorder="1" applyAlignment="1">
      <alignment horizontal="left"/>
    </xf>
    <xf numFmtId="171" fontId="41" fillId="0" borderId="24" xfId="122" applyNumberFormat="1" applyFont="1" applyFill="1" applyBorder="1" applyAlignment="1">
      <alignment horizontal="left"/>
    </xf>
    <xf numFmtId="0" fontId="41" fillId="0" borderId="0" xfId="122" applyFont="1"/>
    <xf numFmtId="0" fontId="85" fillId="0" borderId="0" xfId="0" applyFont="1"/>
    <xf numFmtId="0" fontId="38" fillId="0" borderId="0" xfId="168" applyFont="1"/>
    <xf numFmtId="0" fontId="0" fillId="49" borderId="0" xfId="0" applyFill="1"/>
    <xf numFmtId="0" fontId="38" fillId="0" borderId="0" xfId="0" applyFont="1"/>
    <xf numFmtId="0" fontId="38" fillId="0" borderId="0" xfId="362" applyFont="1"/>
    <xf numFmtId="49" fontId="0" fillId="0" borderId="0" xfId="0" applyNumberFormat="1" applyAlignment="1">
      <alignment horizontal="center"/>
    </xf>
    <xf numFmtId="0" fontId="79" fillId="0" borderId="0" xfId="0" applyFont="1"/>
    <xf numFmtId="0" fontId="38" fillId="0" borderId="19" xfId="0" applyFont="1" applyBorder="1" applyAlignment="1">
      <alignment horizontal="left"/>
    </xf>
    <xf numFmtId="0" fontId="38" fillId="0" borderId="9" xfId="0" applyFont="1" applyBorder="1" applyAlignment="1">
      <alignment horizontal="left"/>
    </xf>
    <xf numFmtId="0" fontId="38" fillId="0" borderId="62" xfId="122" applyFont="1" applyBorder="1"/>
    <xf numFmtId="0" fontId="42" fillId="48" borderId="9" xfId="0" applyFont="1" applyFill="1" applyBorder="1" applyAlignment="1">
      <alignment horizontal="center" vertical="center"/>
    </xf>
    <xf numFmtId="0" fontId="41" fillId="48" borderId="9" xfId="0" applyFont="1" applyFill="1" applyBorder="1" applyAlignment="1">
      <alignment horizontal="center" vertical="center" wrapText="1"/>
    </xf>
    <xf numFmtId="0" fontId="0" fillId="0" borderId="0" xfId="0" applyAlignment="1">
      <alignment horizontal="center"/>
    </xf>
    <xf numFmtId="171" fontId="41" fillId="0" borderId="62" xfId="122" applyNumberFormat="1" applyFont="1" applyFill="1" applyBorder="1" applyAlignment="1">
      <alignment horizontal="left"/>
    </xf>
    <xf numFmtId="0" fontId="41" fillId="0" borderId="74" xfId="122" applyFont="1" applyFill="1" applyBorder="1" applyAlignment="1">
      <alignment horizontal="center"/>
    </xf>
    <xf numFmtId="0" fontId="41" fillId="48" borderId="33" xfId="122" applyFont="1" applyFill="1" applyBorder="1" applyAlignment="1">
      <alignment horizontal="center" vertical="center" wrapText="1"/>
    </xf>
    <xf numFmtId="3" fontId="41" fillId="48" borderId="34" xfId="122" applyNumberFormat="1" applyFont="1" applyFill="1" applyBorder="1" applyAlignment="1">
      <alignment horizontal="center" vertical="center" wrapText="1"/>
    </xf>
    <xf numFmtId="0" fontId="41" fillId="48" borderId="34" xfId="122" applyFont="1" applyFill="1" applyBorder="1" applyAlignment="1">
      <alignment horizontal="center" vertical="center" wrapText="1"/>
    </xf>
    <xf numFmtId="0" fontId="41" fillId="48" borderId="35" xfId="122" applyFont="1" applyFill="1" applyBorder="1" applyAlignment="1">
      <alignment horizontal="center" vertical="center" wrapText="1"/>
    </xf>
    <xf numFmtId="0" fontId="38" fillId="0" borderId="0" xfId="127"/>
    <xf numFmtId="42" fontId="38" fillId="0" borderId="9" xfId="0" applyNumberFormat="1" applyFont="1" applyBorder="1"/>
    <xf numFmtId="0" fontId="0" fillId="48" borderId="9" xfId="0" applyFill="1" applyBorder="1"/>
    <xf numFmtId="0" fontId="41" fillId="48" borderId="9" xfId="0" applyFont="1" applyFill="1" applyBorder="1" applyAlignment="1">
      <alignment wrapText="1"/>
    </xf>
    <xf numFmtId="0" fontId="45" fillId="0" borderId="0" xfId="122" applyFont="1"/>
    <xf numFmtId="0" fontId="45" fillId="0" borderId="0" xfId="122" applyFont="1" applyFill="1"/>
    <xf numFmtId="165" fontId="45" fillId="0" borderId="0" xfId="122" applyNumberFormat="1" applyFont="1" applyFill="1"/>
    <xf numFmtId="0" fontId="111" fillId="0" borderId="0" xfId="122" applyFont="1"/>
    <xf numFmtId="165" fontId="45" fillId="0" borderId="0" xfId="122" applyNumberFormat="1" applyFont="1"/>
    <xf numFmtId="0" fontId="0" fillId="0" borderId="0" xfId="0"/>
    <xf numFmtId="0" fontId="82" fillId="0" borderId="0" xfId="122" applyFont="1" applyFill="1"/>
    <xf numFmtId="0" fontId="81" fillId="0" borderId="0" xfId="122" applyFont="1" applyFill="1" applyBorder="1" applyAlignment="1">
      <alignment horizontal="center"/>
    </xf>
    <xf numFmtId="3" fontId="82" fillId="0" borderId="0" xfId="122" applyNumberFormat="1" applyFont="1" applyFill="1" applyBorder="1"/>
    <xf numFmtId="3" fontId="82" fillId="0" borderId="0" xfId="122" applyNumberFormat="1" applyFont="1" applyFill="1" applyBorder="1" applyAlignment="1"/>
    <xf numFmtId="0" fontId="82" fillId="0" borderId="0" xfId="122" applyFont="1" applyFill="1" applyBorder="1"/>
    <xf numFmtId="0" fontId="38" fillId="0" borderId="9" xfId="122" applyFont="1" applyFill="1" applyBorder="1" applyAlignment="1">
      <alignment horizontal="justify" wrapText="1"/>
    </xf>
    <xf numFmtId="0" fontId="38" fillId="0" borderId="9" xfId="122" applyFont="1" applyFill="1" applyBorder="1" applyAlignment="1">
      <alignment horizontal="left" vertical="top" wrapText="1"/>
    </xf>
    <xf numFmtId="0" fontId="38" fillId="0" borderId="9" xfId="122" applyFont="1" applyFill="1" applyBorder="1" applyAlignment="1">
      <alignment horizontal="left" wrapText="1"/>
    </xf>
    <xf numFmtId="3" fontId="38" fillId="0" borderId="25" xfId="122" applyNumberFormat="1" applyFont="1" applyFill="1" applyBorder="1" applyAlignment="1">
      <alignment horizontal="right"/>
    </xf>
    <xf numFmtId="3" fontId="38" fillId="0" borderId="18" xfId="122" applyNumberFormat="1" applyFont="1" applyFill="1" applyBorder="1" applyAlignment="1">
      <alignment horizontal="right" vertical="center"/>
    </xf>
    <xf numFmtId="3" fontId="38" fillId="0" borderId="46" xfId="122" applyNumberFormat="1" applyFont="1" applyFill="1" applyBorder="1" applyAlignment="1">
      <alignment horizontal="right"/>
    </xf>
    <xf numFmtId="3" fontId="38" fillId="0" borderId="62" xfId="122" applyNumberFormat="1" applyFont="1" applyFill="1" applyBorder="1" applyAlignment="1">
      <alignment horizontal="right"/>
    </xf>
    <xf numFmtId="3" fontId="38" fillId="0" borderId="19" xfId="122" applyNumberFormat="1" applyFont="1" applyFill="1" applyBorder="1" applyAlignment="1">
      <alignment horizontal="right"/>
    </xf>
    <xf numFmtId="3" fontId="38" fillId="0" borderId="19" xfId="122" applyNumberFormat="1" applyFont="1" applyFill="1" applyBorder="1" applyAlignment="1">
      <alignment horizontal="right" vertical="center"/>
    </xf>
    <xf numFmtId="3" fontId="38" fillId="0" borderId="19" xfId="354" applyNumberFormat="1" applyFont="1" applyFill="1" applyBorder="1" applyAlignment="1">
      <alignment horizontal="right"/>
    </xf>
    <xf numFmtId="3" fontId="38" fillId="0" borderId="66" xfId="354" applyNumberFormat="1" applyFont="1" applyFill="1" applyBorder="1" applyAlignment="1">
      <alignment horizontal="right"/>
    </xf>
    <xf numFmtId="3" fontId="38" fillId="0" borderId="26" xfId="122" applyNumberFormat="1" applyFont="1" applyFill="1" applyBorder="1" applyAlignment="1">
      <alignment horizontal="right"/>
    </xf>
    <xf numFmtId="3" fontId="41" fillId="0" borderId="33" xfId="122" applyNumberFormat="1" applyFont="1" applyFill="1" applyBorder="1" applyAlignment="1">
      <alignment horizontal="right"/>
    </xf>
    <xf numFmtId="10" fontId="38" fillId="0" borderId="9" xfId="122" applyNumberFormat="1" applyFont="1" applyFill="1" applyBorder="1" applyAlignment="1">
      <alignment horizontal="right"/>
    </xf>
    <xf numFmtId="10" fontId="38" fillId="0" borderId="38" xfId="122" applyNumberFormat="1" applyFont="1" applyFill="1" applyBorder="1" applyAlignment="1">
      <alignment horizontal="right"/>
    </xf>
    <xf numFmtId="10" fontId="38" fillId="0" borderId="26" xfId="122" applyNumberFormat="1" applyFont="1" applyBorder="1" applyAlignment="1">
      <alignment horizontal="right"/>
    </xf>
    <xf numFmtId="10" fontId="38" fillId="0" borderId="19" xfId="122" applyNumberFormat="1" applyFont="1" applyFill="1" applyBorder="1" applyAlignment="1">
      <alignment horizontal="right"/>
    </xf>
    <xf numFmtId="10" fontId="38" fillId="0" borderId="75" xfId="122" applyNumberFormat="1" applyFont="1" applyFill="1" applyBorder="1" applyAlignment="1">
      <alignment horizontal="right"/>
    </xf>
    <xf numFmtId="3" fontId="41" fillId="0" borderId="74" xfId="122" applyNumberFormat="1" applyFont="1" applyBorder="1" applyAlignment="1">
      <alignment horizontal="right"/>
    </xf>
    <xf numFmtId="10" fontId="41" fillId="0" borderId="74" xfId="122" applyNumberFormat="1" applyFont="1" applyBorder="1" applyAlignment="1">
      <alignment horizontal="right"/>
    </xf>
    <xf numFmtId="10" fontId="41" fillId="0" borderId="74" xfId="122" applyNumberFormat="1" applyFont="1" applyFill="1" applyBorder="1" applyAlignment="1">
      <alignment horizontal="right"/>
    </xf>
    <xf numFmtId="3" fontId="38" fillId="0" borderId="18" xfId="354" applyNumberFormat="1" applyFont="1" applyFill="1" applyBorder="1" applyAlignment="1">
      <alignment horizontal="right"/>
    </xf>
    <xf numFmtId="0" fontId="0" fillId="0" borderId="65" xfId="0" applyBorder="1"/>
    <xf numFmtId="0" fontId="38" fillId="0" borderId="9" xfId="122" quotePrefix="1" applyFont="1" applyFill="1" applyBorder="1" applyAlignment="1">
      <alignment horizontal="left" wrapText="1"/>
    </xf>
    <xf numFmtId="3" fontId="0" fillId="0" borderId="19" xfId="0" applyNumberFormat="1" applyBorder="1" applyAlignment="1">
      <alignment horizontal="right"/>
    </xf>
    <xf numFmtId="3" fontId="38" fillId="0" borderId="9" xfId="0" applyNumberFormat="1" applyFont="1" applyBorder="1" applyAlignment="1">
      <alignment horizontal="right"/>
    </xf>
    <xf numFmtId="164" fontId="0" fillId="0" borderId="0" xfId="0" applyNumberFormat="1"/>
    <xf numFmtId="165" fontId="0" fillId="0" borderId="0" xfId="0" applyNumberFormat="1"/>
    <xf numFmtId="3" fontId="38" fillId="0" borderId="36" xfId="122" applyNumberFormat="1" applyFont="1" applyFill="1" applyBorder="1" applyAlignment="1">
      <alignment horizontal="right"/>
    </xf>
    <xf numFmtId="0" fontId="41" fillId="0" borderId="0" xfId="917" applyFont="1" applyFill="1" applyBorder="1" applyAlignment="1">
      <alignment horizontal="left"/>
    </xf>
    <xf numFmtId="3" fontId="38" fillId="0" borderId="9" xfId="122" applyNumberFormat="1" applyFont="1" applyFill="1" applyBorder="1" applyAlignment="1">
      <alignment horizontal="right" vertical="center"/>
    </xf>
    <xf numFmtId="3" fontId="38" fillId="0" borderId="9" xfId="354" applyNumberFormat="1" applyFont="1" applyFill="1" applyBorder="1" applyAlignment="1">
      <alignment horizontal="right"/>
    </xf>
    <xf numFmtId="3" fontId="38" fillId="0" borderId="21" xfId="122" applyNumberFormat="1" applyFont="1" applyFill="1" applyBorder="1" applyAlignment="1">
      <alignment horizontal="right"/>
    </xf>
    <xf numFmtId="10" fontId="38" fillId="0" borderId="37" xfId="122" applyNumberFormat="1" applyFont="1" applyFill="1" applyBorder="1" applyAlignment="1">
      <alignment horizontal="right"/>
    </xf>
    <xf numFmtId="3" fontId="38" fillId="0" borderId="9" xfId="16278" applyNumberFormat="1" applyFont="1" applyFill="1" applyBorder="1" applyAlignment="1">
      <alignment horizontal="right" vertical="center" wrapText="1"/>
    </xf>
    <xf numFmtId="3" fontId="38" fillId="0" borderId="18" xfId="122" applyNumberFormat="1" applyFont="1" applyFill="1" applyBorder="1" applyAlignment="1">
      <alignment horizontal="right"/>
    </xf>
    <xf numFmtId="3" fontId="38" fillId="0" borderId="37" xfId="122" applyNumberFormat="1" applyFont="1" applyFill="1" applyBorder="1" applyAlignment="1">
      <alignment horizontal="right"/>
    </xf>
    <xf numFmtId="3" fontId="38" fillId="0" borderId="59" xfId="122" applyNumberFormat="1" applyFont="1" applyFill="1" applyBorder="1" applyAlignment="1">
      <alignment horizontal="right"/>
    </xf>
    <xf numFmtId="3" fontId="38" fillId="0" borderId="23" xfId="354" applyNumberFormat="1" applyFont="1" applyFill="1" applyBorder="1" applyAlignment="1">
      <alignment horizontal="right"/>
    </xf>
    <xf numFmtId="3" fontId="38" fillId="0" borderId="36" xfId="354" applyNumberFormat="1" applyFont="1" applyFill="1" applyBorder="1" applyAlignment="1">
      <alignment horizontal="right"/>
    </xf>
    <xf numFmtId="3" fontId="38" fillId="0" borderId="37" xfId="354" applyNumberFormat="1" applyFont="1" applyFill="1" applyBorder="1" applyAlignment="1">
      <alignment horizontal="right"/>
    </xf>
    <xf numFmtId="3" fontId="38" fillId="0" borderId="24" xfId="122" applyNumberFormat="1" applyFont="1" applyFill="1" applyBorder="1" applyAlignment="1">
      <alignment horizontal="right"/>
    </xf>
    <xf numFmtId="3" fontId="38" fillId="0" borderId="9" xfId="122" applyNumberFormat="1" applyFont="1" applyFill="1" applyBorder="1" applyAlignment="1">
      <alignment horizontal="right"/>
    </xf>
    <xf numFmtId="3" fontId="38" fillId="0" borderId="18" xfId="122" applyNumberFormat="1" applyFont="1" applyBorder="1" applyAlignment="1">
      <alignment horizontal="right"/>
    </xf>
    <xf numFmtId="10" fontId="38" fillId="0" borderId="18" xfId="122" applyNumberFormat="1" applyFont="1" applyBorder="1" applyAlignment="1">
      <alignment horizontal="right"/>
    </xf>
    <xf numFmtId="3" fontId="0" fillId="0" borderId="9" xfId="0" applyNumberFormat="1" applyBorder="1" applyAlignment="1">
      <alignment horizontal="right"/>
    </xf>
    <xf numFmtId="10" fontId="38" fillId="0" borderId="9" xfId="0" applyNumberFormat="1" applyFont="1" applyBorder="1" applyAlignment="1">
      <alignment horizontal="right"/>
    </xf>
    <xf numFmtId="3" fontId="38" fillId="0" borderId="18" xfId="0" applyNumberFormat="1" applyFont="1" applyBorder="1" applyAlignment="1">
      <alignment horizontal="right"/>
    </xf>
    <xf numFmtId="3" fontId="38" fillId="0" borderId="9" xfId="16282" applyNumberFormat="1" applyFont="1" applyBorder="1" applyAlignment="1">
      <alignment horizontal="right"/>
    </xf>
    <xf numFmtId="0" fontId="38" fillId="0" borderId="0" xfId="917" applyFont="1" applyFill="1" applyBorder="1" applyAlignment="1">
      <alignment horizontal="center" vertical="center"/>
    </xf>
    <xf numFmtId="0" fontId="38"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8" fillId="0" borderId="9" xfId="59" applyNumberFormat="1" applyFont="1" applyFill="1" applyBorder="1" applyAlignment="1">
      <alignment wrapText="1"/>
    </xf>
    <xf numFmtId="0" fontId="38" fillId="0" borderId="9" xfId="122" applyFont="1" applyFill="1" applyBorder="1" applyAlignment="1">
      <alignment horizontal="justify" vertical="top" wrapText="1"/>
    </xf>
    <xf numFmtId="0" fontId="0" fillId="0" borderId="0" xfId="0" applyAlignment="1">
      <alignment horizontal="center" wrapText="1"/>
    </xf>
    <xf numFmtId="0" fontId="38" fillId="0" borderId="0" xfId="0" applyFont="1" applyAlignment="1">
      <alignment vertical="center"/>
    </xf>
    <xf numFmtId="0" fontId="38" fillId="0" borderId="0" xfId="0" applyFont="1" applyAlignment="1">
      <alignment horizontal="center"/>
    </xf>
    <xf numFmtId="0" fontId="0" fillId="45" borderId="38" xfId="0" applyFill="1" applyBorder="1"/>
    <xf numFmtId="0" fontId="0" fillId="45" borderId="24" xfId="0" applyFill="1" applyBorder="1"/>
    <xf numFmtId="0" fontId="41" fillId="48" borderId="18" xfId="0" applyFont="1" applyFill="1" applyBorder="1" applyAlignment="1">
      <alignment horizontal="center"/>
    </xf>
    <xf numFmtId="0" fontId="41" fillId="48" borderId="19" xfId="0" applyFont="1" applyFill="1" applyBorder="1" applyAlignment="1">
      <alignment horizontal="center"/>
    </xf>
    <xf numFmtId="177" fontId="38" fillId="0" borderId="37" xfId="122" applyNumberFormat="1" applyFont="1" applyFill="1" applyBorder="1" applyAlignment="1">
      <alignment horizontal="right"/>
    </xf>
    <xf numFmtId="0" fontId="0" fillId="0" borderId="0" xfId="0" applyAlignment="1">
      <alignment vertical="top"/>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41" fillId="0" borderId="9" xfId="0" applyFont="1" applyFill="1" applyBorder="1" applyAlignment="1">
      <alignment wrapText="1"/>
    </xf>
    <xf numFmtId="42" fontId="41" fillId="0" borderId="9" xfId="0" applyNumberFormat="1" applyFont="1" applyFill="1" applyBorder="1"/>
    <xf numFmtId="0" fontId="41" fillId="0" borderId="0" xfId="0" applyFont="1"/>
    <xf numFmtId="3" fontId="41" fillId="0" borderId="74" xfId="122" applyNumberFormat="1" applyFont="1" applyFill="1" applyBorder="1" applyAlignment="1">
      <alignment horizontal="right"/>
    </xf>
    <xf numFmtId="165" fontId="38" fillId="0" borderId="25" xfId="700" applyNumberFormat="1" applyFont="1" applyFill="1" applyBorder="1" applyAlignment="1">
      <alignment vertical="center"/>
    </xf>
    <xf numFmtId="0" fontId="0" fillId="0" borderId="0" xfId="0" applyBorder="1"/>
    <xf numFmtId="0" fontId="83" fillId="0" borderId="0" xfId="122" applyFont="1" applyFill="1"/>
    <xf numFmtId="0" fontId="38" fillId="0" borderId="0" xfId="122" applyFont="1" applyFill="1" applyAlignment="1"/>
    <xf numFmtId="0" fontId="38" fillId="0" borderId="0" xfId="0" applyFont="1" applyFill="1"/>
    <xf numFmtId="0" fontId="0" fillId="0" borderId="0" xfId="0" applyFill="1"/>
    <xf numFmtId="0" fontId="82" fillId="0" borderId="0" xfId="0" quotePrefix="1" applyFont="1" applyFill="1" applyAlignment="1">
      <alignment vertical="center"/>
    </xf>
    <xf numFmtId="0" fontId="38" fillId="0" borderId="0" xfId="0" applyFont="1" applyFill="1" applyAlignment="1">
      <alignment vertical="center"/>
    </xf>
    <xf numFmtId="9" fontId="0" fillId="0" borderId="0" xfId="0" applyNumberFormat="1"/>
    <xf numFmtId="0" fontId="38"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8" fillId="0" borderId="0" xfId="122" applyFont="1" applyAlignment="1">
      <alignment horizontal="center"/>
    </xf>
    <xf numFmtId="0" fontId="38" fillId="0" borderId="0" xfId="122" applyFont="1" applyFill="1" applyAlignment="1">
      <alignment horizontal="center"/>
    </xf>
    <xf numFmtId="178" fontId="38" fillId="0" borderId="9" xfId="0" applyNumberFormat="1" applyFont="1" applyFill="1" applyBorder="1"/>
    <xf numFmtId="0" fontId="41" fillId="0" borderId="0" xfId="0" applyFont="1" applyFill="1" applyBorder="1"/>
    <xf numFmtId="0" fontId="41" fillId="0" borderId="24" xfId="0" applyFont="1" applyBorder="1"/>
    <xf numFmtId="0" fontId="38" fillId="0" borderId="50" xfId="0" applyFont="1" applyBorder="1"/>
    <xf numFmtId="0" fontId="41" fillId="0" borderId="49" xfId="0" applyFont="1" applyBorder="1"/>
    <xf numFmtId="0" fontId="41" fillId="45" borderId="49" xfId="0" applyFont="1" applyFill="1" applyBorder="1"/>
    <xf numFmtId="0" fontId="41" fillId="45" borderId="51" xfId="0" applyFont="1" applyFill="1" applyBorder="1"/>
    <xf numFmtId="0" fontId="41" fillId="48" borderId="51" xfId="0" applyFont="1" applyFill="1" applyBorder="1"/>
    <xf numFmtId="0" fontId="38" fillId="49" borderId="49" xfId="0" applyFont="1" applyFill="1" applyBorder="1"/>
    <xf numFmtId="0" fontId="38" fillId="0" borderId="49" xfId="0" applyFont="1" applyBorder="1"/>
    <xf numFmtId="0" fontId="0" fillId="45" borderId="51" xfId="0" applyFill="1" applyBorder="1"/>
    <xf numFmtId="0" fontId="41" fillId="48" borderId="51" xfId="0" applyFont="1" applyFill="1" applyBorder="1" applyAlignment="1">
      <alignment horizontal="center" wrapText="1"/>
    </xf>
    <xf numFmtId="0" fontId="41"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41" fillId="48" borderId="38" xfId="0" applyFont="1" applyFill="1" applyBorder="1" applyAlignment="1">
      <alignment horizontal="center" wrapText="1"/>
    </xf>
    <xf numFmtId="0" fontId="41" fillId="48" borderId="24" xfId="0" applyFont="1" applyFill="1" applyBorder="1" applyAlignment="1">
      <alignment horizontal="center" wrapText="1"/>
    </xf>
    <xf numFmtId="49" fontId="42" fillId="0" borderId="0" xfId="127" quotePrefix="1" applyNumberFormat="1" applyFont="1" applyAlignment="1"/>
    <xf numFmtId="0" fontId="42" fillId="0" borderId="0" xfId="127" applyFont="1" applyAlignment="1"/>
    <xf numFmtId="0" fontId="41" fillId="0" borderId="0" xfId="0" applyFont="1" applyFill="1" applyBorder="1" applyAlignment="1">
      <alignment wrapText="1"/>
    </xf>
    <xf numFmtId="10" fontId="41" fillId="0" borderId="0" xfId="122" applyNumberFormat="1" applyFont="1" applyFill="1" applyBorder="1" applyAlignment="1">
      <alignment horizontal="right"/>
    </xf>
    <xf numFmtId="10" fontId="41" fillId="0" borderId="0" xfId="122" applyNumberFormat="1" applyFont="1" applyBorder="1" applyAlignment="1">
      <alignment horizontal="right"/>
    </xf>
    <xf numFmtId="3" fontId="41" fillId="0" borderId="0" xfId="122" applyNumberFormat="1" applyFont="1" applyBorder="1" applyAlignment="1">
      <alignment horizontal="right"/>
    </xf>
    <xf numFmtId="0" fontId="41" fillId="0" borderId="0" xfId="122" applyFont="1" applyFill="1" applyBorder="1" applyAlignment="1">
      <alignment horizontal="center"/>
    </xf>
    <xf numFmtId="3" fontId="38" fillId="0" borderId="0" xfId="122" applyNumberFormat="1" applyFont="1"/>
    <xf numFmtId="0" fontId="38" fillId="0" borderId="0" xfId="122" applyFont="1"/>
    <xf numFmtId="0" fontId="38" fillId="0" borderId="0" xfId="122" applyFont="1" applyFill="1"/>
    <xf numFmtId="0" fontId="80" fillId="0" borderId="0" xfId="122" applyFont="1" applyFill="1" applyAlignment="1">
      <alignment horizontal="left" wrapText="1"/>
    </xf>
    <xf numFmtId="165" fontId="38" fillId="0" borderId="9" xfId="700" applyNumberFormat="1" applyFont="1" applyFill="1" applyBorder="1" applyAlignment="1">
      <alignment horizontal="right" vertical="top"/>
    </xf>
    <xf numFmtId="0" fontId="38" fillId="0" borderId="9" xfId="0" applyFont="1" applyBorder="1" applyAlignment="1">
      <alignment horizontal="center"/>
    </xf>
    <xf numFmtId="0" fontId="41" fillId="48" borderId="9" xfId="127" applyFont="1" applyFill="1" applyBorder="1"/>
    <xf numFmtId="0" fontId="38" fillId="48" borderId="9" xfId="127" applyFill="1" applyBorder="1"/>
    <xf numFmtId="0" fontId="38" fillId="0" borderId="9" xfId="127" applyFont="1" applyBorder="1"/>
    <xf numFmtId="0" fontId="38" fillId="0" borderId="9" xfId="127" quotePrefix="1" applyFont="1" applyBorder="1" applyAlignment="1">
      <alignment horizontal="left"/>
    </xf>
    <xf numFmtId="0" fontId="41" fillId="0" borderId="9" xfId="127" applyFont="1" applyBorder="1"/>
    <xf numFmtId="165" fontId="41" fillId="0" borderId="9" xfId="700" applyNumberFormat="1" applyFont="1" applyFill="1" applyBorder="1" applyAlignment="1">
      <alignment horizontal="right" vertical="top"/>
    </xf>
    <xf numFmtId="0" fontId="38" fillId="45" borderId="9" xfId="127" applyFont="1" applyFill="1" applyBorder="1"/>
    <xf numFmtId="0" fontId="38" fillId="0" borderId="9" xfId="127" applyFont="1" applyBorder="1" applyAlignment="1">
      <alignment wrapText="1"/>
    </xf>
    <xf numFmtId="0" fontId="38" fillId="0" borderId="9" xfId="127" quotePrefix="1" applyFont="1" applyBorder="1" applyAlignment="1">
      <alignment horizontal="left" wrapText="1"/>
    </xf>
    <xf numFmtId="5" fontId="41" fillId="0" borderId="9" xfId="0" applyNumberFormat="1" applyFont="1" applyFill="1" applyBorder="1" applyAlignment="1">
      <alignment horizontal="left"/>
    </xf>
    <xf numFmtId="165" fontId="41" fillId="0" borderId="9" xfId="127" applyNumberFormat="1" applyFont="1" applyFill="1" applyBorder="1"/>
    <xf numFmtId="165" fontId="38" fillId="49" borderId="9" xfId="700" applyNumberFormat="1" applyFont="1" applyFill="1" applyBorder="1" applyAlignment="1">
      <alignment horizontal="right" vertical="top"/>
    </xf>
    <xf numFmtId="165" fontId="38" fillId="49" borderId="9" xfId="127" applyNumberFormat="1" applyFont="1" applyFill="1" applyBorder="1"/>
    <xf numFmtId="0" fontId="38" fillId="0" borderId="9" xfId="127" applyBorder="1"/>
    <xf numFmtId="5" fontId="38" fillId="0" borderId="9" xfId="0" applyNumberFormat="1" applyFont="1" applyFill="1" applyBorder="1" applyAlignment="1">
      <alignment horizontal="left" wrapText="1"/>
    </xf>
    <xf numFmtId="5" fontId="38" fillId="0" borderId="9" xfId="0" applyNumberFormat="1" applyFont="1" applyBorder="1" applyAlignment="1">
      <alignment wrapText="1"/>
    </xf>
    <xf numFmtId="5" fontId="38" fillId="0" borderId="9" xfId="0" applyNumberFormat="1" applyFont="1" applyBorder="1"/>
    <xf numFmtId="165" fontId="38" fillId="0" borderId="9" xfId="127" applyNumberFormat="1" applyFont="1" applyBorder="1"/>
    <xf numFmtId="0" fontId="38"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5" fillId="48" borderId="9" xfId="122" applyFont="1" applyFill="1" applyBorder="1" applyAlignment="1">
      <alignment horizontal="justify" wrapText="1"/>
    </xf>
    <xf numFmtId="0" fontId="45" fillId="48" borderId="9" xfId="122" applyFont="1" applyFill="1" applyBorder="1" applyAlignment="1">
      <alignment horizontal="center" wrapText="1"/>
    </xf>
    <xf numFmtId="43" fontId="45" fillId="48" borderId="9" xfId="34" applyFont="1" applyFill="1" applyBorder="1" applyAlignment="1">
      <alignment horizontal="center" wrapText="1"/>
    </xf>
    <xf numFmtId="0" fontId="38" fillId="48" borderId="9" xfId="122" applyFont="1" applyFill="1" applyBorder="1" applyAlignment="1">
      <alignment horizontal="center" wrapText="1"/>
    </xf>
    <xf numFmtId="44" fontId="38" fillId="48" borderId="9" xfId="59" applyFont="1" applyFill="1" applyBorder="1" applyAlignment="1">
      <alignment wrapText="1"/>
    </xf>
    <xf numFmtId="42" fontId="38" fillId="48" borderId="9" xfId="59" applyNumberFormat="1" applyFont="1" applyFill="1" applyBorder="1" applyAlignment="1">
      <alignment wrapText="1"/>
    </xf>
    <xf numFmtId="9" fontId="38" fillId="48" borderId="9" xfId="182" applyFont="1" applyFill="1" applyBorder="1" applyAlignment="1">
      <alignment horizontal="center" wrapText="1"/>
    </xf>
    <xf numFmtId="9" fontId="38" fillId="48" borderId="9" xfId="182" applyNumberFormat="1" applyFont="1" applyFill="1" applyBorder="1" applyAlignment="1">
      <alignment horizontal="center" wrapText="1"/>
    </xf>
    <xf numFmtId="9" fontId="38" fillId="48" borderId="9" xfId="59" applyNumberFormat="1" applyFont="1" applyFill="1" applyBorder="1" applyAlignment="1">
      <alignment wrapText="1"/>
    </xf>
    <xf numFmtId="42" fontId="38" fillId="0" borderId="9" xfId="0" applyNumberFormat="1" applyFont="1" applyFill="1" applyBorder="1"/>
    <xf numFmtId="0" fontId="82" fillId="0" borderId="23" xfId="0" applyFont="1" applyFill="1" applyBorder="1"/>
    <xf numFmtId="0" fontId="82" fillId="0" borderId="20" xfId="0" applyFont="1" applyFill="1" applyBorder="1"/>
    <xf numFmtId="0" fontId="82" fillId="0" borderId="22" xfId="0" applyFont="1" applyFill="1" applyBorder="1"/>
    <xf numFmtId="0" fontId="41" fillId="0" borderId="74" xfId="0" applyFont="1" applyBorder="1"/>
    <xf numFmtId="3" fontId="41" fillId="0" borderId="74" xfId="0" applyNumberFormat="1" applyFont="1" applyBorder="1" applyAlignment="1">
      <alignment horizontal="right"/>
    </xf>
    <xf numFmtId="0" fontId="82" fillId="0" borderId="96" xfId="46814" applyFont="1" applyBorder="1" applyAlignment="1">
      <alignment horizontal="left" wrapText="1"/>
    </xf>
    <xf numFmtId="0" fontId="82" fillId="0" borderId="49" xfId="46814" applyFont="1" applyBorder="1" applyAlignment="1">
      <alignment horizontal="left" wrapText="1"/>
    </xf>
    <xf numFmtId="0" fontId="41" fillId="48" borderId="32" xfId="46740" applyFont="1" applyFill="1" applyBorder="1" applyAlignment="1">
      <alignment horizontal="center" vertical="center" wrapText="1"/>
    </xf>
    <xf numFmtId="0" fontId="41" fillId="48" borderId="39" xfId="46740" applyFont="1" applyFill="1" applyBorder="1" applyAlignment="1">
      <alignment horizontal="center" vertical="center" wrapText="1"/>
    </xf>
    <xf numFmtId="0" fontId="41" fillId="48" borderId="41" xfId="46740" applyFont="1" applyFill="1" applyBorder="1" applyAlignment="1">
      <alignment horizontal="center" vertical="center" wrapText="1"/>
    </xf>
    <xf numFmtId="0" fontId="144" fillId="0" borderId="49" xfId="0" applyFont="1" applyBorder="1" applyAlignment="1">
      <alignment horizontal="right" vertical="center"/>
    </xf>
    <xf numFmtId="0" fontId="138" fillId="0" borderId="0" xfId="0" applyFont="1" applyBorder="1" applyAlignment="1">
      <alignment horizontal="center" vertical="center"/>
    </xf>
    <xf numFmtId="0" fontId="38" fillId="23" borderId="34" xfId="917" applyFont="1" applyFill="1" applyBorder="1" applyAlignment="1">
      <alignment horizontal="center" vertical="center"/>
    </xf>
    <xf numFmtId="0" fontId="82" fillId="0" borderId="31" xfId="917" applyFont="1" applyFill="1" applyBorder="1" applyAlignment="1">
      <alignment horizontal="center" wrapText="1"/>
    </xf>
    <xf numFmtId="0" fontId="82" fillId="0" borderId="19" xfId="917" applyFont="1" applyFill="1" applyBorder="1" applyAlignment="1">
      <alignment horizontal="center" wrapText="1"/>
    </xf>
    <xf numFmtId="0" fontId="82" fillId="0" borderId="30" xfId="917" applyFont="1" applyFill="1" applyBorder="1" applyAlignment="1">
      <alignment horizontal="center" wrapText="1"/>
    </xf>
    <xf numFmtId="0" fontId="82" fillId="0" borderId="29" xfId="917" applyFont="1" applyFill="1" applyBorder="1" applyAlignment="1">
      <alignment horizontal="center" wrapText="1"/>
    </xf>
    <xf numFmtId="0" fontId="82" fillId="0" borderId="36" xfId="917" applyFont="1" applyBorder="1" applyAlignment="1">
      <alignment horizontal="center" wrapText="1"/>
    </xf>
    <xf numFmtId="0" fontId="82" fillId="0" borderId="18" xfId="917" applyFont="1" applyBorder="1" applyAlignment="1">
      <alignment horizontal="center" wrapText="1"/>
    </xf>
    <xf numFmtId="0" fontId="82" fillId="0" borderId="37" xfId="917" applyFont="1" applyBorder="1" applyAlignment="1">
      <alignment horizontal="center" wrapText="1"/>
    </xf>
    <xf numFmtId="0" fontId="82" fillId="0" borderId="24" xfId="917" applyFont="1" applyFill="1" applyBorder="1" applyAlignment="1">
      <alignment horizontal="center" wrapText="1"/>
    </xf>
    <xf numFmtId="0" fontId="82" fillId="0" borderId="9" xfId="917" applyFont="1" applyFill="1" applyBorder="1" applyAlignment="1">
      <alignment horizontal="center"/>
    </xf>
    <xf numFmtId="0" fontId="82" fillId="0" borderId="38" xfId="917" applyFont="1" applyFill="1" applyBorder="1" applyAlignment="1">
      <alignment horizontal="center"/>
    </xf>
    <xf numFmtId="0" fontId="82" fillId="0" borderId="24" xfId="917" applyFont="1" applyBorder="1" applyAlignment="1">
      <alignment horizontal="center"/>
    </xf>
    <xf numFmtId="0" fontId="82" fillId="0" borderId="9" xfId="917" applyFont="1" applyBorder="1" applyAlignment="1">
      <alignment horizontal="center"/>
    </xf>
    <xf numFmtId="0" fontId="82" fillId="0" borderId="38" xfId="917" applyFont="1" applyBorder="1" applyAlignment="1">
      <alignment horizontal="center"/>
    </xf>
    <xf numFmtId="0" fontId="82" fillId="0" borderId="62" xfId="917" applyFont="1" applyFill="1" applyBorder="1" applyAlignment="1">
      <alignment horizontal="center" wrapText="1"/>
    </xf>
    <xf numFmtId="0" fontId="82" fillId="0" borderId="19" xfId="917" applyFont="1" applyBorder="1" applyAlignment="1">
      <alignment horizontal="center"/>
    </xf>
    <xf numFmtId="0" fontId="82" fillId="0" borderId="75" xfId="917" applyFont="1" applyBorder="1" applyAlignment="1">
      <alignment horizontal="center"/>
    </xf>
    <xf numFmtId="3" fontId="38" fillId="0" borderId="19" xfId="16282" applyNumberFormat="1" applyFont="1" applyBorder="1" applyAlignment="1">
      <alignment horizontal="right"/>
    </xf>
    <xf numFmtId="0" fontId="41" fillId="0" borderId="33" xfId="0" applyFont="1" applyBorder="1" applyAlignment="1">
      <alignment horizontal="center"/>
    </xf>
    <xf numFmtId="3" fontId="41" fillId="0" borderId="34" xfId="0" applyNumberFormat="1" applyFont="1" applyBorder="1" applyAlignment="1">
      <alignment horizontal="right"/>
    </xf>
    <xf numFmtId="10" fontId="41" fillId="0" borderId="34" xfId="0" applyNumberFormat="1" applyFont="1" applyBorder="1" applyAlignment="1">
      <alignment horizontal="right"/>
    </xf>
    <xf numFmtId="0" fontId="38" fillId="0" borderId="9" xfId="0" applyFont="1" applyFill="1" applyBorder="1"/>
    <xf numFmtId="0" fontId="38" fillId="45" borderId="24" xfId="0" applyFont="1" applyFill="1" applyBorder="1"/>
    <xf numFmtId="0" fontId="38" fillId="0" borderId="56" xfId="122" applyFont="1" applyBorder="1"/>
    <xf numFmtId="0" fontId="38" fillId="0" borderId="77" xfId="122" applyFont="1" applyBorder="1"/>
    <xf numFmtId="0" fontId="41" fillId="0" borderId="33" xfId="0" applyFont="1" applyBorder="1"/>
    <xf numFmtId="165" fontId="38" fillId="0" borderId="9" xfId="0" applyNumberFormat="1" applyFont="1" applyBorder="1"/>
    <xf numFmtId="10" fontId="38" fillId="0" borderId="9" xfId="34" applyNumberFormat="1" applyFont="1" applyBorder="1"/>
    <xf numFmtId="0" fontId="38" fillId="0" borderId="0" xfId="122" applyFont="1" applyBorder="1" applyAlignment="1">
      <alignment horizontal="left"/>
    </xf>
    <xf numFmtId="164" fontId="38" fillId="0" borderId="24" xfId="46776" applyNumberFormat="1" applyFont="1" applyFill="1" applyBorder="1"/>
    <xf numFmtId="164" fontId="38" fillId="0" borderId="9" xfId="46776" applyNumberFormat="1" applyFont="1" applyFill="1" applyBorder="1"/>
    <xf numFmtId="172" fontId="38" fillId="0" borderId="38" xfId="182" applyNumberFormat="1" applyFont="1" applyBorder="1"/>
    <xf numFmtId="164" fontId="38" fillId="45" borderId="24" xfId="34" applyNumberFormat="1" applyFont="1" applyFill="1" applyBorder="1"/>
    <xf numFmtId="164" fontId="38" fillId="45" borderId="9" xfId="34" applyNumberFormat="1" applyFont="1" applyFill="1" applyBorder="1"/>
    <xf numFmtId="0" fontId="38" fillId="45" borderId="38" xfId="0" applyFont="1" applyFill="1" applyBorder="1"/>
    <xf numFmtId="164" fontId="38" fillId="0" borderId="24" xfId="46746" applyNumberFormat="1" applyFont="1" applyFill="1" applyBorder="1"/>
    <xf numFmtId="164" fontId="38" fillId="0" borderId="9" xfId="46746" applyNumberFormat="1" applyFont="1" applyFill="1" applyBorder="1"/>
    <xf numFmtId="164" fontId="38" fillId="0" borderId="24" xfId="46773" applyNumberFormat="1" applyFont="1" applyFill="1" applyBorder="1"/>
    <xf numFmtId="164" fontId="38" fillId="0" borderId="9" xfId="46773" applyNumberFormat="1" applyFont="1" applyFill="1" applyBorder="1"/>
    <xf numFmtId="172" fontId="38" fillId="0" borderId="38" xfId="0" applyNumberFormat="1" applyFont="1" applyBorder="1"/>
    <xf numFmtId="164" fontId="38" fillId="0" borderId="24" xfId="34" applyNumberFormat="1" applyFont="1" applyFill="1" applyBorder="1"/>
    <xf numFmtId="164" fontId="38" fillId="0" borderId="9" xfId="34" applyNumberFormat="1" applyFont="1" applyFill="1" applyBorder="1"/>
    <xf numFmtId="164" fontId="38" fillId="0" borderId="24" xfId="46749" applyNumberFormat="1" applyFont="1" applyFill="1" applyBorder="1"/>
    <xf numFmtId="164" fontId="38" fillId="0" borderId="9" xfId="46749" applyNumberFormat="1" applyFont="1" applyFill="1" applyBorder="1"/>
    <xf numFmtId="164" fontId="38" fillId="0" borderId="24" xfId="46769" applyNumberFormat="1" applyFont="1" applyFill="1" applyBorder="1"/>
    <xf numFmtId="164" fontId="38" fillId="0" borderId="9" xfId="46769" applyNumberFormat="1" applyFont="1" applyFill="1" applyBorder="1"/>
    <xf numFmtId="39" fontId="38" fillId="45" borderId="9" xfId="34" applyNumberFormat="1" applyFont="1" applyFill="1" applyBorder="1"/>
    <xf numFmtId="164" fontId="38" fillId="0" borderId="24" xfId="46751" applyNumberFormat="1" applyFont="1" applyFill="1" applyBorder="1"/>
    <xf numFmtId="164" fontId="38" fillId="0" borderId="9" xfId="46751" applyNumberFormat="1" applyFont="1" applyFill="1" applyBorder="1"/>
    <xf numFmtId="164" fontId="38" fillId="0" borderId="24" xfId="46767" applyNumberFormat="1" applyFont="1" applyFill="1" applyBorder="1"/>
    <xf numFmtId="164" fontId="38" fillId="0" borderId="9" xfId="46767" applyNumberFormat="1" applyFont="1" applyFill="1" applyBorder="1"/>
    <xf numFmtId="164" fontId="38" fillId="0" borderId="24" xfId="46754" applyNumberFormat="1" applyFont="1" applyFill="1" applyBorder="1"/>
    <xf numFmtId="164" fontId="38" fillId="0" borderId="9" xfId="46754" applyNumberFormat="1" applyFont="1" applyFill="1" applyBorder="1"/>
    <xf numFmtId="164" fontId="38" fillId="0" borderId="24" xfId="34" applyNumberFormat="1" applyFont="1" applyBorder="1"/>
    <xf numFmtId="164" fontId="38" fillId="0" borderId="9" xfId="34" applyNumberFormat="1" applyFont="1" applyBorder="1"/>
    <xf numFmtId="0" fontId="38" fillId="0" borderId="38" xfId="0" applyFont="1" applyBorder="1"/>
    <xf numFmtId="164" fontId="38" fillId="0" borderId="24" xfId="46765" applyNumberFormat="1" applyFont="1" applyFill="1" applyBorder="1"/>
    <xf numFmtId="0" fontId="38" fillId="45" borderId="9" xfId="0" applyFont="1" applyFill="1" applyBorder="1"/>
    <xf numFmtId="0" fontId="38" fillId="0" borderId="24" xfId="0" applyFont="1" applyBorder="1"/>
    <xf numFmtId="44" fontId="38" fillId="0" borderId="9" xfId="700" applyFont="1" applyBorder="1"/>
    <xf numFmtId="0" fontId="38" fillId="45" borderId="51" xfId="0" applyFont="1" applyFill="1" applyBorder="1"/>
    <xf numFmtId="0" fontId="38" fillId="0" borderId="0" xfId="0" applyFont="1" applyFill="1" applyBorder="1"/>
    <xf numFmtId="164" fontId="38" fillId="0" borderId="0" xfId="46758" applyNumberFormat="1" applyFont="1" applyFill="1" applyBorder="1"/>
    <xf numFmtId="0" fontId="38" fillId="0" borderId="77" xfId="127" applyFont="1" applyBorder="1"/>
    <xf numFmtId="0" fontId="38" fillId="0" borderId="77" xfId="127" applyFont="1" applyBorder="1" applyAlignment="1">
      <alignment wrapText="1"/>
    </xf>
    <xf numFmtId="164" fontId="38" fillId="45" borderId="38" xfId="34" applyNumberFormat="1" applyFont="1" applyFill="1" applyBorder="1"/>
    <xf numFmtId="0" fontId="152" fillId="45" borderId="67" xfId="0" applyFont="1" applyFill="1" applyBorder="1"/>
    <xf numFmtId="0" fontId="152" fillId="0" borderId="0" xfId="0" applyFont="1"/>
    <xf numFmtId="0" fontId="41" fillId="45" borderId="31" xfId="0" applyFont="1" applyFill="1" applyBorder="1"/>
    <xf numFmtId="0" fontId="152" fillId="0" borderId="0" xfId="0" applyFont="1" applyBorder="1"/>
    <xf numFmtId="0" fontId="152" fillId="0" borderId="21" xfId="0" applyFont="1" applyFill="1" applyBorder="1" applyAlignment="1">
      <alignment horizontal="left"/>
    </xf>
    <xf numFmtId="0" fontId="38" fillId="0" borderId="0" xfId="0" applyFont="1" applyFill="1" applyBorder="1" applyAlignment="1">
      <alignment horizontal="left"/>
    </xf>
    <xf numFmtId="0" fontId="152" fillId="0" borderId="0" xfId="0" applyFont="1" applyFill="1" applyBorder="1" applyAlignment="1">
      <alignment horizontal="left"/>
    </xf>
    <xf numFmtId="0" fontId="152" fillId="0" borderId="0" xfId="0" applyFont="1" applyFill="1" applyBorder="1"/>
    <xf numFmtId="164" fontId="38"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8" fillId="0" borderId="38" xfId="0" applyFont="1" applyFill="1" applyBorder="1"/>
    <xf numFmtId="164" fontId="38" fillId="0" borderId="0" xfId="34" applyNumberFormat="1" applyFont="1" applyFill="1" applyBorder="1"/>
    <xf numFmtId="164" fontId="38" fillId="0" borderId="18" xfId="46747" applyNumberFormat="1" applyFont="1" applyFill="1" applyBorder="1"/>
    <xf numFmtId="174" fontId="38" fillId="0" borderId="9" xfId="59" applyNumberFormat="1" applyFont="1" applyFill="1" applyBorder="1"/>
    <xf numFmtId="44" fontId="38" fillId="0" borderId="18" xfId="700" applyFont="1" applyFill="1" applyBorder="1"/>
    <xf numFmtId="44" fontId="38" fillId="0" borderId="0" xfId="700" applyFont="1" applyFill="1" applyBorder="1"/>
    <xf numFmtId="49" fontId="42" fillId="0" borderId="65" xfId="122" applyNumberFormat="1" applyFont="1" applyFill="1" applyBorder="1" applyAlignment="1">
      <alignment horizontal="center"/>
    </xf>
    <xf numFmtId="0" fontId="0" fillId="0" borderId="65" xfId="0" applyBorder="1" applyAlignment="1">
      <alignment horizontal="center"/>
    </xf>
    <xf numFmtId="49" fontId="42" fillId="0" borderId="25" xfId="0" applyNumberFormat="1" applyFont="1" applyBorder="1" applyAlignment="1">
      <alignment horizontal="center"/>
    </xf>
    <xf numFmtId="49" fontId="0" fillId="0" borderId="25" xfId="0" applyNumberFormat="1" applyBorder="1" applyAlignment="1">
      <alignment horizontal="center"/>
    </xf>
    <xf numFmtId="49" fontId="42" fillId="0" borderId="25" xfId="0" quotePrefix="1" applyNumberFormat="1" applyFont="1" applyBorder="1" applyAlignment="1">
      <alignment horizontal="center"/>
    </xf>
    <xf numFmtId="164" fontId="38" fillId="0" borderId="18" xfId="46747" applyNumberFormat="1" applyFont="1" applyFill="1" applyBorder="1" applyAlignment="1">
      <alignment horizontal="right"/>
    </xf>
    <xf numFmtId="164" fontId="38" fillId="0" borderId="9" xfId="46747" applyNumberFormat="1" applyFont="1" applyFill="1" applyBorder="1" applyAlignment="1">
      <alignment horizontal="right"/>
    </xf>
    <xf numFmtId="174" fontId="38" fillId="0" borderId="9" xfId="59" applyNumberFormat="1" applyFont="1" applyFill="1" applyBorder="1" applyAlignment="1">
      <alignment horizontal="right"/>
    </xf>
    <xf numFmtId="44" fontId="38" fillId="0" borderId="18" xfId="700" applyFont="1" applyFill="1" applyBorder="1" applyAlignment="1">
      <alignment horizontal="right"/>
    </xf>
    <xf numFmtId="49" fontId="42" fillId="0" borderId="65" xfId="122" applyNumberFormat="1" applyFont="1" applyBorder="1" applyAlignment="1">
      <alignment horizontal="center" wrapText="1"/>
    </xf>
    <xf numFmtId="49" fontId="42" fillId="0" borderId="65" xfId="122" applyNumberFormat="1" applyFont="1" applyBorder="1" applyAlignment="1">
      <alignment horizontal="center"/>
    </xf>
    <xf numFmtId="10" fontId="0" fillId="0" borderId="9" xfId="0" applyNumberFormat="1" applyFill="1" applyBorder="1"/>
    <xf numFmtId="10" fontId="38" fillId="0" borderId="9" xfId="0" applyNumberFormat="1" applyFont="1" applyFill="1" applyBorder="1"/>
    <xf numFmtId="10" fontId="41" fillId="0" borderId="9" xfId="0" applyNumberFormat="1" applyFont="1" applyFill="1" applyBorder="1"/>
    <xf numFmtId="9" fontId="0" fillId="0" borderId="9" xfId="0" applyNumberFormat="1" applyFill="1" applyBorder="1" applyAlignment="1">
      <alignment horizontal="center"/>
    </xf>
    <xf numFmtId="10" fontId="38" fillId="0" borderId="9" xfId="192" applyNumberFormat="1" applyFont="1" applyFill="1" applyBorder="1"/>
    <xf numFmtId="10" fontId="38" fillId="0" borderId="9" xfId="192" applyNumberFormat="1" applyFont="1" applyBorder="1"/>
    <xf numFmtId="0" fontId="38" fillId="0" borderId="0" xfId="127" applyBorder="1"/>
    <xf numFmtId="10" fontId="38" fillId="0" borderId="9" xfId="34" applyNumberFormat="1" applyFont="1" applyFill="1" applyBorder="1"/>
    <xf numFmtId="10" fontId="38" fillId="0" borderId="9" xfId="46816" applyNumberFormat="1" applyFont="1" applyBorder="1"/>
    <xf numFmtId="0" fontId="41" fillId="48" borderId="9" xfId="0" applyFont="1" applyFill="1" applyBorder="1"/>
    <xf numFmtId="165" fontId="38" fillId="0" borderId="9" xfId="506" applyNumberFormat="1" applyFont="1" applyFill="1" applyBorder="1" applyAlignment="1">
      <alignment vertical="center" wrapText="1"/>
    </xf>
    <xf numFmtId="165" fontId="38" fillId="0" borderId="9" xfId="506" applyNumberFormat="1" applyFont="1" applyFill="1" applyBorder="1" applyAlignment="1">
      <alignment horizontal="center" vertical="center" wrapText="1"/>
    </xf>
    <xf numFmtId="165" fontId="38" fillId="0" borderId="9" xfId="506" applyNumberFormat="1" applyFont="1" applyFill="1" applyBorder="1" applyAlignment="1"/>
    <xf numFmtId="165" fontId="38" fillId="0" borderId="9" xfId="506" applyNumberFormat="1" applyFont="1" applyFill="1" applyBorder="1" applyAlignment="1">
      <alignment vertical="center"/>
    </xf>
    <xf numFmtId="10" fontId="41" fillId="0" borderId="74" xfId="0" applyNumberFormat="1" applyFont="1" applyBorder="1" applyAlignment="1">
      <alignment horizontal="right"/>
    </xf>
    <xf numFmtId="10" fontId="38" fillId="0" borderId="18" xfId="0" applyNumberFormat="1" applyFont="1" applyBorder="1" applyAlignment="1">
      <alignment horizontal="right"/>
    </xf>
    <xf numFmtId="0" fontId="42" fillId="48" borderId="95" xfId="0" applyFont="1" applyFill="1" applyBorder="1" applyAlignment="1"/>
    <xf numFmtId="0" fontId="38" fillId="0" borderId="21" xfId="0" applyFont="1" applyFill="1" applyBorder="1"/>
    <xf numFmtId="0" fontId="38" fillId="0" borderId="9" xfId="0" applyFont="1" applyFill="1" applyBorder="1" applyAlignment="1">
      <alignment horizontal="left"/>
    </xf>
    <xf numFmtId="0" fontId="38" fillId="0" borderId="0" xfId="122"/>
    <xf numFmtId="3" fontId="38" fillId="0" borderId="9" xfId="34" applyNumberFormat="1" applyFont="1" applyFill="1" applyBorder="1"/>
    <xf numFmtId="0" fontId="38" fillId="0" borderId="0" xfId="122" applyFont="1" applyBorder="1"/>
    <xf numFmtId="0" fontId="41" fillId="48" borderId="33" xfId="122" applyFont="1" applyFill="1" applyBorder="1"/>
    <xf numFmtId="0" fontId="41" fillId="48" borderId="18" xfId="122" applyFont="1" applyFill="1" applyBorder="1"/>
    <xf numFmtId="0" fontId="38" fillId="0" borderId="18" xfId="122" applyFont="1" applyFill="1" applyBorder="1" applyAlignment="1">
      <alignment horizontal="center"/>
    </xf>
    <xf numFmtId="0" fontId="38" fillId="0" borderId="18" xfId="122" applyFont="1" applyFill="1" applyBorder="1" applyAlignment="1">
      <alignment horizontal="right"/>
    </xf>
    <xf numFmtId="3" fontId="38" fillId="0" borderId="9" xfId="34" applyNumberFormat="1" applyFont="1" applyBorder="1"/>
    <xf numFmtId="3" fontId="38" fillId="0" borderId="19" xfId="34" applyNumberFormat="1" applyFont="1" applyBorder="1"/>
    <xf numFmtId="0" fontId="41" fillId="48" borderId="33" xfId="122" applyFont="1" applyFill="1" applyBorder="1" applyAlignment="1">
      <alignment horizontal="left"/>
    </xf>
    <xf numFmtId="3" fontId="38" fillId="0" borderId="19" xfId="34" applyNumberFormat="1" applyFont="1" applyFill="1" applyBorder="1"/>
    <xf numFmtId="0" fontId="80" fillId="0" borderId="0" xfId="122" applyFont="1"/>
    <xf numFmtId="0" fontId="42" fillId="0" borderId="46" xfId="122" applyFont="1" applyBorder="1" applyAlignment="1">
      <alignment horizontal="left" wrapText="1"/>
    </xf>
    <xf numFmtId="0" fontId="42" fillId="0" borderId="0" xfId="122" applyFont="1" applyBorder="1" applyAlignment="1">
      <alignment horizontal="left" wrapText="1"/>
    </xf>
    <xf numFmtId="0" fontId="41" fillId="0" borderId="33" xfId="122" applyFont="1" applyBorder="1"/>
    <xf numFmtId="3" fontId="41" fillId="0" borderId="34" xfId="34" applyNumberFormat="1" applyFont="1" applyBorder="1"/>
    <xf numFmtId="3" fontId="0" fillId="0" borderId="0" xfId="0" applyNumberFormat="1" applyBorder="1"/>
    <xf numFmtId="10" fontId="41" fillId="0" borderId="9" xfId="192" applyNumberFormat="1" applyFont="1" applyFill="1" applyBorder="1"/>
    <xf numFmtId="165" fontId="38" fillId="0" borderId="9" xfId="700" applyNumberFormat="1" applyFont="1" applyBorder="1"/>
    <xf numFmtId="3" fontId="38" fillId="0" borderId="24" xfId="0" applyNumberFormat="1" applyFont="1" applyFill="1" applyBorder="1"/>
    <xf numFmtId="3" fontId="40" fillId="0" borderId="9" xfId="0" applyNumberFormat="1" applyFont="1" applyFill="1" applyBorder="1"/>
    <xf numFmtId="3" fontId="38" fillId="0" borderId="9" xfId="0" applyNumberFormat="1" applyFont="1" applyBorder="1"/>
    <xf numFmtId="10" fontId="38" fillId="0" borderId="9" xfId="0" applyNumberFormat="1" applyFont="1" applyBorder="1"/>
    <xf numFmtId="10" fontId="38" fillId="0" borderId="38" xfId="0" applyNumberFormat="1" applyFont="1" applyFill="1" applyBorder="1"/>
    <xf numFmtId="3" fontId="38" fillId="0" borderId="23" xfId="0" applyNumberFormat="1" applyFont="1" applyFill="1" applyBorder="1"/>
    <xf numFmtId="3" fontId="38" fillId="0" borderId="9" xfId="16260" applyNumberFormat="1" applyFont="1" applyBorder="1" applyAlignment="1">
      <alignment horizontal="right"/>
    </xf>
    <xf numFmtId="3" fontId="38" fillId="0" borderId="20" xfId="0" applyNumberFormat="1" applyFont="1" applyFill="1" applyBorder="1"/>
    <xf numFmtId="3" fontId="38" fillId="0" borderId="19" xfId="0" applyNumberFormat="1" applyFont="1" applyBorder="1" applyAlignment="1">
      <alignment horizontal="right"/>
    </xf>
    <xf numFmtId="3" fontId="38" fillId="0" borderId="19" xfId="16260" applyNumberFormat="1" applyFont="1" applyBorder="1" applyAlignment="1">
      <alignment horizontal="right"/>
    </xf>
    <xf numFmtId="3" fontId="38" fillId="0" borderId="18" xfId="0" applyNumberFormat="1" applyFont="1" applyFill="1" applyBorder="1"/>
    <xf numFmtId="10" fontId="38" fillId="0" borderId="18" xfId="0" applyNumberFormat="1" applyFont="1" applyBorder="1"/>
    <xf numFmtId="3" fontId="38" fillId="0" borderId="9" xfId="16258" applyNumberFormat="1" applyFont="1" applyBorder="1" applyAlignment="1">
      <alignment horizontal="right"/>
    </xf>
    <xf numFmtId="3" fontId="38" fillId="0" borderId="9" xfId="16265" applyNumberFormat="1" applyFont="1" applyBorder="1" applyAlignment="1">
      <alignment horizontal="right"/>
    </xf>
    <xf numFmtId="10" fontId="38" fillId="0" borderId="18" xfId="0" applyNumberFormat="1" applyFont="1" applyFill="1" applyBorder="1"/>
    <xf numFmtId="0" fontId="14" fillId="0" borderId="0" xfId="31695"/>
    <xf numFmtId="0" fontId="14" fillId="0" borderId="0" xfId="31695" applyAlignment="1">
      <alignment vertical="center"/>
    </xf>
    <xf numFmtId="0" fontId="38" fillId="0" borderId="9" xfId="0" applyFont="1" applyBorder="1" applyAlignment="1">
      <alignment horizontal="center" vertical="center" wrapText="1"/>
    </xf>
    <xf numFmtId="0" fontId="14" fillId="0" borderId="0" xfId="31695" applyAlignment="1">
      <alignment horizontal="center" vertical="center"/>
    </xf>
    <xf numFmtId="0" fontId="81" fillId="48" borderId="9" xfId="0" applyFont="1" applyFill="1" applyBorder="1" applyAlignment="1">
      <alignment horizontal="center" vertical="center" wrapText="1"/>
    </xf>
    <xf numFmtId="0" fontId="81" fillId="0" borderId="9" xfId="0" applyFont="1" applyBorder="1" applyAlignment="1">
      <alignment horizontal="right" vertical="center" wrapText="1"/>
    </xf>
    <xf numFmtId="0" fontId="82" fillId="48" borderId="9" xfId="0" applyFont="1" applyFill="1" applyBorder="1" applyAlignment="1">
      <alignment horizontal="right" vertical="center" wrapText="1"/>
    </xf>
    <xf numFmtId="10" fontId="82" fillId="46" borderId="9" xfId="0" applyNumberFormat="1" applyFont="1" applyFill="1" applyBorder="1" applyAlignment="1">
      <alignment horizontal="right" vertical="center"/>
    </xf>
    <xf numFmtId="3" fontId="41" fillId="0" borderId="35" xfId="34" applyNumberFormat="1" applyFont="1" applyBorder="1"/>
    <xf numFmtId="0" fontId="41" fillId="48" borderId="77" xfId="122" applyFont="1" applyFill="1" applyBorder="1"/>
    <xf numFmtId="0" fontId="38" fillId="0" borderId="104" xfId="122" applyFont="1" applyBorder="1"/>
    <xf numFmtId="0" fontId="42" fillId="48" borderId="9" xfId="122" applyFont="1" applyFill="1" applyBorder="1" applyAlignment="1"/>
    <xf numFmtId="0" fontId="152" fillId="0" borderId="9" xfId="0" applyFont="1" applyFill="1" applyBorder="1" applyAlignment="1">
      <alignment horizontal="left"/>
    </xf>
    <xf numFmtId="0" fontId="38" fillId="0" borderId="100" xfId="0" applyFont="1" applyBorder="1"/>
    <xf numFmtId="164" fontId="38" fillId="0" borderId="19" xfId="46763" applyNumberFormat="1" applyFont="1" applyFill="1" applyBorder="1"/>
    <xf numFmtId="0" fontId="38" fillId="0" borderId="19" xfId="0" applyFont="1" applyBorder="1"/>
    <xf numFmtId="0" fontId="38" fillId="0" borderId="75" xfId="0" applyFont="1" applyBorder="1"/>
    <xf numFmtId="0" fontId="38" fillId="45" borderId="18" xfId="0" applyFont="1" applyFill="1" applyBorder="1"/>
    <xf numFmtId="0" fontId="41" fillId="45" borderId="36" xfId="0" applyFont="1" applyFill="1" applyBorder="1"/>
    <xf numFmtId="0" fontId="38" fillId="45" borderId="74" xfId="0" applyFont="1" applyFill="1" applyBorder="1"/>
    <xf numFmtId="0" fontId="152" fillId="45" borderId="34" xfId="0" applyFont="1" applyFill="1" applyBorder="1"/>
    <xf numFmtId="0" fontId="152" fillId="45" borderId="35" xfId="0" applyFont="1" applyFill="1" applyBorder="1"/>
    <xf numFmtId="0" fontId="60" fillId="48" borderId="105" xfId="122" applyFont="1" applyFill="1" applyBorder="1" applyAlignment="1">
      <alignment horizontal="center" vertical="center" wrapText="1"/>
    </xf>
    <xf numFmtId="0" fontId="60" fillId="48" borderId="79" xfId="122" applyFont="1" applyFill="1" applyBorder="1" applyAlignment="1">
      <alignment horizontal="center" vertical="center" wrapText="1"/>
    </xf>
    <xf numFmtId="0" fontId="41" fillId="0" borderId="74" xfId="0" applyFont="1" applyBorder="1" applyAlignment="1">
      <alignment horizontal="center"/>
    </xf>
    <xf numFmtId="10" fontId="41" fillId="0" borderId="74" xfId="0" applyNumberFormat="1" applyFont="1" applyBorder="1" applyAlignment="1">
      <alignment horizontal="right" vertical="center"/>
    </xf>
    <xf numFmtId="0" fontId="38" fillId="0" borderId="19" xfId="0" applyFont="1" applyFill="1" applyBorder="1"/>
    <xf numFmtId="165" fontId="38" fillId="0" borderId="0" xfId="700" applyNumberFormat="1" applyFont="1" applyFill="1" applyBorder="1" applyAlignment="1">
      <alignment vertical="center"/>
    </xf>
    <xf numFmtId="3" fontId="38" fillId="0" borderId="9" xfId="0" applyNumberFormat="1" applyFont="1" applyFill="1" applyBorder="1"/>
    <xf numFmtId="10" fontId="41" fillId="0" borderId="74" xfId="0" applyNumberFormat="1" applyFont="1" applyFill="1" applyBorder="1" applyAlignment="1">
      <alignment horizontal="right" vertical="center"/>
    </xf>
    <xf numFmtId="165" fontId="38" fillId="0" borderId="19" xfId="0" applyNumberFormat="1" applyFont="1" applyBorder="1"/>
    <xf numFmtId="165" fontId="38" fillId="0" borderId="19" xfId="506" applyNumberFormat="1" applyFont="1" applyFill="1" applyBorder="1" applyAlignment="1">
      <alignment vertical="center" wrapText="1"/>
    </xf>
    <xf numFmtId="10" fontId="38" fillId="0" borderId="19" xfId="34" applyNumberFormat="1" applyFont="1" applyBorder="1"/>
    <xf numFmtId="179" fontId="41" fillId="0" borderId="34" xfId="506" applyNumberFormat="1" applyFont="1" applyFill="1" applyBorder="1" applyAlignment="1">
      <alignment horizontal="center" vertical="center" wrapText="1"/>
    </xf>
    <xf numFmtId="165" fontId="41" fillId="0" borderId="34" xfId="0" applyNumberFormat="1" applyFont="1" applyBorder="1"/>
    <xf numFmtId="10" fontId="41" fillId="0" borderId="34" xfId="34" applyNumberFormat="1" applyFont="1" applyBorder="1"/>
    <xf numFmtId="0" fontId="81"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8" fillId="0" borderId="9" xfId="0" applyNumberFormat="1" applyFont="1" applyBorder="1" applyAlignment="1">
      <alignment horizontal="center"/>
    </xf>
    <xf numFmtId="3" fontId="38" fillId="0" borderId="21" xfId="16278" applyNumberFormat="1" applyFont="1" applyBorder="1" applyAlignment="1">
      <alignment horizontal="right"/>
    </xf>
    <xf numFmtId="3" fontId="41" fillId="0" borderId="34" xfId="0" applyNumberFormat="1" applyFont="1" applyBorder="1" applyAlignment="1">
      <alignment horizontal="center"/>
    </xf>
    <xf numFmtId="164" fontId="38" fillId="0" borderId="9" xfId="46747" applyNumberFormat="1" applyFont="1" applyFill="1" applyBorder="1"/>
    <xf numFmtId="10" fontId="38" fillId="0" borderId="19" xfId="0" applyNumberFormat="1" applyFont="1" applyBorder="1"/>
    <xf numFmtId="165" fontId="38" fillId="0" borderId="9" xfId="700" applyNumberFormat="1" applyFont="1" applyFill="1" applyBorder="1" applyAlignment="1">
      <alignment vertical="center"/>
    </xf>
    <xf numFmtId="165" fontId="38" fillId="0" borderId="39" xfId="700" applyNumberFormat="1" applyFont="1" applyFill="1" applyBorder="1" applyAlignment="1">
      <alignment vertical="center"/>
    </xf>
    <xf numFmtId="165" fontId="0" fillId="0" borderId="9" xfId="46819" applyNumberFormat="1" applyFont="1" applyFill="1" applyBorder="1"/>
    <xf numFmtId="42" fontId="41" fillId="0" borderId="74" xfId="0" applyNumberFormat="1" applyFont="1" applyBorder="1"/>
    <xf numFmtId="42" fontId="41" fillId="0" borderId="107" xfId="0" applyNumberFormat="1" applyFont="1" applyBorder="1"/>
    <xf numFmtId="10" fontId="41" fillId="0" borderId="74" xfId="0" applyNumberFormat="1" applyFont="1" applyBorder="1"/>
    <xf numFmtId="0" fontId="41" fillId="0" borderId="9" xfId="0" applyFont="1" applyBorder="1" applyAlignment="1">
      <alignment horizontal="center"/>
    </xf>
    <xf numFmtId="3" fontId="38" fillId="49" borderId="9" xfId="0" applyNumberFormat="1" applyFont="1" applyFill="1" applyBorder="1"/>
    <xf numFmtId="3" fontId="38" fillId="0" borderId="36" xfId="122" applyNumberFormat="1" applyFont="1" applyFill="1" applyBorder="1" applyAlignment="1">
      <alignment horizontal="right" vertical="center"/>
    </xf>
    <xf numFmtId="3" fontId="38" fillId="49" borderId="38" xfId="0" applyNumberFormat="1" applyFont="1" applyFill="1" applyBorder="1"/>
    <xf numFmtId="3" fontId="38" fillId="0" borderId="24" xfId="122" applyNumberFormat="1" applyFont="1" applyFill="1" applyBorder="1" applyAlignment="1">
      <alignment horizontal="right" vertical="center"/>
    </xf>
    <xf numFmtId="3" fontId="38" fillId="0" borderId="62" xfId="122" applyNumberFormat="1" applyFont="1" applyFill="1" applyBorder="1" applyAlignment="1">
      <alignment horizontal="right" vertical="center"/>
    </xf>
    <xf numFmtId="3" fontId="38" fillId="0" borderId="0" xfId="0" applyNumberFormat="1" applyFont="1"/>
    <xf numFmtId="0" fontId="80" fillId="0" borderId="0" xfId="122" applyFont="1" applyFill="1" applyAlignment="1">
      <alignment horizontal="center"/>
    </xf>
    <xf numFmtId="0" fontId="38" fillId="0" borderId="19" xfId="0" applyFont="1" applyBorder="1" applyAlignment="1">
      <alignment horizontal="center"/>
    </xf>
    <xf numFmtId="165" fontId="0" fillId="0" borderId="19" xfId="0" applyNumberFormat="1" applyBorder="1"/>
    <xf numFmtId="0" fontId="41" fillId="45" borderId="18" xfId="0" applyFont="1" applyFill="1" applyBorder="1"/>
    <xf numFmtId="0" fontId="0" fillId="45" borderId="18" xfId="0" applyFill="1" applyBorder="1"/>
    <xf numFmtId="42" fontId="0" fillId="0" borderId="0" xfId="0" applyNumberFormat="1"/>
    <xf numFmtId="0" fontId="38" fillId="45" borderId="96" xfId="122" applyFill="1" applyBorder="1"/>
    <xf numFmtId="0" fontId="41" fillId="48" borderId="54" xfId="122" applyFont="1" applyFill="1" applyBorder="1"/>
    <xf numFmtId="0" fontId="41" fillId="48" borderId="97" xfId="122" applyFont="1" applyFill="1" applyBorder="1"/>
    <xf numFmtId="0" fontId="38" fillId="45" borderId="49" xfId="122" applyFill="1" applyBorder="1"/>
    <xf numFmtId="0" fontId="41" fillId="48" borderId="56" xfId="122" applyFont="1" applyFill="1" applyBorder="1"/>
    <xf numFmtId="0" fontId="41" fillId="48" borderId="51" xfId="122" applyFont="1" applyFill="1" applyBorder="1" applyAlignment="1">
      <alignment horizontal="center" wrapText="1"/>
    </xf>
    <xf numFmtId="0" fontId="41" fillId="48" borderId="24" xfId="122" applyFont="1" applyFill="1" applyBorder="1" applyAlignment="1">
      <alignment horizontal="center" wrapText="1"/>
    </xf>
    <xf numFmtId="0" fontId="41" fillId="48" borderId="9" xfId="122" applyFont="1" applyFill="1" applyBorder="1" applyAlignment="1">
      <alignment horizontal="center" wrapText="1"/>
    </xf>
    <xf numFmtId="0" fontId="41" fillId="48" borderId="38" xfId="122" applyFont="1" applyFill="1" applyBorder="1" applyAlignment="1">
      <alignment horizontal="center" wrapText="1"/>
    </xf>
    <xf numFmtId="0" fontId="41" fillId="45" borderId="56" xfId="122" applyFont="1" applyFill="1" applyBorder="1"/>
    <xf numFmtId="0" fontId="38" fillId="45" borderId="51" xfId="122" applyFill="1" applyBorder="1"/>
    <xf numFmtId="0" fontId="38" fillId="45" borderId="9" xfId="122" applyFill="1" applyBorder="1" applyAlignment="1">
      <alignment horizontal="center"/>
    </xf>
    <xf numFmtId="0" fontId="38" fillId="45" borderId="9" xfId="122" applyFill="1" applyBorder="1"/>
    <xf numFmtId="0" fontId="38" fillId="0" borderId="49" xfId="122" applyFont="1" applyBorder="1"/>
    <xf numFmtId="0" fontId="41" fillId="45" borderId="77" xfId="122" applyFont="1" applyFill="1" applyBorder="1"/>
    <xf numFmtId="0" fontId="38" fillId="49" borderId="0" xfId="122" applyFill="1"/>
    <xf numFmtId="0" fontId="38" fillId="45" borderId="9" xfId="122" applyFont="1" applyFill="1" applyBorder="1"/>
    <xf numFmtId="0" fontId="41" fillId="0" borderId="77" xfId="122" applyFont="1" applyBorder="1"/>
    <xf numFmtId="0" fontId="41" fillId="45" borderId="24" xfId="122" applyFont="1" applyFill="1" applyBorder="1"/>
    <xf numFmtId="0" fontId="41" fillId="45" borderId="9" xfId="122" applyFont="1" applyFill="1" applyBorder="1"/>
    <xf numFmtId="0" fontId="41" fillId="45" borderId="21" xfId="122" applyFont="1" applyFill="1" applyBorder="1"/>
    <xf numFmtId="0" fontId="41" fillId="45" borderId="38" xfId="122" applyFont="1" applyFill="1" applyBorder="1"/>
    <xf numFmtId="0" fontId="38" fillId="0" borderId="9" xfId="122" applyFont="1" applyBorder="1"/>
    <xf numFmtId="0" fontId="38" fillId="0" borderId="39" xfId="122" applyFont="1" applyBorder="1"/>
    <xf numFmtId="164" fontId="82" fillId="0" borderId="9" xfId="4492" applyNumberFormat="1" applyFont="1" applyFill="1" applyBorder="1" applyAlignment="1">
      <alignment horizontal="right" vertical="center"/>
    </xf>
    <xf numFmtId="164" fontId="82" fillId="0" borderId="9" xfId="4492" applyNumberFormat="1" applyFont="1" applyFill="1" applyBorder="1" applyAlignment="1">
      <alignment horizontal="center" vertical="center"/>
    </xf>
    <xf numFmtId="0" fontId="38" fillId="0" borderId="0" xfId="122" applyAlignment="1">
      <alignment horizontal="center"/>
    </xf>
    <xf numFmtId="49" fontId="38" fillId="0" borderId="0" xfId="122" applyNumberFormat="1" applyAlignment="1">
      <alignment horizontal="center"/>
    </xf>
    <xf numFmtId="0" fontId="38" fillId="0" borderId="18" xfId="122" applyFont="1" applyBorder="1"/>
    <xf numFmtId="49" fontId="38" fillId="0" borderId="0" xfId="122" applyNumberFormat="1" applyBorder="1" applyAlignment="1">
      <alignment horizontal="center"/>
    </xf>
    <xf numFmtId="164" fontId="38" fillId="0" borderId="9" xfId="34" applyNumberFormat="1" applyFont="1" applyBorder="1" applyAlignment="1">
      <alignment horizontal="center"/>
    </xf>
    <xf numFmtId="164" fontId="0" fillId="0" borderId="9" xfId="34" applyNumberFormat="1" applyFont="1" applyFill="1" applyBorder="1"/>
    <xf numFmtId="164" fontId="41" fillId="0" borderId="34" xfId="34" applyNumberFormat="1" applyFont="1" applyBorder="1"/>
    <xf numFmtId="164" fontId="41" fillId="0" borderId="34" xfId="34" applyNumberFormat="1" applyFont="1" applyBorder="1" applyAlignment="1">
      <alignment horizontal="center"/>
    </xf>
    <xf numFmtId="49" fontId="80" fillId="0" borderId="0" xfId="122" applyNumberFormat="1" applyFont="1" applyBorder="1" applyAlignment="1">
      <alignment horizontal="center"/>
    </xf>
    <xf numFmtId="0" fontId="38" fillId="48" borderId="26" xfId="122" applyFont="1" applyFill="1" applyBorder="1" applyAlignment="1">
      <alignment horizontal="center"/>
    </xf>
    <xf numFmtId="0" fontId="38" fillId="48" borderId="18" xfId="122" applyFont="1" applyFill="1" applyBorder="1" applyAlignment="1">
      <alignment horizontal="center"/>
    </xf>
    <xf numFmtId="0" fontId="41" fillId="48" borderId="48" xfId="122" applyFont="1" applyFill="1" applyBorder="1" applyAlignment="1"/>
    <xf numFmtId="0" fontId="41" fillId="48" borderId="47" xfId="122" applyFont="1" applyFill="1" applyBorder="1" applyAlignment="1"/>
    <xf numFmtId="0" fontId="41" fillId="48" borderId="22" xfId="122" applyFont="1" applyFill="1" applyBorder="1" applyAlignment="1"/>
    <xf numFmtId="0" fontId="41" fillId="48" borderId="19" xfId="122" applyFont="1" applyFill="1" applyBorder="1" applyAlignment="1"/>
    <xf numFmtId="164" fontId="38" fillId="0" borderId="39" xfId="34" applyNumberFormat="1" applyFont="1" applyBorder="1"/>
    <xf numFmtId="164" fontId="38" fillId="0" borderId="39" xfId="34" applyNumberFormat="1" applyFont="1" applyBorder="1" applyAlignment="1">
      <alignment horizontal="center"/>
    </xf>
    <xf numFmtId="164" fontId="41" fillId="0" borderId="35" xfId="34" applyNumberFormat="1" applyFont="1" applyBorder="1"/>
    <xf numFmtId="0" fontId="41" fillId="0" borderId="0" xfId="122" applyFont="1" applyBorder="1"/>
    <xf numFmtId="164" fontId="41" fillId="0" borderId="0" xfId="34" applyNumberFormat="1" applyFont="1" applyBorder="1"/>
    <xf numFmtId="164" fontId="41" fillId="0" borderId="0" xfId="34" applyNumberFormat="1" applyFont="1" applyBorder="1" applyAlignment="1">
      <alignment horizontal="center"/>
    </xf>
    <xf numFmtId="37" fontId="41" fillId="0" borderId="0" xfId="34" applyNumberFormat="1" applyFont="1" applyBorder="1"/>
    <xf numFmtId="49" fontId="38" fillId="0" borderId="0" xfId="122" applyNumberFormat="1" applyFont="1" applyBorder="1" applyAlignment="1">
      <alignment horizontal="center"/>
    </xf>
    <xf numFmtId="0" fontId="42" fillId="0" borderId="0" xfId="122" applyFont="1" applyAlignment="1"/>
    <xf numFmtId="0" fontId="81" fillId="48" borderId="74" xfId="122" applyFont="1" applyFill="1" applyBorder="1"/>
    <xf numFmtId="0" fontId="81" fillId="48" borderId="74" xfId="122" applyFont="1" applyFill="1" applyBorder="1" applyAlignment="1">
      <alignment wrapText="1"/>
    </xf>
    <xf numFmtId="0" fontId="41" fillId="0" borderId="0" xfId="122" applyFont="1" applyFill="1" applyBorder="1" applyAlignment="1">
      <alignment wrapText="1"/>
    </xf>
    <xf numFmtId="0" fontId="82" fillId="0" borderId="52" xfId="122" applyFont="1" applyBorder="1"/>
    <xf numFmtId="0" fontId="82" fillId="0" borderId="40" xfId="122" applyFont="1" applyBorder="1"/>
    <xf numFmtId="0" fontId="82" fillId="0" borderId="39" xfId="122" applyFont="1" applyBorder="1" applyAlignment="1">
      <alignment horizontal="center"/>
    </xf>
    <xf numFmtId="0" fontId="82" fillId="0" borderId="35" xfId="122" applyFont="1" applyBorder="1" applyAlignment="1">
      <alignment horizontal="center"/>
    </xf>
    <xf numFmtId="0" fontId="82" fillId="0" borderId="0" xfId="122" applyFont="1" applyBorder="1"/>
    <xf numFmtId="0" fontId="82" fillId="0" borderId="0" xfId="122" applyFont="1"/>
    <xf numFmtId="0" fontId="81" fillId="0" borderId="0" xfId="122" applyFont="1" applyFill="1" applyBorder="1" applyAlignment="1">
      <alignment wrapText="1"/>
    </xf>
    <xf numFmtId="3" fontId="82" fillId="0" borderId="45" xfId="122" applyNumberFormat="1" applyFont="1" applyFill="1" applyBorder="1"/>
    <xf numFmtId="0" fontId="81" fillId="48" borderId="33" xfId="122" applyFont="1" applyFill="1" applyBorder="1" applyAlignment="1">
      <alignment horizontal="center" wrapText="1"/>
    </xf>
    <xf numFmtId="0" fontId="81" fillId="48" borderId="34" xfId="122" applyFont="1" applyFill="1" applyBorder="1" applyAlignment="1">
      <alignment horizontal="center" wrapText="1"/>
    </xf>
    <xf numFmtId="0" fontId="81" fillId="48" borderId="35" xfId="122" applyFont="1" applyFill="1" applyBorder="1" applyAlignment="1">
      <alignment horizontal="center" wrapText="1"/>
    </xf>
    <xf numFmtId="44" fontId="38" fillId="0" borderId="9" xfId="46819" applyFont="1" applyFill="1" applyBorder="1" applyAlignment="1">
      <alignment horizontal="right" vertical="top"/>
    </xf>
    <xf numFmtId="0" fontId="162" fillId="0" borderId="0" xfId="0" applyFont="1"/>
    <xf numFmtId="0" fontId="130" fillId="0" borderId="48" xfId="845" applyFont="1" applyFill="1" applyBorder="1" applyAlignment="1">
      <alignment vertical="center" wrapText="1"/>
    </xf>
    <xf numFmtId="0" fontId="130" fillId="0" borderId="0" xfId="845" applyFont="1" applyFill="1" applyBorder="1" applyAlignment="1">
      <alignment vertical="center" wrapText="1"/>
    </xf>
    <xf numFmtId="0" fontId="130" fillId="0" borderId="0" xfId="845" applyFont="1" applyFill="1" applyBorder="1" applyAlignment="1">
      <alignment horizontal="center" vertical="center" wrapText="1"/>
    </xf>
    <xf numFmtId="3" fontId="38" fillId="0" borderId="9" xfId="0" applyNumberFormat="1" applyFont="1" applyFill="1" applyBorder="1" applyAlignment="1">
      <alignment horizontal="right"/>
    </xf>
    <xf numFmtId="3" fontId="38" fillId="0" borderId="31" xfId="122" applyNumberFormat="1" applyFont="1" applyFill="1" applyBorder="1" applyAlignment="1">
      <alignment horizontal="right"/>
    </xf>
    <xf numFmtId="3" fontId="38" fillId="0" borderId="32" xfId="122" applyNumberFormat="1" applyFont="1" applyFill="1" applyBorder="1" applyAlignment="1">
      <alignment horizontal="right"/>
    </xf>
    <xf numFmtId="14" fontId="41" fillId="0" borderId="56" xfId="122" applyNumberFormat="1" applyFont="1" applyFill="1" applyBorder="1" applyAlignment="1">
      <alignment horizontal="left"/>
    </xf>
    <xf numFmtId="14" fontId="41" fillId="0" borderId="77" xfId="122" applyNumberFormat="1" applyFont="1" applyFill="1" applyBorder="1" applyAlignment="1">
      <alignment horizontal="left"/>
    </xf>
    <xf numFmtId="14" fontId="41" fillId="0" borderId="104" xfId="122" applyNumberFormat="1" applyFont="1" applyFill="1" applyBorder="1" applyAlignment="1">
      <alignment horizontal="left"/>
    </xf>
    <xf numFmtId="0" fontId="41" fillId="0" borderId="95" xfId="122" applyFont="1" applyFill="1" applyBorder="1" applyAlignment="1">
      <alignment horizontal="center"/>
    </xf>
    <xf numFmtId="3" fontId="38" fillId="49" borderId="24" xfId="0" applyNumberFormat="1" applyFont="1" applyFill="1" applyBorder="1"/>
    <xf numFmtId="3" fontId="38" fillId="0" borderId="24" xfId="354" applyNumberFormat="1" applyFont="1" applyFill="1" applyBorder="1" applyAlignment="1">
      <alignment horizontal="right"/>
    </xf>
    <xf numFmtId="3" fontId="38" fillId="0" borderId="62" xfId="354" applyNumberFormat="1" applyFont="1" applyFill="1" applyBorder="1" applyAlignment="1">
      <alignment horizontal="right"/>
    </xf>
    <xf numFmtId="0" fontId="165" fillId="0" borderId="107" xfId="0" applyFont="1" applyBorder="1" applyAlignment="1">
      <alignment vertical="center" wrapText="1"/>
    </xf>
    <xf numFmtId="0" fontId="165" fillId="0" borderId="58" xfId="0" applyFont="1" applyBorder="1" applyAlignment="1">
      <alignment horizontal="right" vertical="center" wrapText="1"/>
    </xf>
    <xf numFmtId="42" fontId="38" fillId="0" borderId="9" xfId="59" applyNumberFormat="1" applyFont="1" applyFill="1" applyBorder="1" applyAlignment="1"/>
    <xf numFmtId="14" fontId="41" fillId="0" borderId="20" xfId="0" applyNumberFormat="1" applyFont="1" applyFill="1" applyBorder="1" applyAlignment="1">
      <alignment horizontal="left"/>
    </xf>
    <xf numFmtId="3" fontId="38" fillId="0" borderId="0" xfId="122" applyNumberFormat="1" applyAlignment="1">
      <alignment horizontal="center"/>
    </xf>
    <xf numFmtId="2" fontId="38" fillId="0" borderId="0" xfId="122" applyNumberFormat="1"/>
    <xf numFmtId="3" fontId="38" fillId="0" borderId="0" xfId="122" applyNumberFormat="1"/>
    <xf numFmtId="0" fontId="38" fillId="0" borderId="0" xfId="122" applyAlignment="1">
      <alignment horizontal="left"/>
    </xf>
    <xf numFmtId="0" fontId="50" fillId="0" borderId="0" xfId="122" applyFont="1" applyAlignment="1">
      <alignment horizontal="left"/>
    </xf>
    <xf numFmtId="4" fontId="38" fillId="0" borderId="0" xfId="122" applyNumberFormat="1" applyAlignment="1">
      <alignment horizontal="center"/>
    </xf>
    <xf numFmtId="0" fontId="38" fillId="45" borderId="38" xfId="122" applyFill="1" applyBorder="1"/>
    <xf numFmtId="0" fontId="38" fillId="45" borderId="97" xfId="122" applyFill="1" applyBorder="1"/>
    <xf numFmtId="0" fontId="41" fillId="45" borderId="96" xfId="122" applyFont="1" applyFill="1" applyBorder="1"/>
    <xf numFmtId="3" fontId="0" fillId="0" borderId="0" xfId="0" applyNumberFormat="1" applyFill="1" applyAlignment="1">
      <alignment horizontal="center"/>
    </xf>
    <xf numFmtId="3" fontId="38" fillId="0" borderId="21" xfId="0" applyNumberFormat="1" applyFont="1" applyFill="1" applyBorder="1"/>
    <xf numFmtId="14" fontId="41" fillId="0" borderId="49" xfId="122" applyNumberFormat="1" applyFont="1" applyFill="1" applyBorder="1" applyAlignment="1">
      <alignment horizontal="left"/>
    </xf>
    <xf numFmtId="3" fontId="38" fillId="0" borderId="21" xfId="0" applyNumberFormat="1" applyFont="1" applyFill="1" applyBorder="1" applyAlignment="1">
      <alignment horizontal="right"/>
    </xf>
    <xf numFmtId="10" fontId="38" fillId="45" borderId="9" xfId="192" applyNumberFormat="1" applyFont="1" applyFill="1" applyBorder="1"/>
    <xf numFmtId="10" fontId="41" fillId="0" borderId="9" xfId="192" applyNumberFormat="1" applyFont="1" applyBorder="1"/>
    <xf numFmtId="0" fontId="38" fillId="0" borderId="9" xfId="0" applyFont="1" applyFill="1" applyBorder="1" applyAlignment="1">
      <alignment wrapText="1"/>
    </xf>
    <xf numFmtId="37" fontId="156" fillId="0" borderId="40" xfId="122" applyNumberFormat="1" applyFont="1" applyBorder="1" applyAlignment="1"/>
    <xf numFmtId="0" fontId="41" fillId="45" borderId="60" xfId="122" applyFont="1" applyFill="1" applyBorder="1" applyAlignment="1">
      <alignment horizontal="center" wrapText="1"/>
    </xf>
    <xf numFmtId="164" fontId="38" fillId="0" borderId="0" xfId="122" applyNumberFormat="1" applyAlignment="1">
      <alignment horizontal="center"/>
    </xf>
    <xf numFmtId="0" fontId="166" fillId="0" borderId="0" xfId="0" applyFont="1"/>
    <xf numFmtId="0" fontId="41" fillId="45" borderId="62" xfId="122" applyFont="1" applyFill="1" applyBorder="1"/>
    <xf numFmtId="0" fontId="41" fillId="45" borderId="75" xfId="122" applyFont="1" applyFill="1" applyBorder="1"/>
    <xf numFmtId="0" fontId="41" fillId="48" borderId="20" xfId="122" applyFont="1" applyFill="1" applyBorder="1" applyAlignment="1">
      <alignment horizontal="center" wrapText="1"/>
    </xf>
    <xf numFmtId="0" fontId="38" fillId="45" borderId="20" xfId="122" applyFill="1" applyBorder="1"/>
    <xf numFmtId="0" fontId="41" fillId="45" borderId="96" xfId="122" applyFont="1" applyFill="1" applyBorder="1" applyAlignment="1">
      <alignment horizontal="center" wrapText="1"/>
    </xf>
    <xf numFmtId="0" fontId="41" fillId="45" borderId="49" xfId="122" applyFont="1" applyFill="1" applyBorder="1"/>
    <xf numFmtId="0" fontId="41" fillId="48" borderId="21" xfId="122" applyFont="1" applyFill="1" applyBorder="1" applyAlignment="1">
      <alignment horizontal="center" wrapText="1"/>
    </xf>
    <xf numFmtId="0" fontId="38" fillId="45" borderId="21" xfId="122" applyFill="1" applyBorder="1"/>
    <xf numFmtId="164" fontId="157" fillId="0" borderId="21" xfId="34" applyNumberFormat="1" applyFont="1" applyBorder="1"/>
    <xf numFmtId="0" fontId="0" fillId="0" borderId="0" xfId="0" applyFont="1" applyAlignment="1">
      <alignment vertical="center"/>
    </xf>
    <xf numFmtId="0" fontId="41" fillId="0" borderId="95" xfId="917" applyFont="1" applyFill="1" applyBorder="1" applyAlignment="1">
      <alignment horizontal="left"/>
    </xf>
    <xf numFmtId="0" fontId="38" fillId="23" borderId="33" xfId="917" applyFont="1" applyFill="1" applyBorder="1" applyAlignment="1">
      <alignment horizontal="center" vertical="center"/>
    </xf>
    <xf numFmtId="3" fontId="145" fillId="0" borderId="35" xfId="0" applyNumberFormat="1" applyFont="1" applyBorder="1" applyAlignment="1">
      <alignment horizontal="right" vertical="center"/>
    </xf>
    <xf numFmtId="0" fontId="41" fillId="48" borderId="105" xfId="46740" applyFont="1" applyFill="1" applyBorder="1" applyAlignment="1">
      <alignment horizontal="center" vertical="center" wrapText="1"/>
    </xf>
    <xf numFmtId="3" fontId="38" fillId="0" borderId="60" xfId="46740" applyNumberFormat="1" applyFont="1" applyFill="1" applyBorder="1" applyAlignment="1">
      <alignment horizontal="right" vertical="center" wrapText="1"/>
    </xf>
    <xf numFmtId="3" fontId="144" fillId="0" borderId="102" xfId="0" applyNumberFormat="1" applyFont="1" applyBorder="1" applyAlignment="1">
      <alignment horizontal="right" vertical="center"/>
    </xf>
    <xf numFmtId="3" fontId="145" fillId="0" borderId="101" xfId="0" applyNumberFormat="1" applyFont="1" applyBorder="1" applyAlignment="1">
      <alignment horizontal="right" vertical="center"/>
    </xf>
    <xf numFmtId="0" fontId="38" fillId="23" borderId="35" xfId="917" applyFont="1" applyFill="1" applyBorder="1" applyAlignment="1">
      <alignment horizontal="center" vertical="center"/>
    </xf>
    <xf numFmtId="0" fontId="41" fillId="48" borderId="96" xfId="122" applyFont="1" applyFill="1" applyBorder="1"/>
    <xf numFmtId="165" fontId="38" fillId="0" borderId="9" xfId="46815" applyNumberFormat="1" applyFont="1" applyFill="1" applyBorder="1" applyAlignment="1">
      <alignment horizontal="right" vertical="top"/>
    </xf>
    <xf numFmtId="10" fontId="38" fillId="0" borderId="9" xfId="46816" applyNumberFormat="1" applyFont="1" applyFill="1" applyBorder="1"/>
    <xf numFmtId="0" fontId="167" fillId="0" borderId="9" xfId="0" applyFont="1" applyFill="1" applyBorder="1"/>
    <xf numFmtId="0" fontId="41" fillId="0" borderId="33" xfId="122" applyFont="1" applyFill="1" applyBorder="1"/>
    <xf numFmtId="164" fontId="41" fillId="0" borderId="34" xfId="34" applyNumberFormat="1" applyFont="1" applyFill="1" applyBorder="1"/>
    <xf numFmtId="164" fontId="41" fillId="0" borderId="34" xfId="34" applyNumberFormat="1" applyFont="1" applyFill="1" applyBorder="1" applyAlignment="1">
      <alignment horizontal="center"/>
    </xf>
    <xf numFmtId="0" fontId="38" fillId="0" borderId="0" xfId="122" applyFill="1"/>
    <xf numFmtId="165" fontId="41" fillId="0" borderId="9" xfId="46811" applyNumberFormat="1" applyFont="1" applyBorder="1"/>
    <xf numFmtId="10" fontId="41" fillId="0" borderId="9" xfId="46816" applyNumberFormat="1" applyFont="1" applyBorder="1"/>
    <xf numFmtId="3" fontId="38" fillId="0" borderId="19" xfId="0" applyNumberFormat="1" applyFont="1" applyFill="1" applyBorder="1"/>
    <xf numFmtId="3" fontId="38" fillId="0" borderId="22" xfId="0" applyNumberFormat="1" applyFont="1" applyFill="1" applyBorder="1"/>
    <xf numFmtId="3" fontId="38" fillId="0" borderId="66" xfId="0" applyNumberFormat="1" applyFont="1" applyFill="1" applyBorder="1"/>
    <xf numFmtId="10" fontId="38" fillId="0" borderId="26" xfId="0" applyNumberFormat="1" applyFont="1" applyBorder="1" applyAlignment="1">
      <alignment horizontal="right"/>
    </xf>
    <xf numFmtId="10" fontId="38" fillId="0" borderId="19" xfId="0" applyNumberFormat="1" applyFont="1" applyBorder="1" applyAlignment="1">
      <alignment horizontal="right"/>
    </xf>
    <xf numFmtId="3" fontId="41" fillId="0" borderId="34" xfId="16260" applyNumberFormat="1" applyFont="1" applyBorder="1" applyAlignment="1">
      <alignment horizontal="right"/>
    </xf>
    <xf numFmtId="10" fontId="41" fillId="0" borderId="34" xfId="0" applyNumberFormat="1" applyFont="1" applyFill="1" applyBorder="1" applyAlignment="1">
      <alignment horizontal="right"/>
    </xf>
    <xf numFmtId="10" fontId="41" fillId="0" borderId="35" xfId="0" applyNumberFormat="1" applyFont="1" applyBorder="1" applyAlignment="1">
      <alignment horizontal="right"/>
    </xf>
    <xf numFmtId="0" fontId="38" fillId="0" borderId="0" xfId="0" applyFont="1" applyAlignment="1"/>
    <xf numFmtId="0" fontId="41" fillId="45" borderId="30" xfId="122" applyFont="1" applyFill="1" applyBorder="1" applyAlignment="1">
      <alignment horizontal="center" wrapText="1"/>
    </xf>
    <xf numFmtId="3" fontId="41" fillId="45" borderId="30" xfId="122" applyNumberFormat="1" applyFont="1" applyFill="1" applyBorder="1" applyAlignment="1">
      <alignment horizontal="center" wrapText="1"/>
    </xf>
    <xf numFmtId="0" fontId="38" fillId="45" borderId="25" xfId="122" applyFill="1" applyBorder="1" applyAlignment="1">
      <alignment horizontal="center"/>
    </xf>
    <xf numFmtId="0" fontId="41" fillId="45" borderId="102" xfId="122" applyFont="1" applyFill="1" applyBorder="1" applyAlignment="1">
      <alignment wrapText="1"/>
    </xf>
    <xf numFmtId="3" fontId="82" fillId="0" borderId="32" xfId="122" applyNumberFormat="1" applyFont="1" applyFill="1" applyBorder="1"/>
    <xf numFmtId="3" fontId="82" fillId="0" borderId="39" xfId="122" applyNumberFormat="1" applyFont="1" applyFill="1" applyBorder="1"/>
    <xf numFmtId="3" fontId="82" fillId="0" borderId="41" xfId="122" applyNumberFormat="1" applyFont="1" applyFill="1" applyBorder="1"/>
    <xf numFmtId="0" fontId="82" fillId="0" borderId="37" xfId="122" applyFont="1" applyBorder="1"/>
    <xf numFmtId="0" fontId="38" fillId="0" borderId="0" xfId="0" applyFont="1" applyBorder="1"/>
    <xf numFmtId="0" fontId="170" fillId="49" borderId="0" xfId="0" applyFont="1" applyFill="1"/>
    <xf numFmtId="0" fontId="38" fillId="0" borderId="64" xfId="0" applyFont="1" applyFill="1" applyBorder="1"/>
    <xf numFmtId="0" fontId="38" fillId="45" borderId="107" xfId="0" applyFont="1" applyFill="1" applyBorder="1"/>
    <xf numFmtId="0" fontId="38" fillId="45" borderId="50" xfId="0" applyFont="1" applyFill="1" applyBorder="1"/>
    <xf numFmtId="0" fontId="38" fillId="45" borderId="39" xfId="0" applyFont="1" applyFill="1" applyBorder="1"/>
    <xf numFmtId="164" fontId="38" fillId="45" borderId="39" xfId="34" applyNumberFormat="1" applyFont="1" applyFill="1" applyBorder="1"/>
    <xf numFmtId="0" fontId="38" fillId="45" borderId="27" xfId="0" applyFont="1" applyFill="1" applyBorder="1"/>
    <xf numFmtId="0" fontId="41" fillId="45" borderId="74" xfId="0" applyFont="1" applyFill="1" applyBorder="1"/>
    <xf numFmtId="0" fontId="171" fillId="0" borderId="0" xfId="122" applyFont="1" applyAlignment="1">
      <alignment wrapText="1"/>
    </xf>
    <xf numFmtId="0" fontId="171" fillId="0" borderId="0" xfId="122" applyFont="1"/>
    <xf numFmtId="0" fontId="79" fillId="49" borderId="9" xfId="122" applyFont="1" applyFill="1" applyBorder="1"/>
    <xf numFmtId="0" fontId="41" fillId="48" borderId="74" xfId="122" applyFont="1" applyFill="1" applyBorder="1" applyAlignment="1">
      <alignment horizontal="center" vertical="center" wrapText="1"/>
    </xf>
    <xf numFmtId="0" fontId="146" fillId="45" borderId="18" xfId="122" applyFont="1" applyFill="1" applyBorder="1"/>
    <xf numFmtId="0" fontId="38" fillId="45" borderId="18" xfId="122" applyFont="1" applyFill="1" applyBorder="1"/>
    <xf numFmtId="0" fontId="146" fillId="45" borderId="9" xfId="122" applyFont="1" applyFill="1" applyBorder="1"/>
    <xf numFmtId="3" fontId="163" fillId="0" borderId="0" xfId="845" applyNumberFormat="1" applyFont="1" applyFill="1" applyBorder="1" applyAlignment="1">
      <alignment horizontal="center" vertical="center" wrapText="1"/>
    </xf>
    <xf numFmtId="14" fontId="38" fillId="0" borderId="9" xfId="122" applyNumberFormat="1" applyFont="1" applyBorder="1"/>
    <xf numFmtId="0" fontId="38" fillId="0" borderId="9" xfId="122" applyFont="1" applyBorder="1" applyAlignment="1">
      <alignment horizontal="center" vertical="center"/>
    </xf>
    <xf numFmtId="0" fontId="38" fillId="0" borderId="77" xfId="122" applyFont="1" applyFill="1" applyBorder="1"/>
    <xf numFmtId="14" fontId="38" fillId="0" borderId="9" xfId="122" applyNumberFormat="1" applyFont="1" applyFill="1" applyBorder="1"/>
    <xf numFmtId="0" fontId="38" fillId="0" borderId="99" xfId="0" applyFont="1" applyFill="1" applyBorder="1"/>
    <xf numFmtId="0" fontId="41" fillId="45" borderId="74" xfId="0" applyFont="1" applyFill="1" applyBorder="1" applyAlignment="1">
      <alignment horizontal="center"/>
    </xf>
    <xf numFmtId="0" fontId="41" fillId="0" borderId="56" xfId="0" applyFont="1" applyFill="1" applyBorder="1"/>
    <xf numFmtId="0" fontId="41" fillId="0" borderId="36" xfId="0" applyFont="1" applyFill="1" applyBorder="1" applyAlignment="1">
      <alignment horizontal="left" wrapText="1" indent="1"/>
    </xf>
    <xf numFmtId="0" fontId="41" fillId="0" borderId="32" xfId="0" applyFont="1" applyFill="1" applyBorder="1" applyAlignment="1">
      <alignment wrapText="1"/>
    </xf>
    <xf numFmtId="0" fontId="41" fillId="48" borderId="54" xfId="127" applyFont="1" applyFill="1" applyBorder="1"/>
    <xf numFmtId="0" fontId="41" fillId="48" borderId="63" xfId="127" applyFont="1" applyFill="1" applyBorder="1"/>
    <xf numFmtId="0" fontId="41" fillId="48" borderId="32" xfId="127" applyFont="1" applyFill="1" applyBorder="1" applyAlignment="1">
      <alignment horizontal="center"/>
    </xf>
    <xf numFmtId="0" fontId="41" fillId="48" borderId="39" xfId="127" applyFont="1" applyFill="1" applyBorder="1" applyAlignment="1">
      <alignment horizontal="center"/>
    </xf>
    <xf numFmtId="0" fontId="41" fillId="48" borderId="41" xfId="127" applyFont="1" applyFill="1" applyBorder="1" applyAlignment="1">
      <alignment horizontal="center"/>
    </xf>
    <xf numFmtId="0" fontId="41" fillId="49" borderId="18" xfId="127" applyFont="1" applyFill="1" applyBorder="1"/>
    <xf numFmtId="165" fontId="38" fillId="0" borderId="46" xfId="127" applyNumberFormat="1" applyFont="1" applyBorder="1"/>
    <xf numFmtId="165" fontId="38" fillId="0" borderId="18" xfId="127" applyNumberFormat="1" applyFont="1" applyBorder="1"/>
    <xf numFmtId="165" fontId="38" fillId="0" borderId="37" xfId="700" applyNumberFormat="1" applyFont="1" applyFill="1" applyBorder="1" applyAlignment="1">
      <alignment horizontal="right" vertical="top"/>
    </xf>
    <xf numFmtId="0" fontId="41" fillId="49" borderId="9" xfId="127" applyFont="1" applyFill="1" applyBorder="1"/>
    <xf numFmtId="165" fontId="38" fillId="0" borderId="21" xfId="127" applyNumberFormat="1" applyFont="1" applyBorder="1"/>
    <xf numFmtId="165" fontId="38" fillId="0" borderId="38" xfId="700" applyNumberFormat="1" applyFont="1" applyFill="1" applyBorder="1" applyAlignment="1">
      <alignment horizontal="right" vertical="top"/>
    </xf>
    <xf numFmtId="165" fontId="38" fillId="0" borderId="47" xfId="127" applyNumberFormat="1" applyFont="1" applyBorder="1"/>
    <xf numFmtId="165" fontId="38" fillId="0" borderId="19" xfId="127" applyNumberFormat="1" applyFont="1" applyBorder="1"/>
    <xf numFmtId="0" fontId="38" fillId="45" borderId="33" xfId="127" applyFont="1" applyFill="1" applyBorder="1"/>
    <xf numFmtId="0" fontId="38" fillId="45" borderId="34" xfId="127" applyFont="1" applyFill="1" applyBorder="1"/>
    <xf numFmtId="0" fontId="38" fillId="45" borderId="4" xfId="127" applyFont="1" applyFill="1" applyBorder="1"/>
    <xf numFmtId="0" fontId="38" fillId="45" borderId="78" xfId="127" applyFont="1" applyFill="1" applyBorder="1"/>
    <xf numFmtId="5" fontId="41" fillId="49" borderId="110" xfId="0" applyNumberFormat="1" applyFont="1" applyFill="1" applyBorder="1" applyAlignment="1">
      <alignment horizontal="left"/>
    </xf>
    <xf numFmtId="165" fontId="38" fillId="0" borderId="110" xfId="46811" applyNumberFormat="1" applyFont="1" applyFill="1" applyBorder="1"/>
    <xf numFmtId="0" fontId="38" fillId="0" borderId="0" xfId="122" applyAlignment="1"/>
    <xf numFmtId="0" fontId="38" fillId="0" borderId="77" xfId="0" applyFont="1" applyBorder="1"/>
    <xf numFmtId="49" fontId="42" fillId="0" borderId="0" xfId="0" applyNumberFormat="1" applyFont="1" applyFill="1" applyBorder="1" applyAlignment="1">
      <alignment horizontal="center"/>
    </xf>
    <xf numFmtId="0" fontId="38" fillId="0" borderId="49" xfId="123" applyFont="1" applyBorder="1"/>
    <xf numFmtId="0" fontId="38" fillId="0" borderId="49" xfId="123" applyFont="1" applyFill="1" applyBorder="1"/>
    <xf numFmtId="0" fontId="38" fillId="0" borderId="9" xfId="123" applyFont="1" applyBorder="1"/>
    <xf numFmtId="0" fontId="38" fillId="0" borderId="49" xfId="0" applyFont="1" applyFill="1" applyBorder="1"/>
    <xf numFmtId="0" fontId="163" fillId="0" borderId="0" xfId="845" applyFont="1" applyFill="1" applyBorder="1" applyAlignment="1">
      <alignment horizontal="left" vertical="center" wrapText="1"/>
    </xf>
    <xf numFmtId="0" fontId="146" fillId="111" borderId="5" xfId="31695" applyFont="1" applyFill="1" applyBorder="1" applyAlignment="1">
      <alignment horizontal="center" vertical="center"/>
    </xf>
    <xf numFmtId="0" fontId="146" fillId="111" borderId="9" xfId="31695" applyFont="1" applyFill="1" applyBorder="1" applyAlignment="1">
      <alignment horizontal="center" vertical="center" wrapText="1"/>
    </xf>
    <xf numFmtId="0" fontId="146" fillId="111" borderId="9" xfId="31695" applyFont="1" applyFill="1" applyBorder="1" applyAlignment="1">
      <alignment horizontal="center" vertical="center"/>
    </xf>
    <xf numFmtId="3" fontId="146" fillId="111" borderId="9" xfId="31695" applyNumberFormat="1" applyFont="1" applyFill="1" applyBorder="1" applyAlignment="1">
      <alignment horizontal="center" vertical="center"/>
    </xf>
    <xf numFmtId="0" fontId="146" fillId="112" borderId="9" xfId="31695" applyFont="1" applyFill="1" applyBorder="1" applyAlignment="1">
      <alignment horizontal="center" vertical="center"/>
    </xf>
    <xf numFmtId="3" fontId="146" fillId="112" borderId="9" xfId="31695" applyNumberFormat="1" applyFont="1" applyFill="1" applyBorder="1" applyAlignment="1">
      <alignment horizontal="center" vertical="center"/>
    </xf>
    <xf numFmtId="3" fontId="153" fillId="0" borderId="9" xfId="122" applyNumberFormat="1" applyFont="1" applyBorder="1" applyAlignment="1"/>
    <xf numFmtId="3" fontId="153" fillId="0" borderId="39" xfId="122" applyNumberFormat="1" applyFont="1" applyBorder="1" applyAlignment="1"/>
    <xf numFmtId="165" fontId="38" fillId="0" borderId="0" xfId="127" applyNumberFormat="1" applyBorder="1"/>
    <xf numFmtId="165" fontId="38" fillId="0" borderId="0" xfId="127" applyNumberFormat="1"/>
    <xf numFmtId="10" fontId="0" fillId="0" borderId="0" xfId="1158" applyNumberFormat="1" applyFont="1"/>
    <xf numFmtId="164" fontId="38" fillId="0" borderId="0" xfId="122" applyNumberFormat="1"/>
    <xf numFmtId="0" fontId="38" fillId="0" borderId="0" xfId="122" applyBorder="1"/>
    <xf numFmtId="0" fontId="38" fillId="0" borderId="9" xfId="122" applyFont="1" applyFill="1" applyBorder="1"/>
    <xf numFmtId="0" fontId="38" fillId="49" borderId="9" xfId="122" applyFont="1" applyFill="1" applyBorder="1"/>
    <xf numFmtId="3" fontId="38" fillId="0" borderId="9" xfId="34" applyNumberFormat="1" applyFont="1" applyFill="1" applyBorder="1" applyAlignment="1">
      <alignment horizontal="right"/>
    </xf>
    <xf numFmtId="3" fontId="38" fillId="0" borderId="19" xfId="34" applyNumberFormat="1" applyFont="1" applyFill="1" applyBorder="1" applyAlignment="1">
      <alignment horizontal="right"/>
    </xf>
    <xf numFmtId="165" fontId="38" fillId="0" borderId="0" xfId="0" applyNumberFormat="1" applyFont="1"/>
    <xf numFmtId="164" fontId="38" fillId="0" borderId="0" xfId="47509" applyNumberFormat="1" applyFont="1"/>
    <xf numFmtId="164" fontId="38" fillId="0" borderId="0" xfId="0" applyNumberFormat="1" applyFont="1"/>
    <xf numFmtId="6" fontId="0" fillId="0" borderId="0" xfId="0" applyNumberFormat="1"/>
    <xf numFmtId="165" fontId="0" fillId="0" borderId="19" xfId="0" applyNumberFormat="1" applyFill="1" applyBorder="1"/>
    <xf numFmtId="9" fontId="0" fillId="0" borderId="0" xfId="1158" applyNumberFormat="1" applyFont="1"/>
    <xf numFmtId="3" fontId="38" fillId="0" borderId="0" xfId="122" applyNumberFormat="1" applyFont="1" applyBorder="1"/>
    <xf numFmtId="0" fontId="38" fillId="0" borderId="18" xfId="46747" applyNumberFormat="1" applyFont="1" applyFill="1" applyBorder="1" applyAlignment="1">
      <alignment horizontal="right"/>
    </xf>
    <xf numFmtId="3" fontId="4" fillId="0" borderId="0" xfId="47511" applyNumberFormat="1"/>
    <xf numFmtId="180" fontId="4" fillId="0" borderId="0" xfId="47511" applyNumberFormat="1"/>
    <xf numFmtId="0" fontId="175" fillId="110" borderId="107" xfId="0" applyFont="1" applyFill="1" applyBorder="1" applyAlignment="1">
      <alignment vertical="center" wrapText="1"/>
    </xf>
    <xf numFmtId="0" fontId="175" fillId="110" borderId="58" xfId="0" applyFont="1" applyFill="1" applyBorder="1" applyAlignment="1">
      <alignment horizontal="right" vertical="center" wrapText="1"/>
    </xf>
    <xf numFmtId="3" fontId="41" fillId="0" borderId="34" xfId="34" applyNumberFormat="1" applyFont="1" applyFill="1" applyBorder="1"/>
    <xf numFmtId="3" fontId="82" fillId="0" borderId="36" xfId="122" applyNumberFormat="1" applyFont="1" applyBorder="1"/>
    <xf numFmtId="3" fontId="82" fillId="0" borderId="18" xfId="122" applyNumberFormat="1" applyFont="1" applyBorder="1"/>
    <xf numFmtId="3" fontId="38" fillId="0" borderId="38" xfId="0" applyNumberFormat="1" applyFont="1" applyFill="1" applyBorder="1"/>
    <xf numFmtId="3" fontId="41" fillId="0" borderId="107" xfId="122" applyNumberFormat="1" applyFont="1" applyFill="1" applyBorder="1" applyAlignment="1">
      <alignment horizontal="right"/>
    </xf>
    <xf numFmtId="3" fontId="38" fillId="0" borderId="30" xfId="354" applyNumberFormat="1" applyFont="1" applyFill="1" applyBorder="1" applyAlignment="1">
      <alignment horizontal="right"/>
    </xf>
    <xf numFmtId="10" fontId="38" fillId="0" borderId="29" xfId="122" applyNumberFormat="1" applyFont="1" applyFill="1" applyBorder="1" applyAlignment="1">
      <alignment horizontal="right"/>
    </xf>
    <xf numFmtId="3" fontId="38" fillId="0" borderId="39" xfId="122" applyNumberFormat="1" applyFont="1" applyFill="1" applyBorder="1" applyAlignment="1">
      <alignment horizontal="right"/>
    </xf>
    <xf numFmtId="10" fontId="38" fillId="0" borderId="41" xfId="182" applyNumberFormat="1" applyFont="1" applyFill="1" applyBorder="1" applyAlignment="1">
      <alignment horizontal="right"/>
    </xf>
    <xf numFmtId="165" fontId="38" fillId="0" borderId="9" xfId="0" applyNumberFormat="1" applyFont="1" applyFill="1" applyBorder="1" applyAlignment="1">
      <alignment horizontal="right" vertical="top" wrapText="1"/>
    </xf>
    <xf numFmtId="49" fontId="42" fillId="0" borderId="0" xfId="122" applyNumberFormat="1" applyFont="1" applyAlignment="1">
      <alignment horizontal="center"/>
    </xf>
    <xf numFmtId="0" fontId="38" fillId="0" borderId="77" xfId="122" applyBorder="1"/>
    <xf numFmtId="0" fontId="38" fillId="0" borderId="49" xfId="122" applyBorder="1"/>
    <xf numFmtId="164" fontId="38" fillId="0" borderId="21" xfId="46776" applyNumberFormat="1" applyBorder="1"/>
    <xf numFmtId="164" fontId="38" fillId="0" borderId="18" xfId="46776" applyNumberFormat="1" applyBorder="1"/>
    <xf numFmtId="164" fontId="38" fillId="0" borderId="9" xfId="46776" applyNumberFormat="1" applyBorder="1"/>
    <xf numFmtId="165" fontId="38" fillId="0" borderId="9" xfId="700" applyNumberFormat="1" applyBorder="1"/>
    <xf numFmtId="172" fontId="38" fillId="0" borderId="23" xfId="182" applyNumberFormat="1" applyBorder="1"/>
    <xf numFmtId="178" fontId="38" fillId="0" borderId="46" xfId="700" applyNumberFormat="1" applyBorder="1"/>
    <xf numFmtId="172" fontId="38" fillId="0" borderId="37" xfId="182" applyNumberFormat="1" applyBorder="1"/>
    <xf numFmtId="165" fontId="38" fillId="0" borderId="46" xfId="47508" applyNumberFormat="1" applyBorder="1"/>
    <xf numFmtId="165" fontId="38" fillId="0" borderId="21" xfId="47508" applyNumberFormat="1" applyBorder="1"/>
    <xf numFmtId="164" fontId="38" fillId="45" borderId="21" xfId="34" applyNumberFormat="1" applyFill="1" applyBorder="1"/>
    <xf numFmtId="164" fontId="38" fillId="45" borderId="9" xfId="34" applyNumberFormat="1" applyFill="1" applyBorder="1"/>
    <xf numFmtId="172" fontId="38" fillId="45" borderId="23" xfId="182" applyNumberFormat="1" applyFill="1" applyBorder="1"/>
    <xf numFmtId="172" fontId="38" fillId="45" borderId="37" xfId="182" applyNumberFormat="1" applyFill="1" applyBorder="1"/>
    <xf numFmtId="0" fontId="38" fillId="45" borderId="21" xfId="34" applyNumberFormat="1" applyFill="1" applyBorder="1"/>
    <xf numFmtId="164" fontId="38" fillId="45" borderId="51" xfId="46776" applyNumberFormat="1" applyFill="1" applyBorder="1"/>
    <xf numFmtId="0" fontId="38" fillId="45" borderId="9" xfId="34" applyNumberFormat="1" applyFill="1" applyBorder="1"/>
    <xf numFmtId="172" fontId="38" fillId="0" borderId="20" xfId="182" applyNumberFormat="1" applyBorder="1"/>
    <xf numFmtId="164" fontId="38" fillId="45" borderId="49" xfId="46776" applyNumberFormat="1" applyFill="1" applyBorder="1"/>
    <xf numFmtId="0" fontId="38" fillId="49" borderId="77" xfId="122" applyFill="1" applyBorder="1"/>
    <xf numFmtId="0" fontId="38" fillId="49" borderId="49" xfId="122" applyFill="1" applyBorder="1"/>
    <xf numFmtId="164" fontId="38" fillId="45" borderId="49" xfId="34" applyNumberFormat="1" applyFill="1" applyBorder="1"/>
    <xf numFmtId="0" fontId="38" fillId="45" borderId="5" xfId="122" applyFill="1" applyBorder="1"/>
    <xf numFmtId="164" fontId="38" fillId="45" borderId="20" xfId="34" applyNumberFormat="1" applyFill="1" applyBorder="1"/>
    <xf numFmtId="39" fontId="38" fillId="45" borderId="9" xfId="34" applyNumberFormat="1" applyFill="1" applyBorder="1"/>
    <xf numFmtId="39" fontId="38" fillId="45" borderId="21" xfId="34" applyNumberFormat="1" applyFill="1" applyBorder="1"/>
    <xf numFmtId="0" fontId="38" fillId="45" borderId="49" xfId="34" applyNumberFormat="1" applyFill="1" applyBorder="1"/>
    <xf numFmtId="165" fontId="38" fillId="0" borderId="9" xfId="122" applyNumberFormat="1" applyBorder="1"/>
    <xf numFmtId="3" fontId="38" fillId="45" borderId="21" xfId="34" applyNumberFormat="1" applyFill="1" applyBorder="1"/>
    <xf numFmtId="178" fontId="38" fillId="0" borderId="9" xfId="122" applyNumberFormat="1" applyBorder="1"/>
    <xf numFmtId="178" fontId="38" fillId="0" borderId="9" xfId="700" applyNumberFormat="1" applyBorder="1"/>
    <xf numFmtId="3" fontId="38" fillId="45" borderId="9" xfId="34" applyNumberFormat="1" applyFill="1" applyBorder="1"/>
    <xf numFmtId="0" fontId="38" fillId="45" borderId="77" xfId="122" applyFill="1" applyBorder="1"/>
    <xf numFmtId="164" fontId="38" fillId="0" borderId="21" xfId="34" applyNumberFormat="1" applyBorder="1"/>
    <xf numFmtId="164" fontId="38" fillId="0" borderId="9" xfId="34" applyNumberFormat="1" applyBorder="1"/>
    <xf numFmtId="0" fontId="38" fillId="45" borderId="56" xfId="122" applyFill="1" applyBorder="1"/>
    <xf numFmtId="0" fontId="38" fillId="45" borderId="102" xfId="122" applyFill="1" applyBorder="1"/>
    <xf numFmtId="164" fontId="38" fillId="45" borderId="24" xfId="34" applyNumberFormat="1" applyFill="1" applyBorder="1"/>
    <xf numFmtId="0" fontId="38" fillId="0" borderId="28" xfId="122" applyBorder="1"/>
    <xf numFmtId="0" fontId="38" fillId="0" borderId="50" xfId="122" applyBorder="1"/>
    <xf numFmtId="164" fontId="38" fillId="0" borderId="47" xfId="46776" applyNumberFormat="1" applyBorder="1"/>
    <xf numFmtId="0" fontId="38" fillId="0" borderId="66" xfId="122" applyBorder="1"/>
    <xf numFmtId="0" fontId="38" fillId="45" borderId="50" xfId="122" applyFill="1" applyBorder="1"/>
    <xf numFmtId="0" fontId="38" fillId="0" borderId="57" xfId="122" applyBorder="1"/>
    <xf numFmtId="0" fontId="38" fillId="0" borderId="80" xfId="122" applyBorder="1"/>
    <xf numFmtId="0" fontId="38" fillId="0" borderId="65" xfId="122" applyBorder="1"/>
    <xf numFmtId="0" fontId="38" fillId="0" borderId="58" xfId="122" applyBorder="1"/>
    <xf numFmtId="0" fontId="38" fillId="45" borderId="76" xfId="122" applyFill="1" applyBorder="1"/>
    <xf numFmtId="0" fontId="38" fillId="45" borderId="60" xfId="122" applyFill="1" applyBorder="1"/>
    <xf numFmtId="0" fontId="38" fillId="45" borderId="31" xfId="122" applyFill="1" applyBorder="1"/>
    <xf numFmtId="3" fontId="38" fillId="45" borderId="106" xfId="122" applyNumberFormat="1" applyFill="1" applyBorder="1"/>
    <xf numFmtId="0" fontId="38" fillId="45" borderId="103" xfId="122" applyFill="1" applyBorder="1"/>
    <xf numFmtId="0" fontId="38" fillId="45" borderId="106" xfId="122" applyFill="1" applyBorder="1"/>
    <xf numFmtId="0" fontId="38" fillId="45" borderId="29" xfId="122" applyFill="1" applyBorder="1"/>
    <xf numFmtId="0" fontId="38" fillId="45" borderId="24" xfId="122" applyFill="1" applyBorder="1"/>
    <xf numFmtId="164" fontId="38" fillId="0" borderId="102" xfId="46758" applyNumberFormat="1" applyBorder="1"/>
    <xf numFmtId="0" fontId="38" fillId="0" borderId="102" xfId="122" applyBorder="1"/>
    <xf numFmtId="0" fontId="38" fillId="0" borderId="21" xfId="122" applyBorder="1"/>
    <xf numFmtId="0" fontId="38" fillId="0" borderId="64" xfId="122" applyBorder="1"/>
    <xf numFmtId="0" fontId="38" fillId="0" borderId="24" xfId="122" applyBorder="1"/>
    <xf numFmtId="43" fontId="38" fillId="0" borderId="0" xfId="122" applyNumberFormat="1"/>
    <xf numFmtId="164" fontId="38" fillId="0" borderId="64" xfId="46758" applyNumberFormat="1" applyBorder="1"/>
    <xf numFmtId="0" fontId="41" fillId="0" borderId="57" xfId="122" applyFont="1" applyBorder="1"/>
    <xf numFmtId="0" fontId="41" fillId="0" borderId="49" xfId="122" applyFont="1" applyBorder="1"/>
    <xf numFmtId="3" fontId="38" fillId="0" borderId="38" xfId="46758" applyNumberFormat="1" applyBorder="1" applyAlignment="1">
      <alignment horizontal="right"/>
    </xf>
    <xf numFmtId="9" fontId="38" fillId="0" borderId="102" xfId="182" applyBorder="1"/>
    <xf numFmtId="9" fontId="38" fillId="0" borderId="38" xfId="182" applyBorder="1"/>
    <xf numFmtId="164" fontId="38" fillId="0" borderId="27" xfId="46758" applyNumberFormat="1" applyBorder="1"/>
    <xf numFmtId="0" fontId="41" fillId="0" borderId="65" xfId="122" applyFont="1" applyBorder="1"/>
    <xf numFmtId="0" fontId="41" fillId="0" borderId="58" xfId="122" applyFont="1" applyBorder="1"/>
    <xf numFmtId="0" fontId="38" fillId="0" borderId="27" xfId="122" applyBorder="1"/>
    <xf numFmtId="0" fontId="38" fillId="0" borderId="109" xfId="122" applyBorder="1"/>
    <xf numFmtId="164" fontId="38" fillId="0" borderId="41" xfId="34" applyNumberFormat="1" applyBorder="1"/>
    <xf numFmtId="0" fontId="38" fillId="0" borderId="63" xfId="122" applyBorder="1"/>
    <xf numFmtId="0" fontId="41" fillId="0" borderId="50" xfId="122" applyFont="1" applyBorder="1"/>
    <xf numFmtId="0" fontId="38" fillId="0" borderId="32" xfId="122" applyBorder="1"/>
    <xf numFmtId="0" fontId="41" fillId="0" borderId="34" xfId="0" applyFont="1" applyBorder="1" applyAlignment="1">
      <alignment horizontal="center"/>
    </xf>
    <xf numFmtId="165" fontId="41" fillId="0" borderId="34" xfId="506" applyNumberFormat="1" applyFont="1" applyFill="1" applyBorder="1" applyAlignment="1">
      <alignment vertical="center" wrapText="1"/>
    </xf>
    <xf numFmtId="0" fontId="41" fillId="48" borderId="9" xfId="127" applyFont="1" applyFill="1" applyBorder="1" applyAlignment="1">
      <alignment horizontal="center"/>
    </xf>
    <xf numFmtId="49" fontId="42" fillId="0" borderId="0" xfId="127" quotePrefix="1" applyNumberFormat="1" applyFont="1" applyAlignment="1">
      <alignment horizontal="center"/>
    </xf>
    <xf numFmtId="49" fontId="38" fillId="0" borderId="0" xfId="127" applyNumberFormat="1" applyAlignment="1">
      <alignment horizontal="center"/>
    </xf>
    <xf numFmtId="0" fontId="38" fillId="0" borderId="0" xfId="122"/>
    <xf numFmtId="0" fontId="38" fillId="0" borderId="0" xfId="122" applyFont="1" applyBorder="1" applyAlignment="1">
      <alignment horizontal="center"/>
    </xf>
    <xf numFmtId="0" fontId="42" fillId="0" borderId="55" xfId="122" applyFont="1" applyBorder="1" applyAlignment="1">
      <alignment horizontal="center" wrapText="1"/>
    </xf>
    <xf numFmtId="49" fontId="38" fillId="0" borderId="0" xfId="122" applyNumberFormat="1" applyBorder="1" applyAlignment="1">
      <alignment horizontal="center" vertical="center"/>
    </xf>
    <xf numFmtId="0" fontId="41" fillId="48" borderId="19" xfId="122" applyFont="1" applyFill="1" applyBorder="1" applyAlignment="1">
      <alignment horizontal="center"/>
    </xf>
    <xf numFmtId="0" fontId="41" fillId="48" borderId="18" xfId="122" applyFont="1" applyFill="1" applyBorder="1" applyAlignment="1">
      <alignment horizontal="center"/>
    </xf>
    <xf numFmtId="0" fontId="41" fillId="48" borderId="21" xfId="122" applyFont="1" applyFill="1" applyBorder="1" applyAlignment="1">
      <alignment horizontal="center"/>
    </xf>
    <xf numFmtId="0" fontId="41" fillId="48" borderId="19" xfId="122" applyFont="1" applyFill="1" applyBorder="1" applyAlignment="1">
      <alignment horizontal="center" wrapText="1"/>
    </xf>
    <xf numFmtId="0" fontId="41" fillId="48" borderId="22" xfId="122" applyFont="1" applyFill="1" applyBorder="1" applyAlignment="1">
      <alignment horizontal="center"/>
    </xf>
    <xf numFmtId="49" fontId="42" fillId="0" borderId="0" xfId="122" applyNumberFormat="1" applyFont="1" applyBorder="1" applyAlignment="1">
      <alignment horizontal="center"/>
    </xf>
    <xf numFmtId="49" fontId="42"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41" fillId="48" borderId="9" xfId="0" applyFont="1" applyFill="1" applyBorder="1" applyAlignment="1">
      <alignment horizontal="center"/>
    </xf>
    <xf numFmtId="0" fontId="41" fillId="48" borderId="9" xfId="0" applyFont="1" applyFill="1" applyBorder="1" applyAlignment="1">
      <alignment horizontal="center" wrapText="1"/>
    </xf>
    <xf numFmtId="0" fontId="41" fillId="48" borderId="9" xfId="122" applyFont="1" applyFill="1" applyBorder="1" applyAlignment="1">
      <alignment horizontal="center"/>
    </xf>
    <xf numFmtId="0" fontId="60" fillId="48" borderId="32" xfId="122" applyFont="1" applyFill="1" applyBorder="1" applyAlignment="1">
      <alignment horizontal="center" vertical="center" wrapText="1"/>
    </xf>
    <xf numFmtId="0" fontId="60" fillId="48" borderId="39" xfId="122" applyFont="1" applyFill="1" applyBorder="1" applyAlignment="1">
      <alignment horizontal="center" vertical="center" wrapText="1"/>
    </xf>
    <xf numFmtId="0" fontId="60" fillId="48" borderId="41" xfId="122" applyFont="1" applyFill="1" applyBorder="1" applyAlignment="1">
      <alignment horizontal="center" vertical="center" wrapText="1"/>
    </xf>
    <xf numFmtId="0" fontId="41" fillId="0" borderId="0" xfId="0" applyFont="1" applyAlignment="1">
      <alignment vertical="center" wrapText="1"/>
    </xf>
    <xf numFmtId="0" fontId="38" fillId="0" borderId="0" xfId="0" applyFont="1" applyAlignment="1">
      <alignment vertical="center" wrapText="1"/>
    </xf>
    <xf numFmtId="0" fontId="42" fillId="48" borderId="9" xfId="0" applyFont="1" applyFill="1" applyBorder="1" applyAlignment="1">
      <alignment horizontal="center" vertical="center" wrapText="1"/>
    </xf>
    <xf numFmtId="0" fontId="38" fillId="0" borderId="0" xfId="0" applyFont="1" applyAlignment="1">
      <alignment vertical="center"/>
    </xf>
    <xf numFmtId="0" fontId="0" fillId="0" borderId="0" xfId="0" applyAlignment="1">
      <alignment vertical="center"/>
    </xf>
    <xf numFmtId="0" fontId="0" fillId="0" borderId="0" xfId="0" applyAlignment="1"/>
    <xf numFmtId="0" fontId="146" fillId="111" borderId="19" xfId="31695" applyFont="1" applyFill="1" applyBorder="1" applyAlignment="1">
      <alignment horizontal="center" vertical="center"/>
    </xf>
    <xf numFmtId="174" fontId="38" fillId="0" borderId="18" xfId="700" applyNumberFormat="1" applyFont="1" applyFill="1" applyBorder="1"/>
    <xf numFmtId="164" fontId="38" fillId="0" borderId="9" xfId="46773" applyNumberFormat="1" applyFont="1" applyFill="1" applyBorder="1" applyAlignment="1">
      <alignment horizontal="right"/>
    </xf>
    <xf numFmtId="3" fontId="38" fillId="0" borderId="19" xfId="0" applyNumberFormat="1" applyFont="1" applyBorder="1"/>
    <xf numFmtId="3" fontId="41" fillId="0" borderId="35" xfId="0" applyNumberFormat="1" applyFont="1" applyBorder="1" applyAlignment="1">
      <alignment horizontal="right"/>
    </xf>
    <xf numFmtId="0" fontId="2" fillId="0" borderId="0" xfId="47516"/>
    <xf numFmtId="0" fontId="41" fillId="0" borderId="0" xfId="47516" applyFont="1"/>
    <xf numFmtId="0" fontId="38" fillId="0" borderId="0" xfId="47516" applyFont="1"/>
    <xf numFmtId="49" fontId="38" fillId="0" borderId="0" xfId="47516" applyNumberFormat="1" applyFont="1"/>
    <xf numFmtId="0" fontId="126" fillId="0" borderId="0" xfId="47516" applyFont="1"/>
    <xf numFmtId="165" fontId="0" fillId="0" borderId="0" xfId="47517" applyNumberFormat="1" applyFont="1"/>
    <xf numFmtId="0" fontId="79" fillId="0" borderId="0" xfId="47516" applyFont="1"/>
    <xf numFmtId="0" fontId="41" fillId="48" borderId="18" xfId="122" applyFont="1" applyFill="1" applyBorder="1" applyAlignment="1">
      <alignment horizontal="center"/>
    </xf>
    <xf numFmtId="49" fontId="42" fillId="0" borderId="0" xfId="127" quotePrefix="1" applyNumberFormat="1" applyFont="1" applyAlignment="1">
      <alignment horizontal="center"/>
    </xf>
    <xf numFmtId="0" fontId="41" fillId="45" borderId="76" xfId="122" applyFont="1" applyFill="1" applyBorder="1" applyAlignment="1">
      <alignment horizontal="center" wrapText="1"/>
    </xf>
    <xf numFmtId="0" fontId="41" fillId="45" borderId="98" xfId="122" applyFont="1" applyFill="1" applyBorder="1" applyAlignment="1">
      <alignment horizontal="center" wrapText="1"/>
    </xf>
    <xf numFmtId="0" fontId="41" fillId="45" borderId="103" xfId="122" applyFont="1" applyFill="1" applyBorder="1" applyAlignment="1">
      <alignment horizontal="center" wrapText="1"/>
    </xf>
    <xf numFmtId="0" fontId="38" fillId="0" borderId="0" xfId="122"/>
    <xf numFmtId="49" fontId="178" fillId="0" borderId="25" xfId="0" quotePrefix="1" applyNumberFormat="1" applyFont="1" applyBorder="1" applyAlignment="1">
      <alignment horizontal="center"/>
    </xf>
    <xf numFmtId="49" fontId="178" fillId="0" borderId="25" xfId="0" applyNumberFormat="1" applyFont="1" applyBorder="1" applyAlignment="1">
      <alignment horizontal="center"/>
    </xf>
    <xf numFmtId="164" fontId="38" fillId="0" borderId="9" xfId="34" applyNumberFormat="1" applyFont="1" applyFill="1" applyBorder="1" applyAlignment="1">
      <alignment horizontal="center"/>
    </xf>
    <xf numFmtId="43" fontId="38" fillId="0" borderId="0" xfId="47509" applyFont="1"/>
    <xf numFmtId="165" fontId="41" fillId="0" borderId="9" xfId="46819" applyNumberFormat="1" applyFont="1" applyFill="1" applyBorder="1"/>
    <xf numFmtId="0" fontId="167" fillId="0" borderId="0" xfId="0" applyFont="1"/>
    <xf numFmtId="0" fontId="179" fillId="0" borderId="64" xfId="0" applyFont="1" applyBorder="1" applyAlignment="1">
      <alignment horizontal="center" wrapText="1"/>
    </xf>
    <xf numFmtId="0" fontId="180" fillId="0" borderId="0" xfId="0" applyFont="1" applyAlignment="1">
      <alignment horizontal="center" wrapText="1"/>
    </xf>
    <xf numFmtId="0" fontId="180" fillId="0" borderId="61" xfId="0" applyFont="1" applyBorder="1" applyAlignment="1">
      <alignment horizontal="center" wrapText="1"/>
    </xf>
    <xf numFmtId="0" fontId="181" fillId="0" borderId="9" xfId="0" applyFont="1" applyBorder="1" applyAlignment="1">
      <alignment horizontal="center" wrapText="1"/>
    </xf>
    <xf numFmtId="17" fontId="167" fillId="0" borderId="0" xfId="0" applyNumberFormat="1" applyFont="1"/>
    <xf numFmtId="0" fontId="0" fillId="0" borderId="9" xfId="0" applyBorder="1"/>
    <xf numFmtId="44" fontId="181" fillId="113" borderId="9" xfId="46819" applyFont="1" applyFill="1" applyBorder="1"/>
    <xf numFmtId="165" fontId="181" fillId="113" borderId="9" xfId="46819" applyNumberFormat="1" applyFont="1" applyFill="1" applyBorder="1"/>
    <xf numFmtId="44" fontId="181" fillId="0" borderId="9" xfId="46819" applyFont="1" applyBorder="1" applyAlignment="1">
      <alignment horizontal="center" vertical="center"/>
    </xf>
    <xf numFmtId="9" fontId="181" fillId="0" borderId="9" xfId="1158" applyFont="1" applyBorder="1" applyAlignment="1">
      <alignment horizontal="center" vertical="top"/>
    </xf>
    <xf numFmtId="44" fontId="181" fillId="0" borderId="9" xfId="46819" applyFont="1" applyBorder="1"/>
    <xf numFmtId="165" fontId="181" fillId="0" borderId="9" xfId="46819" applyNumberFormat="1" applyFont="1" applyBorder="1" applyAlignment="1">
      <alignment horizontal="center" vertical="center"/>
    </xf>
    <xf numFmtId="165" fontId="181" fillId="0" borderId="19" xfId="46819" applyNumberFormat="1" applyFont="1" applyBorder="1" applyAlignment="1">
      <alignment horizontal="center" vertical="center"/>
    </xf>
    <xf numFmtId="9" fontId="181" fillId="0" borderId="19" xfId="1158" applyFont="1" applyBorder="1" applyAlignment="1">
      <alignment horizontal="center" vertical="top"/>
    </xf>
    <xf numFmtId="165" fontId="181" fillId="0" borderId="9" xfId="46819" applyNumberFormat="1" applyFont="1" applyBorder="1"/>
    <xf numFmtId="44" fontId="181" fillId="0" borderId="19" xfId="46819" applyFont="1" applyBorder="1" applyAlignment="1">
      <alignment horizontal="center" vertical="center"/>
    </xf>
    <xf numFmtId="9" fontId="181" fillId="0" borderId="0" xfId="1158" applyFont="1" applyAlignment="1">
      <alignment horizontal="center"/>
    </xf>
    <xf numFmtId="165" fontId="181" fillId="0" borderId="0" xfId="46819" applyNumberFormat="1" applyFont="1"/>
    <xf numFmtId="165" fontId="181" fillId="0" borderId="0" xfId="46819" applyNumberFormat="1" applyFont="1" applyAlignment="1">
      <alignment horizontal="right"/>
    </xf>
    <xf numFmtId="0" fontId="171" fillId="0" borderId="0" xfId="0" applyFont="1"/>
    <xf numFmtId="0" fontId="38" fillId="0" borderId="19" xfId="0" applyFont="1" applyBorder="1" applyAlignment="1">
      <alignment horizontal="center" vertical="center" wrapText="1"/>
    </xf>
    <xf numFmtId="165" fontId="38" fillId="0" borderId="9" xfId="127" applyNumberFormat="1" applyFont="1" applyFill="1" applyBorder="1"/>
    <xf numFmtId="165" fontId="41" fillId="0" borderId="9" xfId="46811" applyNumberFormat="1" applyFont="1" applyFill="1" applyBorder="1"/>
    <xf numFmtId="17" fontId="180" fillId="0" borderId="0" xfId="0" applyNumberFormat="1" applyFont="1"/>
    <xf numFmtId="17" fontId="180" fillId="0" borderId="0" xfId="0" applyNumberFormat="1" applyFont="1" applyAlignment="1">
      <alignment horizontal="right"/>
    </xf>
    <xf numFmtId="44" fontId="179" fillId="0" borderId="0" xfId="46819" applyFont="1"/>
    <xf numFmtId="9" fontId="179" fillId="0" borderId="0" xfId="1158" applyFont="1" applyAlignment="1">
      <alignment horizontal="center"/>
    </xf>
    <xf numFmtId="44" fontId="179" fillId="0" borderId="48" xfId="46819" applyFont="1" applyBorder="1"/>
    <xf numFmtId="3" fontId="41" fillId="0" borderId="32" xfId="122" applyNumberFormat="1" applyFont="1" applyFill="1" applyBorder="1" applyAlignment="1">
      <alignment horizontal="right"/>
    </xf>
    <xf numFmtId="10" fontId="41" fillId="0" borderId="41" xfId="182" applyNumberFormat="1" applyFont="1" applyFill="1" applyBorder="1" applyAlignment="1">
      <alignment horizontal="right"/>
    </xf>
    <xf numFmtId="0" fontId="41" fillId="48" borderId="9" xfId="0" applyFont="1" applyFill="1" applyBorder="1" applyAlignment="1">
      <alignment horizontal="center" wrapText="1"/>
    </xf>
    <xf numFmtId="165" fontId="38" fillId="0" borderId="75" xfId="700" applyNumberFormat="1" applyFont="1" applyFill="1" applyBorder="1" applyAlignment="1">
      <alignment horizontal="right"/>
    </xf>
    <xf numFmtId="164" fontId="38" fillId="0" borderId="49" xfId="46765" applyNumberFormat="1" applyFont="1" applyFill="1" applyBorder="1"/>
    <xf numFmtId="164" fontId="38" fillId="0" borderId="50" xfId="46765" applyNumberFormat="1" applyFont="1" applyFill="1" applyBorder="1"/>
    <xf numFmtId="0" fontId="41" fillId="0" borderId="19" xfId="127" applyFont="1" applyFill="1" applyBorder="1"/>
    <xf numFmtId="0" fontId="41" fillId="48" borderId="18" xfId="122" applyFont="1" applyFill="1" applyBorder="1" applyAlignment="1">
      <alignment horizontal="center" vertical="center" wrapText="1"/>
    </xf>
    <xf numFmtId="0" fontId="41" fillId="48" borderId="18" xfId="1322" applyFont="1" applyFill="1" applyBorder="1" applyAlignment="1">
      <alignment horizontal="center" vertical="center" wrapText="1"/>
    </xf>
    <xf numFmtId="0" fontId="179" fillId="0" borderId="24" xfId="0" applyFont="1" applyBorder="1" applyAlignment="1">
      <alignment horizontal="center" vertical="center" wrapText="1"/>
    </xf>
    <xf numFmtId="0" fontId="179" fillId="0" borderId="9" xfId="0" applyFont="1" applyBorder="1" applyAlignment="1">
      <alignment horizontal="center" vertical="center" wrapText="1"/>
    </xf>
    <xf numFmtId="0" fontId="179" fillId="0" borderId="38" xfId="0" applyFont="1" applyBorder="1" applyAlignment="1">
      <alignment horizontal="center" vertical="center" wrapText="1"/>
    </xf>
    <xf numFmtId="0" fontId="41" fillId="48" borderId="20" xfId="0" applyFont="1" applyFill="1" applyBorder="1" applyAlignment="1">
      <alignment horizontal="center" vertical="center"/>
    </xf>
    <xf numFmtId="0" fontId="41" fillId="48" borderId="9" xfId="0" applyFont="1" applyFill="1" applyBorder="1" applyAlignment="1">
      <alignment horizontal="center" vertical="center"/>
    </xf>
    <xf numFmtId="0" fontId="41" fillId="48" borderId="9" xfId="0" quotePrefix="1" applyFont="1" applyFill="1" applyBorder="1" applyAlignment="1">
      <alignment horizontal="center" vertical="center"/>
    </xf>
    <xf numFmtId="0" fontId="0" fillId="0" borderId="0" xfId="0"/>
    <xf numFmtId="0" fontId="38" fillId="0" borderId="0" xfId="0" applyFont="1"/>
    <xf numFmtId="0" fontId="42" fillId="0" borderId="0" xfId="127" applyFont="1" applyAlignment="1">
      <alignment horizontal="center"/>
    </xf>
    <xf numFmtId="0" fontId="42" fillId="47" borderId="9" xfId="127" applyFont="1" applyFill="1" applyBorder="1" applyAlignment="1">
      <alignment horizontal="center"/>
    </xf>
    <xf numFmtId="0" fontId="41" fillId="48" borderId="9" xfId="127" quotePrefix="1" applyFont="1" applyFill="1" applyBorder="1" applyAlignment="1">
      <alignment horizontal="center"/>
    </xf>
    <xf numFmtId="0" fontId="41" fillId="48" borderId="9" xfId="127" applyFont="1" applyFill="1" applyBorder="1" applyAlignment="1">
      <alignment horizontal="center"/>
    </xf>
    <xf numFmtId="0" fontId="38" fillId="0" borderId="0" xfId="127" applyAlignment="1">
      <alignment horizontal="center"/>
    </xf>
    <xf numFmtId="49" fontId="42" fillId="0" borderId="0" xfId="127" quotePrefix="1" applyNumberFormat="1" applyFont="1" applyAlignment="1">
      <alignment horizontal="center"/>
    </xf>
    <xf numFmtId="49" fontId="38" fillId="0" borderId="0" xfId="127" applyNumberFormat="1" applyAlignment="1">
      <alignment horizontal="center"/>
    </xf>
    <xf numFmtId="0" fontId="38" fillId="0" borderId="0" xfId="0" applyFont="1" applyFill="1"/>
    <xf numFmtId="0" fontId="38" fillId="0" borderId="0" xfId="46807" applyFont="1" applyFill="1" applyAlignment="1">
      <alignment horizontal="left" vertical="top"/>
    </xf>
    <xf numFmtId="0" fontId="38" fillId="0" borderId="0" xfId="141" applyAlignment="1">
      <alignment horizontal="left" wrapText="1"/>
    </xf>
    <xf numFmtId="0" fontId="79" fillId="0" borderId="0" xfId="122" applyFont="1" applyAlignment="1">
      <alignment horizontal="left" wrapText="1"/>
    </xf>
    <xf numFmtId="0" fontId="38" fillId="0" borderId="0" xfId="122"/>
    <xf numFmtId="0" fontId="38" fillId="0" borderId="0" xfId="141"/>
    <xf numFmtId="0" fontId="38" fillId="0" borderId="0" xfId="141" applyAlignment="1">
      <alignment horizontal="left" indent="2"/>
    </xf>
    <xf numFmtId="0" fontId="41" fillId="45" borderId="76" xfId="122" applyFont="1" applyFill="1" applyBorder="1" applyAlignment="1">
      <alignment horizontal="center" wrapText="1"/>
    </xf>
    <xf numFmtId="0" fontId="41" fillId="45" borderId="98" xfId="122" applyFont="1" applyFill="1" applyBorder="1" applyAlignment="1">
      <alignment horizontal="center" wrapText="1"/>
    </xf>
    <xf numFmtId="0" fontId="41" fillId="45" borderId="103" xfId="122" applyFont="1" applyFill="1" applyBorder="1" applyAlignment="1">
      <alignment horizontal="center" wrapText="1"/>
    </xf>
    <xf numFmtId="0" fontId="42" fillId="48" borderId="95" xfId="122" applyFont="1" applyFill="1" applyBorder="1" applyAlignment="1">
      <alignment horizontal="center"/>
    </xf>
    <xf numFmtId="0" fontId="42" fillId="48" borderId="4" xfId="122" applyFont="1" applyFill="1" applyBorder="1" applyAlignment="1">
      <alignment horizontal="center"/>
    </xf>
    <xf numFmtId="0" fontId="42" fillId="48" borderId="54" xfId="122" applyFont="1" applyFill="1" applyBorder="1" applyAlignment="1">
      <alignment horizontal="center"/>
    </xf>
    <xf numFmtId="0" fontId="42" fillId="48" borderId="53" xfId="122" applyFont="1" applyFill="1" applyBorder="1" applyAlignment="1">
      <alignment horizontal="center"/>
    </xf>
    <xf numFmtId="0" fontId="42" fillId="48" borderId="61" xfId="122" applyFont="1" applyFill="1" applyBorder="1" applyAlignment="1">
      <alignment horizontal="center"/>
    </xf>
    <xf numFmtId="0" fontId="42" fillId="48" borderId="78" xfId="122" applyFont="1" applyFill="1" applyBorder="1" applyAlignment="1">
      <alignment horizontal="center"/>
    </xf>
    <xf numFmtId="0" fontId="41" fillId="48" borderId="76" xfId="122" applyFont="1" applyFill="1" applyBorder="1" applyAlignment="1">
      <alignment horizontal="center"/>
    </xf>
    <xf numFmtId="0" fontId="41" fillId="48" borderId="98" xfId="122" applyFont="1" applyFill="1" applyBorder="1" applyAlignment="1">
      <alignment horizontal="center"/>
    </xf>
    <xf numFmtId="0" fontId="41" fillId="48" borderId="60" xfId="122" applyFont="1" applyFill="1" applyBorder="1" applyAlignment="1">
      <alignment horizontal="center"/>
    </xf>
    <xf numFmtId="0" fontId="42" fillId="0" borderId="0" xfId="122" applyFont="1" applyAlignment="1">
      <alignment horizontal="center"/>
    </xf>
    <xf numFmtId="0" fontId="38" fillId="0" borderId="0" xfId="122" applyAlignment="1">
      <alignment wrapText="1"/>
    </xf>
    <xf numFmtId="0" fontId="41" fillId="45" borderId="5" xfId="122" applyFont="1" applyFill="1" applyBorder="1" applyAlignment="1">
      <alignment horizontal="center" wrapText="1"/>
    </xf>
    <xf numFmtId="0" fontId="41" fillId="45" borderId="102" xfId="122" applyFont="1" applyFill="1" applyBorder="1" applyAlignment="1">
      <alignment horizontal="center" wrapText="1"/>
    </xf>
    <xf numFmtId="0" fontId="38" fillId="0" borderId="0" xfId="141" applyAlignment="1">
      <alignment horizontal="left" vertical="top" wrapText="1"/>
    </xf>
    <xf numFmtId="0" fontId="38" fillId="0" borderId="0" xfId="141" applyFont="1"/>
    <xf numFmtId="0" fontId="38" fillId="0" borderId="0" xfId="141" applyFont="1" applyAlignment="1">
      <alignment wrapText="1"/>
    </xf>
    <xf numFmtId="0" fontId="42" fillId="0" borderId="0" xfId="0" applyFont="1" applyAlignment="1">
      <alignment horizontal="center"/>
    </xf>
    <xf numFmtId="0" fontId="42" fillId="48" borderId="4" xfId="0" applyFont="1" applyFill="1" applyBorder="1" applyAlignment="1">
      <alignment horizontal="center"/>
    </xf>
    <xf numFmtId="0" fontId="42" fillId="48" borderId="78" xfId="0" applyFont="1" applyFill="1" applyBorder="1" applyAlignment="1">
      <alignment horizontal="center"/>
    </xf>
    <xf numFmtId="0" fontId="41" fillId="48" borderId="76" xfId="0" applyFont="1" applyFill="1" applyBorder="1" applyAlignment="1">
      <alignment horizontal="center"/>
    </xf>
    <xf numFmtId="0" fontId="41" fillId="48" borderId="98" xfId="0" applyFont="1" applyFill="1" applyBorder="1" applyAlignment="1">
      <alignment horizontal="center"/>
    </xf>
    <xf numFmtId="0" fontId="41" fillId="48" borderId="60" xfId="0" applyFont="1" applyFill="1" applyBorder="1" applyAlignment="1">
      <alignment horizontal="center"/>
    </xf>
    <xf numFmtId="0" fontId="38" fillId="0" borderId="0" xfId="141" applyFont="1" applyFill="1" applyAlignment="1">
      <alignment horizontal="left"/>
    </xf>
    <xf numFmtId="0" fontId="38" fillId="0" borderId="0" xfId="141" applyFont="1" applyFill="1"/>
    <xf numFmtId="0" fontId="38" fillId="0" borderId="0" xfId="141" applyFont="1" applyAlignment="1">
      <alignment horizontal="left" vertical="top" wrapText="1"/>
    </xf>
    <xf numFmtId="0" fontId="38" fillId="0" borderId="0" xfId="46807" quotePrefix="1" applyFont="1" applyAlignment="1">
      <alignment horizontal="left" vertical="top" wrapText="1"/>
    </xf>
    <xf numFmtId="0" fontId="42" fillId="48" borderId="95" xfId="0" applyFont="1" applyFill="1" applyBorder="1" applyAlignment="1">
      <alignment horizontal="center"/>
    </xf>
    <xf numFmtId="0" fontId="41" fillId="48" borderId="76" xfId="127" quotePrefix="1" applyFont="1" applyFill="1" applyBorder="1" applyAlignment="1">
      <alignment horizontal="center"/>
    </xf>
    <xf numFmtId="0" fontId="41" fillId="48" borderId="98" xfId="127" quotePrefix="1" applyFont="1" applyFill="1" applyBorder="1" applyAlignment="1">
      <alignment horizontal="center"/>
    </xf>
    <xf numFmtId="0" fontId="41" fillId="48" borderId="60" xfId="127" quotePrefix="1" applyFont="1" applyFill="1" applyBorder="1" applyAlignment="1">
      <alignment horizontal="center"/>
    </xf>
    <xf numFmtId="0" fontId="38" fillId="0" borderId="0" xfId="141" applyFont="1" applyAlignment="1">
      <alignment horizontal="left" wrapText="1"/>
    </xf>
    <xf numFmtId="0" fontId="38" fillId="0" borderId="0" xfId="0" applyFont="1" applyFill="1" applyAlignment="1">
      <alignment horizontal="left" wrapText="1"/>
    </xf>
    <xf numFmtId="0" fontId="38" fillId="0" borderId="0" xfId="0" applyFont="1" applyAlignment="1">
      <alignment horizontal="left" wrapText="1"/>
    </xf>
    <xf numFmtId="0" fontId="38" fillId="0" borderId="0" xfId="0" applyFont="1" applyBorder="1" applyAlignment="1">
      <alignment horizontal="left" wrapText="1"/>
    </xf>
    <xf numFmtId="0" fontId="38" fillId="0" borderId="0" xfId="0" applyFont="1" applyAlignment="1">
      <alignment horizontal="left" vertical="center"/>
    </xf>
    <xf numFmtId="0" fontId="38" fillId="0" borderId="0" xfId="122" applyFont="1" applyAlignment="1">
      <alignment wrapText="1"/>
    </xf>
    <xf numFmtId="0" fontId="79" fillId="0" borderId="0" xfId="122" applyFont="1" applyFill="1" applyAlignment="1">
      <alignment vertical="center" wrapText="1"/>
    </xf>
    <xf numFmtId="0" fontId="42" fillId="0" borderId="0" xfId="122" applyFont="1" applyAlignment="1">
      <alignment horizontal="center" wrapText="1"/>
    </xf>
    <xf numFmtId="0" fontId="38" fillId="0" borderId="0" xfId="122" applyFont="1"/>
    <xf numFmtId="0" fontId="38" fillId="0" borderId="0" xfId="122" applyFont="1" applyAlignment="1">
      <alignment horizontal="left" wrapText="1"/>
    </xf>
    <xf numFmtId="0" fontId="38" fillId="0" borderId="0" xfId="122" applyAlignment="1">
      <alignment horizontal="left" wrapText="1"/>
    </xf>
    <xf numFmtId="0" fontId="42" fillId="0" borderId="0" xfId="122" applyFont="1" applyBorder="1" applyAlignment="1">
      <alignment horizontal="center" wrapText="1"/>
    </xf>
    <xf numFmtId="0" fontId="42" fillId="0" borderId="0" xfId="122" applyFont="1" applyBorder="1" applyAlignment="1">
      <alignment horizontal="center"/>
    </xf>
    <xf numFmtId="0" fontId="38" fillId="0" borderId="0" xfId="122" applyFont="1" applyBorder="1" applyAlignment="1">
      <alignment horizontal="center"/>
    </xf>
    <xf numFmtId="49" fontId="42" fillId="0" borderId="0" xfId="122" applyNumberFormat="1" applyFont="1" applyFill="1" applyBorder="1" applyAlignment="1">
      <alignment horizontal="center"/>
    </xf>
    <xf numFmtId="0" fontId="38" fillId="0" borderId="0" xfId="122" applyFont="1" applyFill="1" applyBorder="1" applyAlignment="1">
      <alignment horizontal="center"/>
    </xf>
    <xf numFmtId="49" fontId="42" fillId="48" borderId="95" xfId="122" applyNumberFormat="1" applyFont="1" applyFill="1" applyBorder="1" applyAlignment="1">
      <alignment horizontal="center"/>
    </xf>
    <xf numFmtId="49" fontId="42" fillId="48" borderId="4" xfId="122" applyNumberFormat="1" applyFont="1" applyFill="1" applyBorder="1" applyAlignment="1">
      <alignment horizontal="center"/>
    </xf>
    <xf numFmtId="49" fontId="42" fillId="48" borderId="78" xfId="122" applyNumberFormat="1" applyFont="1" applyFill="1" applyBorder="1" applyAlignment="1">
      <alignment horizontal="center"/>
    </xf>
    <xf numFmtId="0" fontId="38" fillId="0" borderId="0" xfId="122" applyFont="1" applyFill="1" applyAlignment="1">
      <alignment horizontal="left" wrapText="1"/>
    </xf>
    <xf numFmtId="0" fontId="41" fillId="48" borderId="111" xfId="122" applyFont="1" applyFill="1" applyBorder="1" applyAlignment="1">
      <alignment horizontal="center"/>
    </xf>
    <xf numFmtId="0" fontId="41" fillId="48" borderId="4" xfId="122" applyFont="1" applyFill="1" applyBorder="1" applyAlignment="1">
      <alignment horizontal="center"/>
    </xf>
    <xf numFmtId="0" fontId="41" fillId="48" borderId="101" xfId="122" applyFont="1" applyFill="1" applyBorder="1" applyAlignment="1">
      <alignment horizontal="center"/>
    </xf>
    <xf numFmtId="0" fontId="41" fillId="48" borderId="34" xfId="122" applyFont="1" applyFill="1" applyBorder="1" applyAlignment="1">
      <alignment horizontal="center"/>
    </xf>
    <xf numFmtId="0" fontId="41" fillId="48" borderId="35" xfId="122" applyFont="1" applyFill="1" applyBorder="1" applyAlignment="1">
      <alignment horizontal="center"/>
    </xf>
    <xf numFmtId="0" fontId="42" fillId="0" borderId="55" xfId="122" applyFont="1" applyBorder="1" applyAlignment="1">
      <alignment horizontal="center" wrapText="1"/>
    </xf>
    <xf numFmtId="0" fontId="42" fillId="0" borderId="26" xfId="122" applyFont="1" applyBorder="1" applyAlignment="1">
      <alignment horizontal="center" wrapText="1"/>
    </xf>
    <xf numFmtId="0" fontId="42" fillId="0" borderId="66" xfId="122" applyFont="1" applyBorder="1" applyAlignment="1">
      <alignment horizontal="center" wrapText="1"/>
    </xf>
    <xf numFmtId="0" fontId="42" fillId="0" borderId="55" xfId="122" applyFont="1" applyBorder="1" applyAlignment="1">
      <alignment horizontal="center"/>
    </xf>
    <xf numFmtId="0" fontId="38" fillId="0" borderId="26" xfId="122" applyBorder="1" applyAlignment="1">
      <alignment horizontal="center"/>
    </xf>
    <xf numFmtId="0" fontId="38" fillId="0" borderId="66" xfId="122" applyBorder="1" applyAlignment="1">
      <alignment horizontal="center"/>
    </xf>
    <xf numFmtId="49" fontId="42" fillId="0" borderId="55" xfId="122" applyNumberFormat="1" applyFont="1" applyBorder="1" applyAlignment="1">
      <alignment horizontal="center"/>
    </xf>
    <xf numFmtId="0" fontId="42" fillId="0" borderId="22" xfId="122" applyFont="1" applyBorder="1" applyAlignment="1">
      <alignment horizontal="center" wrapText="1"/>
    </xf>
    <xf numFmtId="0" fontId="42" fillId="0" borderId="48" xfId="122" applyFont="1" applyBorder="1" applyAlignment="1">
      <alignment horizontal="center" wrapText="1"/>
    </xf>
    <xf numFmtId="0" fontId="42" fillId="0" borderId="47" xfId="122" applyFont="1" applyBorder="1" applyAlignment="1">
      <alignment horizontal="center" wrapText="1"/>
    </xf>
    <xf numFmtId="0" fontId="38" fillId="0" borderId="0" xfId="122" applyBorder="1" applyAlignment="1">
      <alignment horizontal="center" wrapText="1"/>
    </xf>
    <xf numFmtId="49" fontId="42" fillId="0" borderId="66" xfId="122" applyNumberFormat="1" applyFont="1" applyBorder="1" applyAlignment="1">
      <alignment horizontal="center" vertical="center"/>
    </xf>
    <xf numFmtId="49" fontId="38" fillId="0" borderId="0" xfId="122" applyNumberFormat="1" applyBorder="1" applyAlignment="1">
      <alignment horizontal="center" vertical="center"/>
    </xf>
    <xf numFmtId="49" fontId="42" fillId="48" borderId="22" xfId="122" applyNumberFormat="1" applyFont="1" applyFill="1" applyBorder="1" applyAlignment="1">
      <alignment horizontal="left" vertical="center"/>
    </xf>
    <xf numFmtId="49" fontId="42" fillId="48" borderId="47" xfId="122" applyNumberFormat="1" applyFont="1" applyFill="1" applyBorder="1" applyAlignment="1">
      <alignment horizontal="left" vertical="center"/>
    </xf>
    <xf numFmtId="0" fontId="42" fillId="48" borderId="20" xfId="122" applyFont="1" applyFill="1" applyBorder="1" applyAlignment="1">
      <alignment horizontal="center"/>
    </xf>
    <xf numFmtId="0" fontId="42" fillId="48" borderId="5" xfId="122" applyFont="1" applyFill="1" applyBorder="1" applyAlignment="1">
      <alignment horizontal="center"/>
    </xf>
    <xf numFmtId="0" fontId="42" fillId="48" borderId="21" xfId="122" applyFont="1" applyFill="1" applyBorder="1" applyAlignment="1">
      <alignment horizontal="center"/>
    </xf>
    <xf numFmtId="0" fontId="38" fillId="0" borderId="0" xfId="141" applyFont="1" applyFill="1" applyAlignment="1">
      <alignment horizontal="left" indent="2"/>
    </xf>
    <xf numFmtId="0" fontId="38" fillId="0" borderId="0" xfId="122" applyFont="1" applyFill="1" applyBorder="1" applyAlignment="1">
      <alignment horizontal="left" vertical="top" wrapText="1"/>
    </xf>
    <xf numFmtId="0" fontId="38" fillId="0" borderId="55" xfId="122" applyFont="1" applyFill="1" applyBorder="1" applyAlignment="1">
      <alignment horizontal="left" vertical="top" wrapText="1"/>
    </xf>
    <xf numFmtId="0" fontId="41" fillId="48" borderId="19" xfId="122" applyFont="1" applyFill="1" applyBorder="1" applyAlignment="1">
      <alignment horizontal="center"/>
    </xf>
    <xf numFmtId="0" fontId="41" fillId="48" borderId="26" xfId="122" applyFont="1" applyFill="1" applyBorder="1" applyAlignment="1">
      <alignment horizontal="center"/>
    </xf>
    <xf numFmtId="0" fontId="41" fillId="48" borderId="18" xfId="122" applyFont="1" applyFill="1" applyBorder="1" applyAlignment="1">
      <alignment horizontal="center"/>
    </xf>
    <xf numFmtId="0" fontId="41" fillId="48" borderId="20" xfId="122" applyFont="1" applyFill="1" applyBorder="1" applyAlignment="1">
      <alignment horizontal="center"/>
    </xf>
    <xf numFmtId="0" fontId="41" fillId="48" borderId="5" xfId="122" applyFont="1" applyFill="1" applyBorder="1" applyAlignment="1">
      <alignment horizontal="center"/>
    </xf>
    <xf numFmtId="0" fontId="41" fillId="48" borderId="21" xfId="122" applyFont="1" applyFill="1" applyBorder="1" applyAlignment="1">
      <alignment horizontal="center"/>
    </xf>
    <xf numFmtId="0" fontId="41" fillId="48" borderId="19" xfId="122" applyFont="1" applyFill="1" applyBorder="1" applyAlignment="1">
      <alignment horizontal="center" wrapText="1"/>
    </xf>
    <xf numFmtId="0" fontId="41" fillId="48" borderId="18" xfId="122" applyFont="1" applyFill="1" applyBorder="1" applyAlignment="1">
      <alignment horizontal="center" wrapText="1"/>
    </xf>
    <xf numFmtId="0" fontId="41" fillId="48" borderId="23" xfId="122" applyFont="1" applyFill="1" applyBorder="1" applyAlignment="1">
      <alignment horizontal="center"/>
    </xf>
    <xf numFmtId="0" fontId="41" fillId="48" borderId="25" xfId="122" applyFont="1" applyFill="1" applyBorder="1" applyAlignment="1">
      <alignment horizontal="center"/>
    </xf>
    <xf numFmtId="0" fontId="41" fillId="48" borderId="46" xfId="122" applyFont="1" applyFill="1" applyBorder="1" applyAlignment="1">
      <alignment horizontal="center"/>
    </xf>
    <xf numFmtId="0" fontId="41" fillId="48" borderId="26" xfId="122" applyFont="1" applyFill="1" applyBorder="1" applyAlignment="1">
      <alignment horizontal="center" wrapText="1"/>
    </xf>
    <xf numFmtId="49" fontId="42" fillId="48" borderId="20" xfId="122" applyNumberFormat="1" applyFont="1" applyFill="1" applyBorder="1" applyAlignment="1">
      <alignment horizontal="center"/>
    </xf>
    <xf numFmtId="49" fontId="42" fillId="48" borderId="5" xfId="122" applyNumberFormat="1" applyFont="1" applyFill="1" applyBorder="1" applyAlignment="1">
      <alignment horizontal="center"/>
    </xf>
    <xf numFmtId="49" fontId="42" fillId="48" borderId="21" xfId="122" applyNumberFormat="1" applyFont="1" applyFill="1" applyBorder="1" applyAlignment="1">
      <alignment horizontal="center"/>
    </xf>
    <xf numFmtId="0" fontId="41" fillId="48" borderId="22" xfId="122" applyFont="1" applyFill="1" applyBorder="1" applyAlignment="1">
      <alignment horizontal="center"/>
    </xf>
    <xf numFmtId="0" fontId="41" fillId="48" borderId="48" xfId="122" applyFont="1" applyFill="1" applyBorder="1" applyAlignment="1">
      <alignment horizontal="center"/>
    </xf>
    <xf numFmtId="0" fontId="41" fillId="48" borderId="47" xfId="122" applyFont="1" applyFill="1" applyBorder="1" applyAlignment="1">
      <alignment horizontal="center"/>
    </xf>
    <xf numFmtId="49" fontId="42" fillId="0" borderId="0" xfId="122" applyNumberFormat="1" applyFont="1" applyBorder="1" applyAlignment="1">
      <alignment horizontal="center"/>
    </xf>
    <xf numFmtId="0" fontId="38" fillId="0" borderId="0" xfId="122" applyFont="1" applyFill="1" applyBorder="1" applyAlignment="1">
      <alignment horizontal="left" wrapText="1"/>
    </xf>
    <xf numFmtId="0" fontId="42" fillId="0" borderId="0" xfId="0" applyFont="1" applyBorder="1" applyAlignment="1">
      <alignment horizontal="center"/>
    </xf>
    <xf numFmtId="49" fontId="42"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41" fillId="48" borderId="9" xfId="0" applyFont="1" applyFill="1" applyBorder="1" applyAlignment="1">
      <alignment horizontal="center"/>
    </xf>
    <xf numFmtId="0" fontId="41" fillId="48" borderId="9" xfId="0" applyFont="1" applyFill="1" applyBorder="1" applyAlignment="1">
      <alignment horizontal="center" wrapText="1"/>
    </xf>
    <xf numFmtId="0" fontId="0" fillId="0" borderId="9" xfId="0" applyBorder="1" applyAlignment="1">
      <alignment horizontal="center" wrapText="1"/>
    </xf>
    <xf numFmtId="0" fontId="42" fillId="0" borderId="0" xfId="0" applyFont="1" applyAlignment="1">
      <alignment horizontal="center" wrapText="1"/>
    </xf>
    <xf numFmtId="0" fontId="81" fillId="48" borderId="95" xfId="0" applyFont="1" applyFill="1" applyBorder="1" applyAlignment="1">
      <alignment horizontal="center"/>
    </xf>
    <xf numFmtId="0" fontId="81" fillId="48" borderId="4" xfId="0" applyFont="1" applyFill="1" applyBorder="1" applyAlignment="1">
      <alignment horizontal="center"/>
    </xf>
    <xf numFmtId="0" fontId="81" fillId="48" borderId="78" xfId="0" applyFont="1" applyFill="1" applyBorder="1" applyAlignment="1">
      <alignment horizontal="center"/>
    </xf>
    <xf numFmtId="0" fontId="41" fillId="48" borderId="4" xfId="0" applyFont="1" applyFill="1" applyBorder="1" applyAlignment="1">
      <alignment horizontal="center"/>
    </xf>
    <xf numFmtId="0" fontId="41" fillId="48" borderId="78" xfId="0" applyFont="1" applyFill="1" applyBorder="1" applyAlignment="1">
      <alignment horizontal="center"/>
    </xf>
    <xf numFmtId="0" fontId="81" fillId="48" borderId="95" xfId="0" applyFont="1" applyFill="1" applyBorder="1" applyAlignment="1">
      <alignment horizontal="center" wrapText="1"/>
    </xf>
    <xf numFmtId="0" fontId="81" fillId="48" borderId="4" xfId="0" applyFont="1" applyFill="1" applyBorder="1" applyAlignment="1">
      <alignment horizontal="center" wrapText="1"/>
    </xf>
    <xf numFmtId="0" fontId="81" fillId="48" borderId="78" xfId="0" applyFont="1" applyFill="1" applyBorder="1" applyAlignment="1">
      <alignment horizontal="center" wrapText="1"/>
    </xf>
    <xf numFmtId="0" fontId="177" fillId="0" borderId="0" xfId="0" applyFont="1" applyAlignment="1">
      <alignment horizontal="left"/>
    </xf>
    <xf numFmtId="0" fontId="179" fillId="0" borderId="95" xfId="0" applyFont="1" applyBorder="1" applyAlignment="1">
      <alignment horizontal="center" wrapText="1"/>
    </xf>
    <xf numFmtId="0" fontId="180" fillId="0" borderId="4" xfId="0" applyFont="1" applyBorder="1" applyAlignment="1">
      <alignment horizontal="center" wrapText="1"/>
    </xf>
    <xf numFmtId="0" fontId="180" fillId="0" borderId="78" xfId="0" applyFont="1" applyBorder="1" applyAlignment="1">
      <alignment horizontal="center" wrapText="1"/>
    </xf>
    <xf numFmtId="0" fontId="42" fillId="0" borderId="0" xfId="47516" applyFont="1" applyAlignment="1">
      <alignment horizontal="center"/>
    </xf>
    <xf numFmtId="49" fontId="42" fillId="0" borderId="0" xfId="47516" applyNumberFormat="1" applyFont="1" applyAlignment="1">
      <alignment horizontal="center"/>
    </xf>
    <xf numFmtId="0" fontId="171" fillId="0" borderId="0" xfId="0" applyFont="1"/>
    <xf numFmtId="0" fontId="171" fillId="0" borderId="0" xfId="0" quotePrefix="1" applyFont="1" applyAlignment="1">
      <alignment wrapText="1"/>
    </xf>
    <xf numFmtId="0" fontId="171" fillId="0" borderId="0" xfId="0" quotePrefix="1" applyFont="1"/>
    <xf numFmtId="0" fontId="171" fillId="0" borderId="0" xfId="0" applyFont="1" applyAlignment="1">
      <alignment horizontal="left" wrapText="1"/>
    </xf>
    <xf numFmtId="0" fontId="41" fillId="48" borderId="9" xfId="122" applyFont="1" applyFill="1" applyBorder="1" applyAlignment="1">
      <alignment horizontal="center"/>
    </xf>
    <xf numFmtId="49" fontId="42" fillId="0" borderId="55" xfId="0" quotePrefix="1" applyNumberFormat="1" applyFont="1" applyBorder="1" applyAlignment="1">
      <alignment horizontal="center"/>
    </xf>
    <xf numFmtId="49" fontId="42" fillId="0" borderId="26" xfId="0" applyNumberFormat="1" applyFont="1" applyBorder="1" applyAlignment="1">
      <alignment horizontal="center"/>
    </xf>
    <xf numFmtId="49" fontId="42" fillId="0" borderId="66" xfId="0" applyNumberFormat="1" applyFont="1" applyBorder="1" applyAlignment="1">
      <alignment horizontal="center"/>
    </xf>
    <xf numFmtId="0" fontId="83" fillId="0" borderId="0" xfId="122" applyFont="1" applyFill="1"/>
    <xf numFmtId="0" fontId="38" fillId="0" borderId="0" xfId="122" applyFont="1" applyFill="1"/>
    <xf numFmtId="0" fontId="60" fillId="48" borderId="42" xfId="122" applyFont="1" applyFill="1" applyBorder="1" applyAlignment="1">
      <alignment horizontal="center" vertical="center" wrapText="1"/>
    </xf>
    <xf numFmtId="0" fontId="60" fillId="48" borderId="26" xfId="122" applyFont="1" applyFill="1" applyBorder="1" applyAlignment="1">
      <alignment horizontal="center" vertical="center" wrapText="1"/>
    </xf>
    <xf numFmtId="0" fontId="60" fillId="48" borderId="54" xfId="122" applyFont="1" applyFill="1" applyBorder="1" applyAlignment="1">
      <alignment horizontal="center" vertical="center" wrapText="1"/>
    </xf>
    <xf numFmtId="0" fontId="60" fillId="48" borderId="53" xfId="122" applyFont="1" applyFill="1" applyBorder="1" applyAlignment="1">
      <alignment horizontal="center" vertical="center" wrapText="1"/>
    </xf>
    <xf numFmtId="0" fontId="60" fillId="48" borderId="61" xfId="122" applyFont="1" applyFill="1" applyBorder="1" applyAlignment="1">
      <alignment horizontal="center" vertical="center" wrapText="1"/>
    </xf>
    <xf numFmtId="0" fontId="60" fillId="48" borderId="95" xfId="122" applyFont="1" applyFill="1" applyBorder="1" applyAlignment="1">
      <alignment horizontal="center" vertical="center" wrapText="1"/>
    </xf>
    <xf numFmtId="0" fontId="60" fillId="48" borderId="4" xfId="122" applyFont="1" applyFill="1" applyBorder="1" applyAlignment="1">
      <alignment horizontal="center" vertical="center" wrapText="1"/>
    </xf>
    <xf numFmtId="0" fontId="60" fillId="48" borderId="31" xfId="122" applyFont="1" applyFill="1" applyBorder="1" applyAlignment="1">
      <alignment horizontal="center" vertical="center" wrapText="1"/>
    </xf>
    <xf numFmtId="0" fontId="60" fillId="48" borderId="32" xfId="122" applyFont="1" applyFill="1" applyBorder="1" applyAlignment="1">
      <alignment horizontal="center" vertical="center" wrapText="1"/>
    </xf>
    <xf numFmtId="0" fontId="60" fillId="48" borderId="30" xfId="122" applyFont="1" applyFill="1" applyBorder="1" applyAlignment="1">
      <alignment horizontal="center" vertical="center" wrapText="1"/>
    </xf>
    <xf numFmtId="0" fontId="60" fillId="48" borderId="39" xfId="122" applyFont="1" applyFill="1" applyBorder="1" applyAlignment="1">
      <alignment horizontal="center" vertical="center" wrapText="1"/>
    </xf>
    <xf numFmtId="0" fontId="38" fillId="0" borderId="40" xfId="0" applyFont="1" applyBorder="1" applyAlignment="1">
      <alignment horizontal="center" vertical="center" wrapText="1"/>
    </xf>
    <xf numFmtId="0" fontId="60" fillId="48" borderId="29" xfId="122" applyFont="1" applyFill="1" applyBorder="1" applyAlignment="1">
      <alignment horizontal="center" vertical="center" wrapText="1"/>
    </xf>
    <xf numFmtId="0" fontId="60" fillId="48" borderId="41" xfId="122" applyFont="1" applyFill="1" applyBorder="1" applyAlignment="1">
      <alignment horizontal="center" vertical="center" wrapText="1"/>
    </xf>
    <xf numFmtId="0" fontId="41" fillId="48" borderId="54" xfId="122" applyFont="1" applyFill="1" applyBorder="1" applyAlignment="1">
      <alignment horizontal="center" vertical="center" wrapText="1"/>
    </xf>
    <xf numFmtId="0" fontId="41"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60" fillId="48" borderId="43" xfId="122" applyFont="1" applyFill="1" applyBorder="1" applyAlignment="1">
      <alignment horizontal="center" vertical="center" wrapText="1"/>
    </xf>
    <xf numFmtId="0" fontId="60" fillId="48" borderId="44" xfId="122" applyFont="1" applyFill="1" applyBorder="1" applyAlignment="1">
      <alignment horizontal="center" vertical="center" wrapText="1"/>
    </xf>
    <xf numFmtId="0" fontId="41" fillId="48" borderId="56" xfId="122" applyFont="1" applyFill="1" applyBorder="1" applyAlignment="1">
      <alignment horizontal="center" vertical="center"/>
    </xf>
    <xf numFmtId="0" fontId="41" fillId="48" borderId="77" xfId="122" applyFont="1" applyFill="1" applyBorder="1" applyAlignment="1">
      <alignment horizontal="center" vertical="center"/>
    </xf>
    <xf numFmtId="0" fontId="41" fillId="48" borderId="28" xfId="122" applyFont="1" applyFill="1" applyBorder="1" applyAlignment="1">
      <alignment horizontal="center" vertical="center"/>
    </xf>
    <xf numFmtId="0" fontId="60" fillId="48" borderId="33" xfId="354" applyFont="1" applyFill="1" applyBorder="1" applyAlignment="1">
      <alignment horizontal="center" vertical="center" wrapText="1"/>
    </xf>
    <xf numFmtId="0" fontId="60" fillId="48" borderId="35" xfId="354" applyFont="1" applyFill="1" applyBorder="1" applyAlignment="1">
      <alignment horizontal="center" vertical="center" wrapText="1"/>
    </xf>
    <xf numFmtId="0" fontId="42" fillId="0" borderId="55" xfId="122" applyFont="1" applyFill="1" applyBorder="1" applyAlignment="1">
      <alignment horizontal="center"/>
    </xf>
    <xf numFmtId="0" fontId="42" fillId="0" borderId="26" xfId="122" applyFont="1" applyFill="1" applyBorder="1" applyAlignment="1">
      <alignment horizontal="center"/>
    </xf>
    <xf numFmtId="0" fontId="42" fillId="0" borderId="66" xfId="122" applyFont="1" applyFill="1" applyBorder="1" applyAlignment="1">
      <alignment horizontal="center"/>
    </xf>
    <xf numFmtId="49" fontId="42" fillId="0" borderId="55" xfId="122" applyNumberFormat="1" applyFont="1" applyFill="1" applyBorder="1" applyAlignment="1">
      <alignment horizontal="center"/>
    </xf>
    <xf numFmtId="49" fontId="42" fillId="0" borderId="26" xfId="122" applyNumberFormat="1" applyFont="1" applyFill="1" applyBorder="1" applyAlignment="1">
      <alignment horizontal="center"/>
    </xf>
    <xf numFmtId="49" fontId="42" fillId="0" borderId="66" xfId="122" applyNumberFormat="1" applyFont="1" applyFill="1" applyBorder="1" applyAlignment="1">
      <alignment horizontal="center"/>
    </xf>
    <xf numFmtId="0" fontId="60" fillId="48" borderId="60" xfId="122" applyFont="1" applyFill="1" applyBorder="1" applyAlignment="1">
      <alignment horizontal="center" vertical="center" wrapText="1"/>
    </xf>
    <xf numFmtId="0" fontId="60" fillId="48" borderId="27" xfId="122" applyFont="1" applyFill="1" applyBorder="1" applyAlignment="1">
      <alignment horizontal="center" vertical="center" wrapText="1"/>
    </xf>
    <xf numFmtId="0" fontId="60" fillId="48" borderId="67" xfId="122" applyFont="1" applyFill="1" applyBorder="1" applyAlignment="1">
      <alignment horizontal="center" vertical="center" wrapText="1"/>
    </xf>
    <xf numFmtId="0" fontId="60" fillId="48" borderId="108" xfId="122" applyFont="1" applyFill="1" applyBorder="1" applyAlignment="1">
      <alignment horizontal="center" vertical="center" wrapText="1"/>
    </xf>
    <xf numFmtId="0" fontId="60" fillId="48" borderId="33" xfId="122" applyFont="1" applyFill="1" applyBorder="1" applyAlignment="1">
      <alignment horizontal="center" vertical="center" wrapText="1"/>
    </xf>
    <xf numFmtId="0" fontId="60" fillId="48" borderId="34" xfId="122" applyFont="1" applyFill="1" applyBorder="1" applyAlignment="1">
      <alignment horizontal="center" vertical="center" wrapText="1"/>
    </xf>
    <xf numFmtId="0" fontId="60" fillId="48" borderId="35" xfId="122" applyFont="1" applyFill="1" applyBorder="1" applyAlignment="1">
      <alignment horizontal="center" vertical="center" wrapText="1"/>
    </xf>
    <xf numFmtId="0" fontId="60" fillId="48" borderId="45" xfId="122" applyFont="1" applyFill="1" applyBorder="1" applyAlignment="1">
      <alignment horizontal="center" vertical="center" wrapText="1"/>
    </xf>
    <xf numFmtId="0" fontId="41" fillId="48" borderId="31" xfId="122" applyFont="1" applyFill="1" applyBorder="1" applyAlignment="1">
      <alignment horizontal="center" vertical="center" wrapText="1"/>
    </xf>
    <xf numFmtId="0" fontId="41" fillId="48" borderId="30" xfId="122" applyFont="1" applyFill="1" applyBorder="1" applyAlignment="1">
      <alignment horizontal="center" vertical="center" wrapText="1"/>
    </xf>
    <xf numFmtId="0" fontId="41" fillId="48" borderId="29" xfId="122" applyFont="1" applyFill="1" applyBorder="1" applyAlignment="1">
      <alignment horizontal="center" vertical="center" wrapText="1"/>
    </xf>
    <xf numFmtId="0" fontId="83" fillId="0" borderId="0" xfId="2806" applyFont="1" applyFill="1" applyBorder="1" applyAlignment="1">
      <alignment horizontal="left" vertical="center" wrapText="1"/>
    </xf>
    <xf numFmtId="0" fontId="38" fillId="0" borderId="0" xfId="2806" applyFont="1" applyFill="1" applyBorder="1" applyAlignment="1">
      <alignment horizontal="left" vertical="center" wrapText="1"/>
    </xf>
    <xf numFmtId="0" fontId="38" fillId="0" borderId="0" xfId="0" applyFont="1" applyFill="1" applyAlignment="1">
      <alignment vertical="center" wrapText="1"/>
    </xf>
    <xf numFmtId="0" fontId="42" fillId="0" borderId="26" xfId="122" applyFont="1" applyBorder="1" applyAlignment="1">
      <alignment horizontal="center"/>
    </xf>
    <xf numFmtId="0" fontId="42" fillId="0" borderId="66" xfId="122" applyFont="1" applyBorder="1" applyAlignment="1">
      <alignment horizontal="center"/>
    </xf>
    <xf numFmtId="49" fontId="42" fillId="0" borderId="64" xfId="122" applyNumberFormat="1" applyFont="1" applyBorder="1" applyAlignment="1">
      <alignment horizontal="center"/>
    </xf>
    <xf numFmtId="49" fontId="0" fillId="0" borderId="57" xfId="0" applyNumberFormat="1" applyBorder="1" applyAlignment="1">
      <alignment horizontal="center"/>
    </xf>
    <xf numFmtId="49" fontId="42" fillId="0" borderId="52" xfId="122" applyNumberFormat="1" applyFont="1" applyBorder="1" applyAlignment="1">
      <alignment horizontal="center" wrapText="1"/>
    </xf>
    <xf numFmtId="49" fontId="42" fillId="0" borderId="40" xfId="122" applyNumberFormat="1" applyFont="1" applyBorder="1" applyAlignment="1">
      <alignment horizontal="center"/>
    </xf>
    <xf numFmtId="49" fontId="42" fillId="0" borderId="45" xfId="122" applyNumberFormat="1" applyFont="1" applyBorder="1" applyAlignment="1">
      <alignment horizontal="center"/>
    </xf>
    <xf numFmtId="0" fontId="41" fillId="0" borderId="0" xfId="0" applyFont="1" applyAlignment="1">
      <alignment vertical="center" wrapText="1"/>
    </xf>
    <xf numFmtId="0" fontId="38" fillId="0" borderId="0" xfId="0" applyFont="1" applyAlignment="1">
      <alignment vertical="center" wrapText="1"/>
    </xf>
    <xf numFmtId="0" fontId="38" fillId="0" borderId="0" xfId="2806" applyFont="1" applyFill="1" applyBorder="1" applyAlignment="1">
      <alignment vertical="center" wrapText="1"/>
    </xf>
    <xf numFmtId="0" fontId="83" fillId="0" borderId="0" xfId="122" applyFont="1" applyAlignment="1">
      <alignment horizontal="left" vertical="center" wrapText="1"/>
    </xf>
    <xf numFmtId="0" fontId="38" fillId="0" borderId="0" xfId="122" applyFont="1" applyAlignment="1">
      <alignment horizontal="left" vertical="center" wrapText="1"/>
    </xf>
    <xf numFmtId="0" fontId="42" fillId="0" borderId="67" xfId="122" applyFont="1" applyBorder="1" applyAlignment="1">
      <alignment horizontal="center" wrapText="1"/>
    </xf>
    <xf numFmtId="0" fontId="42" fillId="0" borderId="42" xfId="122" applyFont="1" applyBorder="1" applyAlignment="1">
      <alignment horizontal="center"/>
    </xf>
    <xf numFmtId="0" fontId="42" fillId="0" borderId="43" xfId="122" applyFont="1" applyBorder="1" applyAlignment="1">
      <alignment horizontal="center"/>
    </xf>
    <xf numFmtId="49" fontId="42" fillId="0" borderId="55" xfId="122" applyNumberFormat="1" applyFont="1" applyBorder="1" applyAlignment="1">
      <alignment horizontal="center" wrapText="1"/>
    </xf>
    <xf numFmtId="49" fontId="42" fillId="0" borderId="26" xfId="122" applyNumberFormat="1" applyFont="1" applyBorder="1" applyAlignment="1">
      <alignment horizontal="center"/>
    </xf>
    <xf numFmtId="49" fontId="42" fillId="0" borderId="66" xfId="122" applyNumberFormat="1" applyFont="1" applyBorder="1" applyAlignment="1">
      <alignment horizontal="center"/>
    </xf>
    <xf numFmtId="0" fontId="42" fillId="0" borderId="0" xfId="0" applyFont="1" applyBorder="1" applyAlignment="1">
      <alignment horizontal="center" vertical="center"/>
    </xf>
    <xf numFmtId="0" fontId="0" fillId="0" borderId="0" xfId="0" applyBorder="1" applyAlignment="1">
      <alignment horizontal="center" vertical="center"/>
    </xf>
    <xf numFmtId="0" fontId="41" fillId="0" borderId="0" xfId="0" applyFont="1" applyAlignment="1">
      <alignment horizontal="left" vertical="center" wrapText="1"/>
    </xf>
    <xf numFmtId="0" fontId="38" fillId="0" borderId="0" xfId="0" applyFont="1" applyAlignment="1">
      <alignment horizontal="left"/>
    </xf>
    <xf numFmtId="0" fontId="38" fillId="0" borderId="0" xfId="168" applyFont="1" applyAlignment="1">
      <alignment horizontal="left" vertical="center" wrapText="1"/>
    </xf>
    <xf numFmtId="0" fontId="42" fillId="48" borderId="9" xfId="0" applyFont="1" applyFill="1" applyBorder="1" applyAlignment="1">
      <alignment horizontal="center" vertical="center" wrapText="1"/>
    </xf>
    <xf numFmtId="0" fontId="38" fillId="0" borderId="0" xfId="0" applyFont="1" applyAlignment="1"/>
    <xf numFmtId="0" fontId="0" fillId="0" borderId="0" xfId="0" applyAlignment="1"/>
    <xf numFmtId="0" fontId="38" fillId="0" borderId="0" xfId="122" applyFont="1" applyFill="1" applyAlignment="1">
      <alignment wrapText="1"/>
    </xf>
    <xf numFmtId="0" fontId="0" fillId="0" borderId="0" xfId="0" applyFill="1" applyAlignment="1">
      <alignment wrapText="1"/>
    </xf>
    <xf numFmtId="0" fontId="0" fillId="0" borderId="0" xfId="0" applyAlignment="1">
      <alignment wrapText="1"/>
    </xf>
    <xf numFmtId="0" fontId="38" fillId="0" borderId="0" xfId="122" applyFont="1" applyFill="1" applyAlignment="1"/>
    <xf numFmtId="0" fontId="38" fillId="0" borderId="0" xfId="917" applyFont="1" applyFill="1" applyBorder="1" applyAlignment="1">
      <alignment wrapText="1"/>
    </xf>
    <xf numFmtId="0" fontId="42" fillId="0" borderId="66" xfId="0" applyFont="1" applyBorder="1" applyAlignment="1">
      <alignment horizontal="center"/>
    </xf>
    <xf numFmtId="0" fontId="41" fillId="48" borderId="96" xfId="46740" applyFont="1" applyFill="1" applyBorder="1" applyAlignment="1">
      <alignment horizontal="center" vertical="center" wrapText="1"/>
    </xf>
    <xf numFmtId="0" fontId="41" fillId="48" borderId="49" xfId="46740" applyFont="1" applyFill="1" applyBorder="1" applyAlignment="1">
      <alignment horizontal="center" vertical="center" wrapText="1"/>
    </xf>
    <xf numFmtId="0" fontId="41" fillId="48" borderId="54" xfId="46740" applyFont="1" applyFill="1" applyBorder="1" applyAlignment="1">
      <alignment horizontal="center" vertical="center" wrapText="1"/>
    </xf>
    <xf numFmtId="0" fontId="41" fillId="48" borderId="53" xfId="46740" applyFont="1" applyFill="1" applyBorder="1" applyAlignment="1">
      <alignment horizontal="center" vertical="center" wrapText="1"/>
    </xf>
    <xf numFmtId="0" fontId="41" fillId="48" borderId="61" xfId="46740" applyFont="1" applyFill="1" applyBorder="1" applyAlignment="1">
      <alignment horizontal="center" vertical="center" wrapText="1"/>
    </xf>
    <xf numFmtId="0" fontId="38" fillId="0" borderId="61" xfId="46740" applyBorder="1" applyAlignment="1"/>
    <xf numFmtId="0" fontId="38" fillId="0" borderId="25" xfId="46740" applyBorder="1" applyAlignment="1"/>
    <xf numFmtId="0" fontId="38" fillId="0" borderId="59" xfId="46740" applyBorder="1" applyAlignment="1"/>
    <xf numFmtId="0" fontId="41" fillId="48" borderId="56" xfId="46740" applyFont="1" applyFill="1" applyBorder="1" applyAlignment="1">
      <alignment horizontal="center" vertical="center" wrapText="1"/>
    </xf>
    <xf numFmtId="0" fontId="41" fillId="48" borderId="25" xfId="46740" applyFont="1" applyFill="1" applyBorder="1" applyAlignment="1">
      <alignment horizontal="center" vertical="center" wrapText="1"/>
    </xf>
    <xf numFmtId="0" fontId="41" fillId="48" borderId="59" xfId="46740" applyFont="1" applyFill="1" applyBorder="1" applyAlignment="1">
      <alignment horizontal="center" vertical="center" wrapText="1"/>
    </xf>
    <xf numFmtId="0" fontId="38" fillId="0" borderId="0" xfId="0" applyFont="1" applyAlignment="1">
      <alignment horizontal="left" vertical="center" wrapText="1"/>
    </xf>
    <xf numFmtId="49" fontId="42" fillId="0" borderId="0" xfId="0" quotePrefix="1" applyNumberFormat="1" applyFont="1" applyBorder="1" applyAlignment="1">
      <alignment horizontal="center"/>
    </xf>
    <xf numFmtId="0" fontId="79" fillId="0" borderId="0" xfId="0" applyFont="1"/>
    <xf numFmtId="0" fontId="38" fillId="0" borderId="0" xfId="0" applyFont="1" applyFill="1" applyBorder="1" applyAlignment="1">
      <alignment horizontal="left" vertical="top" wrapText="1"/>
    </xf>
    <xf numFmtId="0" fontId="164" fillId="110" borderId="95" xfId="0" applyFont="1" applyFill="1" applyBorder="1" applyAlignment="1">
      <alignment horizontal="center" vertical="center" wrapText="1"/>
    </xf>
    <xf numFmtId="0" fontId="164" fillId="110" borderId="78" xfId="0" applyFont="1" applyFill="1" applyBorder="1" applyAlignment="1">
      <alignment horizontal="center" vertical="center" wrapText="1"/>
    </xf>
    <xf numFmtId="0" fontId="163" fillId="0" borderId="0" xfId="845" applyFont="1" applyFill="1" applyBorder="1" applyAlignment="1">
      <alignment horizontal="center" vertical="center" wrapText="1"/>
    </xf>
    <xf numFmtId="0" fontId="79" fillId="49" borderId="0" xfId="31695" applyFont="1" applyFill="1" applyAlignment="1">
      <alignment wrapText="1"/>
    </xf>
    <xf numFmtId="0" fontId="79" fillId="49" borderId="0" xfId="31695" applyFont="1" applyFill="1" applyAlignment="1"/>
    <xf numFmtId="0" fontId="79" fillId="0" borderId="0" xfId="31695" applyFont="1" applyAlignment="1">
      <alignment wrapText="1"/>
    </xf>
    <xf numFmtId="0" fontId="149" fillId="85" borderId="0" xfId="31695" applyFont="1" applyFill="1" applyBorder="1" applyAlignment="1">
      <alignment horizontal="center" vertical="center" wrapText="1"/>
    </xf>
    <xf numFmtId="0" fontId="146" fillId="111" borderId="19" xfId="31695" applyFont="1" applyFill="1" applyBorder="1" applyAlignment="1">
      <alignment horizontal="center" vertical="center"/>
    </xf>
    <xf numFmtId="0" fontId="146" fillId="111" borderId="18" xfId="31695" applyFont="1" applyFill="1" applyBorder="1" applyAlignment="1">
      <alignment horizontal="center" vertical="center"/>
    </xf>
    <xf numFmtId="0" fontId="146" fillId="111" borderId="19" xfId="31695" applyFont="1" applyFill="1" applyBorder="1" applyAlignment="1">
      <alignment horizontal="center" vertical="center" wrapText="1"/>
    </xf>
    <xf numFmtId="0" fontId="146" fillId="111" borderId="18" xfId="31695" applyFont="1" applyFill="1" applyBorder="1" applyAlignment="1">
      <alignment horizontal="center" vertical="center" wrapText="1"/>
    </xf>
    <xf numFmtId="0" fontId="146" fillId="112" borderId="5" xfId="31695" applyFont="1" applyFill="1" applyBorder="1" applyAlignment="1">
      <alignment horizontal="center" vertical="center"/>
    </xf>
    <xf numFmtId="0" fontId="146" fillId="112" borderId="21" xfId="31695" applyFont="1" applyFill="1" applyBorder="1" applyAlignment="1">
      <alignment horizontal="center" vertical="center"/>
    </xf>
    <xf numFmtId="0" fontId="50" fillId="0" borderId="0" xfId="0" applyFont="1" applyAlignment="1">
      <alignment horizontal="center" vertical="center" wrapText="1"/>
    </xf>
    <xf numFmtId="17" fontId="47" fillId="85" borderId="25" xfId="31695" applyNumberFormat="1" applyFont="1" applyFill="1" applyBorder="1" applyAlignment="1">
      <alignment horizontal="center" vertical="center"/>
    </xf>
    <xf numFmtId="0" fontId="47" fillId="85" borderId="25" xfId="31695" applyFont="1" applyFill="1" applyBorder="1" applyAlignment="1">
      <alignment horizontal="center" vertical="center"/>
    </xf>
  </cellXfs>
  <cellStyles count="47522">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25" xfId="47513" xr:uid="{C29C3D8D-179C-4BC0-9913-F1A4B05626B6}"/>
    <cellStyle name="Currency 26" xfId="47517" xr:uid="{C79E5B7C-44C7-4C8E-8544-8DCEB53A71ED}"/>
    <cellStyle name="Currency 27" xfId="47520" xr:uid="{4BBBEA7B-B9DB-484E-8D76-0D3A39E2463C}"/>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 8" xfId="47515" xr:uid="{5905EF95-96F1-4997-86E2-4CEF4C6F2544}"/>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51" xfId="47512" xr:uid="{59B8BE9E-9F9B-4CD4-B051-CBFB4436C835}"/>
    <cellStyle name="Normal 152" xfId="47516" xr:uid="{44E061DC-5D4E-4226-9000-9B0E74E09F96}"/>
    <cellStyle name="Normal 153" xfId="47519" xr:uid="{4064B98A-30A4-4AF4-BAF8-9C3906A47F27}"/>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45" xfId="47514" xr:uid="{BC4EA3FB-3D58-4A64-BEBB-9647635609FB}"/>
    <cellStyle name="Percent 146" xfId="47518" xr:uid="{738D95AA-A0B6-4266-A5FB-515F2F6884D8}"/>
    <cellStyle name="Percent 147" xfId="47521" xr:uid="{BF4FF92B-EF61-45A9-933E-4E1BE9E4AE4F}"/>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4"/>
  <sheetViews>
    <sheetView zoomScale="90" zoomScaleNormal="90" workbookViewId="0">
      <selection activeCell="A35" sqref="A35:M35"/>
    </sheetView>
  </sheetViews>
  <sheetFormatPr defaultRowHeight="12.75"/>
  <cols>
    <col min="1" max="1" width="42.5703125" customWidth="1"/>
    <col min="2" max="2" width="13.5703125" customWidth="1"/>
    <col min="3" max="4" width="14.5703125" bestFit="1" customWidth="1"/>
    <col min="5" max="5" width="12.42578125" customWidth="1"/>
    <col min="6" max="7" width="13.42578125" bestFit="1" customWidth="1"/>
    <col min="8" max="8" width="12.42578125" customWidth="1"/>
    <col min="9" max="10" width="14.5703125" bestFit="1" customWidth="1"/>
    <col min="11" max="11" width="8.28515625" customWidth="1"/>
    <col min="12" max="13" width="8.85546875" bestFit="1" customWidth="1"/>
    <col min="15" max="15" width="19" bestFit="1" customWidth="1"/>
  </cols>
  <sheetData>
    <row r="1" spans="1:13" ht="15.75">
      <c r="A1" s="829" t="s">
        <v>25</v>
      </c>
      <c r="B1" s="829"/>
      <c r="C1" s="829"/>
      <c r="D1" s="829"/>
      <c r="E1" s="829"/>
      <c r="F1" s="829"/>
      <c r="G1" s="829"/>
      <c r="H1" s="829"/>
      <c r="I1" s="829"/>
      <c r="J1" s="829"/>
      <c r="K1" s="829"/>
      <c r="L1" s="829"/>
      <c r="M1" s="829"/>
    </row>
    <row r="2" spans="1:13" ht="15.75">
      <c r="A2" s="829" t="s">
        <v>1</v>
      </c>
      <c r="B2" s="833"/>
      <c r="C2" s="833"/>
      <c r="D2" s="833"/>
      <c r="E2" s="833"/>
      <c r="F2" s="833"/>
      <c r="G2" s="833"/>
      <c r="H2" s="833"/>
      <c r="I2" s="833"/>
      <c r="J2" s="833"/>
      <c r="K2" s="833"/>
      <c r="L2" s="833"/>
      <c r="M2" s="833"/>
    </row>
    <row r="3" spans="1:13" ht="15.75">
      <c r="A3" s="834" t="s">
        <v>517</v>
      </c>
      <c r="B3" s="835"/>
      <c r="C3" s="835"/>
      <c r="D3" s="835"/>
      <c r="E3" s="835"/>
      <c r="F3" s="835"/>
      <c r="G3" s="835"/>
      <c r="H3" s="835"/>
      <c r="I3" s="835"/>
      <c r="J3" s="835"/>
      <c r="K3" s="835"/>
      <c r="L3" s="835"/>
      <c r="M3" s="835"/>
    </row>
    <row r="4" spans="1:13" s="36" customFormat="1" ht="15.75">
      <c r="A4" s="733"/>
      <c r="B4" s="734"/>
      <c r="C4" s="734"/>
      <c r="D4" s="734"/>
      <c r="E4" s="734"/>
      <c r="F4" s="734"/>
      <c r="G4" s="734"/>
      <c r="H4" s="734"/>
      <c r="I4" s="734"/>
      <c r="J4" s="734"/>
      <c r="K4" s="734"/>
      <c r="L4" s="734"/>
      <c r="M4" s="734"/>
    </row>
    <row r="5" spans="1:13" ht="14.25">
      <c r="A5" s="157"/>
      <c r="B5" s="831" t="s">
        <v>26</v>
      </c>
      <c r="C5" s="832"/>
      <c r="D5" s="832"/>
      <c r="E5" s="831" t="s">
        <v>54</v>
      </c>
      <c r="F5" s="832"/>
      <c r="G5" s="832"/>
      <c r="H5" s="831" t="s">
        <v>198</v>
      </c>
      <c r="I5" s="832"/>
      <c r="J5" s="832"/>
      <c r="K5" s="832" t="s">
        <v>27</v>
      </c>
      <c r="L5" s="832"/>
      <c r="M5" s="832"/>
    </row>
    <row r="6" spans="1:13">
      <c r="A6" s="157" t="s">
        <v>28</v>
      </c>
      <c r="B6" s="732" t="s">
        <v>29</v>
      </c>
      <c r="C6" s="732" t="s">
        <v>30</v>
      </c>
      <c r="D6" s="732" t="s">
        <v>8</v>
      </c>
      <c r="E6" s="732" t="s">
        <v>29</v>
      </c>
      <c r="F6" s="732" t="s">
        <v>30</v>
      </c>
      <c r="G6" s="732" t="s">
        <v>8</v>
      </c>
      <c r="H6" s="732" t="s">
        <v>29</v>
      </c>
      <c r="I6" s="732" t="s">
        <v>30</v>
      </c>
      <c r="J6" s="732" t="s">
        <v>8</v>
      </c>
      <c r="K6" s="732" t="s">
        <v>29</v>
      </c>
      <c r="L6" s="732" t="s">
        <v>30</v>
      </c>
      <c r="M6" s="732" t="s">
        <v>8</v>
      </c>
    </row>
    <row r="7" spans="1:13">
      <c r="A7" s="157" t="s">
        <v>31</v>
      </c>
      <c r="B7" s="158"/>
      <c r="C7" s="158"/>
      <c r="D7" s="158"/>
      <c r="E7" s="158"/>
      <c r="F7" s="158"/>
      <c r="G7" s="158"/>
      <c r="H7" s="158"/>
      <c r="I7" s="158"/>
      <c r="J7" s="158"/>
      <c r="K7" s="158"/>
      <c r="L7" s="158"/>
      <c r="M7" s="158"/>
    </row>
    <row r="8" spans="1:13">
      <c r="A8" s="159" t="s">
        <v>32</v>
      </c>
      <c r="B8" s="156" t="s">
        <v>13</v>
      </c>
      <c r="C8" s="155">
        <v>3834939.7185625145</v>
      </c>
      <c r="D8" s="155">
        <f>SUM(B8:C8)</f>
        <v>3834939.7185625145</v>
      </c>
      <c r="E8" s="156" t="s">
        <v>13</v>
      </c>
      <c r="F8" s="155">
        <v>0</v>
      </c>
      <c r="G8" s="155">
        <f>SUM(E8:F8)</f>
        <v>0</v>
      </c>
      <c r="H8" s="156" t="s">
        <v>13</v>
      </c>
      <c r="I8" s="155">
        <v>0</v>
      </c>
      <c r="J8" s="155">
        <f>SUM(H8:I8)</f>
        <v>0</v>
      </c>
      <c r="K8" s="156" t="s">
        <v>13</v>
      </c>
      <c r="L8" s="299">
        <f>IF(C8=0, 0, I8/C8)</f>
        <v>0</v>
      </c>
      <c r="M8" s="300">
        <f>IF(D8=0, 0, J8/D8)</f>
        <v>0</v>
      </c>
    </row>
    <row r="9" spans="1:13">
      <c r="A9" s="159" t="s">
        <v>33</v>
      </c>
      <c r="B9" s="156" t="s">
        <v>13</v>
      </c>
      <c r="C9" s="155">
        <v>8438695.7195907831</v>
      </c>
      <c r="D9" s="155">
        <f t="shared" ref="D9:D17" si="0">SUM(B9:C9)</f>
        <v>8438695.7195907831</v>
      </c>
      <c r="E9" s="156" t="s">
        <v>13</v>
      </c>
      <c r="F9" s="155">
        <v>-250.92999999999302</v>
      </c>
      <c r="G9" s="155">
        <f t="shared" ref="G9:G17" si="1">SUM(E9:F9)</f>
        <v>-250.92999999999302</v>
      </c>
      <c r="H9" s="156" t="s">
        <v>13</v>
      </c>
      <c r="I9" s="155">
        <v>-250.92999999999302</v>
      </c>
      <c r="J9" s="155">
        <f>SUM(H9:I9)</f>
        <v>-250.92999999999302</v>
      </c>
      <c r="K9" s="156" t="s">
        <v>13</v>
      </c>
      <c r="L9" s="299">
        <f t="shared" ref="L9:M17" si="2">IF(C9=0, 0, I9/C9)</f>
        <v>-2.9735637868473985E-5</v>
      </c>
      <c r="M9" s="300">
        <f t="shared" si="2"/>
        <v>-2.9735637868473985E-5</v>
      </c>
    </row>
    <row r="10" spans="1:13">
      <c r="A10" s="159" t="s">
        <v>34</v>
      </c>
      <c r="B10" s="156" t="s">
        <v>13</v>
      </c>
      <c r="C10" s="155">
        <v>14912544.721434325</v>
      </c>
      <c r="D10" s="155">
        <f t="shared" si="0"/>
        <v>14912544.721434325</v>
      </c>
      <c r="E10" s="156" t="s">
        <v>13</v>
      </c>
      <c r="F10" s="155">
        <v>0</v>
      </c>
      <c r="G10" s="155">
        <f t="shared" si="1"/>
        <v>0</v>
      </c>
      <c r="H10" s="156" t="s">
        <v>13</v>
      </c>
      <c r="I10" s="155">
        <v>0</v>
      </c>
      <c r="J10" s="155">
        <f t="shared" ref="J10:J17" si="3">SUM(H10:I10)</f>
        <v>0</v>
      </c>
      <c r="K10" s="156" t="s">
        <v>13</v>
      </c>
      <c r="L10" s="299">
        <f t="shared" si="2"/>
        <v>0</v>
      </c>
      <c r="M10" s="300">
        <f t="shared" si="2"/>
        <v>0</v>
      </c>
    </row>
    <row r="11" spans="1:13">
      <c r="A11" s="160" t="s">
        <v>35</v>
      </c>
      <c r="B11" s="156" t="s">
        <v>13</v>
      </c>
      <c r="C11" s="155">
        <v>11301100.87837854</v>
      </c>
      <c r="D11" s="155">
        <f t="shared" si="0"/>
        <v>11301100.87837854</v>
      </c>
      <c r="E11" s="156" t="s">
        <v>13</v>
      </c>
      <c r="F11" s="155">
        <v>0</v>
      </c>
      <c r="G11" s="155">
        <f t="shared" si="1"/>
        <v>0</v>
      </c>
      <c r="H11" s="156" t="s">
        <v>13</v>
      </c>
      <c r="I11" s="155">
        <v>0</v>
      </c>
      <c r="J11" s="155">
        <f t="shared" si="3"/>
        <v>0</v>
      </c>
      <c r="K11" s="156" t="s">
        <v>13</v>
      </c>
      <c r="L11" s="299">
        <f t="shared" si="2"/>
        <v>0</v>
      </c>
      <c r="M11" s="300">
        <f t="shared" si="2"/>
        <v>0</v>
      </c>
    </row>
    <row r="12" spans="1:13">
      <c r="A12" s="159" t="s">
        <v>36</v>
      </c>
      <c r="B12" s="156" t="s">
        <v>13</v>
      </c>
      <c r="C12" s="155">
        <v>1139967.4317087897</v>
      </c>
      <c r="D12" s="155">
        <f t="shared" si="0"/>
        <v>1139967.4317087897</v>
      </c>
      <c r="E12" s="156" t="s">
        <v>13</v>
      </c>
      <c r="F12" s="155">
        <v>0</v>
      </c>
      <c r="G12" s="155">
        <f t="shared" si="1"/>
        <v>0</v>
      </c>
      <c r="H12" s="156" t="s">
        <v>13</v>
      </c>
      <c r="I12" s="155">
        <v>0</v>
      </c>
      <c r="J12" s="155">
        <f t="shared" si="3"/>
        <v>0</v>
      </c>
      <c r="K12" s="156" t="s">
        <v>13</v>
      </c>
      <c r="L12" s="299">
        <f t="shared" si="2"/>
        <v>0</v>
      </c>
      <c r="M12" s="300">
        <f t="shared" si="2"/>
        <v>0</v>
      </c>
    </row>
    <row r="13" spans="1:13">
      <c r="A13" s="159" t="s">
        <v>37</v>
      </c>
      <c r="B13" s="156" t="s">
        <v>13</v>
      </c>
      <c r="C13" s="155">
        <v>0</v>
      </c>
      <c r="D13" s="155">
        <f t="shared" si="0"/>
        <v>0</v>
      </c>
      <c r="E13" s="156" t="s">
        <v>13</v>
      </c>
      <c r="F13" s="155">
        <v>0</v>
      </c>
      <c r="G13" s="155">
        <f t="shared" si="1"/>
        <v>0</v>
      </c>
      <c r="H13" s="156" t="s">
        <v>13</v>
      </c>
      <c r="I13" s="155">
        <v>0</v>
      </c>
      <c r="J13" s="155">
        <f t="shared" si="3"/>
        <v>0</v>
      </c>
      <c r="K13" s="156" t="s">
        <v>13</v>
      </c>
      <c r="L13" s="299">
        <f t="shared" si="2"/>
        <v>0</v>
      </c>
      <c r="M13" s="300">
        <f t="shared" si="2"/>
        <v>0</v>
      </c>
    </row>
    <row r="14" spans="1:13" ht="14.25">
      <c r="A14" s="159" t="s">
        <v>526</v>
      </c>
      <c r="B14" s="156" t="s">
        <v>13</v>
      </c>
      <c r="C14" s="155">
        <v>0</v>
      </c>
      <c r="D14" s="155">
        <f t="shared" si="0"/>
        <v>0</v>
      </c>
      <c r="E14" s="156" t="s">
        <v>13</v>
      </c>
      <c r="F14" s="155">
        <v>-184888.07</v>
      </c>
      <c r="G14" s="155">
        <f t="shared" si="1"/>
        <v>-184888.07</v>
      </c>
      <c r="H14" s="156" t="s">
        <v>13</v>
      </c>
      <c r="I14" s="155">
        <v>-184888.07</v>
      </c>
      <c r="J14" s="155">
        <f t="shared" si="3"/>
        <v>-184888.07</v>
      </c>
      <c r="K14" s="156" t="s">
        <v>13</v>
      </c>
      <c r="L14" s="299">
        <f t="shared" si="2"/>
        <v>0</v>
      </c>
      <c r="M14" s="300">
        <f t="shared" si="2"/>
        <v>0</v>
      </c>
    </row>
    <row r="15" spans="1:13">
      <c r="A15" s="159" t="s">
        <v>38</v>
      </c>
      <c r="B15" s="156" t="s">
        <v>13</v>
      </c>
      <c r="C15" s="155">
        <v>19264326.85636862</v>
      </c>
      <c r="D15" s="155">
        <f t="shared" si="0"/>
        <v>19264326.85636862</v>
      </c>
      <c r="E15" s="156" t="s">
        <v>13</v>
      </c>
      <c r="F15" s="155">
        <v>3281.0600000000559</v>
      </c>
      <c r="G15" s="155">
        <f t="shared" si="1"/>
        <v>3281.0600000000559</v>
      </c>
      <c r="H15" s="156" t="s">
        <v>13</v>
      </c>
      <c r="I15" s="155">
        <v>3281.0600000000559</v>
      </c>
      <c r="J15" s="155">
        <f t="shared" si="3"/>
        <v>3281.0600000000559</v>
      </c>
      <c r="K15" s="156" t="s">
        <v>13</v>
      </c>
      <c r="L15" s="299">
        <f t="shared" si="2"/>
        <v>1.7031791582768779E-4</v>
      </c>
      <c r="M15" s="300">
        <f t="shared" si="2"/>
        <v>1.7031791582768779E-4</v>
      </c>
    </row>
    <row r="16" spans="1:13">
      <c r="A16" s="159" t="s">
        <v>39</v>
      </c>
      <c r="B16" s="156" t="s">
        <v>13</v>
      </c>
      <c r="C16" s="155">
        <v>1468424.6739564226</v>
      </c>
      <c r="D16" s="155">
        <f t="shared" si="0"/>
        <v>1468424.6739564226</v>
      </c>
      <c r="E16" s="156" t="s">
        <v>13</v>
      </c>
      <c r="F16" s="155">
        <v>-37.190000000002328</v>
      </c>
      <c r="G16" s="155">
        <f t="shared" si="1"/>
        <v>-37.190000000002328</v>
      </c>
      <c r="H16" s="156" t="s">
        <v>13</v>
      </c>
      <c r="I16" s="155">
        <v>-37.190000000002328</v>
      </c>
      <c r="J16" s="155">
        <f t="shared" si="3"/>
        <v>-37.190000000002328</v>
      </c>
      <c r="K16" s="156" t="s">
        <v>13</v>
      </c>
      <c r="L16" s="299">
        <f t="shared" si="2"/>
        <v>-2.5326460839016105E-5</v>
      </c>
      <c r="M16" s="300">
        <f t="shared" si="2"/>
        <v>-2.5326460839016105E-5</v>
      </c>
    </row>
    <row r="17" spans="1:15" ht="14.25">
      <c r="A17" s="159" t="s">
        <v>40</v>
      </c>
      <c r="B17" s="156" t="s">
        <v>13</v>
      </c>
      <c r="C17" s="155">
        <v>0</v>
      </c>
      <c r="D17" s="155">
        <f t="shared" si="0"/>
        <v>0</v>
      </c>
      <c r="E17" s="156" t="s">
        <v>13</v>
      </c>
      <c r="F17" s="155">
        <v>0</v>
      </c>
      <c r="G17" s="155">
        <f t="shared" si="1"/>
        <v>0</v>
      </c>
      <c r="H17" s="156" t="s">
        <v>13</v>
      </c>
      <c r="I17" s="155">
        <v>0</v>
      </c>
      <c r="J17" s="155">
        <f t="shared" si="3"/>
        <v>0</v>
      </c>
      <c r="K17" s="156" t="s">
        <v>13</v>
      </c>
      <c r="L17" s="299">
        <f t="shared" si="2"/>
        <v>0</v>
      </c>
      <c r="M17" s="300">
        <f t="shared" si="2"/>
        <v>0</v>
      </c>
      <c r="N17" s="36"/>
      <c r="O17" s="36"/>
    </row>
    <row r="18" spans="1:15">
      <c r="A18" s="161" t="s">
        <v>41</v>
      </c>
      <c r="B18" s="156" t="s">
        <v>13</v>
      </c>
      <c r="C18" s="162">
        <f t="shared" ref="C18:J18" si="4">SUM(C8:C17)</f>
        <v>60360000</v>
      </c>
      <c r="D18" s="162">
        <f t="shared" si="4"/>
        <v>60360000</v>
      </c>
      <c r="E18" s="156" t="s">
        <v>13</v>
      </c>
      <c r="F18" s="162">
        <f>SUM(F8:F17)</f>
        <v>-181895.12999999995</v>
      </c>
      <c r="G18" s="162">
        <f t="shared" si="4"/>
        <v>-181895.12999999995</v>
      </c>
      <c r="H18" s="156" t="s">
        <v>13</v>
      </c>
      <c r="I18" s="162">
        <f t="shared" si="4"/>
        <v>-181895.12999999995</v>
      </c>
      <c r="J18" s="162">
        <f t="shared" si="4"/>
        <v>-181895.12999999995</v>
      </c>
      <c r="K18" s="156" t="s">
        <v>13</v>
      </c>
      <c r="L18" s="299">
        <f t="shared" ref="L18" si="5">IF(C18=0, 0, I18/C18)</f>
        <v>-3.0135044731610331E-3</v>
      </c>
      <c r="M18" s="300">
        <f t="shared" ref="M18" si="6">IF(D18=0, 0, J18/D18)</f>
        <v>-3.0135044731610331E-3</v>
      </c>
      <c r="N18" s="69"/>
      <c r="O18" s="36"/>
    </row>
    <row r="19" spans="1:15">
      <c r="A19" s="163"/>
      <c r="B19" s="163"/>
      <c r="C19" s="163"/>
      <c r="D19" s="163"/>
      <c r="E19" s="163"/>
      <c r="F19" s="163"/>
      <c r="G19" s="163"/>
      <c r="H19" s="163"/>
      <c r="I19" s="163"/>
      <c r="J19" s="163"/>
      <c r="K19" s="163"/>
      <c r="L19" s="163"/>
      <c r="M19" s="163"/>
      <c r="N19" s="36"/>
      <c r="O19" s="635"/>
    </row>
    <row r="20" spans="1:15">
      <c r="A20" s="159" t="s">
        <v>42</v>
      </c>
      <c r="B20" s="156" t="s">
        <v>13</v>
      </c>
      <c r="C20" s="155">
        <v>472384.22316420876</v>
      </c>
      <c r="D20" s="155">
        <f t="shared" ref="D20:D27" si="7">SUM(B20:C20)</f>
        <v>472384.22316420876</v>
      </c>
      <c r="E20" s="156" t="s">
        <v>13</v>
      </c>
      <c r="F20" s="155">
        <v>46056.639999999992</v>
      </c>
      <c r="G20" s="155">
        <f t="shared" ref="G20:G27" si="8">SUM(E20:F20)</f>
        <v>46056.639999999992</v>
      </c>
      <c r="H20" s="156" t="s">
        <v>13</v>
      </c>
      <c r="I20" s="155">
        <v>46056.639999999992</v>
      </c>
      <c r="J20" s="155">
        <f>SUM(H20:I20)</f>
        <v>46056.639999999992</v>
      </c>
      <c r="K20" s="156" t="s">
        <v>13</v>
      </c>
      <c r="L20" s="299">
        <f t="shared" ref="L20:L27" si="9">IF(C20=0, 0, I20/C20)</f>
        <v>9.7498260402295284E-2</v>
      </c>
      <c r="M20" s="300">
        <f t="shared" ref="M20:M26" si="10">IF(D20=0, 0, J20/D20)</f>
        <v>9.7498260402295284E-2</v>
      </c>
      <c r="N20" s="36"/>
      <c r="O20" s="36"/>
    </row>
    <row r="21" spans="1:15">
      <c r="A21" s="159" t="s">
        <v>43</v>
      </c>
      <c r="B21" s="156" t="s">
        <v>13</v>
      </c>
      <c r="C21" s="155">
        <v>1052622.9058752032</v>
      </c>
      <c r="D21" s="155">
        <f t="shared" si="7"/>
        <v>1052622.9058752032</v>
      </c>
      <c r="E21" s="156" t="s">
        <v>13</v>
      </c>
      <c r="F21" s="155">
        <v>0</v>
      </c>
      <c r="G21" s="155">
        <f t="shared" si="8"/>
        <v>0</v>
      </c>
      <c r="H21" s="156" t="s">
        <v>13</v>
      </c>
      <c r="I21" s="155">
        <v>0</v>
      </c>
      <c r="J21" s="155">
        <f>SUM(H21:I21)</f>
        <v>0</v>
      </c>
      <c r="K21" s="156" t="s">
        <v>13</v>
      </c>
      <c r="L21" s="299">
        <f t="shared" si="9"/>
        <v>0</v>
      </c>
      <c r="M21" s="300">
        <f t="shared" si="10"/>
        <v>0</v>
      </c>
      <c r="N21" s="36"/>
      <c r="O21" s="36"/>
    </row>
    <row r="22" spans="1:15">
      <c r="A22" s="159" t="s">
        <v>44</v>
      </c>
      <c r="B22" s="156" t="s">
        <v>13</v>
      </c>
      <c r="C22" s="155">
        <v>900607.14978041651</v>
      </c>
      <c r="D22" s="155">
        <f t="shared" si="7"/>
        <v>900607.14978041651</v>
      </c>
      <c r="E22" s="156" t="s">
        <v>13</v>
      </c>
      <c r="F22" s="155">
        <v>39715.780000000006</v>
      </c>
      <c r="G22" s="155">
        <f t="shared" si="8"/>
        <v>39715.780000000006</v>
      </c>
      <c r="H22" s="156" t="s">
        <v>13</v>
      </c>
      <c r="I22" s="155">
        <v>39715.780000000006</v>
      </c>
      <c r="J22" s="155">
        <f t="shared" ref="J22:J27" si="11">SUM(H22:I22)</f>
        <v>39715.780000000006</v>
      </c>
      <c r="K22" s="156" t="s">
        <v>13</v>
      </c>
      <c r="L22" s="299">
        <f t="shared" si="9"/>
        <v>4.4098894850749734E-2</v>
      </c>
      <c r="M22" s="300">
        <f t="shared" si="10"/>
        <v>4.4098894850749734E-2</v>
      </c>
      <c r="N22" s="36"/>
      <c r="O22" s="36"/>
    </row>
    <row r="23" spans="1:15" ht="12.75" customHeight="1">
      <c r="A23" s="164" t="s">
        <v>45</v>
      </c>
      <c r="B23" s="156" t="s">
        <v>13</v>
      </c>
      <c r="C23" s="155">
        <v>0</v>
      </c>
      <c r="D23" s="155">
        <f t="shared" si="7"/>
        <v>0</v>
      </c>
      <c r="E23" s="156" t="s">
        <v>13</v>
      </c>
      <c r="F23" s="475">
        <v>0</v>
      </c>
      <c r="G23" s="155">
        <f t="shared" si="8"/>
        <v>0</v>
      </c>
      <c r="H23" s="156" t="s">
        <v>13</v>
      </c>
      <c r="I23" s="155">
        <v>0</v>
      </c>
      <c r="J23" s="155">
        <f t="shared" si="11"/>
        <v>0</v>
      </c>
      <c r="K23" s="156" t="s">
        <v>13</v>
      </c>
      <c r="L23" s="299">
        <f t="shared" si="9"/>
        <v>0</v>
      </c>
      <c r="M23" s="300">
        <f t="shared" si="10"/>
        <v>0</v>
      </c>
      <c r="N23" s="36"/>
      <c r="O23" s="36"/>
    </row>
    <row r="24" spans="1:15">
      <c r="A24" s="165" t="s">
        <v>312</v>
      </c>
      <c r="B24" s="156" t="s">
        <v>13</v>
      </c>
      <c r="C24" s="155">
        <v>112500</v>
      </c>
      <c r="D24" s="155">
        <f t="shared" si="7"/>
        <v>112500</v>
      </c>
      <c r="E24" s="156" t="s">
        <v>13</v>
      </c>
      <c r="F24" s="155">
        <v>746.05</v>
      </c>
      <c r="G24" s="155">
        <f t="shared" si="8"/>
        <v>746.05</v>
      </c>
      <c r="H24" s="156" t="s">
        <v>13</v>
      </c>
      <c r="I24" s="155">
        <v>746.05</v>
      </c>
      <c r="J24" s="155">
        <f t="shared" si="11"/>
        <v>746.05</v>
      </c>
      <c r="K24" s="156" t="s">
        <v>13</v>
      </c>
      <c r="L24" s="299">
        <f t="shared" si="9"/>
        <v>6.6315555555555555E-3</v>
      </c>
      <c r="M24" s="300">
        <f t="shared" si="10"/>
        <v>6.6315555555555555E-3</v>
      </c>
      <c r="N24" s="36"/>
      <c r="O24" s="36"/>
    </row>
    <row r="25" spans="1:15">
      <c r="A25" s="159" t="s">
        <v>46</v>
      </c>
      <c r="B25" s="156" t="s">
        <v>13</v>
      </c>
      <c r="C25" s="155">
        <v>337668.52923852945</v>
      </c>
      <c r="D25" s="155">
        <f t="shared" si="7"/>
        <v>337668.52923852945</v>
      </c>
      <c r="E25" s="156" t="s">
        <v>13</v>
      </c>
      <c r="F25" s="155">
        <v>28983.22</v>
      </c>
      <c r="G25" s="155">
        <f t="shared" si="8"/>
        <v>28983.22</v>
      </c>
      <c r="H25" s="156" t="s">
        <v>13</v>
      </c>
      <c r="I25" s="155">
        <v>28983.22</v>
      </c>
      <c r="J25" s="155">
        <f t="shared" si="11"/>
        <v>28983.22</v>
      </c>
      <c r="K25" s="156" t="s">
        <v>13</v>
      </c>
      <c r="L25" s="299">
        <f t="shared" si="9"/>
        <v>8.5833346878252378E-2</v>
      </c>
      <c r="M25" s="300">
        <f t="shared" si="10"/>
        <v>8.5833346878252378E-2</v>
      </c>
      <c r="N25" s="36"/>
      <c r="O25" s="36"/>
    </row>
    <row r="26" spans="1:15">
      <c r="A26" s="159" t="s">
        <v>47</v>
      </c>
      <c r="B26" s="156" t="s">
        <v>13</v>
      </c>
      <c r="C26" s="155">
        <v>3777134.1902025114</v>
      </c>
      <c r="D26" s="155">
        <f t="shared" si="7"/>
        <v>3777134.1902025114</v>
      </c>
      <c r="E26" s="156" t="s">
        <v>13</v>
      </c>
      <c r="F26" s="155">
        <v>352414.65999999986</v>
      </c>
      <c r="G26" s="155">
        <f t="shared" si="8"/>
        <v>352414.65999999986</v>
      </c>
      <c r="H26" s="156" t="s">
        <v>13</v>
      </c>
      <c r="I26" s="155">
        <v>352414.65999999986</v>
      </c>
      <c r="J26" s="155">
        <f t="shared" si="11"/>
        <v>352414.65999999986</v>
      </c>
      <c r="K26" s="156" t="s">
        <v>13</v>
      </c>
      <c r="L26" s="299">
        <f t="shared" si="9"/>
        <v>9.3302128612249569E-2</v>
      </c>
      <c r="M26" s="300">
        <f t="shared" si="10"/>
        <v>9.3302128612249569E-2</v>
      </c>
      <c r="N26" s="36"/>
      <c r="O26" s="36"/>
    </row>
    <row r="27" spans="1:15">
      <c r="A27" s="159" t="s">
        <v>528</v>
      </c>
      <c r="B27" s="156" t="s">
        <v>13</v>
      </c>
      <c r="C27" s="155">
        <v>53750</v>
      </c>
      <c r="D27" s="155">
        <f t="shared" si="7"/>
        <v>53750</v>
      </c>
      <c r="E27" s="156" t="s">
        <v>13</v>
      </c>
      <c r="F27" s="155">
        <v>20228.989999999998</v>
      </c>
      <c r="G27" s="155">
        <f t="shared" si="8"/>
        <v>20228.989999999998</v>
      </c>
      <c r="H27" s="156" t="s">
        <v>13</v>
      </c>
      <c r="I27" s="155">
        <v>20228.989999999998</v>
      </c>
      <c r="J27" s="155">
        <f t="shared" si="11"/>
        <v>20228.989999999998</v>
      </c>
      <c r="K27" s="156" t="s">
        <v>13</v>
      </c>
      <c r="L27" s="299">
        <f t="shared" si="9"/>
        <v>0.37635330232558134</v>
      </c>
      <c r="M27" s="300">
        <f>IF(D27=0, 0, J27/D27)</f>
        <v>0.37635330232558134</v>
      </c>
      <c r="N27" s="36"/>
      <c r="O27" s="36"/>
    </row>
    <row r="28" spans="1:15">
      <c r="A28" s="163"/>
      <c r="B28" s="163"/>
      <c r="C28" s="163"/>
      <c r="D28" s="163"/>
      <c r="E28" s="163"/>
      <c r="F28" s="163"/>
      <c r="G28" s="163"/>
      <c r="H28" s="163"/>
      <c r="I28" s="163"/>
      <c r="J28" s="163"/>
      <c r="K28" s="163"/>
      <c r="L28" s="163"/>
      <c r="M28" s="507"/>
      <c r="N28" s="36"/>
      <c r="O28" s="36"/>
    </row>
    <row r="29" spans="1:15" ht="23.85" customHeight="1">
      <c r="A29" s="166" t="s">
        <v>48</v>
      </c>
      <c r="B29" s="156" t="s">
        <v>13</v>
      </c>
      <c r="C29" s="167">
        <f>C18+SUM(C20:C27)</f>
        <v>67066666.998260871</v>
      </c>
      <c r="D29" s="167">
        <f>SUM(B29:C29)</f>
        <v>67066666.998260871</v>
      </c>
      <c r="E29" s="156" t="s">
        <v>13</v>
      </c>
      <c r="F29" s="167">
        <f>F18+SUM(F20:F27)</f>
        <v>306250.2099999999</v>
      </c>
      <c r="G29" s="167">
        <f t="shared" ref="G29:I29" si="12">G18+SUM(G20:G27)</f>
        <v>306250.2099999999</v>
      </c>
      <c r="H29" s="156" t="s">
        <v>13</v>
      </c>
      <c r="I29" s="167">
        <f t="shared" si="12"/>
        <v>306250.2099999999</v>
      </c>
      <c r="J29" s="167">
        <f>SUM(H29:I29)</f>
        <v>306250.2099999999</v>
      </c>
      <c r="K29" s="156" t="s">
        <v>13</v>
      </c>
      <c r="L29" s="331">
        <f t="shared" ref="L29" si="13">IF(C29=0, 0, I29/C29)</f>
        <v>4.5663549973035244E-3</v>
      </c>
      <c r="M29" s="508">
        <f t="shared" ref="M29" si="14">IF(D29=0, 0, J29/D29)</f>
        <v>4.5663549973035244E-3</v>
      </c>
      <c r="N29" s="118"/>
      <c r="O29" s="36"/>
    </row>
    <row r="30" spans="1:15" ht="15.75">
      <c r="A30" s="830" t="s">
        <v>49</v>
      </c>
      <c r="B30" s="830"/>
      <c r="C30" s="830"/>
      <c r="D30" s="830"/>
      <c r="E30" s="830"/>
      <c r="F30" s="830"/>
      <c r="G30" s="830"/>
      <c r="H30" s="830"/>
      <c r="I30" s="830"/>
      <c r="J30" s="830"/>
      <c r="K30" s="830"/>
      <c r="L30" s="830"/>
      <c r="M30" s="830"/>
      <c r="N30" s="36"/>
      <c r="O30" s="36"/>
    </row>
    <row r="31" spans="1:15">
      <c r="A31" s="159" t="s">
        <v>50</v>
      </c>
      <c r="B31" s="163"/>
      <c r="C31" s="163"/>
      <c r="D31" s="163"/>
      <c r="E31" s="156" t="s">
        <v>13</v>
      </c>
      <c r="F31" s="651">
        <v>264025.93000000005</v>
      </c>
      <c r="G31" s="168">
        <f>SUM(E31:F31)</f>
        <v>264025.93000000005</v>
      </c>
      <c r="H31" s="156" t="s">
        <v>13</v>
      </c>
      <c r="I31" s="651">
        <v>264025.93000000005</v>
      </c>
      <c r="J31" s="168">
        <f>SUM(H31:I31)</f>
        <v>264025.93000000005</v>
      </c>
      <c r="K31" s="163"/>
      <c r="L31" s="163"/>
      <c r="M31" s="163"/>
      <c r="N31" s="36"/>
      <c r="O31" s="36"/>
    </row>
    <row r="32" spans="1:15">
      <c r="A32" s="159" t="s">
        <v>51</v>
      </c>
      <c r="B32" s="163"/>
      <c r="C32" s="163"/>
      <c r="D32" s="163"/>
      <c r="E32" s="163"/>
      <c r="F32" s="651">
        <v>11746.5</v>
      </c>
      <c r="G32" s="169">
        <f>SUM(E32:F32)</f>
        <v>11746.5</v>
      </c>
      <c r="H32" s="163"/>
      <c r="I32" s="651">
        <v>11746.5</v>
      </c>
      <c r="J32" s="169">
        <f>SUM(I32)</f>
        <v>11746.5</v>
      </c>
      <c r="K32" s="163"/>
      <c r="L32" s="163"/>
      <c r="M32" s="163"/>
      <c r="N32" s="36"/>
      <c r="O32" s="36"/>
    </row>
    <row r="33" spans="1:13">
      <c r="A33" s="170"/>
      <c r="B33" s="170"/>
      <c r="C33" s="170"/>
      <c r="D33" s="170"/>
      <c r="E33" s="170"/>
      <c r="F33" s="170"/>
      <c r="G33" s="170"/>
      <c r="H33" s="170"/>
      <c r="I33" s="170"/>
      <c r="J33" s="170"/>
      <c r="K33" s="170"/>
      <c r="L33" s="170"/>
      <c r="M33" s="170"/>
    </row>
    <row r="34" spans="1:13" s="36" customFormat="1">
      <c r="A34" s="301"/>
      <c r="B34" s="301"/>
      <c r="C34" s="301"/>
      <c r="D34" s="301"/>
      <c r="E34" s="301"/>
      <c r="F34" s="301"/>
      <c r="G34" s="621"/>
      <c r="H34" s="301"/>
      <c r="I34" s="301"/>
      <c r="J34" s="301"/>
      <c r="K34" s="301"/>
      <c r="L34" s="301"/>
      <c r="M34" s="301"/>
    </row>
    <row r="35" spans="1:13" s="36" customFormat="1" ht="15" customHeight="1">
      <c r="A35" s="828" t="s">
        <v>563</v>
      </c>
      <c r="B35" s="828"/>
      <c r="C35" s="828"/>
      <c r="D35" s="828"/>
      <c r="E35" s="828"/>
      <c r="F35" s="828"/>
      <c r="G35" s="828"/>
      <c r="H35" s="828"/>
      <c r="I35" s="828"/>
      <c r="J35" s="828"/>
      <c r="K35" s="828"/>
      <c r="L35" s="828"/>
      <c r="M35" s="828"/>
    </row>
    <row r="36" spans="1:13" s="36" customFormat="1" ht="13.5" customHeight="1">
      <c r="A36" s="827" t="s">
        <v>522</v>
      </c>
      <c r="B36" s="827"/>
      <c r="C36" s="827"/>
      <c r="D36" s="827"/>
      <c r="E36" s="827"/>
      <c r="F36" s="827"/>
      <c r="G36" s="827"/>
      <c r="H36" s="827"/>
      <c r="I36" s="827"/>
      <c r="J36" s="827"/>
      <c r="K36" s="827"/>
      <c r="L36" s="827"/>
      <c r="M36" s="827"/>
    </row>
    <row r="37" spans="1:13">
      <c r="A37" s="827" t="s">
        <v>523</v>
      </c>
      <c r="B37" s="827"/>
      <c r="C37" s="827"/>
      <c r="D37" s="827"/>
      <c r="E37" s="827"/>
      <c r="F37" s="827"/>
      <c r="G37" s="827"/>
      <c r="H37" s="827"/>
      <c r="I37" s="827"/>
      <c r="J37" s="827"/>
      <c r="K37" s="827"/>
      <c r="L37" s="827"/>
      <c r="M37" s="827"/>
    </row>
    <row r="38" spans="1:13" ht="14.25">
      <c r="A38" s="828" t="s">
        <v>527</v>
      </c>
      <c r="B38" s="828"/>
      <c r="C38" s="828"/>
      <c r="D38" s="828"/>
      <c r="E38" s="828"/>
      <c r="F38" s="828"/>
      <c r="G38" s="828"/>
      <c r="H38" s="828"/>
      <c r="I38" s="828"/>
      <c r="J38" s="828"/>
      <c r="K38" s="828"/>
      <c r="L38" s="828"/>
      <c r="M38" s="828"/>
    </row>
    <row r="39" spans="1:13">
      <c r="A39" s="827" t="s">
        <v>524</v>
      </c>
      <c r="B39" s="827"/>
      <c r="C39" s="827"/>
      <c r="D39" s="827"/>
      <c r="E39" s="827"/>
      <c r="F39" s="827"/>
      <c r="G39" s="827"/>
      <c r="H39" s="827"/>
      <c r="I39" s="827"/>
      <c r="J39" s="827"/>
      <c r="K39" s="827"/>
      <c r="L39" s="827"/>
      <c r="M39" s="827"/>
    </row>
    <row r="40" spans="1:13" s="36" customFormat="1">
      <c r="A40" s="827" t="s">
        <v>525</v>
      </c>
      <c r="B40" s="827"/>
      <c r="C40" s="827"/>
      <c r="D40" s="827"/>
      <c r="E40" s="827"/>
      <c r="F40" s="827"/>
      <c r="G40" s="827"/>
      <c r="H40" s="827"/>
      <c r="I40" s="827"/>
      <c r="J40" s="827"/>
      <c r="K40" s="827"/>
      <c r="L40" s="827"/>
      <c r="M40" s="827"/>
    </row>
    <row r="41" spans="1:13">
      <c r="A41" s="827" t="s">
        <v>52</v>
      </c>
      <c r="B41" s="827"/>
      <c r="C41" s="827"/>
      <c r="D41" s="827"/>
      <c r="E41" s="827"/>
      <c r="F41" s="827"/>
      <c r="G41" s="827"/>
      <c r="H41" s="827"/>
      <c r="I41" s="827"/>
      <c r="J41" s="827"/>
      <c r="K41" s="827"/>
      <c r="L41" s="827"/>
      <c r="M41" s="827"/>
    </row>
    <row r="42" spans="1:13">
      <c r="A42" s="118"/>
      <c r="B42" s="118"/>
      <c r="C42" s="118"/>
      <c r="D42" s="118"/>
      <c r="E42" s="118"/>
      <c r="F42" s="118"/>
      <c r="G42" s="118"/>
      <c r="H42" s="118"/>
      <c r="I42" s="118"/>
      <c r="J42" s="118"/>
      <c r="K42" s="118"/>
      <c r="L42" s="36"/>
      <c r="M42" s="36"/>
    </row>
    <row r="43" spans="1:13">
      <c r="A43" s="118"/>
      <c r="B43" s="118"/>
      <c r="C43" s="118"/>
      <c r="D43" s="118"/>
      <c r="E43" s="118"/>
      <c r="F43" s="118"/>
      <c r="G43" s="118"/>
      <c r="H43" s="118"/>
      <c r="I43" s="118"/>
      <c r="J43" s="118"/>
      <c r="K43" s="118"/>
      <c r="L43" s="36"/>
      <c r="M43" s="36"/>
    </row>
    <row r="44" spans="1:13">
      <c r="A44" s="118"/>
      <c r="B44" s="118"/>
      <c r="C44" s="118"/>
      <c r="D44" s="118"/>
      <c r="E44" s="118"/>
      <c r="F44" s="118"/>
      <c r="G44" s="118"/>
      <c r="H44" s="118"/>
      <c r="I44" s="118"/>
      <c r="J44" s="118"/>
      <c r="K44" s="118"/>
    </row>
  </sheetData>
  <mergeCells count="15">
    <mergeCell ref="A1:M1"/>
    <mergeCell ref="A30:M30"/>
    <mergeCell ref="B5:D5"/>
    <mergeCell ref="E5:G5"/>
    <mergeCell ref="H5:J5"/>
    <mergeCell ref="K5:M5"/>
    <mergeCell ref="A2:M2"/>
    <mergeCell ref="A3:M3"/>
    <mergeCell ref="A40:M40"/>
    <mergeCell ref="A41:M41"/>
    <mergeCell ref="A35:M35"/>
    <mergeCell ref="A36:M36"/>
    <mergeCell ref="A37:M37"/>
    <mergeCell ref="A38:M38"/>
    <mergeCell ref="A39:M39"/>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Q71"/>
  <sheetViews>
    <sheetView topLeftCell="A16" zoomScale="90" zoomScaleNormal="90" workbookViewId="0">
      <selection activeCell="U43" sqref="U43"/>
    </sheetView>
  </sheetViews>
  <sheetFormatPr defaultColWidth="9.28515625" defaultRowHeight="12.75"/>
  <cols>
    <col min="1" max="1" width="10.5703125" style="314" customWidth="1"/>
    <col min="2" max="2" width="11.5703125" style="314" customWidth="1"/>
    <col min="3" max="3" width="9.7109375" style="314" customWidth="1"/>
    <col min="4" max="4" width="10.42578125" style="314" bestFit="1" customWidth="1"/>
    <col min="5" max="5" width="8" style="314" customWidth="1"/>
    <col min="6" max="6" width="11.28515625" style="437" customWidth="1"/>
    <col min="7" max="7" width="11.140625" style="437" bestFit="1" customWidth="1"/>
    <col min="8" max="8" width="10.42578125" style="314" customWidth="1"/>
    <col min="9" max="9" width="8" style="314" customWidth="1"/>
    <col min="10" max="10" width="11.5703125" style="314" customWidth="1"/>
    <col min="11" max="11" width="9.7109375" style="314" customWidth="1"/>
    <col min="12" max="12" width="10.42578125" style="314" customWidth="1"/>
    <col min="13" max="13" width="8" style="314" customWidth="1"/>
    <col min="14" max="14" width="11.5703125" style="314" customWidth="1"/>
    <col min="15" max="15" width="11.140625" style="314" bestFit="1" customWidth="1"/>
    <col min="16" max="16" width="10.42578125" style="314" customWidth="1"/>
    <col min="17" max="17" width="8" style="314" customWidth="1"/>
    <col min="18" max="16384" width="9.28515625" style="314"/>
  </cols>
  <sheetData>
    <row r="1" spans="1:17" ht="15.75">
      <c r="A1" s="888" t="s">
        <v>274</v>
      </c>
      <c r="B1" s="888"/>
      <c r="C1" s="888"/>
      <c r="D1" s="888"/>
      <c r="E1" s="888"/>
      <c r="F1" s="888"/>
      <c r="G1" s="888"/>
      <c r="H1" s="888"/>
      <c r="I1" s="888"/>
      <c r="J1" s="888"/>
      <c r="K1" s="888"/>
      <c r="L1" s="888"/>
      <c r="M1" s="888"/>
      <c r="N1" s="888"/>
      <c r="O1" s="888"/>
      <c r="P1" s="888"/>
      <c r="Q1" s="888"/>
    </row>
    <row r="2" spans="1:17" ht="15.75">
      <c r="A2" s="888" t="s">
        <v>1</v>
      </c>
      <c r="B2" s="888"/>
      <c r="C2" s="888"/>
      <c r="D2" s="888"/>
      <c r="E2" s="888"/>
      <c r="F2" s="888"/>
      <c r="G2" s="888"/>
      <c r="H2" s="888"/>
      <c r="I2" s="888"/>
      <c r="J2" s="888"/>
      <c r="K2" s="888"/>
      <c r="L2" s="888"/>
      <c r="M2" s="888"/>
      <c r="N2" s="888"/>
      <c r="O2" s="888"/>
      <c r="P2" s="888"/>
      <c r="Q2" s="888"/>
    </row>
    <row r="3" spans="1:17" ht="15.75">
      <c r="A3" s="940" t="s">
        <v>517</v>
      </c>
      <c r="B3" s="940"/>
      <c r="C3" s="940"/>
      <c r="D3" s="940"/>
      <c r="E3" s="940"/>
      <c r="F3" s="940"/>
      <c r="G3" s="940"/>
      <c r="H3" s="940"/>
      <c r="I3" s="940"/>
      <c r="J3" s="940"/>
      <c r="K3" s="940"/>
      <c r="L3" s="940"/>
      <c r="M3" s="940"/>
      <c r="N3" s="940"/>
      <c r="O3" s="940"/>
      <c r="P3" s="940"/>
      <c r="Q3" s="940"/>
    </row>
    <row r="4" spans="1:17" ht="15.75">
      <c r="A4" s="934" t="s">
        <v>275</v>
      </c>
      <c r="B4" s="935"/>
      <c r="C4" s="935"/>
      <c r="D4" s="935"/>
      <c r="E4" s="935"/>
      <c r="F4" s="935"/>
      <c r="G4" s="935"/>
      <c r="H4" s="935"/>
      <c r="I4" s="936"/>
      <c r="J4" s="440"/>
      <c r="K4" s="440"/>
      <c r="L4" s="440"/>
      <c r="M4" s="440"/>
      <c r="N4" s="440"/>
      <c r="O4" s="440"/>
      <c r="P4" s="440"/>
      <c r="Q4" s="440"/>
    </row>
    <row r="5" spans="1:17" ht="14.25">
      <c r="A5" s="923" t="s">
        <v>276</v>
      </c>
      <c r="B5" s="930" t="s">
        <v>277</v>
      </c>
      <c r="C5" s="931"/>
      <c r="D5" s="931"/>
      <c r="E5" s="932"/>
      <c r="F5" s="925" t="s">
        <v>278</v>
      </c>
      <c r="G5" s="926"/>
      <c r="H5" s="926"/>
      <c r="I5" s="927"/>
      <c r="J5" s="925" t="s">
        <v>279</v>
      </c>
      <c r="K5" s="926"/>
      <c r="L5" s="926"/>
      <c r="M5" s="927"/>
      <c r="N5" s="925" t="s">
        <v>8</v>
      </c>
      <c r="O5" s="926"/>
      <c r="P5" s="926"/>
      <c r="Q5" s="927"/>
    </row>
    <row r="6" spans="1:17" ht="40.35" customHeight="1">
      <c r="A6" s="923"/>
      <c r="B6" s="928" t="s">
        <v>280</v>
      </c>
      <c r="C6" s="925" t="s">
        <v>281</v>
      </c>
      <c r="D6" s="926"/>
      <c r="E6" s="927"/>
      <c r="F6" s="928" t="s">
        <v>280</v>
      </c>
      <c r="G6" s="925" t="s">
        <v>281</v>
      </c>
      <c r="H6" s="926"/>
      <c r="I6" s="927"/>
      <c r="J6" s="928" t="s">
        <v>280</v>
      </c>
      <c r="K6" s="925" t="s">
        <v>281</v>
      </c>
      <c r="L6" s="926"/>
      <c r="M6" s="927"/>
      <c r="N6" s="928" t="s">
        <v>280</v>
      </c>
      <c r="O6" s="925" t="s">
        <v>281</v>
      </c>
      <c r="P6" s="926"/>
      <c r="Q6" s="927"/>
    </row>
    <row r="7" spans="1:17">
      <c r="A7" s="924"/>
      <c r="B7" s="929"/>
      <c r="C7" s="750" t="s">
        <v>282</v>
      </c>
      <c r="D7" s="750" t="s">
        <v>283</v>
      </c>
      <c r="E7" s="750" t="s">
        <v>284</v>
      </c>
      <c r="F7" s="929"/>
      <c r="G7" s="750" t="s">
        <v>282</v>
      </c>
      <c r="H7" s="750" t="s">
        <v>283</v>
      </c>
      <c r="I7" s="750" t="s">
        <v>284</v>
      </c>
      <c r="J7" s="929"/>
      <c r="K7" s="750" t="s">
        <v>282</v>
      </c>
      <c r="L7" s="750" t="s">
        <v>283</v>
      </c>
      <c r="M7" s="750" t="s">
        <v>284</v>
      </c>
      <c r="N7" s="929"/>
      <c r="O7" s="750" t="s">
        <v>282</v>
      </c>
      <c r="P7" s="750" t="s">
        <v>283</v>
      </c>
      <c r="Q7" s="750" t="s">
        <v>284</v>
      </c>
    </row>
    <row r="8" spans="1:17">
      <c r="A8" s="433" t="s">
        <v>285</v>
      </c>
      <c r="B8" s="385">
        <v>0</v>
      </c>
      <c r="C8" s="385">
        <v>0</v>
      </c>
      <c r="D8" s="441">
        <v>0</v>
      </c>
      <c r="E8" s="441">
        <v>0</v>
      </c>
      <c r="F8" s="386">
        <v>0</v>
      </c>
      <c r="G8" s="386">
        <v>0</v>
      </c>
      <c r="H8" s="441">
        <v>0</v>
      </c>
      <c r="I8" s="441">
        <v>0</v>
      </c>
      <c r="J8" s="385">
        <v>0</v>
      </c>
      <c r="K8" s="385">
        <v>0</v>
      </c>
      <c r="L8" s="441">
        <v>0</v>
      </c>
      <c r="M8" s="441">
        <v>0</v>
      </c>
      <c r="N8" s="385">
        <v>0</v>
      </c>
      <c r="O8" s="385">
        <v>0</v>
      </c>
      <c r="P8" s="441">
        <v>0</v>
      </c>
      <c r="Q8" s="441">
        <v>0</v>
      </c>
    </row>
    <row r="9" spans="1:17">
      <c r="A9" s="433" t="s">
        <v>286</v>
      </c>
      <c r="B9" s="385">
        <v>0</v>
      </c>
      <c r="C9" s="385">
        <v>0</v>
      </c>
      <c r="D9" s="441">
        <v>0</v>
      </c>
      <c r="E9" s="441">
        <v>0</v>
      </c>
      <c r="F9" s="442"/>
      <c r="G9" s="442"/>
      <c r="H9" s="386">
        <v>0</v>
      </c>
      <c r="I9" s="386">
        <v>0</v>
      </c>
      <c r="J9" s="385">
        <v>0</v>
      </c>
      <c r="K9" s="385">
        <v>0</v>
      </c>
      <c r="L9" s="441">
        <v>0</v>
      </c>
      <c r="M9" s="441">
        <v>0</v>
      </c>
      <c r="N9" s="442"/>
      <c r="O9" s="442"/>
      <c r="P9" s="385">
        <v>0</v>
      </c>
      <c r="Q9" s="385">
        <v>0</v>
      </c>
    </row>
    <row r="10" spans="1:17">
      <c r="A10" s="433" t="s">
        <v>287</v>
      </c>
      <c r="B10" s="385">
        <v>0</v>
      </c>
      <c r="C10" s="385">
        <v>0</v>
      </c>
      <c r="D10" s="441">
        <v>0</v>
      </c>
      <c r="E10" s="441">
        <v>0</v>
      </c>
      <c r="F10" s="386"/>
      <c r="G10" s="385"/>
      <c r="H10" s="386">
        <v>0</v>
      </c>
      <c r="I10" s="386">
        <v>0</v>
      </c>
      <c r="J10" s="385">
        <v>0</v>
      </c>
      <c r="K10" s="385">
        <v>0</v>
      </c>
      <c r="L10" s="441">
        <v>0</v>
      </c>
      <c r="M10" s="441">
        <v>0</v>
      </c>
      <c r="N10" s="386"/>
      <c r="O10" s="385"/>
      <c r="P10" s="386">
        <v>0</v>
      </c>
      <c r="Q10" s="386">
        <v>0</v>
      </c>
    </row>
    <row r="11" spans="1:17">
      <c r="A11" s="433" t="s">
        <v>288</v>
      </c>
      <c r="B11" s="385">
        <v>0</v>
      </c>
      <c r="C11" s="385">
        <v>0</v>
      </c>
      <c r="D11" s="386">
        <v>0</v>
      </c>
      <c r="E11" s="386">
        <v>0</v>
      </c>
      <c r="F11" s="386"/>
      <c r="G11" s="385"/>
      <c r="H11" s="386">
        <v>0</v>
      </c>
      <c r="I11" s="386">
        <v>0</v>
      </c>
      <c r="J11" s="385">
        <v>0</v>
      </c>
      <c r="K11" s="385">
        <v>0</v>
      </c>
      <c r="L11" s="386">
        <v>0</v>
      </c>
      <c r="M11" s="386">
        <v>0</v>
      </c>
      <c r="N11" s="385"/>
      <c r="O11" s="385"/>
      <c r="P11" s="386">
        <v>0</v>
      </c>
      <c r="Q11" s="386">
        <v>0</v>
      </c>
    </row>
    <row r="12" spans="1:17">
      <c r="A12" s="433" t="s">
        <v>289</v>
      </c>
      <c r="B12" s="385">
        <v>0</v>
      </c>
      <c r="C12" s="385">
        <v>0</v>
      </c>
      <c r="D12" s="386">
        <v>0</v>
      </c>
      <c r="E12" s="386">
        <v>0</v>
      </c>
      <c r="F12" s="386"/>
      <c r="G12" s="385"/>
      <c r="H12" s="386">
        <v>0</v>
      </c>
      <c r="I12" s="385">
        <v>0</v>
      </c>
      <c r="J12" s="385">
        <v>0</v>
      </c>
      <c r="K12" s="385">
        <v>0</v>
      </c>
      <c r="L12" s="386">
        <v>0</v>
      </c>
      <c r="M12" s="386">
        <v>0</v>
      </c>
      <c r="N12" s="386"/>
      <c r="O12" s="385"/>
      <c r="P12" s="386">
        <v>0</v>
      </c>
      <c r="Q12" s="386">
        <v>0</v>
      </c>
    </row>
    <row r="13" spans="1:17">
      <c r="A13" s="433" t="s">
        <v>290</v>
      </c>
      <c r="B13" s="385">
        <v>0</v>
      </c>
      <c r="C13" s="385">
        <v>0</v>
      </c>
      <c r="D13" s="386">
        <v>0</v>
      </c>
      <c r="E13" s="386">
        <v>0</v>
      </c>
      <c r="F13" s="386"/>
      <c r="G13" s="385"/>
      <c r="H13" s="385">
        <v>0</v>
      </c>
      <c r="I13" s="385">
        <v>0</v>
      </c>
      <c r="J13" s="385">
        <v>0</v>
      </c>
      <c r="K13" s="385">
        <v>0</v>
      </c>
      <c r="L13" s="386">
        <v>0</v>
      </c>
      <c r="M13" s="386">
        <v>0</v>
      </c>
      <c r="N13" s="385"/>
      <c r="O13" s="385"/>
      <c r="P13" s="386">
        <v>0</v>
      </c>
      <c r="Q13" s="386">
        <v>0</v>
      </c>
    </row>
    <row r="14" spans="1:17">
      <c r="A14" s="433" t="s">
        <v>291</v>
      </c>
      <c r="B14" s="385">
        <v>0</v>
      </c>
      <c r="C14" s="385">
        <v>0</v>
      </c>
      <c r="D14" s="386">
        <v>0</v>
      </c>
      <c r="E14" s="386">
        <v>0</v>
      </c>
      <c r="F14" s="386"/>
      <c r="G14" s="385"/>
      <c r="H14" s="385">
        <v>0</v>
      </c>
      <c r="I14" s="385">
        <v>0</v>
      </c>
      <c r="J14" s="385">
        <v>0</v>
      </c>
      <c r="K14" s="385">
        <v>0</v>
      </c>
      <c r="L14" s="386">
        <v>0</v>
      </c>
      <c r="M14" s="386">
        <v>0</v>
      </c>
      <c r="N14" s="386"/>
      <c r="O14" s="385"/>
      <c r="P14" s="386">
        <v>0</v>
      </c>
      <c r="Q14" s="386">
        <v>0</v>
      </c>
    </row>
    <row r="15" spans="1:17">
      <c r="A15" s="433" t="s">
        <v>292</v>
      </c>
      <c r="B15" s="385">
        <v>0</v>
      </c>
      <c r="C15" s="385">
        <v>0</v>
      </c>
      <c r="D15" s="386">
        <v>0</v>
      </c>
      <c r="E15" s="386">
        <v>0</v>
      </c>
      <c r="F15" s="386"/>
      <c r="G15" s="385"/>
      <c r="H15" s="385">
        <v>0</v>
      </c>
      <c r="I15" s="385">
        <v>0</v>
      </c>
      <c r="J15" s="385">
        <v>0</v>
      </c>
      <c r="K15" s="385">
        <v>0</v>
      </c>
      <c r="L15" s="386">
        <v>0</v>
      </c>
      <c r="M15" s="386">
        <v>0</v>
      </c>
      <c r="N15" s="385"/>
      <c r="O15" s="385"/>
      <c r="P15" s="386">
        <v>0</v>
      </c>
      <c r="Q15" s="386">
        <v>0</v>
      </c>
    </row>
    <row r="16" spans="1:17">
      <c r="A16" s="433" t="s">
        <v>293</v>
      </c>
      <c r="B16" s="385">
        <v>0</v>
      </c>
      <c r="C16" s="385">
        <v>0</v>
      </c>
      <c r="D16" s="386">
        <v>0</v>
      </c>
      <c r="E16" s="386">
        <v>0</v>
      </c>
      <c r="F16" s="386"/>
      <c r="G16" s="385"/>
      <c r="H16" s="385">
        <v>0</v>
      </c>
      <c r="I16" s="385">
        <v>0</v>
      </c>
      <c r="J16" s="385">
        <v>0</v>
      </c>
      <c r="K16" s="385">
        <v>0</v>
      </c>
      <c r="L16" s="386">
        <v>0</v>
      </c>
      <c r="M16" s="386">
        <v>0</v>
      </c>
      <c r="N16" s="386"/>
      <c r="O16" s="385"/>
      <c r="P16" s="386">
        <v>0</v>
      </c>
      <c r="Q16" s="386">
        <v>0</v>
      </c>
    </row>
    <row r="17" spans="1:17">
      <c r="A17" s="433" t="s">
        <v>294</v>
      </c>
      <c r="B17" s="385">
        <v>0</v>
      </c>
      <c r="C17" s="385">
        <v>0</v>
      </c>
      <c r="D17" s="386">
        <v>0</v>
      </c>
      <c r="E17" s="386">
        <v>0</v>
      </c>
      <c r="F17" s="386"/>
      <c r="G17" s="385"/>
      <c r="H17" s="385">
        <v>0</v>
      </c>
      <c r="I17" s="385">
        <v>0</v>
      </c>
      <c r="J17" s="385">
        <v>0</v>
      </c>
      <c r="K17" s="385">
        <v>0</v>
      </c>
      <c r="L17" s="386">
        <v>0</v>
      </c>
      <c r="M17" s="386">
        <v>0</v>
      </c>
      <c r="N17" s="386"/>
      <c r="O17" s="385"/>
      <c r="P17" s="386">
        <v>0</v>
      </c>
      <c r="Q17" s="386">
        <v>0</v>
      </c>
    </row>
    <row r="18" spans="1:17">
      <c r="A18" s="433" t="s">
        <v>295</v>
      </c>
      <c r="B18" s="385">
        <v>0</v>
      </c>
      <c r="C18" s="385">
        <v>0</v>
      </c>
      <c r="D18" s="386">
        <v>0</v>
      </c>
      <c r="E18" s="386">
        <v>0</v>
      </c>
      <c r="F18" s="386"/>
      <c r="G18" s="386"/>
      <c r="H18" s="385">
        <v>0</v>
      </c>
      <c r="I18" s="385">
        <v>0</v>
      </c>
      <c r="J18" s="385">
        <v>0</v>
      </c>
      <c r="K18" s="385">
        <v>0</v>
      </c>
      <c r="L18" s="386">
        <v>0</v>
      </c>
      <c r="M18" s="386">
        <v>0</v>
      </c>
      <c r="N18" s="386"/>
      <c r="O18" s="386"/>
      <c r="P18" s="386">
        <v>0</v>
      </c>
      <c r="Q18" s="386">
        <v>0</v>
      </c>
    </row>
    <row r="19" spans="1:17" ht="13.5" thickBot="1">
      <c r="A19" s="434" t="s">
        <v>296</v>
      </c>
      <c r="B19" s="385">
        <v>0</v>
      </c>
      <c r="C19" s="385">
        <v>0</v>
      </c>
      <c r="D19" s="386">
        <v>0</v>
      </c>
      <c r="E19" s="386">
        <v>0</v>
      </c>
      <c r="F19" s="386"/>
      <c r="G19" s="385"/>
      <c r="H19" s="385">
        <v>0</v>
      </c>
      <c r="I19" s="385">
        <v>0</v>
      </c>
      <c r="J19" s="385">
        <v>0</v>
      </c>
      <c r="K19" s="385">
        <v>0</v>
      </c>
      <c r="L19" s="386">
        <v>0</v>
      </c>
      <c r="M19" s="386">
        <v>0</v>
      </c>
      <c r="N19" s="385"/>
      <c r="O19" s="385"/>
      <c r="P19" s="386">
        <v>0</v>
      </c>
      <c r="Q19" s="386">
        <v>0</v>
      </c>
    </row>
    <row r="20" spans="1:17" s="539" customFormat="1" ht="13.5" thickBot="1">
      <c r="A20" s="536" t="s">
        <v>297</v>
      </c>
      <c r="B20" s="537">
        <f>SUM(B8:B19)</f>
        <v>0</v>
      </c>
      <c r="C20" s="537">
        <f t="shared" ref="C20:Q20" si="0">SUM(C8:C19)</f>
        <v>0</v>
      </c>
      <c r="D20" s="537">
        <f t="shared" si="0"/>
        <v>0</v>
      </c>
      <c r="E20" s="537">
        <f t="shared" si="0"/>
        <v>0</v>
      </c>
      <c r="F20" s="538">
        <f t="shared" si="0"/>
        <v>0</v>
      </c>
      <c r="G20" s="538">
        <f t="shared" si="0"/>
        <v>0</v>
      </c>
      <c r="H20" s="537">
        <f t="shared" si="0"/>
        <v>0</v>
      </c>
      <c r="I20" s="537">
        <f t="shared" si="0"/>
        <v>0</v>
      </c>
      <c r="J20" s="537">
        <f t="shared" si="0"/>
        <v>0</v>
      </c>
      <c r="K20" s="537">
        <f t="shared" si="0"/>
        <v>0</v>
      </c>
      <c r="L20" s="537">
        <f t="shared" si="0"/>
        <v>0</v>
      </c>
      <c r="M20" s="537">
        <f t="shared" si="0"/>
        <v>0</v>
      </c>
      <c r="N20" s="537">
        <f t="shared" si="0"/>
        <v>0</v>
      </c>
      <c r="O20" s="537">
        <f t="shared" si="0"/>
        <v>0</v>
      </c>
      <c r="P20" s="537">
        <f t="shared" si="0"/>
        <v>0</v>
      </c>
      <c r="Q20" s="537">
        <f t="shared" si="0"/>
        <v>0</v>
      </c>
    </row>
    <row r="21" spans="1:17">
      <c r="A21" s="735"/>
      <c r="B21" s="735"/>
      <c r="C21" s="735"/>
      <c r="D21" s="735"/>
      <c r="E21" s="735"/>
      <c r="G21" s="512"/>
      <c r="H21" s="735"/>
      <c r="I21" s="735"/>
      <c r="J21" s="735"/>
      <c r="K21" s="735"/>
      <c r="L21" s="735"/>
      <c r="M21" s="735"/>
      <c r="N21" s="735"/>
      <c r="O21" s="735"/>
      <c r="P21" s="735"/>
      <c r="Q21" s="735"/>
    </row>
    <row r="22" spans="1:17" ht="14.25">
      <c r="A22" s="869" t="s">
        <v>298</v>
      </c>
      <c r="B22" s="869"/>
      <c r="C22" s="869"/>
      <c r="D22" s="869"/>
      <c r="E22" s="869"/>
      <c r="F22" s="869"/>
      <c r="G22" s="869"/>
      <c r="H22" s="869"/>
      <c r="I22" s="869"/>
      <c r="J22" s="869"/>
      <c r="K22" s="869"/>
      <c r="L22" s="869"/>
      <c r="M22" s="869"/>
      <c r="N22" s="869"/>
      <c r="O22" s="869"/>
      <c r="P22" s="869"/>
      <c r="Q22" s="869"/>
    </row>
    <row r="23" spans="1:17">
      <c r="A23" s="919" t="s">
        <v>145</v>
      </c>
      <c r="B23" s="919"/>
      <c r="C23" s="919"/>
      <c r="D23" s="919"/>
      <c r="E23" s="919"/>
      <c r="F23" s="919"/>
      <c r="G23" s="919"/>
      <c r="H23" s="919"/>
      <c r="I23" s="919"/>
      <c r="J23" s="919"/>
      <c r="K23" s="919"/>
      <c r="L23" s="919"/>
      <c r="M23" s="919"/>
      <c r="N23" s="919"/>
      <c r="O23" s="919"/>
      <c r="P23" s="919"/>
      <c r="Q23" s="919"/>
    </row>
    <row r="24" spans="1:17" s="153" customFormat="1" ht="12.75" customHeight="1">
      <c r="A24" s="920" t="s">
        <v>299</v>
      </c>
      <c r="B24" s="920"/>
      <c r="C24" s="920"/>
      <c r="D24" s="920"/>
      <c r="E24" s="920"/>
      <c r="F24" s="920"/>
      <c r="G24" s="920"/>
      <c r="H24" s="920"/>
      <c r="I24" s="920"/>
      <c r="J24" s="920"/>
      <c r="K24" s="920"/>
      <c r="L24" s="920"/>
      <c r="M24" s="920"/>
      <c r="N24" s="920"/>
      <c r="O24" s="920"/>
      <c r="P24" s="920"/>
      <c r="Q24" s="920"/>
    </row>
    <row r="25" spans="1:17" s="152" customFormat="1" ht="12.75" customHeight="1">
      <c r="A25" s="895" t="s">
        <v>263</v>
      </c>
      <c r="B25" s="895"/>
      <c r="C25" s="895"/>
      <c r="D25" s="895"/>
      <c r="E25" s="895"/>
      <c r="F25" s="895"/>
      <c r="G25" s="895"/>
      <c r="H25" s="895"/>
      <c r="I25" s="895"/>
      <c r="J25" s="895"/>
      <c r="K25" s="895"/>
      <c r="L25" s="895"/>
      <c r="M25" s="895"/>
      <c r="N25" s="895"/>
      <c r="O25" s="895"/>
      <c r="P25" s="895"/>
      <c r="Q25" s="895"/>
    </row>
    <row r="26" spans="1:17" ht="16.350000000000001" customHeight="1">
      <c r="A26" s="735"/>
      <c r="B26" s="735"/>
      <c r="C26" s="735"/>
      <c r="D26" s="735"/>
      <c r="E26" s="735"/>
      <c r="H26" s="735"/>
      <c r="I26" s="735"/>
      <c r="J26" s="735"/>
      <c r="K26" s="735"/>
      <c r="L26" s="735"/>
      <c r="M26" s="735"/>
      <c r="N26" s="735"/>
      <c r="O26" s="735"/>
      <c r="P26" s="735"/>
      <c r="Q26" s="735"/>
    </row>
    <row r="27" spans="1:17" ht="15" customHeight="1">
      <c r="A27" s="934" t="s">
        <v>300</v>
      </c>
      <c r="B27" s="935"/>
      <c r="C27" s="935"/>
      <c r="D27" s="935"/>
      <c r="E27" s="935"/>
      <c r="F27" s="935"/>
      <c r="G27" s="935"/>
      <c r="H27" s="935"/>
      <c r="I27" s="936"/>
      <c r="J27" s="445"/>
      <c r="K27" s="445"/>
      <c r="L27" s="445"/>
      <c r="M27" s="445"/>
      <c r="N27" s="445"/>
      <c r="O27" s="445"/>
      <c r="P27" s="445"/>
      <c r="Q27" s="445"/>
    </row>
    <row r="28" spans="1:17">
      <c r="A28" s="739"/>
      <c r="B28" s="925" t="s">
        <v>277</v>
      </c>
      <c r="C28" s="926"/>
      <c r="D28" s="926"/>
      <c r="E28" s="927"/>
      <c r="F28" s="925" t="s">
        <v>301</v>
      </c>
      <c r="G28" s="926"/>
      <c r="H28" s="926"/>
      <c r="I28" s="927"/>
      <c r="J28" s="925" t="s">
        <v>279</v>
      </c>
      <c r="K28" s="926"/>
      <c r="L28" s="926"/>
      <c r="M28" s="927"/>
      <c r="N28" s="925" t="s">
        <v>8</v>
      </c>
      <c r="O28" s="926"/>
      <c r="P28" s="926"/>
      <c r="Q28" s="927"/>
    </row>
    <row r="29" spans="1:17" ht="13.35" hidden="1" customHeight="1">
      <c r="A29" s="446"/>
      <c r="B29" s="418" t="s">
        <v>302</v>
      </c>
      <c r="C29" s="750" t="s">
        <v>281</v>
      </c>
      <c r="D29" s="750"/>
      <c r="E29" s="750"/>
      <c r="F29" s="750" t="s">
        <v>280</v>
      </c>
      <c r="G29" s="750" t="s">
        <v>281</v>
      </c>
      <c r="H29" s="750"/>
      <c r="I29" s="750"/>
      <c r="J29" s="418" t="s">
        <v>280</v>
      </c>
      <c r="K29" s="750" t="s">
        <v>281</v>
      </c>
      <c r="L29" s="750"/>
      <c r="M29" s="750"/>
      <c r="N29" s="418" t="s">
        <v>280</v>
      </c>
      <c r="O29" s="750" t="s">
        <v>281</v>
      </c>
      <c r="P29" s="750"/>
      <c r="Q29" s="750"/>
    </row>
    <row r="30" spans="1:17" ht="13.35" hidden="1" customHeight="1">
      <c r="A30" s="447"/>
      <c r="B30" s="742"/>
      <c r="C30" s="739" t="s">
        <v>282</v>
      </c>
      <c r="D30" s="739" t="s">
        <v>283</v>
      </c>
      <c r="E30" s="739" t="s">
        <v>284</v>
      </c>
      <c r="F30" s="739"/>
      <c r="G30" s="739" t="s">
        <v>282</v>
      </c>
      <c r="H30" s="739" t="s">
        <v>283</v>
      </c>
      <c r="I30" s="739" t="s">
        <v>284</v>
      </c>
      <c r="J30" s="742"/>
      <c r="K30" s="739" t="s">
        <v>282</v>
      </c>
      <c r="L30" s="739" t="s">
        <v>283</v>
      </c>
      <c r="M30" s="739" t="s">
        <v>284</v>
      </c>
      <c r="N30" s="742"/>
      <c r="O30" s="739" t="s">
        <v>282</v>
      </c>
      <c r="P30" s="739" t="s">
        <v>283</v>
      </c>
      <c r="Q30" s="739" t="s">
        <v>284</v>
      </c>
    </row>
    <row r="31" spans="1:17" ht="13.35" customHeight="1">
      <c r="A31" s="922" t="s">
        <v>276</v>
      </c>
      <c r="B31" s="928" t="s">
        <v>302</v>
      </c>
      <c r="C31" s="937" t="s">
        <v>281</v>
      </c>
      <c r="D31" s="938"/>
      <c r="E31" s="939"/>
      <c r="F31" s="928" t="s">
        <v>280</v>
      </c>
      <c r="G31" s="743"/>
      <c r="H31" s="448"/>
      <c r="I31" s="449"/>
      <c r="J31" s="928" t="s">
        <v>280</v>
      </c>
      <c r="K31" s="450"/>
      <c r="L31" s="448"/>
      <c r="M31" s="449"/>
      <c r="N31" s="451"/>
      <c r="O31" s="450"/>
      <c r="P31" s="448"/>
      <c r="Q31" s="449"/>
    </row>
    <row r="32" spans="1:17" ht="28.5" customHeight="1">
      <c r="A32" s="923"/>
      <c r="B32" s="933"/>
      <c r="C32" s="930"/>
      <c r="D32" s="931"/>
      <c r="E32" s="932"/>
      <c r="F32" s="933"/>
      <c r="G32" s="930" t="s">
        <v>281</v>
      </c>
      <c r="H32" s="931"/>
      <c r="I32" s="932"/>
      <c r="J32" s="933"/>
      <c r="K32" s="930" t="s">
        <v>281</v>
      </c>
      <c r="L32" s="931"/>
      <c r="M32" s="932"/>
      <c r="N32" s="933" t="s">
        <v>280</v>
      </c>
      <c r="O32" s="930" t="s">
        <v>281</v>
      </c>
      <c r="P32" s="931"/>
      <c r="Q32" s="932"/>
    </row>
    <row r="33" spans="1:17">
      <c r="A33" s="924"/>
      <c r="B33" s="929"/>
      <c r="C33" s="741" t="s">
        <v>282</v>
      </c>
      <c r="D33" s="750" t="s">
        <v>283</v>
      </c>
      <c r="E33" s="750" t="s">
        <v>284</v>
      </c>
      <c r="F33" s="929"/>
      <c r="G33" s="741" t="s">
        <v>282</v>
      </c>
      <c r="H33" s="750" t="s">
        <v>283</v>
      </c>
      <c r="I33" s="750" t="s">
        <v>284</v>
      </c>
      <c r="J33" s="929"/>
      <c r="K33" s="741" t="s">
        <v>282</v>
      </c>
      <c r="L33" s="750" t="s">
        <v>283</v>
      </c>
      <c r="M33" s="750" t="s">
        <v>284</v>
      </c>
      <c r="N33" s="929"/>
      <c r="O33" s="741" t="s">
        <v>282</v>
      </c>
      <c r="P33" s="750" t="s">
        <v>283</v>
      </c>
      <c r="Q33" s="750" t="s">
        <v>284</v>
      </c>
    </row>
    <row r="34" spans="1:17">
      <c r="A34" s="433" t="s">
        <v>285</v>
      </c>
      <c r="B34" s="254"/>
      <c r="C34" s="254"/>
      <c r="D34" s="254"/>
      <c r="E34" s="254"/>
      <c r="F34" s="441"/>
      <c r="G34" s="441"/>
      <c r="H34" s="254"/>
      <c r="I34" s="254"/>
      <c r="J34" s="254"/>
      <c r="K34" s="254"/>
      <c r="L34" s="254"/>
      <c r="M34" s="254"/>
      <c r="N34" s="254"/>
      <c r="O34" s="254"/>
      <c r="P34" s="254"/>
      <c r="Q34" s="254"/>
    </row>
    <row r="35" spans="1:17">
      <c r="A35" s="433" t="s">
        <v>286</v>
      </c>
      <c r="B35" s="241"/>
      <c r="C35" s="241"/>
      <c r="D35" s="241"/>
      <c r="E35" s="241"/>
      <c r="F35" s="441"/>
      <c r="G35" s="441"/>
      <c r="H35" s="254"/>
      <c r="I35" s="254"/>
      <c r="J35" s="254"/>
      <c r="K35" s="254"/>
      <c r="L35" s="241"/>
      <c r="M35" s="241"/>
      <c r="N35" s="254"/>
      <c r="O35" s="254"/>
      <c r="P35" s="254"/>
      <c r="Q35" s="254"/>
    </row>
    <row r="36" spans="1:17">
      <c r="A36" s="433" t="s">
        <v>287</v>
      </c>
      <c r="B36" s="254"/>
      <c r="C36" s="254"/>
      <c r="D36" s="254"/>
      <c r="E36" s="254"/>
      <c r="F36" s="441"/>
      <c r="G36" s="441"/>
      <c r="H36" s="254"/>
      <c r="I36" s="254"/>
      <c r="J36" s="254"/>
      <c r="K36" s="254"/>
      <c r="L36" s="254"/>
      <c r="M36" s="254"/>
      <c r="N36" s="254"/>
      <c r="O36" s="254"/>
      <c r="P36" s="254"/>
      <c r="Q36" s="254"/>
    </row>
    <row r="37" spans="1:17">
      <c r="A37" s="433" t="s">
        <v>288</v>
      </c>
      <c r="B37" s="254"/>
      <c r="C37" s="254"/>
      <c r="D37" s="254"/>
      <c r="E37" s="254"/>
      <c r="F37" s="441"/>
      <c r="G37" s="441"/>
      <c r="H37" s="254"/>
      <c r="I37" s="254"/>
      <c r="J37" s="254"/>
      <c r="K37" s="254"/>
      <c r="L37" s="254"/>
      <c r="M37" s="254"/>
      <c r="N37" s="254"/>
      <c r="O37" s="254"/>
      <c r="P37" s="254"/>
      <c r="Q37" s="254"/>
    </row>
    <row r="38" spans="1:17">
      <c r="A38" s="433" t="s">
        <v>289</v>
      </c>
      <c r="B38" s="254"/>
      <c r="C38" s="254"/>
      <c r="D38" s="254"/>
      <c r="E38" s="254"/>
      <c r="F38" s="441"/>
      <c r="G38" s="441"/>
      <c r="H38" s="254"/>
      <c r="I38" s="254"/>
      <c r="J38" s="254"/>
      <c r="K38" s="254"/>
      <c r="L38" s="254"/>
      <c r="M38" s="254"/>
      <c r="N38" s="254"/>
      <c r="O38" s="254"/>
      <c r="P38" s="254"/>
      <c r="Q38" s="254"/>
    </row>
    <row r="39" spans="1:17">
      <c r="A39" s="433" t="s">
        <v>290</v>
      </c>
      <c r="B39" s="254"/>
      <c r="C39" s="254"/>
      <c r="D39" s="254"/>
      <c r="E39" s="254"/>
      <c r="F39" s="441"/>
      <c r="G39" s="441"/>
      <c r="H39" s="254"/>
      <c r="I39" s="254"/>
      <c r="J39" s="254"/>
      <c r="K39" s="254"/>
      <c r="L39" s="254"/>
      <c r="M39" s="254"/>
      <c r="N39" s="254"/>
      <c r="O39" s="254"/>
      <c r="P39" s="254"/>
      <c r="Q39" s="254"/>
    </row>
    <row r="40" spans="1:17">
      <c r="A40" s="433" t="s">
        <v>291</v>
      </c>
      <c r="B40" s="254"/>
      <c r="C40" s="254"/>
      <c r="D40" s="254"/>
      <c r="E40" s="254"/>
      <c r="F40" s="441"/>
      <c r="G40" s="441"/>
      <c r="H40" s="254"/>
      <c r="I40" s="254"/>
      <c r="J40" s="254"/>
      <c r="K40" s="254"/>
      <c r="L40" s="254"/>
      <c r="M40" s="254"/>
      <c r="N40" s="254"/>
      <c r="O40" s="254"/>
      <c r="P40" s="254"/>
      <c r="Q40" s="254"/>
    </row>
    <row r="41" spans="1:17">
      <c r="A41" s="433" t="s">
        <v>292</v>
      </c>
      <c r="B41" s="254"/>
      <c r="C41" s="254"/>
      <c r="D41" s="254"/>
      <c r="E41" s="254"/>
      <c r="F41" s="441"/>
      <c r="G41" s="441"/>
      <c r="H41" s="254"/>
      <c r="I41" s="254"/>
      <c r="J41" s="254"/>
      <c r="K41" s="254"/>
      <c r="L41" s="254"/>
      <c r="M41" s="254"/>
      <c r="N41" s="254"/>
      <c r="O41" s="254"/>
      <c r="P41" s="254"/>
      <c r="Q41" s="254"/>
    </row>
    <row r="42" spans="1:17">
      <c r="A42" s="433" t="s">
        <v>293</v>
      </c>
      <c r="B42" s="254"/>
      <c r="C42" s="254"/>
      <c r="D42" s="254"/>
      <c r="E42" s="254"/>
      <c r="F42" s="441"/>
      <c r="G42" s="441"/>
      <c r="H42" s="254"/>
      <c r="I42" s="254"/>
      <c r="J42" s="254"/>
      <c r="K42" s="254"/>
      <c r="L42" s="254"/>
      <c r="M42" s="254"/>
      <c r="N42" s="254"/>
      <c r="O42" s="254"/>
      <c r="P42" s="254"/>
      <c r="Q42" s="254"/>
    </row>
    <row r="43" spans="1:17">
      <c r="A43" s="433" t="s">
        <v>294</v>
      </c>
      <c r="B43" s="254"/>
      <c r="C43" s="254"/>
      <c r="D43" s="254"/>
      <c r="E43" s="254"/>
      <c r="F43" s="441"/>
      <c r="G43" s="441"/>
      <c r="H43" s="254"/>
      <c r="I43" s="254"/>
      <c r="J43" s="254"/>
      <c r="K43" s="254"/>
      <c r="L43" s="254"/>
      <c r="M43" s="254"/>
      <c r="N43" s="254"/>
      <c r="O43" s="254"/>
      <c r="P43" s="254"/>
      <c r="Q43" s="254"/>
    </row>
    <row r="44" spans="1:17">
      <c r="A44" s="433" t="s">
        <v>295</v>
      </c>
      <c r="B44" s="254"/>
      <c r="C44" s="254"/>
      <c r="D44" s="254"/>
      <c r="E44" s="254"/>
      <c r="F44" s="441"/>
      <c r="G44" s="441"/>
      <c r="H44" s="254"/>
      <c r="I44" s="254"/>
      <c r="J44" s="254"/>
      <c r="K44" s="254"/>
      <c r="L44" s="254"/>
      <c r="M44" s="254"/>
      <c r="N44" s="254"/>
      <c r="O44" s="254"/>
      <c r="P44" s="254"/>
      <c r="Q44" s="254"/>
    </row>
    <row r="45" spans="1:17" ht="13.5" thickBot="1">
      <c r="A45" s="434" t="s">
        <v>296</v>
      </c>
      <c r="B45" s="452"/>
      <c r="C45" s="452"/>
      <c r="D45" s="452"/>
      <c r="E45" s="452"/>
      <c r="F45" s="453"/>
      <c r="G45" s="453"/>
      <c r="H45" s="452"/>
      <c r="I45" s="452"/>
      <c r="J45" s="452"/>
      <c r="K45" s="452"/>
      <c r="L45" s="452"/>
      <c r="M45" s="452"/>
      <c r="N45" s="452"/>
      <c r="O45" s="452"/>
      <c r="P45" s="452"/>
      <c r="Q45" s="452"/>
    </row>
    <row r="46" spans="1:17" ht="13.5" thickBot="1">
      <c r="A46" s="328" t="s">
        <v>297</v>
      </c>
      <c r="B46" s="443">
        <f>SUM(B34:B45)</f>
        <v>0</v>
      </c>
      <c r="C46" s="443">
        <f t="shared" ref="C46:Q46" si="1">SUM(C34:C45)</f>
        <v>0</v>
      </c>
      <c r="D46" s="443">
        <f t="shared" si="1"/>
        <v>0</v>
      </c>
      <c r="E46" s="443">
        <f t="shared" si="1"/>
        <v>0</v>
      </c>
      <c r="F46" s="444">
        <f t="shared" si="1"/>
        <v>0</v>
      </c>
      <c r="G46" s="444">
        <f t="shared" si="1"/>
        <v>0</v>
      </c>
      <c r="H46" s="443">
        <f t="shared" si="1"/>
        <v>0</v>
      </c>
      <c r="I46" s="443">
        <f t="shared" si="1"/>
        <v>0</v>
      </c>
      <c r="J46" s="443">
        <f t="shared" si="1"/>
        <v>0</v>
      </c>
      <c r="K46" s="443">
        <f t="shared" si="1"/>
        <v>0</v>
      </c>
      <c r="L46" s="443">
        <f t="shared" si="1"/>
        <v>0</v>
      </c>
      <c r="M46" s="443">
        <f t="shared" si="1"/>
        <v>0</v>
      </c>
      <c r="N46" s="443">
        <f t="shared" si="1"/>
        <v>0</v>
      </c>
      <c r="O46" s="443">
        <f t="shared" si="1"/>
        <v>0</v>
      </c>
      <c r="P46" s="443">
        <f t="shared" si="1"/>
        <v>0</v>
      </c>
      <c r="Q46" s="454">
        <f t="shared" si="1"/>
        <v>0</v>
      </c>
    </row>
    <row r="47" spans="1:17">
      <c r="A47" s="455"/>
      <c r="B47" s="456"/>
      <c r="C47" s="456"/>
      <c r="D47" s="456"/>
      <c r="E47" s="456"/>
      <c r="F47" s="457"/>
      <c r="G47" s="457"/>
      <c r="H47" s="456"/>
      <c r="I47" s="456"/>
      <c r="J47" s="456"/>
      <c r="K47" s="456"/>
      <c r="L47" s="456"/>
      <c r="M47" s="456"/>
      <c r="N47" s="456"/>
      <c r="O47" s="456"/>
      <c r="P47" s="456"/>
      <c r="Q47" s="458"/>
    </row>
    <row r="48" spans="1:17">
      <c r="A48" s="920" t="s">
        <v>303</v>
      </c>
      <c r="B48" s="920"/>
      <c r="C48" s="920"/>
      <c r="D48" s="920"/>
      <c r="E48" s="920"/>
      <c r="F48" s="920"/>
      <c r="G48" s="920"/>
      <c r="H48" s="920"/>
      <c r="I48" s="920"/>
      <c r="J48" s="920"/>
      <c r="K48" s="920"/>
      <c r="L48" s="920"/>
      <c r="M48" s="920"/>
      <c r="N48" s="920"/>
      <c r="O48" s="920"/>
      <c r="P48" s="920"/>
      <c r="Q48" s="920"/>
    </row>
    <row r="49" spans="1:17">
      <c r="A49" s="895" t="s">
        <v>263</v>
      </c>
      <c r="B49" s="895"/>
      <c r="C49" s="895"/>
      <c r="D49" s="895"/>
      <c r="E49" s="895"/>
      <c r="F49" s="895"/>
      <c r="G49" s="895"/>
      <c r="H49" s="895"/>
      <c r="I49" s="895"/>
      <c r="J49" s="895"/>
      <c r="K49" s="895"/>
      <c r="L49" s="895"/>
      <c r="M49" s="895"/>
      <c r="N49" s="895"/>
      <c r="O49" s="895"/>
      <c r="P49" s="895"/>
      <c r="Q49" s="895"/>
    </row>
    <row r="50" spans="1:17">
      <c r="A50" s="154"/>
      <c r="B50" s="154"/>
      <c r="C50" s="154"/>
      <c r="D50" s="154"/>
      <c r="E50" s="154"/>
      <c r="F50" s="405"/>
      <c r="G50" s="405"/>
      <c r="H50" s="154"/>
      <c r="I50" s="154"/>
      <c r="J50" s="154"/>
      <c r="K50" s="154"/>
      <c r="L50" s="154"/>
      <c r="M50" s="154"/>
      <c r="N50" s="154"/>
      <c r="O50" s="154"/>
      <c r="P50" s="325"/>
      <c r="Q50" s="325"/>
    </row>
    <row r="51" spans="1:17" ht="15.75">
      <c r="A51" s="934" t="s">
        <v>304</v>
      </c>
      <c r="B51" s="935"/>
      <c r="C51" s="935"/>
      <c r="D51" s="935"/>
      <c r="E51" s="935"/>
      <c r="F51" s="935"/>
      <c r="G51" s="935"/>
      <c r="H51" s="935"/>
      <c r="I51" s="936"/>
      <c r="J51" s="459"/>
      <c r="K51" s="459"/>
      <c r="L51" s="459"/>
      <c r="M51" s="459"/>
      <c r="N51" s="459"/>
      <c r="O51" s="459"/>
      <c r="P51" s="459"/>
      <c r="Q51" s="459"/>
    </row>
    <row r="52" spans="1:17">
      <c r="A52" s="922" t="s">
        <v>276</v>
      </c>
      <c r="B52" s="925" t="s">
        <v>277</v>
      </c>
      <c r="C52" s="926"/>
      <c r="D52" s="926"/>
      <c r="E52" s="927"/>
      <c r="F52" s="925" t="s">
        <v>301</v>
      </c>
      <c r="G52" s="926"/>
      <c r="H52" s="926"/>
      <c r="I52" s="927"/>
      <c r="J52" s="925" t="s">
        <v>279</v>
      </c>
      <c r="K52" s="926"/>
      <c r="L52" s="926"/>
      <c r="M52" s="927"/>
      <c r="N52" s="925" t="s">
        <v>8</v>
      </c>
      <c r="O52" s="926"/>
      <c r="P52" s="926"/>
      <c r="Q52" s="927"/>
    </row>
    <row r="53" spans="1:17" ht="33.75" customHeight="1">
      <c r="A53" s="923"/>
      <c r="B53" s="928" t="s">
        <v>305</v>
      </c>
      <c r="C53" s="925" t="s">
        <v>281</v>
      </c>
      <c r="D53" s="926"/>
      <c r="E53" s="927"/>
      <c r="F53" s="928" t="s">
        <v>306</v>
      </c>
      <c r="G53" s="925" t="s">
        <v>281</v>
      </c>
      <c r="H53" s="926"/>
      <c r="I53" s="927"/>
      <c r="J53" s="928" t="s">
        <v>305</v>
      </c>
      <c r="K53" s="925" t="s">
        <v>281</v>
      </c>
      <c r="L53" s="926"/>
      <c r="M53" s="927"/>
      <c r="N53" s="928" t="s">
        <v>305</v>
      </c>
      <c r="O53" s="925" t="s">
        <v>281</v>
      </c>
      <c r="P53" s="926"/>
      <c r="Q53" s="927"/>
    </row>
    <row r="54" spans="1:17" ht="19.5" customHeight="1">
      <c r="A54" s="924"/>
      <c r="B54" s="929"/>
      <c r="C54" s="750" t="s">
        <v>282</v>
      </c>
      <c r="D54" s="750" t="s">
        <v>283</v>
      </c>
      <c r="E54" s="750" t="s">
        <v>284</v>
      </c>
      <c r="F54" s="929"/>
      <c r="G54" s="750" t="s">
        <v>307</v>
      </c>
      <c r="H54" s="750" t="s">
        <v>283</v>
      </c>
      <c r="I54" s="750" t="s">
        <v>284</v>
      </c>
      <c r="J54" s="929"/>
      <c r="K54" s="750" t="s">
        <v>282</v>
      </c>
      <c r="L54" s="750" t="s">
        <v>283</v>
      </c>
      <c r="M54" s="750" t="s">
        <v>284</v>
      </c>
      <c r="N54" s="929"/>
      <c r="O54" s="750" t="s">
        <v>282</v>
      </c>
      <c r="P54" s="750" t="s">
        <v>283</v>
      </c>
      <c r="Q54" s="750" t="s">
        <v>284</v>
      </c>
    </row>
    <row r="55" spans="1:17">
      <c r="A55" s="433" t="s">
        <v>285</v>
      </c>
      <c r="B55" s="254"/>
      <c r="C55" s="254"/>
      <c r="D55" s="254"/>
      <c r="E55" s="254"/>
      <c r="F55" s="441"/>
      <c r="G55" s="441"/>
      <c r="H55" s="254"/>
      <c r="I55" s="254"/>
      <c r="J55" s="254"/>
      <c r="K55" s="254"/>
      <c r="L55" s="254"/>
      <c r="M55" s="254"/>
      <c r="N55" s="254"/>
      <c r="O55" s="254"/>
      <c r="P55" s="254"/>
      <c r="Q55" s="254"/>
    </row>
    <row r="56" spans="1:17">
      <c r="A56" s="433" t="s">
        <v>286</v>
      </c>
      <c r="B56" s="241"/>
      <c r="C56" s="241"/>
      <c r="D56" s="241"/>
      <c r="E56" s="241"/>
      <c r="F56" s="441"/>
      <c r="G56" s="441"/>
      <c r="H56" s="254"/>
      <c r="I56" s="254"/>
      <c r="J56" s="254"/>
      <c r="K56" s="254"/>
      <c r="L56" s="241"/>
      <c r="M56" s="241"/>
      <c r="N56" s="254"/>
      <c r="O56" s="254"/>
      <c r="P56" s="254"/>
      <c r="Q56" s="254"/>
    </row>
    <row r="57" spans="1:17">
      <c r="A57" s="433" t="s">
        <v>287</v>
      </c>
      <c r="B57" s="254"/>
      <c r="C57" s="254"/>
      <c r="D57" s="254"/>
      <c r="E57" s="254"/>
      <c r="F57" s="441"/>
      <c r="G57" s="441"/>
      <c r="H57" s="254"/>
      <c r="I57" s="254"/>
      <c r="J57" s="254"/>
      <c r="K57" s="254"/>
      <c r="L57" s="254"/>
      <c r="M57" s="254"/>
      <c r="N57" s="254"/>
      <c r="O57" s="254"/>
      <c r="P57" s="254"/>
      <c r="Q57" s="254"/>
    </row>
    <row r="58" spans="1:17">
      <c r="A58" s="433" t="s">
        <v>288</v>
      </c>
      <c r="B58" s="254"/>
      <c r="C58" s="254"/>
      <c r="D58" s="254"/>
      <c r="E58" s="254"/>
      <c r="F58" s="441"/>
      <c r="G58" s="441"/>
      <c r="H58" s="254"/>
      <c r="I58" s="254"/>
      <c r="J58" s="254"/>
      <c r="K58" s="254"/>
      <c r="L58" s="254"/>
      <c r="M58" s="254"/>
      <c r="N58" s="254"/>
      <c r="O58" s="254"/>
      <c r="P58" s="254"/>
      <c r="Q58" s="254"/>
    </row>
    <row r="59" spans="1:17">
      <c r="A59" s="433" t="s">
        <v>289</v>
      </c>
      <c r="B59" s="254"/>
      <c r="C59" s="254"/>
      <c r="D59" s="254"/>
      <c r="E59" s="254"/>
      <c r="F59" s="441"/>
      <c r="G59" s="441"/>
      <c r="H59" s="254"/>
      <c r="I59" s="254"/>
      <c r="J59" s="254"/>
      <c r="K59" s="254"/>
      <c r="L59" s="254"/>
      <c r="M59" s="254"/>
      <c r="N59" s="254"/>
      <c r="O59" s="254"/>
      <c r="P59" s="254"/>
      <c r="Q59" s="254"/>
    </row>
    <row r="60" spans="1:17">
      <c r="A60" s="433" t="s">
        <v>290</v>
      </c>
      <c r="B60" s="254"/>
      <c r="C60" s="254"/>
      <c r="D60" s="254"/>
      <c r="E60" s="254"/>
      <c r="F60" s="441"/>
      <c r="G60" s="441"/>
      <c r="H60" s="254"/>
      <c r="I60" s="254"/>
      <c r="J60" s="254"/>
      <c r="K60" s="254"/>
      <c r="L60" s="254"/>
      <c r="M60" s="254"/>
      <c r="N60" s="254"/>
      <c r="O60" s="254"/>
      <c r="P60" s="254"/>
      <c r="Q60" s="254"/>
    </row>
    <row r="61" spans="1:17">
      <c r="A61" s="433" t="s">
        <v>291</v>
      </c>
      <c r="B61" s="254"/>
      <c r="C61" s="254"/>
      <c r="D61" s="254"/>
      <c r="E61" s="254"/>
      <c r="F61" s="441"/>
      <c r="G61" s="441"/>
      <c r="H61" s="254"/>
      <c r="I61" s="254"/>
      <c r="J61" s="254"/>
      <c r="K61" s="254"/>
      <c r="L61" s="254"/>
      <c r="M61" s="254"/>
      <c r="N61" s="254"/>
      <c r="O61" s="254"/>
      <c r="P61" s="254"/>
      <c r="Q61" s="254"/>
    </row>
    <row r="62" spans="1:17">
      <c r="A62" s="433" t="s">
        <v>292</v>
      </c>
      <c r="B62" s="254"/>
      <c r="C62" s="254"/>
      <c r="D62" s="254"/>
      <c r="E62" s="254"/>
      <c r="F62" s="441"/>
      <c r="G62" s="441"/>
      <c r="H62" s="254"/>
      <c r="I62" s="254"/>
      <c r="J62" s="254"/>
      <c r="K62" s="254"/>
      <c r="L62" s="254"/>
      <c r="M62" s="254"/>
      <c r="N62" s="254"/>
      <c r="O62" s="254"/>
      <c r="P62" s="254"/>
      <c r="Q62" s="254"/>
    </row>
    <row r="63" spans="1:17">
      <c r="A63" s="433" t="s">
        <v>293</v>
      </c>
      <c r="B63" s="254"/>
      <c r="C63" s="254"/>
      <c r="D63" s="254"/>
      <c r="E63" s="254"/>
      <c r="F63" s="441"/>
      <c r="G63" s="441"/>
      <c r="H63" s="254"/>
      <c r="I63" s="254"/>
      <c r="J63" s="254"/>
      <c r="K63" s="254"/>
      <c r="L63" s="254"/>
      <c r="M63" s="254"/>
      <c r="N63" s="254"/>
      <c r="O63" s="254"/>
      <c r="P63" s="254"/>
      <c r="Q63" s="254"/>
    </row>
    <row r="64" spans="1:17">
      <c r="A64" s="433" t="s">
        <v>294</v>
      </c>
      <c r="B64" s="254"/>
      <c r="C64" s="254"/>
      <c r="D64" s="254"/>
      <c r="E64" s="254"/>
      <c r="F64" s="441"/>
      <c r="G64" s="441"/>
      <c r="H64" s="254"/>
      <c r="I64" s="254"/>
      <c r="J64" s="254"/>
      <c r="K64" s="254"/>
      <c r="L64" s="254"/>
      <c r="M64" s="254"/>
      <c r="N64" s="254"/>
      <c r="O64" s="254"/>
      <c r="P64" s="254"/>
      <c r="Q64" s="254"/>
    </row>
    <row r="65" spans="1:17">
      <c r="A65" s="433" t="s">
        <v>295</v>
      </c>
      <c r="B65" s="254"/>
      <c r="C65" s="254"/>
      <c r="D65" s="254"/>
      <c r="E65" s="254"/>
      <c r="F65" s="441"/>
      <c r="G65" s="441"/>
      <c r="H65" s="254"/>
      <c r="I65" s="254"/>
      <c r="J65" s="254"/>
      <c r="K65" s="254"/>
      <c r="L65" s="254"/>
      <c r="M65" s="254"/>
      <c r="N65" s="254"/>
      <c r="O65" s="254"/>
      <c r="P65" s="254"/>
      <c r="Q65" s="254"/>
    </row>
    <row r="66" spans="1:17" ht="13.5" thickBot="1">
      <c r="A66" s="434" t="s">
        <v>296</v>
      </c>
      <c r="B66" s="452"/>
      <c r="C66" s="452"/>
      <c r="D66" s="452"/>
      <c r="E66" s="452"/>
      <c r="F66" s="453"/>
      <c r="G66" s="453"/>
      <c r="H66" s="452"/>
      <c r="I66" s="452"/>
      <c r="J66" s="452"/>
      <c r="K66" s="452"/>
      <c r="L66" s="452"/>
      <c r="M66" s="452"/>
      <c r="N66" s="452"/>
      <c r="O66" s="452"/>
      <c r="P66" s="452"/>
      <c r="Q66" s="452"/>
    </row>
    <row r="67" spans="1:17" ht="13.5" thickBot="1">
      <c r="A67" s="328" t="s">
        <v>297</v>
      </c>
      <c r="B67" s="443">
        <f>SUM(B55:B66)</f>
        <v>0</v>
      </c>
      <c r="C67" s="443">
        <f t="shared" ref="C67:Q67" si="2">SUM(C55:C66)</f>
        <v>0</v>
      </c>
      <c r="D67" s="443">
        <f t="shared" si="2"/>
        <v>0</v>
      </c>
      <c r="E67" s="443">
        <f t="shared" si="2"/>
        <v>0</v>
      </c>
      <c r="F67" s="444">
        <f t="shared" si="2"/>
        <v>0</v>
      </c>
      <c r="G67" s="444">
        <f t="shared" si="2"/>
        <v>0</v>
      </c>
      <c r="H67" s="443">
        <f t="shared" si="2"/>
        <v>0</v>
      </c>
      <c r="I67" s="443">
        <f t="shared" si="2"/>
        <v>0</v>
      </c>
      <c r="J67" s="443">
        <f t="shared" si="2"/>
        <v>0</v>
      </c>
      <c r="K67" s="443">
        <f t="shared" si="2"/>
        <v>0</v>
      </c>
      <c r="L67" s="443">
        <f t="shared" si="2"/>
        <v>0</v>
      </c>
      <c r="M67" s="443">
        <f t="shared" si="2"/>
        <v>0</v>
      </c>
      <c r="N67" s="443">
        <f t="shared" si="2"/>
        <v>0</v>
      </c>
      <c r="O67" s="443">
        <f t="shared" si="2"/>
        <v>0</v>
      </c>
      <c r="P67" s="443">
        <f t="shared" si="2"/>
        <v>0</v>
      </c>
      <c r="Q67" s="454">
        <f t="shared" si="2"/>
        <v>0</v>
      </c>
    </row>
    <row r="69" spans="1:17" ht="12.75" customHeight="1">
      <c r="A69" s="920" t="s">
        <v>308</v>
      </c>
      <c r="B69" s="920"/>
      <c r="C69" s="920"/>
      <c r="D69" s="920"/>
      <c r="E69" s="920"/>
      <c r="F69" s="920"/>
      <c r="G69" s="920"/>
      <c r="H69" s="920"/>
      <c r="I69" s="920"/>
      <c r="J69" s="920"/>
      <c r="K69" s="920"/>
      <c r="L69" s="920"/>
      <c r="M69" s="920"/>
      <c r="N69" s="920"/>
      <c r="O69" s="920"/>
      <c r="P69" s="920"/>
      <c r="Q69" s="921"/>
    </row>
    <row r="70" spans="1:17" ht="12.75" customHeight="1">
      <c r="A70" s="895" t="s">
        <v>263</v>
      </c>
      <c r="B70" s="895"/>
      <c r="C70" s="895"/>
      <c r="D70" s="895"/>
      <c r="E70" s="895"/>
      <c r="F70" s="895"/>
      <c r="G70" s="895"/>
      <c r="H70" s="895"/>
      <c r="I70" s="895"/>
      <c r="J70" s="895"/>
      <c r="K70" s="895"/>
      <c r="L70" s="895"/>
      <c r="M70" s="895"/>
      <c r="N70" s="895"/>
      <c r="O70" s="895"/>
      <c r="P70" s="895"/>
      <c r="Q70" s="895"/>
    </row>
    <row r="71" spans="1:17">
      <c r="A71" s="840" t="s">
        <v>309</v>
      </c>
      <c r="B71" s="840"/>
      <c r="C71" s="840"/>
      <c r="D71" s="840"/>
      <c r="E71" s="840"/>
      <c r="F71" s="840"/>
      <c r="G71" s="840"/>
      <c r="H71" s="840"/>
      <c r="I71" s="840"/>
      <c r="J71" s="840"/>
      <c r="K71" s="840"/>
      <c r="L71" s="840"/>
      <c r="M71" s="840"/>
      <c r="N71" s="840"/>
      <c r="O71" s="840"/>
      <c r="P71" s="840"/>
      <c r="Q71" s="840"/>
    </row>
  </sheetData>
  <mergeCells count="54">
    <mergeCell ref="A1:Q1"/>
    <mergeCell ref="A2:Q2"/>
    <mergeCell ref="A3:Q3"/>
    <mergeCell ref="A4:I4"/>
    <mergeCell ref="A5:A7"/>
    <mergeCell ref="B5:E5"/>
    <mergeCell ref="F5:I5"/>
    <mergeCell ref="J5:M5"/>
    <mergeCell ref="N5:Q5"/>
    <mergeCell ref="B6:B7"/>
    <mergeCell ref="O6:Q6"/>
    <mergeCell ref="C6:E6"/>
    <mergeCell ref="F6:F7"/>
    <mergeCell ref="G6:I6"/>
    <mergeCell ref="J6:J7"/>
    <mergeCell ref="K6:M6"/>
    <mergeCell ref="N6:N7"/>
    <mergeCell ref="A51:I51"/>
    <mergeCell ref="A31:A33"/>
    <mergeCell ref="B31:B33"/>
    <mergeCell ref="C31:E32"/>
    <mergeCell ref="F31:F33"/>
    <mergeCell ref="G32:I32"/>
    <mergeCell ref="K32:M32"/>
    <mergeCell ref="N32:N33"/>
    <mergeCell ref="A24:Q24"/>
    <mergeCell ref="A25:Q25"/>
    <mergeCell ref="A27:I27"/>
    <mergeCell ref="B28:E28"/>
    <mergeCell ref="F28:I28"/>
    <mergeCell ref="J28:M28"/>
    <mergeCell ref="N28:Q28"/>
    <mergeCell ref="A48:Q48"/>
    <mergeCell ref="A49:Q49"/>
    <mergeCell ref="J31:J33"/>
    <mergeCell ref="K53:M53"/>
    <mergeCell ref="N53:N54"/>
    <mergeCell ref="O53:Q53"/>
    <mergeCell ref="A71:Q71"/>
    <mergeCell ref="A22:Q22"/>
    <mergeCell ref="A23:Q23"/>
    <mergeCell ref="A69:Q69"/>
    <mergeCell ref="A70:Q70"/>
    <mergeCell ref="A52:A54"/>
    <mergeCell ref="B52:E52"/>
    <mergeCell ref="F52:I52"/>
    <mergeCell ref="J52:M52"/>
    <mergeCell ref="N52:Q52"/>
    <mergeCell ref="B53:B54"/>
    <mergeCell ref="C53:E53"/>
    <mergeCell ref="F53:F54"/>
    <mergeCell ref="G53:I53"/>
    <mergeCell ref="J53:J54"/>
    <mergeCell ref="O32:Q32"/>
  </mergeCells>
  <printOptions horizontalCentered="1" verticalCentered="1" headings="1"/>
  <pageMargins left="0.25" right="0.25" top="0.5" bottom="0.5" header="0.5" footer="0.5"/>
  <pageSetup scale="54"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zoomScale="85" zoomScaleNormal="85" workbookViewId="0">
      <selection activeCell="G25" sqref="G25"/>
    </sheetView>
  </sheetViews>
  <sheetFormatPr defaultRowHeight="12.75"/>
  <cols>
    <col min="1" max="1" width="33.42578125" customWidth="1"/>
    <col min="2" max="4" width="14.7109375" customWidth="1"/>
    <col min="5" max="13" width="11.7109375" customWidth="1"/>
    <col min="14" max="14" width="11.5703125" bestFit="1" customWidth="1"/>
  </cols>
  <sheetData>
    <row r="1" spans="1:14" ht="15.75">
      <c r="A1" s="942" t="s">
        <v>310</v>
      </c>
      <c r="B1" s="942"/>
      <c r="C1" s="942"/>
      <c r="D1" s="942"/>
      <c r="E1" s="942"/>
      <c r="F1" s="942"/>
      <c r="G1" s="942"/>
      <c r="H1" s="942"/>
      <c r="I1" s="942"/>
      <c r="J1" s="942"/>
      <c r="K1" s="942"/>
      <c r="L1" s="942"/>
      <c r="M1" s="942"/>
      <c r="N1" s="36"/>
    </row>
    <row r="2" spans="1:14" ht="15.75">
      <c r="A2" s="942" t="s">
        <v>1</v>
      </c>
      <c r="B2" s="945"/>
      <c r="C2" s="945"/>
      <c r="D2" s="945"/>
      <c r="E2" s="945"/>
      <c r="F2" s="945"/>
      <c r="G2" s="945"/>
      <c r="H2" s="945"/>
      <c r="I2" s="945"/>
      <c r="J2" s="945"/>
      <c r="K2" s="945"/>
      <c r="L2" s="945"/>
      <c r="M2" s="945"/>
      <c r="N2" s="36"/>
    </row>
    <row r="3" spans="1:14" ht="15.75">
      <c r="A3" s="943" t="s">
        <v>517</v>
      </c>
      <c r="B3" s="944"/>
      <c r="C3" s="944"/>
      <c r="D3" s="944"/>
      <c r="E3" s="944"/>
      <c r="F3" s="944"/>
      <c r="G3" s="944"/>
      <c r="H3" s="944"/>
      <c r="I3" s="944"/>
      <c r="J3" s="944"/>
      <c r="K3" s="944"/>
      <c r="L3" s="944"/>
      <c r="M3" s="944"/>
      <c r="N3" s="36"/>
    </row>
    <row r="4" spans="1:14" s="36" customFormat="1" ht="15.75">
      <c r="A4" s="745"/>
      <c r="B4" s="746"/>
      <c r="C4" s="746"/>
      <c r="D4" s="746"/>
      <c r="E4" s="746"/>
      <c r="F4" s="746"/>
      <c r="G4" s="746"/>
      <c r="H4" s="746"/>
      <c r="I4" s="746"/>
      <c r="J4" s="746"/>
      <c r="K4" s="746"/>
      <c r="L4" s="746"/>
      <c r="M4" s="746"/>
    </row>
    <row r="5" spans="1:14" ht="24" customHeight="1">
      <c r="A5" s="304"/>
      <c r="B5" s="946" t="s">
        <v>562</v>
      </c>
      <c r="C5" s="946"/>
      <c r="D5" s="946"/>
      <c r="E5" s="946" t="s">
        <v>54</v>
      </c>
      <c r="F5" s="946"/>
      <c r="G5" s="946"/>
      <c r="H5" s="946" t="s">
        <v>535</v>
      </c>
      <c r="I5" s="946"/>
      <c r="J5" s="946"/>
      <c r="K5" s="947" t="s">
        <v>540</v>
      </c>
      <c r="L5" s="948"/>
      <c r="M5" s="948"/>
      <c r="N5" s="36"/>
    </row>
    <row r="6" spans="1:14" ht="21.75" customHeight="1">
      <c r="A6" s="304"/>
      <c r="B6" s="748" t="s">
        <v>29</v>
      </c>
      <c r="C6" s="748" t="s">
        <v>30</v>
      </c>
      <c r="D6" s="748" t="s">
        <v>8</v>
      </c>
      <c r="E6" s="748" t="s">
        <v>29</v>
      </c>
      <c r="F6" s="748" t="s">
        <v>30</v>
      </c>
      <c r="G6" s="748" t="s">
        <v>8</v>
      </c>
      <c r="H6" s="748" t="s">
        <v>29</v>
      </c>
      <c r="I6" s="748" t="s">
        <v>30</v>
      </c>
      <c r="J6" s="748" t="s">
        <v>8</v>
      </c>
      <c r="K6" s="748" t="s">
        <v>29</v>
      </c>
      <c r="L6" s="748" t="s">
        <v>30</v>
      </c>
      <c r="M6" s="748" t="s">
        <v>8</v>
      </c>
      <c r="N6" s="36"/>
    </row>
    <row r="7" spans="1:14">
      <c r="A7" s="3" t="s">
        <v>123</v>
      </c>
      <c r="B7" s="1"/>
      <c r="C7" s="1"/>
      <c r="D7" s="1"/>
      <c r="E7" s="1"/>
      <c r="F7" s="1"/>
      <c r="G7" s="1"/>
      <c r="H7" s="1"/>
      <c r="I7" s="1"/>
      <c r="J7" s="1"/>
      <c r="K7" s="1"/>
      <c r="L7" s="1"/>
      <c r="M7" s="1"/>
      <c r="N7" s="36"/>
    </row>
    <row r="8" spans="1:14" ht="13.5" thickBot="1">
      <c r="A8" s="363"/>
      <c r="B8" s="406" t="s">
        <v>13</v>
      </c>
      <c r="C8" s="378"/>
      <c r="D8" s="407">
        <f>SUM(C8)</f>
        <v>0</v>
      </c>
      <c r="E8" s="406" t="s">
        <v>13</v>
      </c>
      <c r="F8" s="379">
        <v>0</v>
      </c>
      <c r="G8" s="407">
        <f>SUM(F8)</f>
        <v>0</v>
      </c>
      <c r="H8" s="406" t="s">
        <v>13</v>
      </c>
      <c r="I8" s="379">
        <v>0</v>
      </c>
      <c r="J8" s="634">
        <f>SUM(I8)</f>
        <v>0</v>
      </c>
      <c r="K8" s="406" t="s">
        <v>13</v>
      </c>
      <c r="L8" s="380">
        <f t="shared" ref="L8:M17" si="0">IF(C8=0, 0, I8/C8)</f>
        <v>0</v>
      </c>
      <c r="M8" s="380">
        <f t="shared" si="0"/>
        <v>0</v>
      </c>
      <c r="N8" s="36"/>
    </row>
    <row r="9" spans="1:14" s="36" customFormat="1" ht="13.5" thickBot="1">
      <c r="A9" s="225" t="s">
        <v>311</v>
      </c>
      <c r="B9" s="730" t="s">
        <v>13</v>
      </c>
      <c r="C9" s="382">
        <f>SUM(C8)</f>
        <v>0</v>
      </c>
      <c r="D9" s="382">
        <f>SUM(D8)</f>
        <v>0</v>
      </c>
      <c r="E9" s="730" t="s">
        <v>13</v>
      </c>
      <c r="F9" s="731">
        <f>SUM(F8)</f>
        <v>0</v>
      </c>
      <c r="G9" s="382">
        <f>SUM(G8)</f>
        <v>0</v>
      </c>
      <c r="H9" s="730" t="s">
        <v>13</v>
      </c>
      <c r="I9" s="731">
        <f>SUM(I8)</f>
        <v>0</v>
      </c>
      <c r="J9" s="382">
        <f>SUM(J8)</f>
        <v>0</v>
      </c>
      <c r="K9" s="730" t="s">
        <v>13</v>
      </c>
      <c r="L9" s="383">
        <f t="shared" si="0"/>
        <v>0</v>
      </c>
      <c r="M9" s="383">
        <f t="shared" si="0"/>
        <v>0</v>
      </c>
    </row>
    <row r="10" spans="1:14">
      <c r="A10" s="408" t="s">
        <v>312</v>
      </c>
      <c r="B10" s="409"/>
      <c r="C10" s="409"/>
      <c r="D10" s="409"/>
      <c r="E10" s="409"/>
      <c r="F10" s="409"/>
      <c r="G10" s="409"/>
      <c r="H10" s="409"/>
      <c r="I10" s="409"/>
      <c r="J10" s="409"/>
      <c r="K10" s="409"/>
      <c r="L10" s="409"/>
      <c r="M10" s="409"/>
      <c r="N10" s="36"/>
    </row>
    <row r="11" spans="1:14" s="11" customFormat="1" ht="17.25" customHeight="1">
      <c r="A11" s="2" t="s">
        <v>532</v>
      </c>
      <c r="B11" s="306" t="s">
        <v>13</v>
      </c>
      <c r="C11" s="307">
        <v>93750</v>
      </c>
      <c r="D11" s="307">
        <f>SUM(C11)</f>
        <v>93750</v>
      </c>
      <c r="E11" s="306" t="s">
        <v>13</v>
      </c>
      <c r="F11" s="305">
        <v>0</v>
      </c>
      <c r="G11" s="305">
        <f>SUM(E11:F11)</f>
        <v>0</v>
      </c>
      <c r="H11" s="306" t="s">
        <v>13</v>
      </c>
      <c r="I11" s="305">
        <v>0</v>
      </c>
      <c r="J11" s="305">
        <f>SUM(H11:I11)</f>
        <v>0</v>
      </c>
      <c r="K11" s="306" t="s">
        <v>13</v>
      </c>
      <c r="L11" s="227">
        <f t="shared" si="0"/>
        <v>0</v>
      </c>
      <c r="M11" s="302">
        <f t="shared" si="0"/>
        <v>0</v>
      </c>
      <c r="N11" s="631"/>
    </row>
    <row r="12" spans="1:14" s="11" customFormat="1">
      <c r="A12" s="2" t="s">
        <v>536</v>
      </c>
      <c r="B12" s="306" t="s">
        <v>13</v>
      </c>
      <c r="C12" s="308">
        <v>0</v>
      </c>
      <c r="D12" s="308">
        <f t="shared" ref="D12:D16" si="1">SUM(C12)</f>
        <v>0</v>
      </c>
      <c r="E12" s="306" t="s">
        <v>13</v>
      </c>
      <c r="F12" s="305">
        <v>0</v>
      </c>
      <c r="G12" s="305">
        <f t="shared" ref="G12:G14" si="2">SUM(E12:F12)</f>
        <v>0</v>
      </c>
      <c r="H12" s="306" t="s">
        <v>13</v>
      </c>
      <c r="I12" s="305">
        <v>0</v>
      </c>
      <c r="J12" s="305">
        <f t="shared" ref="J12:J14" si="3">SUM(H12:I12)</f>
        <v>0</v>
      </c>
      <c r="K12" s="306" t="s">
        <v>13</v>
      </c>
      <c r="L12" s="227">
        <f t="shared" si="0"/>
        <v>0</v>
      </c>
      <c r="M12" s="302">
        <f t="shared" si="0"/>
        <v>0</v>
      </c>
      <c r="N12" s="631"/>
    </row>
    <row r="13" spans="1:14" s="11" customFormat="1">
      <c r="A13" s="2" t="s">
        <v>533</v>
      </c>
      <c r="B13" s="306" t="s">
        <v>13</v>
      </c>
      <c r="C13" s="308">
        <v>0</v>
      </c>
      <c r="D13" s="308">
        <f t="shared" si="1"/>
        <v>0</v>
      </c>
      <c r="E13" s="306" t="s">
        <v>13</v>
      </c>
      <c r="F13" s="305">
        <v>746.05</v>
      </c>
      <c r="G13" s="305">
        <f t="shared" si="2"/>
        <v>746.05</v>
      </c>
      <c r="H13" s="306" t="s">
        <v>13</v>
      </c>
      <c r="I13" s="305">
        <v>746.05</v>
      </c>
      <c r="J13" s="305">
        <f t="shared" si="3"/>
        <v>746.05</v>
      </c>
      <c r="K13" s="306" t="s">
        <v>13</v>
      </c>
      <c r="L13" s="227">
        <f t="shared" si="0"/>
        <v>0</v>
      </c>
      <c r="M13" s="302">
        <f t="shared" si="0"/>
        <v>0</v>
      </c>
      <c r="N13" s="631"/>
    </row>
    <row r="14" spans="1:14" s="11" customFormat="1">
      <c r="A14" s="2" t="s">
        <v>534</v>
      </c>
      <c r="B14" s="306" t="s">
        <v>13</v>
      </c>
      <c r="C14" s="308">
        <v>0</v>
      </c>
      <c r="D14" s="308">
        <f t="shared" si="1"/>
        <v>0</v>
      </c>
      <c r="E14" s="306" t="s">
        <v>13</v>
      </c>
      <c r="F14" s="305">
        <v>0</v>
      </c>
      <c r="G14" s="305">
        <f t="shared" si="2"/>
        <v>0</v>
      </c>
      <c r="H14" s="306" t="s">
        <v>13</v>
      </c>
      <c r="I14" s="305">
        <v>0</v>
      </c>
      <c r="J14" s="305">
        <f t="shared" si="3"/>
        <v>0</v>
      </c>
      <c r="K14" s="306" t="s">
        <v>13</v>
      </c>
      <c r="L14" s="227">
        <f t="shared" si="0"/>
        <v>0</v>
      </c>
      <c r="M14" s="302">
        <f t="shared" si="0"/>
        <v>0</v>
      </c>
      <c r="N14" s="631"/>
    </row>
    <row r="15" spans="1:14" s="11" customFormat="1">
      <c r="A15" s="2" t="s">
        <v>537</v>
      </c>
      <c r="B15" s="306" t="s">
        <v>13</v>
      </c>
      <c r="C15" s="308">
        <v>18750</v>
      </c>
      <c r="D15" s="308">
        <f t="shared" si="1"/>
        <v>18750</v>
      </c>
      <c r="E15" s="306" t="s">
        <v>13</v>
      </c>
      <c r="F15" s="305">
        <v>0</v>
      </c>
      <c r="G15" s="305">
        <f t="shared" ref="G15:G16" si="4">SUM(E15:F15)</f>
        <v>0</v>
      </c>
      <c r="H15" s="306" t="s">
        <v>13</v>
      </c>
      <c r="I15" s="305">
        <v>0</v>
      </c>
      <c r="J15" s="305">
        <f t="shared" ref="J15" si="5">SUM(H15:I15)</f>
        <v>0</v>
      </c>
      <c r="K15" s="306" t="s">
        <v>13</v>
      </c>
      <c r="L15" s="227">
        <f t="shared" ref="L15:L16" si="6">IF(C15=0, 0, I15/C15)</f>
        <v>0</v>
      </c>
      <c r="M15" s="302">
        <f t="shared" ref="M15:M16" si="7">IF(D15=0, 0, J15/D15)</f>
        <v>0</v>
      </c>
      <c r="N15" s="631"/>
    </row>
    <row r="16" spans="1:14" s="11" customFormat="1" ht="15.75" thickBot="1">
      <c r="A16" s="535" t="s">
        <v>538</v>
      </c>
      <c r="B16" s="306" t="s">
        <v>13</v>
      </c>
      <c r="C16" s="226">
        <v>0</v>
      </c>
      <c r="D16" s="308">
        <f t="shared" si="1"/>
        <v>0</v>
      </c>
      <c r="E16" s="306" t="s">
        <v>13</v>
      </c>
      <c r="F16" s="305">
        <v>0</v>
      </c>
      <c r="G16" s="305">
        <f t="shared" si="4"/>
        <v>0</v>
      </c>
      <c r="H16" s="306" t="s">
        <v>13</v>
      </c>
      <c r="I16" s="305">
        <v>0</v>
      </c>
      <c r="J16" s="305">
        <f t="shared" ref="J16" si="8">SUM(H16:I16)</f>
        <v>0</v>
      </c>
      <c r="K16" s="306" t="s">
        <v>13</v>
      </c>
      <c r="L16" s="227">
        <f t="shared" si="6"/>
        <v>0</v>
      </c>
      <c r="M16" s="302">
        <f t="shared" si="7"/>
        <v>0</v>
      </c>
      <c r="N16" s="631"/>
    </row>
    <row r="17" spans="1:18" s="11" customFormat="1" ht="13.5" thickBot="1">
      <c r="A17" s="225" t="s">
        <v>313</v>
      </c>
      <c r="B17" s="381" t="s">
        <v>13</v>
      </c>
      <c r="C17" s="382">
        <f>SUM(C11:C16)</f>
        <v>112500</v>
      </c>
      <c r="D17" s="382">
        <f>SUM(D11:D16)</f>
        <v>112500</v>
      </c>
      <c r="E17" s="381" t="s">
        <v>13</v>
      </c>
      <c r="F17" s="382">
        <f>SUM(F11:F14)</f>
        <v>746.05</v>
      </c>
      <c r="G17" s="382">
        <f>SUM(G11:G14)</f>
        <v>746.05</v>
      </c>
      <c r="H17" s="381" t="s">
        <v>13</v>
      </c>
      <c r="I17" s="382">
        <f>SUM(I11:I14)</f>
        <v>746.05</v>
      </c>
      <c r="J17" s="382">
        <f>SUM(J11:J14)</f>
        <v>746.05</v>
      </c>
      <c r="K17" s="381" t="s">
        <v>13</v>
      </c>
      <c r="L17" s="383">
        <f>I17/C17</f>
        <v>6.6315555555555555E-3</v>
      </c>
      <c r="M17" s="383">
        <f t="shared" si="0"/>
        <v>6.6315555555555555E-3</v>
      </c>
      <c r="N17" s="632"/>
    </row>
    <row r="18" spans="1:18" s="11" customFormat="1">
      <c r="I18" s="630"/>
    </row>
    <row r="19" spans="1:18" s="11" customFormat="1" ht="14.25">
      <c r="A19" s="11" t="s">
        <v>564</v>
      </c>
    </row>
    <row r="20" spans="1:18">
      <c r="A20" s="941" t="s">
        <v>263</v>
      </c>
      <c r="B20" s="941"/>
      <c r="C20" s="941"/>
      <c r="D20" s="941"/>
      <c r="E20" s="941"/>
      <c r="F20" s="941"/>
      <c r="G20" s="941"/>
      <c r="H20" s="941"/>
      <c r="I20" s="941"/>
      <c r="J20" s="941"/>
      <c r="K20" s="941"/>
      <c r="L20" s="941"/>
      <c r="M20" s="941"/>
      <c r="N20" s="114"/>
      <c r="O20" s="114"/>
      <c r="P20" s="114"/>
      <c r="Q20" s="114"/>
      <c r="R20" s="114"/>
    </row>
    <row r="22" spans="1:18">
      <c r="A22" s="8"/>
      <c r="B22" s="8"/>
      <c r="C22" s="8"/>
      <c r="D22" s="8"/>
      <c r="E22" s="8"/>
      <c r="F22" s="8"/>
      <c r="G22" s="8"/>
      <c r="H22" s="8"/>
      <c r="I22" s="8"/>
      <c r="J22" s="8"/>
      <c r="K22" s="8"/>
      <c r="L22" s="8"/>
      <c r="M22" s="8"/>
      <c r="N22" s="36"/>
      <c r="O22" s="36"/>
      <c r="P22" s="36"/>
      <c r="Q22" s="36"/>
      <c r="R22" s="36"/>
    </row>
    <row r="23" spans="1:18">
      <c r="A23" s="8"/>
      <c r="B23" s="8"/>
      <c r="C23" s="8"/>
      <c r="D23" s="8"/>
      <c r="E23" s="8"/>
      <c r="F23" s="8"/>
      <c r="G23" s="8"/>
      <c r="H23" s="8"/>
      <c r="I23" s="8"/>
      <c r="J23" s="8"/>
      <c r="K23" s="8"/>
      <c r="L23" s="8"/>
      <c r="M23" s="8"/>
      <c r="N23" s="8"/>
      <c r="O23" s="36"/>
      <c r="P23" s="36"/>
      <c r="Q23" s="36"/>
      <c r="R23" s="36"/>
    </row>
    <row r="24" spans="1:18">
      <c r="A24" s="111"/>
      <c r="B24" s="36"/>
      <c r="C24" s="36"/>
      <c r="D24" s="36"/>
      <c r="E24" s="36"/>
      <c r="F24" s="36"/>
      <c r="G24" s="36"/>
      <c r="H24" s="36"/>
      <c r="I24" s="36"/>
      <c r="J24" s="36"/>
      <c r="K24" s="36"/>
      <c r="L24" s="36"/>
      <c r="M24" s="36"/>
      <c r="N24" s="8"/>
      <c r="O24" s="36"/>
      <c r="P24" s="36"/>
      <c r="Q24" s="36"/>
      <c r="R24" s="36"/>
    </row>
    <row r="25" spans="1:18">
      <c r="A25" s="550"/>
      <c r="B25" s="36"/>
      <c r="C25" s="36"/>
      <c r="D25" s="36"/>
      <c r="E25" s="36"/>
      <c r="F25" s="36"/>
      <c r="G25" s="36"/>
      <c r="H25" s="36"/>
      <c r="I25" s="36"/>
      <c r="J25" s="36"/>
      <c r="K25" s="36"/>
      <c r="L25" s="36"/>
      <c r="M25" s="36"/>
      <c r="N25" s="36"/>
      <c r="O25" s="36"/>
      <c r="P25" s="36"/>
      <c r="Q25" s="36"/>
      <c r="R25" s="36"/>
    </row>
    <row r="26" spans="1:18">
      <c r="A26" s="757"/>
      <c r="B26" s="36"/>
      <c r="C26" s="36"/>
      <c r="D26" s="36"/>
      <c r="E26" s="36"/>
      <c r="F26" s="36"/>
      <c r="G26" s="36"/>
      <c r="H26" s="36"/>
      <c r="I26" s="36"/>
      <c r="J26" s="36"/>
      <c r="K26" s="36"/>
      <c r="L26" s="36"/>
      <c r="M26" s="36"/>
      <c r="N26" s="36"/>
      <c r="O26" s="36"/>
      <c r="P26" s="36"/>
      <c r="Q26" s="36"/>
      <c r="R26" s="36"/>
    </row>
    <row r="27" spans="1:18">
      <c r="A27" s="523"/>
      <c r="B27" s="36"/>
      <c r="C27" s="36"/>
      <c r="D27" s="36"/>
      <c r="E27" s="36"/>
      <c r="F27" s="36"/>
      <c r="G27" s="36"/>
      <c r="H27" s="36"/>
      <c r="I27" s="36"/>
      <c r="J27" s="36"/>
      <c r="K27" s="36"/>
      <c r="L27" s="36"/>
      <c r="M27" s="36"/>
      <c r="N27" s="36"/>
      <c r="O27" s="36"/>
      <c r="P27" s="36"/>
      <c r="Q27" s="36"/>
      <c r="R27" s="36"/>
    </row>
    <row r="28" spans="1:18">
      <c r="A28" s="228"/>
      <c r="B28" s="36"/>
      <c r="C28" s="36"/>
      <c r="D28" s="36"/>
      <c r="E28" s="36"/>
      <c r="F28" s="36"/>
      <c r="G28" s="36"/>
      <c r="H28" s="36"/>
      <c r="I28" s="36"/>
      <c r="J28" s="36"/>
      <c r="K28" s="36"/>
      <c r="L28" s="36"/>
      <c r="M28" s="36"/>
      <c r="N28" s="36"/>
      <c r="O28" s="36"/>
      <c r="P28" s="36"/>
      <c r="Q28" s="36"/>
      <c r="R28" s="36"/>
    </row>
    <row r="29" spans="1:18">
      <c r="A29" s="228"/>
      <c r="B29" s="36"/>
      <c r="C29" s="36"/>
      <c r="D29" s="36"/>
      <c r="E29" s="36"/>
      <c r="F29" s="36"/>
      <c r="G29" s="36"/>
      <c r="H29" s="36"/>
      <c r="I29" s="36"/>
      <c r="J29" s="36"/>
      <c r="K29" s="36"/>
      <c r="L29" s="36"/>
      <c r="M29" s="36"/>
      <c r="N29" s="36"/>
      <c r="O29" s="36"/>
      <c r="P29" s="36"/>
      <c r="Q29" s="36"/>
      <c r="R29" s="36"/>
    </row>
  </sheetData>
  <mergeCells count="8">
    <mergeCell ref="A20:M20"/>
    <mergeCell ref="A1:M1"/>
    <mergeCell ref="A3:M3"/>
    <mergeCell ref="A2:M2"/>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M21"/>
  <sheetViews>
    <sheetView zoomScale="90" zoomScaleNormal="90" workbookViewId="0">
      <selection activeCell="H12" sqref="H12"/>
    </sheetView>
  </sheetViews>
  <sheetFormatPr defaultColWidth="9.28515625" defaultRowHeight="12.75"/>
  <cols>
    <col min="1" max="1" width="32.7109375" style="314" customWidth="1"/>
    <col min="2" max="2" width="10.28515625" style="314" customWidth="1"/>
    <col min="3" max="3" width="18.42578125" style="314" customWidth="1"/>
    <col min="4" max="4" width="21.28515625" style="314" customWidth="1"/>
    <col min="5" max="16384" width="9.28515625" style="314"/>
  </cols>
  <sheetData>
    <row r="1" spans="1:13" ht="30.75" customHeight="1">
      <c r="A1" s="949" t="s">
        <v>314</v>
      </c>
      <c r="B1" s="949"/>
      <c r="C1" s="949"/>
      <c r="D1" s="949"/>
      <c r="E1" s="460"/>
      <c r="F1" s="460"/>
      <c r="G1" s="460"/>
      <c r="H1" s="460"/>
      <c r="I1" s="460"/>
      <c r="J1" s="460"/>
      <c r="K1" s="460"/>
      <c r="L1" s="460"/>
      <c r="M1" s="460"/>
    </row>
    <row r="2" spans="1:13" ht="15.75">
      <c r="A2" s="829" t="s">
        <v>1</v>
      </c>
      <c r="B2" s="829"/>
      <c r="C2" s="829"/>
      <c r="D2" s="829"/>
      <c r="E2" s="145"/>
      <c r="F2" s="145"/>
      <c r="G2" s="145"/>
      <c r="H2" s="145"/>
      <c r="I2" s="145"/>
      <c r="J2" s="145"/>
      <c r="K2" s="145"/>
      <c r="L2" s="145"/>
      <c r="M2" s="145"/>
    </row>
    <row r="3" spans="1:13" ht="15.75">
      <c r="A3" s="834" t="s">
        <v>517</v>
      </c>
      <c r="B3" s="834"/>
      <c r="C3" s="834"/>
      <c r="D3" s="834"/>
      <c r="E3" s="144"/>
      <c r="F3" s="144"/>
      <c r="G3" s="144"/>
      <c r="H3" s="144"/>
      <c r="I3" s="144"/>
      <c r="J3" s="144"/>
      <c r="K3" s="144"/>
      <c r="L3" s="144"/>
      <c r="M3" s="144"/>
    </row>
    <row r="4" spans="1:13" ht="16.5" thickBot="1">
      <c r="A4" s="733"/>
      <c r="B4" s="733"/>
      <c r="C4" s="733"/>
      <c r="D4" s="733"/>
      <c r="E4" s="144"/>
      <c r="F4" s="144"/>
      <c r="G4" s="144"/>
      <c r="H4" s="144"/>
      <c r="I4" s="144"/>
      <c r="J4" s="144"/>
      <c r="K4" s="144"/>
      <c r="L4" s="144"/>
      <c r="M4" s="144"/>
    </row>
    <row r="5" spans="1:13" ht="15.75" thickBot="1">
      <c r="A5" s="950" t="s">
        <v>315</v>
      </c>
      <c r="B5" s="951"/>
      <c r="C5" s="951"/>
      <c r="D5" s="952"/>
      <c r="E5" s="735"/>
      <c r="F5" s="735"/>
      <c r="G5" s="735"/>
      <c r="H5" s="735"/>
      <c r="I5" s="735"/>
      <c r="J5" s="735"/>
      <c r="K5" s="735"/>
      <c r="L5" s="735"/>
      <c r="M5" s="735"/>
    </row>
    <row r="6" spans="1:13" ht="60.75" thickBot="1">
      <c r="A6" s="461" t="s">
        <v>71</v>
      </c>
      <c r="B6" s="461" t="s">
        <v>72</v>
      </c>
      <c r="C6" s="462" t="s">
        <v>316</v>
      </c>
      <c r="D6" s="462" t="s">
        <v>317</v>
      </c>
      <c r="E6" s="463"/>
      <c r="F6" s="735"/>
      <c r="G6" s="735"/>
      <c r="H6" s="735"/>
      <c r="I6" s="735"/>
      <c r="J6" s="735"/>
      <c r="K6" s="735"/>
      <c r="L6" s="735"/>
      <c r="M6" s="735"/>
    </row>
    <row r="7" spans="1:13" ht="26.85" customHeight="1" thickBot="1">
      <c r="A7" s="464" t="s">
        <v>318</v>
      </c>
      <c r="B7" s="465" t="s">
        <v>89</v>
      </c>
      <c r="C7" s="466" t="s">
        <v>13</v>
      </c>
      <c r="D7" s="467" t="s">
        <v>13</v>
      </c>
      <c r="E7" s="735"/>
      <c r="F7" s="735"/>
      <c r="G7" s="735"/>
      <c r="H7" s="735"/>
      <c r="I7" s="735"/>
      <c r="J7" s="735"/>
      <c r="K7" s="735"/>
      <c r="L7" s="735"/>
      <c r="M7" s="735"/>
    </row>
    <row r="8" spans="1:13" ht="26.85" customHeight="1" thickBot="1">
      <c r="A8" s="468"/>
      <c r="B8" s="468"/>
      <c r="C8" s="468"/>
      <c r="D8" s="468"/>
      <c r="E8" s="735"/>
      <c r="F8" s="735"/>
      <c r="G8" s="735"/>
      <c r="H8" s="735"/>
      <c r="I8" s="735"/>
      <c r="J8" s="735"/>
      <c r="K8" s="735"/>
      <c r="L8" s="735"/>
      <c r="M8" s="735"/>
    </row>
    <row r="9" spans="1:13" ht="15.75" thickBot="1">
      <c r="A9" s="950" t="s">
        <v>319</v>
      </c>
      <c r="B9" s="953"/>
      <c r="C9" s="954"/>
      <c r="D9" s="469"/>
      <c r="E9" s="735"/>
      <c r="F9" s="735"/>
      <c r="G9" s="735"/>
      <c r="H9" s="735"/>
      <c r="I9" s="735"/>
      <c r="J9" s="735"/>
      <c r="K9" s="735"/>
      <c r="L9" s="735"/>
      <c r="M9" s="735"/>
    </row>
    <row r="10" spans="1:13" ht="60.75" customHeight="1" thickBot="1">
      <c r="A10" s="461" t="s">
        <v>71</v>
      </c>
      <c r="B10" s="461" t="s">
        <v>72</v>
      </c>
      <c r="C10" s="462" t="s">
        <v>320</v>
      </c>
      <c r="D10" s="470"/>
      <c r="E10" s="735"/>
      <c r="F10" s="735"/>
      <c r="G10" s="735"/>
      <c r="H10" s="735"/>
      <c r="I10" s="735"/>
      <c r="J10" s="735"/>
      <c r="K10" s="735"/>
      <c r="L10" s="735"/>
      <c r="M10" s="735"/>
    </row>
    <row r="11" spans="1:13" ht="26.1" customHeight="1" thickBot="1">
      <c r="A11" s="464" t="s">
        <v>321</v>
      </c>
      <c r="B11" s="465" t="s">
        <v>86</v>
      </c>
      <c r="C11" s="471"/>
      <c r="D11" s="41"/>
      <c r="E11" s="735"/>
      <c r="F11" s="735"/>
      <c r="G11" s="735"/>
      <c r="H11" s="735"/>
      <c r="I11" s="735"/>
      <c r="J11" s="735"/>
      <c r="K11" s="735"/>
      <c r="L11" s="735"/>
      <c r="M11" s="735"/>
    </row>
    <row r="12" spans="1:13" ht="26.1" customHeight="1">
      <c r="A12" s="468"/>
      <c r="B12" s="468"/>
      <c r="C12" s="468"/>
      <c r="D12" s="41"/>
      <c r="E12" s="735"/>
      <c r="F12" s="735"/>
      <c r="G12" s="735"/>
      <c r="H12" s="735"/>
      <c r="I12" s="735"/>
      <c r="J12" s="735"/>
      <c r="K12" s="735"/>
      <c r="L12" s="735"/>
      <c r="M12" s="735"/>
    </row>
    <row r="13" spans="1:13" ht="13.5" thickBot="1">
      <c r="A13" s="325"/>
      <c r="B13" s="325"/>
      <c r="C13" s="325"/>
      <c r="D13" s="325"/>
      <c r="E13" s="735"/>
      <c r="F13" s="735"/>
      <c r="G13" s="735"/>
      <c r="H13" s="735"/>
      <c r="I13" s="735"/>
      <c r="J13" s="735"/>
      <c r="K13" s="735"/>
      <c r="L13" s="735"/>
      <c r="M13" s="735"/>
    </row>
    <row r="14" spans="1:13" ht="14.25" customHeight="1" thickBot="1">
      <c r="A14" s="955" t="s">
        <v>322</v>
      </c>
      <c r="B14" s="956"/>
      <c r="C14" s="957"/>
      <c r="D14" s="325"/>
      <c r="E14" s="735"/>
      <c r="F14" s="735"/>
      <c r="G14" s="735"/>
      <c r="H14" s="735"/>
      <c r="I14" s="735"/>
      <c r="J14" s="735"/>
      <c r="K14" s="735"/>
      <c r="L14" s="735"/>
      <c r="M14" s="735"/>
    </row>
    <row r="15" spans="1:13" ht="30.75" thickBot="1">
      <c r="A15" s="472" t="s">
        <v>323</v>
      </c>
      <c r="B15" s="473" t="s">
        <v>324</v>
      </c>
      <c r="C15" s="474" t="s">
        <v>325</v>
      </c>
      <c r="D15" s="325"/>
      <c r="E15" s="735"/>
      <c r="F15" s="735"/>
      <c r="G15" s="735"/>
      <c r="H15" s="735"/>
      <c r="I15" s="735"/>
      <c r="J15" s="735"/>
      <c r="K15" s="735"/>
      <c r="L15" s="735"/>
      <c r="M15" s="735"/>
    </row>
    <row r="16" spans="1:13" ht="14.25">
      <c r="A16" s="643"/>
      <c r="B16" s="644"/>
      <c r="C16" s="558"/>
      <c r="D16" s="735"/>
      <c r="E16" s="735"/>
      <c r="F16" s="735"/>
      <c r="G16" s="735"/>
      <c r="H16" s="735"/>
      <c r="I16" s="735"/>
      <c r="J16" s="735"/>
      <c r="K16" s="735"/>
      <c r="L16" s="735"/>
      <c r="M16" s="735"/>
    </row>
    <row r="17" spans="1:4" ht="15" thickBot="1">
      <c r="A17" s="555"/>
      <c r="B17" s="556"/>
      <c r="C17" s="557"/>
      <c r="D17" s="735"/>
    </row>
    <row r="19" spans="1:4" ht="28.5" customHeight="1">
      <c r="A19" s="885" t="s">
        <v>24</v>
      </c>
      <c r="B19" s="886"/>
      <c r="C19" s="886"/>
      <c r="D19" s="886"/>
    </row>
    <row r="21" spans="1:4">
      <c r="A21" s="496"/>
      <c r="B21" s="496"/>
      <c r="C21" s="496"/>
      <c r="D21" s="735"/>
    </row>
  </sheetData>
  <mergeCells count="7">
    <mergeCell ref="A19:D19"/>
    <mergeCell ref="A1:D1"/>
    <mergeCell ref="A2:D2"/>
    <mergeCell ref="A3:D3"/>
    <mergeCell ref="A5:D5"/>
    <mergeCell ref="A9:C9"/>
    <mergeCell ref="A14:C14"/>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BE5C0-2C80-4792-822E-55C7B3DDF027}">
  <dimension ref="A1:M43"/>
  <sheetViews>
    <sheetView zoomScale="90" zoomScaleNormal="90" workbookViewId="0">
      <selection activeCell="L17" sqref="L17"/>
    </sheetView>
  </sheetViews>
  <sheetFormatPr defaultColWidth="8.85546875" defaultRowHeight="15"/>
  <cols>
    <col min="1" max="1" width="8.85546875" style="765"/>
    <col min="2" max="2" width="16.85546875" style="765" bestFit="1" customWidth="1"/>
    <col min="3" max="3" width="15.7109375" style="765" customWidth="1"/>
    <col min="4" max="4" width="16.42578125" style="765" bestFit="1" customWidth="1"/>
    <col min="5" max="5" width="15.5703125" style="765" bestFit="1" customWidth="1"/>
    <col min="6" max="6" width="19.28515625" style="765" bestFit="1" customWidth="1"/>
    <col min="7" max="7" width="16.85546875" style="765" bestFit="1" customWidth="1"/>
    <col min="8" max="9" width="16.42578125" style="765" bestFit="1" customWidth="1"/>
    <col min="10" max="10" width="16.85546875" style="765" bestFit="1" customWidth="1"/>
    <col min="11" max="16384" width="8.85546875" style="765"/>
  </cols>
  <sheetData>
    <row r="1" spans="1:13" ht="15.75">
      <c r="B1" s="962" t="s">
        <v>500</v>
      </c>
      <c r="C1" s="962"/>
      <c r="D1" s="962"/>
      <c r="E1" s="962"/>
      <c r="F1" s="962"/>
      <c r="G1" s="962"/>
      <c r="H1" s="962"/>
      <c r="I1" s="962"/>
      <c r="J1" s="962"/>
      <c r="K1" s="766"/>
      <c r="L1" s="766"/>
      <c r="M1" s="766"/>
    </row>
    <row r="2" spans="1:13" ht="15.75">
      <c r="B2" s="962" t="s">
        <v>1</v>
      </c>
      <c r="C2" s="962"/>
      <c r="D2" s="962"/>
      <c r="E2" s="962"/>
      <c r="F2" s="962"/>
      <c r="G2" s="962"/>
      <c r="H2" s="962"/>
      <c r="I2" s="962"/>
      <c r="J2" s="962"/>
      <c r="K2" s="767"/>
      <c r="L2" s="767"/>
      <c r="M2" s="767"/>
    </row>
    <row r="3" spans="1:13" ht="16.5" thickBot="1">
      <c r="B3" s="963" t="s">
        <v>517</v>
      </c>
      <c r="C3" s="963"/>
      <c r="D3" s="963"/>
      <c r="E3" s="963"/>
      <c r="F3" s="963"/>
      <c r="G3" s="963"/>
      <c r="H3" s="963"/>
      <c r="I3" s="963"/>
      <c r="J3" s="963"/>
      <c r="K3" s="768"/>
      <c r="L3" s="768"/>
      <c r="M3" s="768"/>
    </row>
    <row r="4" spans="1:13" ht="16.5" thickBot="1">
      <c r="A4" s="783"/>
      <c r="B4" s="959"/>
      <c r="C4" s="960"/>
      <c r="D4" s="960"/>
      <c r="E4" s="960"/>
      <c r="F4" s="960"/>
      <c r="G4" s="960"/>
      <c r="H4" s="960"/>
      <c r="I4" s="960"/>
      <c r="J4" s="961"/>
    </row>
    <row r="5" spans="1:13" s="769" customFormat="1" ht="30">
      <c r="A5" s="783"/>
      <c r="B5" s="784"/>
      <c r="C5" s="785"/>
      <c r="D5" s="785" t="s">
        <v>501</v>
      </c>
      <c r="E5" s="785"/>
      <c r="F5" s="785"/>
      <c r="G5" s="785" t="s">
        <v>502</v>
      </c>
      <c r="H5" s="785"/>
      <c r="I5" s="785"/>
      <c r="J5" s="786" t="s">
        <v>503</v>
      </c>
    </row>
    <row r="6" spans="1:13" ht="54.75" customHeight="1">
      <c r="A6" s="783"/>
      <c r="B6" s="821" t="s">
        <v>504</v>
      </c>
      <c r="C6" s="822" t="s">
        <v>510</v>
      </c>
      <c r="D6" s="822" t="s">
        <v>511</v>
      </c>
      <c r="E6" s="822" t="s">
        <v>544</v>
      </c>
      <c r="F6" s="822" t="s">
        <v>545</v>
      </c>
      <c r="G6" s="822" t="s">
        <v>546</v>
      </c>
      <c r="H6" s="822" t="s">
        <v>547</v>
      </c>
      <c r="I6" s="822" t="s">
        <v>548</v>
      </c>
      <c r="J6" s="823" t="s">
        <v>505</v>
      </c>
    </row>
    <row r="7" spans="1:13" s="769" customFormat="1" ht="15.75">
      <c r="A7" s="807">
        <v>43831</v>
      </c>
      <c r="B7" s="789"/>
      <c r="C7" s="787"/>
      <c r="D7" s="787"/>
      <c r="E7" s="787"/>
      <c r="F7" s="790"/>
      <c r="G7" s="790"/>
      <c r="H7" s="790"/>
      <c r="I7" s="790"/>
      <c r="J7" s="787"/>
    </row>
    <row r="8" spans="1:13" s="770" customFormat="1" ht="15.75">
      <c r="A8" s="807">
        <v>43862</v>
      </c>
      <c r="B8" s="789"/>
      <c r="C8" s="787"/>
      <c r="D8" s="787"/>
      <c r="E8" s="787"/>
      <c r="F8" s="791"/>
      <c r="G8" s="791"/>
      <c r="H8" s="791"/>
      <c r="I8" s="791"/>
      <c r="J8" s="787"/>
    </row>
    <row r="9" spans="1:13" s="770" customFormat="1" ht="15.75">
      <c r="A9" s="807">
        <v>43891</v>
      </c>
      <c r="B9" s="789"/>
      <c r="C9" s="787"/>
      <c r="D9" s="787"/>
      <c r="E9" s="787"/>
      <c r="F9" s="791"/>
      <c r="G9" s="791"/>
      <c r="H9" s="791"/>
      <c r="I9" s="791"/>
      <c r="J9" s="787"/>
    </row>
    <row r="10" spans="1:13" s="770" customFormat="1" ht="15.75">
      <c r="A10" s="807">
        <v>43922</v>
      </c>
      <c r="B10" s="792">
        <v>3385695</v>
      </c>
      <c r="C10" s="787"/>
      <c r="D10" s="787"/>
      <c r="E10" s="787"/>
      <c r="F10" s="791"/>
      <c r="G10" s="791"/>
      <c r="H10" s="791"/>
      <c r="I10" s="791"/>
      <c r="J10" s="787"/>
    </row>
    <row r="11" spans="1:13" s="770" customFormat="1" ht="15.75">
      <c r="A11" s="807">
        <v>43952</v>
      </c>
      <c r="B11" s="792">
        <v>9855019.6199999992</v>
      </c>
      <c r="C11" s="787"/>
      <c r="D11" s="787"/>
      <c r="E11" s="787"/>
      <c r="F11" s="791"/>
      <c r="G11" s="791"/>
      <c r="H11" s="791"/>
      <c r="I11" s="791"/>
      <c r="J11" s="787"/>
    </row>
    <row r="12" spans="1:13" s="770" customFormat="1" ht="15.75">
      <c r="A12" s="807">
        <v>43983</v>
      </c>
      <c r="B12" s="792">
        <v>201864</v>
      </c>
      <c r="C12" s="787"/>
      <c r="D12" s="787"/>
      <c r="E12" s="787"/>
      <c r="F12" s="791"/>
      <c r="G12" s="791"/>
      <c r="H12" s="791"/>
      <c r="I12" s="791"/>
      <c r="J12" s="787"/>
    </row>
    <row r="13" spans="1:13" s="770" customFormat="1" ht="15.75">
      <c r="A13" s="807">
        <v>44013</v>
      </c>
      <c r="B13" s="792">
        <v>949446</v>
      </c>
      <c r="C13" s="787"/>
      <c r="D13" s="787"/>
      <c r="E13" s="787"/>
      <c r="F13" s="791"/>
      <c r="G13" s="791"/>
      <c r="H13" s="791"/>
      <c r="I13" s="791"/>
      <c r="J13" s="787"/>
    </row>
    <row r="14" spans="1:13" s="770" customFormat="1" ht="15.75">
      <c r="A14" s="807">
        <v>44044</v>
      </c>
      <c r="B14" s="787"/>
      <c r="C14" s="792">
        <v>5363051.67</v>
      </c>
      <c r="D14" s="792">
        <f>$B$31-C14</f>
        <v>9028972.9499999993</v>
      </c>
      <c r="E14" s="793">
        <v>0.4</v>
      </c>
      <c r="F14" s="790">
        <v>4457143.1100000003</v>
      </c>
      <c r="G14" s="790">
        <f>F14*0.4</f>
        <v>1782857.2440000002</v>
      </c>
      <c r="H14" s="790">
        <v>0</v>
      </c>
      <c r="I14" s="790">
        <f>1008114.71*-1</f>
        <v>-1008114.71</v>
      </c>
      <c r="J14" s="794">
        <f>$B$31+SUM(H$7:H14)+SUM(I$7:I14)</f>
        <v>13383909.91</v>
      </c>
    </row>
    <row r="15" spans="1:13" s="770" customFormat="1" ht="15.75">
      <c r="A15" s="807">
        <v>44075</v>
      </c>
      <c r="B15" s="787"/>
      <c r="C15" s="792">
        <v>444798.27</v>
      </c>
      <c r="D15" s="792">
        <f>-1*C15</f>
        <v>-444798.27</v>
      </c>
      <c r="E15" s="793">
        <v>0.4</v>
      </c>
      <c r="F15" s="790">
        <v>54175.61</v>
      </c>
      <c r="G15" s="790">
        <f>F15*0.4</f>
        <v>21670.244000000002</v>
      </c>
      <c r="H15" s="790">
        <f>11132.55*-1</f>
        <v>-11132.55</v>
      </c>
      <c r="I15" s="790">
        <f>490909.45*-1</f>
        <v>-490909.45</v>
      </c>
      <c r="J15" s="794">
        <f>SUM(H15:I15)</f>
        <v>-502042</v>
      </c>
    </row>
    <row r="16" spans="1:13" s="770" customFormat="1" ht="15.75">
      <c r="A16" s="807">
        <v>44105</v>
      </c>
      <c r="B16" s="787"/>
      <c r="C16" s="792">
        <v>0</v>
      </c>
      <c r="D16" s="792">
        <f t="shared" ref="D16:D19" si="0">-1*C16</f>
        <v>0</v>
      </c>
      <c r="E16" s="793">
        <v>0.4</v>
      </c>
      <c r="F16" s="790">
        <v>7845963.7000000002</v>
      </c>
      <c r="G16" s="790">
        <f>F16*0.4</f>
        <v>3138385.4800000004</v>
      </c>
      <c r="H16" s="790">
        <f>101428.16*-1</f>
        <v>-101428.16</v>
      </c>
      <c r="I16" s="790">
        <f>3010088.61*-1</f>
        <v>-3010088.61</v>
      </c>
      <c r="J16" s="794">
        <f>SUM(H16:I16)</f>
        <v>-3111516.77</v>
      </c>
    </row>
    <row r="17" spans="1:10" s="770" customFormat="1" ht="15.75">
      <c r="A17" s="807">
        <v>44136</v>
      </c>
      <c r="B17" s="787"/>
      <c r="C17" s="792">
        <v>1000348.1900000001</v>
      </c>
      <c r="D17" s="792">
        <f t="shared" si="0"/>
        <v>-1000348.1900000001</v>
      </c>
      <c r="E17" s="793">
        <v>0.4</v>
      </c>
      <c r="F17" s="790">
        <v>10440868.869999999</v>
      </c>
      <c r="G17" s="790">
        <f t="shared" ref="G17:G18" si="1">F17*0.4</f>
        <v>4176347.548</v>
      </c>
      <c r="H17" s="790">
        <f>621273.54*-1</f>
        <v>-621273.54</v>
      </c>
      <c r="I17" s="790">
        <f>88699.3*-1</f>
        <v>-88699.3</v>
      </c>
      <c r="J17" s="794">
        <f>SUM(H17:I17)</f>
        <v>-709972.84000000008</v>
      </c>
    </row>
    <row r="18" spans="1:10" s="770" customFormat="1" ht="15.75">
      <c r="A18" s="807">
        <v>44166</v>
      </c>
      <c r="B18" s="794"/>
      <c r="C18" s="792">
        <v>0</v>
      </c>
      <c r="D18" s="792">
        <f t="shared" si="0"/>
        <v>0</v>
      </c>
      <c r="E18" s="793">
        <v>0.4</v>
      </c>
      <c r="F18" s="790">
        <v>4593628.2499998379</v>
      </c>
      <c r="G18" s="790">
        <f t="shared" si="1"/>
        <v>1837451.2999999353</v>
      </c>
      <c r="H18" s="790">
        <f>515945.92*-1</f>
        <v>-515945.92</v>
      </c>
      <c r="I18" s="790">
        <f>1288698*-1</f>
        <v>-1288698</v>
      </c>
      <c r="J18" s="794">
        <f>SUM(H18:I18)</f>
        <v>-1804643.92</v>
      </c>
    </row>
    <row r="19" spans="1:10" s="770" customFormat="1" ht="15.75">
      <c r="A19" s="807">
        <v>44197</v>
      </c>
      <c r="B19" s="795"/>
      <c r="C19" s="792">
        <v>0</v>
      </c>
      <c r="D19" s="792">
        <f t="shared" si="0"/>
        <v>0</v>
      </c>
      <c r="E19" s="793">
        <v>0.4</v>
      </c>
      <c r="F19" s="790">
        <v>9793312.8599999994</v>
      </c>
      <c r="G19" s="790">
        <f>F19*0.4</f>
        <v>3917325.1439999999</v>
      </c>
      <c r="H19" s="790">
        <f>683368.27*-1</f>
        <v>-683368.27</v>
      </c>
      <c r="I19" s="790">
        <f>184888.07*-1</f>
        <v>-184888.07</v>
      </c>
      <c r="J19" s="794">
        <f>SUM(H19:I19)</f>
        <v>-868256.34000000008</v>
      </c>
    </row>
    <row r="20" spans="1:10" s="770" customFormat="1" ht="15.75">
      <c r="A20" s="807">
        <v>44228</v>
      </c>
      <c r="B20" s="796"/>
      <c r="C20" s="796"/>
      <c r="D20" s="796"/>
      <c r="E20" s="797"/>
      <c r="F20" s="791"/>
      <c r="G20" s="791"/>
      <c r="H20" s="791"/>
      <c r="I20" s="791"/>
      <c r="J20" s="798"/>
    </row>
    <row r="21" spans="1:10" s="770" customFormat="1" ht="15.75">
      <c r="A21" s="807">
        <v>44256</v>
      </c>
      <c r="B21" s="796"/>
      <c r="C21" s="796"/>
      <c r="D21" s="796"/>
      <c r="E21" s="797"/>
      <c r="F21" s="791"/>
      <c r="G21" s="791"/>
      <c r="H21" s="791"/>
      <c r="I21" s="791"/>
      <c r="J21" s="798"/>
    </row>
    <row r="22" spans="1:10" ht="15.75">
      <c r="A22" s="807">
        <v>44287</v>
      </c>
      <c r="B22" s="799"/>
      <c r="C22" s="796"/>
      <c r="D22" s="796"/>
      <c r="E22" s="797"/>
      <c r="F22" s="791"/>
      <c r="G22" s="791"/>
      <c r="H22" s="791"/>
      <c r="I22" s="791"/>
      <c r="J22" s="798"/>
    </row>
    <row r="23" spans="1:10" s="771" customFormat="1" ht="15.75">
      <c r="A23" s="807">
        <v>44317</v>
      </c>
      <c r="B23" s="799"/>
      <c r="C23" s="796"/>
      <c r="D23" s="796"/>
      <c r="E23" s="797"/>
      <c r="F23" s="791"/>
      <c r="G23" s="791"/>
      <c r="H23" s="791"/>
      <c r="I23" s="791"/>
      <c r="J23" s="798"/>
    </row>
    <row r="24" spans="1:10" s="771" customFormat="1" ht="15.75">
      <c r="A24" s="807">
        <v>44348</v>
      </c>
      <c r="B24" s="799"/>
      <c r="C24" s="796"/>
      <c r="D24" s="796"/>
      <c r="E24" s="797"/>
      <c r="F24" s="791"/>
      <c r="G24" s="791"/>
      <c r="H24" s="791"/>
      <c r="I24" s="791"/>
      <c r="J24" s="798"/>
    </row>
    <row r="25" spans="1:10" s="771" customFormat="1" ht="15.75">
      <c r="A25" s="807">
        <v>44378</v>
      </c>
      <c r="B25" s="799"/>
      <c r="C25" s="796"/>
      <c r="D25" s="796"/>
      <c r="E25" s="797"/>
      <c r="F25" s="791"/>
      <c r="G25" s="791"/>
      <c r="H25" s="791"/>
      <c r="I25" s="791"/>
      <c r="J25" s="798"/>
    </row>
    <row r="26" spans="1:10" s="771" customFormat="1" ht="15.75">
      <c r="A26" s="807">
        <v>44409</v>
      </c>
      <c r="B26" s="796"/>
      <c r="C26" s="799"/>
      <c r="D26" s="799"/>
      <c r="E26" s="797"/>
      <c r="F26" s="790"/>
      <c r="G26" s="790"/>
      <c r="H26" s="790"/>
      <c r="I26" s="790"/>
      <c r="J26" s="794"/>
    </row>
    <row r="27" spans="1:10" s="771" customFormat="1" ht="15.75">
      <c r="A27" s="807">
        <v>44440</v>
      </c>
      <c r="B27" s="796"/>
      <c r="C27" s="799"/>
      <c r="D27" s="799"/>
      <c r="E27" s="797"/>
      <c r="F27" s="790"/>
      <c r="G27" s="790"/>
      <c r="H27" s="790"/>
      <c r="I27" s="790"/>
      <c r="J27" s="794"/>
    </row>
    <row r="28" spans="1:10" s="771" customFormat="1" ht="15.75">
      <c r="A28" s="807">
        <v>44470</v>
      </c>
      <c r="B28" s="796"/>
      <c r="C28" s="799"/>
      <c r="D28" s="799"/>
      <c r="E28" s="797"/>
      <c r="F28" s="790"/>
      <c r="G28" s="790"/>
      <c r="H28" s="790"/>
      <c r="I28" s="790"/>
      <c r="J28" s="794"/>
    </row>
    <row r="29" spans="1:10" s="771" customFormat="1" ht="15.75">
      <c r="A29" s="807">
        <v>44501</v>
      </c>
      <c r="B29" s="796"/>
      <c r="C29" s="799"/>
      <c r="D29" s="799"/>
      <c r="E29" s="797"/>
      <c r="F29" s="790"/>
      <c r="G29" s="790"/>
      <c r="H29" s="790"/>
      <c r="I29" s="790"/>
      <c r="J29" s="794"/>
    </row>
    <row r="30" spans="1:10" s="771" customFormat="1" ht="15.75">
      <c r="A30" s="807">
        <v>44531</v>
      </c>
      <c r="B30" s="795"/>
      <c r="C30" s="792"/>
      <c r="D30" s="792"/>
      <c r="E30" s="793"/>
      <c r="F30" s="790"/>
      <c r="G30" s="790"/>
      <c r="H30" s="790"/>
      <c r="I30" s="790"/>
      <c r="J30" s="794"/>
    </row>
    <row r="31" spans="1:10" ht="15" customHeight="1">
      <c r="A31" s="808" t="s">
        <v>8</v>
      </c>
      <c r="B31" s="809">
        <f>SUM(B7:B30)</f>
        <v>14392024.619999999</v>
      </c>
      <c r="C31" s="809">
        <f>SUM(C7:C30)</f>
        <v>6808198.1299999999</v>
      </c>
      <c r="D31" s="809">
        <f>B31-C31</f>
        <v>7583826.4899999993</v>
      </c>
      <c r="E31" s="810"/>
      <c r="F31" s="809">
        <f>SUM(F7:F30)</f>
        <v>37185092.399999835</v>
      </c>
      <c r="G31" s="809">
        <f>SUM(G7:G30)</f>
        <v>14874036.959999936</v>
      </c>
      <c r="H31" s="809">
        <f>SUM(H7:H30)</f>
        <v>-1933148.44</v>
      </c>
      <c r="I31" s="809">
        <f>SUM(I7:I30)</f>
        <v>-6071398.1399999997</v>
      </c>
      <c r="J31" s="811">
        <f>SUM(J7:J30)</f>
        <v>6387478.040000001</v>
      </c>
    </row>
    <row r="32" spans="1:10" ht="17.25" customHeight="1">
      <c r="A32" s="788"/>
      <c r="B32" s="801"/>
      <c r="C32" s="801"/>
      <c r="D32" s="801"/>
      <c r="E32" s="800"/>
      <c r="F32" s="801"/>
      <c r="G32" s="801"/>
      <c r="H32" s="802"/>
      <c r="I32" s="801"/>
      <c r="J32" s="801"/>
    </row>
    <row r="33" spans="1:10">
      <c r="A33" s="783"/>
      <c r="B33" s="964" t="s">
        <v>513</v>
      </c>
      <c r="C33" s="964"/>
      <c r="D33" s="964"/>
      <c r="E33" s="964"/>
      <c r="F33" s="964"/>
      <c r="G33" s="964"/>
      <c r="H33" s="964"/>
      <c r="I33" s="964"/>
      <c r="J33" s="964"/>
    </row>
    <row r="34" spans="1:10" ht="26.25" customHeight="1">
      <c r="A34" s="783"/>
      <c r="B34" s="965" t="s">
        <v>549</v>
      </c>
      <c r="C34" s="965"/>
      <c r="D34" s="965"/>
      <c r="E34" s="965"/>
      <c r="F34" s="965"/>
      <c r="G34" s="965"/>
      <c r="H34" s="965"/>
      <c r="I34" s="965"/>
      <c r="J34" s="965"/>
    </row>
    <row r="35" spans="1:10">
      <c r="A35" s="783"/>
      <c r="B35" s="966" t="s">
        <v>550</v>
      </c>
      <c r="C35" s="966"/>
      <c r="D35" s="966"/>
      <c r="E35" s="966"/>
      <c r="F35" s="966"/>
      <c r="G35" s="966"/>
      <c r="H35" s="966"/>
      <c r="I35" s="966"/>
      <c r="J35" s="966"/>
    </row>
    <row r="36" spans="1:10" ht="25.5" customHeight="1">
      <c r="A36" s="783"/>
      <c r="B36" s="965" t="s">
        <v>551</v>
      </c>
      <c r="C36" s="965"/>
      <c r="D36" s="965"/>
      <c r="E36" s="965"/>
      <c r="F36" s="965"/>
      <c r="G36" s="965"/>
      <c r="H36" s="965"/>
      <c r="I36" s="965"/>
      <c r="J36" s="965"/>
    </row>
    <row r="37" spans="1:10" ht="24" customHeight="1">
      <c r="A37" s="783"/>
      <c r="B37" s="965" t="s">
        <v>552</v>
      </c>
      <c r="C37" s="965"/>
      <c r="D37" s="965"/>
      <c r="E37" s="965"/>
      <c r="F37" s="965"/>
      <c r="G37" s="965"/>
      <c r="H37" s="965"/>
      <c r="I37" s="965"/>
      <c r="J37" s="965"/>
    </row>
    <row r="38" spans="1:10">
      <c r="A38" s="783"/>
      <c r="B38" s="966" t="s">
        <v>553</v>
      </c>
      <c r="C38" s="966"/>
      <c r="D38" s="966"/>
      <c r="E38" s="966"/>
      <c r="F38" s="966"/>
      <c r="G38" s="966"/>
      <c r="H38" s="966"/>
      <c r="I38" s="966"/>
      <c r="J38" s="966"/>
    </row>
    <row r="39" spans="1:10">
      <c r="A39" s="783"/>
      <c r="B39" s="966" t="s">
        <v>554</v>
      </c>
      <c r="C39" s="966"/>
      <c r="D39" s="966"/>
      <c r="E39" s="966"/>
      <c r="F39" s="966"/>
      <c r="G39" s="966"/>
      <c r="H39" s="966"/>
      <c r="I39" s="966"/>
      <c r="J39" s="966"/>
    </row>
    <row r="40" spans="1:10" ht="30" customHeight="1">
      <c r="A40" s="783"/>
      <c r="B40" s="967" t="s">
        <v>506</v>
      </c>
      <c r="C40" s="967"/>
      <c r="D40" s="967"/>
      <c r="E40" s="967"/>
      <c r="F40" s="967"/>
      <c r="G40" s="967"/>
      <c r="H40" s="967"/>
      <c r="I40" s="967"/>
      <c r="J40" s="967"/>
    </row>
    <row r="41" spans="1:10">
      <c r="A41" s="783"/>
      <c r="B41" s="803"/>
      <c r="C41" s="803"/>
      <c r="D41" s="803"/>
      <c r="E41" s="803"/>
      <c r="F41" s="803"/>
      <c r="G41" s="803"/>
      <c r="H41" s="803"/>
      <c r="I41" s="803"/>
      <c r="J41" s="803"/>
    </row>
    <row r="42" spans="1:10">
      <c r="A42" s="36"/>
      <c r="B42" s="958"/>
      <c r="C42" s="958"/>
      <c r="D42" s="958"/>
      <c r="E42" s="958"/>
      <c r="F42" s="958"/>
      <c r="G42" s="958"/>
      <c r="H42" s="958"/>
      <c r="I42" s="958"/>
      <c r="J42" s="958"/>
    </row>
    <row r="43" spans="1:10">
      <c r="A43" s="36"/>
      <c r="B43" s="36"/>
      <c r="C43" s="36"/>
      <c r="D43" s="36"/>
      <c r="E43" s="36"/>
      <c r="F43" s="36"/>
      <c r="G43" s="36"/>
      <c r="H43" s="36"/>
      <c r="I43" s="36"/>
      <c r="J43" s="36"/>
    </row>
  </sheetData>
  <mergeCells count="13">
    <mergeCell ref="B42:J42"/>
    <mergeCell ref="B4:J4"/>
    <mergeCell ref="B1:J1"/>
    <mergeCell ref="B2:J2"/>
    <mergeCell ref="B3:J3"/>
    <mergeCell ref="B33:J33"/>
    <mergeCell ref="B34:J34"/>
    <mergeCell ref="B35:J35"/>
    <mergeCell ref="B36:J36"/>
    <mergeCell ref="B37:J37"/>
    <mergeCell ref="B38:J38"/>
    <mergeCell ref="B39:J39"/>
    <mergeCell ref="B40:J40"/>
  </mergeCells>
  <printOptions horizontalCentered="1" verticalCentered="1"/>
  <pageMargins left="0.25" right="0.25" top="0.5" bottom="0.5" header="0.5" footer="0.5"/>
  <pageSetup scale="75"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6"/>
  <sheetViews>
    <sheetView zoomScale="90" zoomScaleNormal="90" workbookViewId="0">
      <selection activeCell="P26" sqref="P26"/>
    </sheetView>
  </sheetViews>
  <sheetFormatPr defaultRowHeight="12.75"/>
  <cols>
    <col min="1" max="1" width="26.42578125" customWidth="1"/>
    <col min="2" max="2" width="12.7109375" customWidth="1"/>
    <col min="3" max="3" width="14.140625" customWidth="1"/>
    <col min="4" max="4" width="14.5703125" bestFit="1" customWidth="1"/>
    <col min="5" max="5" width="12.7109375" customWidth="1"/>
    <col min="6" max="6" width="13.7109375" customWidth="1"/>
    <col min="7" max="7" width="14" customWidth="1"/>
    <col min="8" max="8" width="12.7109375" customWidth="1"/>
    <col min="9" max="10" width="14.5703125" bestFit="1" customWidth="1"/>
    <col min="11" max="13" width="12.7109375" customWidth="1"/>
    <col min="14" max="14" width="12.5703125" bestFit="1" customWidth="1"/>
    <col min="15" max="15" width="12.140625" bestFit="1" customWidth="1"/>
    <col min="16" max="16" width="9.7109375" bestFit="1" customWidth="1"/>
  </cols>
  <sheetData>
    <row r="1" spans="1:16" s="36" customFormat="1" ht="15.75">
      <c r="A1" s="862" t="s">
        <v>326</v>
      </c>
      <c r="B1" s="862"/>
      <c r="C1" s="862"/>
      <c r="D1" s="862"/>
      <c r="E1" s="862"/>
      <c r="F1" s="862"/>
      <c r="G1" s="862"/>
      <c r="H1" s="862"/>
      <c r="I1" s="862"/>
      <c r="J1" s="862"/>
      <c r="K1" s="862"/>
      <c r="L1" s="862"/>
      <c r="M1" s="862"/>
    </row>
    <row r="2" spans="1:16" s="36" customFormat="1" ht="15.75">
      <c r="A2" s="942" t="s">
        <v>1</v>
      </c>
      <c r="B2" s="942"/>
      <c r="C2" s="942"/>
      <c r="D2" s="942"/>
      <c r="E2" s="942"/>
      <c r="F2" s="942"/>
      <c r="G2" s="942"/>
      <c r="H2" s="942"/>
      <c r="I2" s="942"/>
      <c r="J2" s="942"/>
      <c r="K2" s="942"/>
      <c r="L2" s="942"/>
      <c r="M2" s="942"/>
    </row>
    <row r="3" spans="1:16" ht="17.25" customHeight="1">
      <c r="A3" s="969" t="s">
        <v>517</v>
      </c>
      <c r="B3" s="970"/>
      <c r="C3" s="970"/>
      <c r="D3" s="970"/>
      <c r="E3" s="970"/>
      <c r="F3" s="970"/>
      <c r="G3" s="970"/>
      <c r="H3" s="970"/>
      <c r="I3" s="970"/>
      <c r="J3" s="970"/>
      <c r="K3" s="970"/>
      <c r="L3" s="970"/>
      <c r="M3" s="971"/>
      <c r="N3" s="36"/>
      <c r="O3" s="36"/>
      <c r="P3" s="36"/>
    </row>
    <row r="4" spans="1:16" s="36" customFormat="1" ht="17.25" customHeight="1">
      <c r="A4" s="778"/>
      <c r="B4" s="779"/>
      <c r="C4" s="286"/>
      <c r="D4" s="286"/>
      <c r="E4" s="286"/>
      <c r="F4" s="286"/>
      <c r="G4" s="286"/>
      <c r="H4" s="286"/>
      <c r="I4" s="286"/>
      <c r="J4" s="286"/>
      <c r="K4" s="286"/>
      <c r="L4" s="286"/>
      <c r="M4" s="286"/>
    </row>
    <row r="5" spans="1:16" ht="14.25">
      <c r="A5" s="29"/>
      <c r="B5" s="946" t="s">
        <v>518</v>
      </c>
      <c r="C5" s="946"/>
      <c r="D5" s="946"/>
      <c r="E5" s="946" t="s">
        <v>54</v>
      </c>
      <c r="F5" s="946"/>
      <c r="G5" s="946"/>
      <c r="H5" s="946" t="s">
        <v>198</v>
      </c>
      <c r="I5" s="946"/>
      <c r="J5" s="946"/>
      <c r="K5" s="946" t="s">
        <v>27</v>
      </c>
      <c r="L5" s="946"/>
      <c r="M5" s="946"/>
      <c r="N5" s="36"/>
      <c r="O5" s="36"/>
      <c r="P5" s="36"/>
    </row>
    <row r="6" spans="1:16">
      <c r="A6" s="30" t="s">
        <v>327</v>
      </c>
      <c r="B6" s="748" t="s">
        <v>29</v>
      </c>
      <c r="C6" s="748" t="s">
        <v>30</v>
      </c>
      <c r="D6" s="748" t="s">
        <v>8</v>
      </c>
      <c r="E6" s="748" t="s">
        <v>29</v>
      </c>
      <c r="F6" s="748" t="s">
        <v>30</v>
      </c>
      <c r="G6" s="748" t="s">
        <v>8</v>
      </c>
      <c r="H6" s="748" t="s">
        <v>29</v>
      </c>
      <c r="I6" s="748" t="s">
        <v>30</v>
      </c>
      <c r="J6" s="748" t="s">
        <v>8</v>
      </c>
      <c r="K6" s="748" t="s">
        <v>29</v>
      </c>
      <c r="L6" s="748" t="s">
        <v>30</v>
      </c>
      <c r="M6" s="748" t="s">
        <v>8</v>
      </c>
      <c r="N6" s="36"/>
      <c r="O6" s="36"/>
      <c r="P6" s="36"/>
    </row>
    <row r="7" spans="1:16">
      <c r="A7" s="92" t="s">
        <v>328</v>
      </c>
      <c r="B7" s="156" t="s">
        <v>13</v>
      </c>
      <c r="C7" s="93">
        <v>2002442.5449999999</v>
      </c>
      <c r="D7" s="93">
        <f>SUM(B7:C7)</f>
        <v>2002442.5449999999</v>
      </c>
      <c r="E7" s="156" t="s">
        <v>13</v>
      </c>
      <c r="F7" s="93">
        <v>106564.59000000003</v>
      </c>
      <c r="G7" s="93">
        <f>SUM(E7:F7)</f>
        <v>106564.59000000003</v>
      </c>
      <c r="H7" s="156" t="s">
        <v>13</v>
      </c>
      <c r="I7" s="93">
        <v>106564.59000000003</v>
      </c>
      <c r="J7" s="93">
        <f>SUM(H7:I7)</f>
        <v>106564.59000000003</v>
      </c>
      <c r="K7" s="298" t="s">
        <v>13</v>
      </c>
      <c r="L7" s="295">
        <f t="shared" ref="L7:M7" si="0">IF(C7=0, 0, I7/C7)</f>
        <v>5.3217302172332753E-2</v>
      </c>
      <c r="M7" s="296">
        <f t="shared" si="0"/>
        <v>5.3217302172332753E-2</v>
      </c>
      <c r="N7" s="36"/>
      <c r="O7" s="36"/>
      <c r="P7" s="36"/>
    </row>
    <row r="8" spans="1:16" ht="25.5" customHeight="1">
      <c r="A8" s="94" t="s">
        <v>329</v>
      </c>
      <c r="B8" s="156" t="s">
        <v>13</v>
      </c>
      <c r="C8" s="93">
        <v>1483258.9649999999</v>
      </c>
      <c r="D8" s="93">
        <f t="shared" ref="D8:D21" si="1">SUM(B8:C8)</f>
        <v>1483258.9649999999</v>
      </c>
      <c r="E8" s="156" t="s">
        <v>13</v>
      </c>
      <c r="F8" s="93">
        <v>115435.82999999999</v>
      </c>
      <c r="G8" s="93">
        <f t="shared" ref="G8:G11" si="2">SUM(E8:F8)</f>
        <v>115435.82999999999</v>
      </c>
      <c r="H8" s="156" t="s">
        <v>13</v>
      </c>
      <c r="I8" s="93">
        <v>115435.82999999999</v>
      </c>
      <c r="J8" s="93">
        <f t="shared" ref="J8:J17" si="3">SUM(H8:I8)</f>
        <v>115435.82999999999</v>
      </c>
      <c r="K8" s="156" t="s">
        <v>13</v>
      </c>
      <c r="L8" s="295">
        <f t="shared" ref="L8:L10" si="4">IF(C8=0, 0, I8/C8)</f>
        <v>7.7825809736467702E-2</v>
      </c>
      <c r="M8" s="296">
        <f t="shared" ref="M8:M10" si="5">IF(D8=0, 0, J8/D8)</f>
        <v>7.7825809736467702E-2</v>
      </c>
      <c r="N8" s="410"/>
      <c r="O8" s="410"/>
      <c r="P8" s="623"/>
    </row>
    <row r="9" spans="1:16">
      <c r="A9" s="94" t="s">
        <v>330</v>
      </c>
      <c r="B9" s="156" t="s">
        <v>13</v>
      </c>
      <c r="C9" s="93">
        <v>77416.645000000004</v>
      </c>
      <c r="D9" s="93">
        <f t="shared" si="1"/>
        <v>77416.645000000004</v>
      </c>
      <c r="E9" s="156" t="s">
        <v>13</v>
      </c>
      <c r="F9" s="93">
        <v>6621.66</v>
      </c>
      <c r="G9" s="93">
        <f t="shared" si="2"/>
        <v>6621.66</v>
      </c>
      <c r="H9" s="156" t="s">
        <v>13</v>
      </c>
      <c r="I9" s="93">
        <v>6621.66</v>
      </c>
      <c r="J9" s="93">
        <f t="shared" si="3"/>
        <v>6621.66</v>
      </c>
      <c r="K9" s="156" t="s">
        <v>13</v>
      </c>
      <c r="L9" s="295">
        <f t="shared" si="4"/>
        <v>8.5532768825102135E-2</v>
      </c>
      <c r="M9" s="296">
        <f t="shared" si="5"/>
        <v>8.5532768825102135E-2</v>
      </c>
      <c r="N9" s="36"/>
      <c r="O9" s="36"/>
      <c r="P9" s="36"/>
    </row>
    <row r="10" spans="1:16" ht="25.5" customHeight="1">
      <c r="A10" s="94" t="s">
        <v>331</v>
      </c>
      <c r="B10" s="156" t="s">
        <v>13</v>
      </c>
      <c r="C10" s="93">
        <v>518898.1</v>
      </c>
      <c r="D10" s="93">
        <f t="shared" si="1"/>
        <v>518898.1</v>
      </c>
      <c r="E10" s="156" t="s">
        <v>13</v>
      </c>
      <c r="F10" s="93">
        <v>31242.28</v>
      </c>
      <c r="G10" s="93">
        <f t="shared" si="2"/>
        <v>31242.28</v>
      </c>
      <c r="H10" s="156" t="s">
        <v>13</v>
      </c>
      <c r="I10" s="93">
        <v>31242.28</v>
      </c>
      <c r="J10" s="93">
        <f t="shared" si="3"/>
        <v>31242.28</v>
      </c>
      <c r="K10" s="156" t="s">
        <v>13</v>
      </c>
      <c r="L10" s="295">
        <f t="shared" si="4"/>
        <v>6.0208892651562998E-2</v>
      </c>
      <c r="M10" s="296">
        <f t="shared" si="5"/>
        <v>6.0208892651562998E-2</v>
      </c>
      <c r="N10" s="36"/>
      <c r="O10" s="36"/>
      <c r="P10" s="36"/>
    </row>
    <row r="11" spans="1:16">
      <c r="A11" s="92" t="s">
        <v>332</v>
      </c>
      <c r="B11" s="156" t="s">
        <v>13</v>
      </c>
      <c r="C11" s="93">
        <v>0</v>
      </c>
      <c r="D11" s="93">
        <f t="shared" si="1"/>
        <v>0</v>
      </c>
      <c r="E11" s="156" t="s">
        <v>13</v>
      </c>
      <c r="F11" s="93">
        <v>0</v>
      </c>
      <c r="G11" s="93">
        <f t="shared" si="2"/>
        <v>0</v>
      </c>
      <c r="H11" s="156" t="s">
        <v>13</v>
      </c>
      <c r="I11" s="93">
        <v>0</v>
      </c>
      <c r="J11" s="93">
        <f t="shared" si="3"/>
        <v>0</v>
      </c>
      <c r="K11" s="156" t="s">
        <v>13</v>
      </c>
      <c r="L11" s="295">
        <v>0</v>
      </c>
      <c r="M11" s="296">
        <v>0</v>
      </c>
      <c r="N11" s="36"/>
      <c r="O11" s="36"/>
      <c r="P11" s="36"/>
    </row>
    <row r="12" spans="1:16">
      <c r="A12" s="176"/>
      <c r="B12" s="29"/>
      <c r="C12" s="29"/>
      <c r="D12" s="29"/>
      <c r="E12" s="29"/>
      <c r="F12" s="29"/>
      <c r="G12" s="177"/>
      <c r="H12" s="177"/>
      <c r="I12" s="177"/>
      <c r="J12" s="177"/>
      <c r="K12" s="29"/>
      <c r="L12" s="29"/>
      <c r="M12" s="29"/>
      <c r="N12" s="36"/>
      <c r="O12" s="36"/>
      <c r="P12" s="36"/>
    </row>
    <row r="13" spans="1:16" s="36" customFormat="1" ht="14.25">
      <c r="A13" s="92" t="s">
        <v>516</v>
      </c>
      <c r="B13" s="156" t="s">
        <v>13</v>
      </c>
      <c r="C13" s="93">
        <v>218751</v>
      </c>
      <c r="D13" s="93">
        <f t="shared" si="1"/>
        <v>218751</v>
      </c>
      <c r="E13" s="156" t="s">
        <v>13</v>
      </c>
      <c r="F13" s="93">
        <v>-75000</v>
      </c>
      <c r="G13" s="93">
        <f>SUM(E13:F13)</f>
        <v>-75000</v>
      </c>
      <c r="H13" s="156" t="s">
        <v>13</v>
      </c>
      <c r="I13" s="93">
        <v>-75000</v>
      </c>
      <c r="J13" s="93">
        <f t="shared" si="3"/>
        <v>-75000</v>
      </c>
      <c r="K13" s="156" t="s">
        <v>13</v>
      </c>
      <c r="L13" s="295">
        <f t="shared" ref="L13:L17" si="6">IF(C13=0, 0, I13/C13)</f>
        <v>-0.34285557551736906</v>
      </c>
      <c r="M13" s="296">
        <f t="shared" ref="M13:M17" si="7">IF(D13=0, 0, J13/D13)</f>
        <v>-0.34285557551736906</v>
      </c>
    </row>
    <row r="14" spans="1:16">
      <c r="A14" s="92" t="s">
        <v>333</v>
      </c>
      <c r="B14" s="156" t="s">
        <v>13</v>
      </c>
      <c r="C14" s="93">
        <v>0</v>
      </c>
      <c r="D14" s="93">
        <f t="shared" si="1"/>
        <v>0</v>
      </c>
      <c r="E14" s="156" t="s">
        <v>13</v>
      </c>
      <c r="F14" s="93">
        <v>0</v>
      </c>
      <c r="G14" s="93">
        <f t="shared" ref="G14:G17" si="8">SUM(E14:F14)</f>
        <v>0</v>
      </c>
      <c r="H14" s="156" t="s">
        <v>13</v>
      </c>
      <c r="I14" s="93">
        <v>0</v>
      </c>
      <c r="J14" s="93">
        <f t="shared" si="3"/>
        <v>0</v>
      </c>
      <c r="K14" s="156" t="s">
        <v>13</v>
      </c>
      <c r="L14" s="295">
        <f t="shared" si="6"/>
        <v>0</v>
      </c>
      <c r="M14" s="296">
        <f t="shared" si="7"/>
        <v>0</v>
      </c>
      <c r="N14" s="36"/>
      <c r="O14" s="36"/>
      <c r="P14" s="36"/>
    </row>
    <row r="15" spans="1:16">
      <c r="A15" s="509" t="s">
        <v>46</v>
      </c>
      <c r="B15" s="156" t="s">
        <v>13</v>
      </c>
      <c r="C15" s="93">
        <v>237929.22</v>
      </c>
      <c r="D15" s="93">
        <f t="shared" si="1"/>
        <v>237929.22</v>
      </c>
      <c r="E15" s="156" t="s">
        <v>13</v>
      </c>
      <c r="F15" s="93">
        <v>25398.52</v>
      </c>
      <c r="G15" s="93">
        <f t="shared" si="8"/>
        <v>25398.52</v>
      </c>
      <c r="H15" s="156" t="s">
        <v>13</v>
      </c>
      <c r="I15" s="93">
        <v>25398.52</v>
      </c>
      <c r="J15" s="93">
        <f t="shared" si="3"/>
        <v>25398.52</v>
      </c>
      <c r="K15" s="156" t="s">
        <v>13</v>
      </c>
      <c r="L15" s="295">
        <f t="shared" si="6"/>
        <v>0.10674821696973578</v>
      </c>
      <c r="M15" s="296">
        <f t="shared" si="7"/>
        <v>0.10674821696973578</v>
      </c>
      <c r="N15" s="36"/>
      <c r="O15" s="36"/>
      <c r="P15" s="36"/>
    </row>
    <row r="16" spans="1:16">
      <c r="A16" s="94" t="s">
        <v>47</v>
      </c>
      <c r="B16" s="156" t="s">
        <v>13</v>
      </c>
      <c r="C16" s="93">
        <v>476864.38</v>
      </c>
      <c r="D16" s="93">
        <f t="shared" si="1"/>
        <v>476864.38</v>
      </c>
      <c r="E16" s="156" t="s">
        <v>13</v>
      </c>
      <c r="F16" s="93">
        <v>55897.979999999989</v>
      </c>
      <c r="G16" s="93">
        <f t="shared" si="8"/>
        <v>55897.979999999989</v>
      </c>
      <c r="H16" s="156" t="s">
        <v>13</v>
      </c>
      <c r="I16" s="93">
        <v>55897.979999999989</v>
      </c>
      <c r="J16" s="93">
        <f t="shared" si="3"/>
        <v>55897.979999999989</v>
      </c>
      <c r="K16" s="156" t="s">
        <v>13</v>
      </c>
      <c r="L16" s="295">
        <f t="shared" si="6"/>
        <v>0.11721986867628903</v>
      </c>
      <c r="M16" s="296">
        <f t="shared" si="7"/>
        <v>0.11721986867628903</v>
      </c>
      <c r="N16" s="36"/>
      <c r="O16" s="36"/>
      <c r="P16" s="36"/>
    </row>
    <row r="17" spans="1:38">
      <c r="A17" s="509" t="s">
        <v>528</v>
      </c>
      <c r="B17" s="156" t="s">
        <v>13</v>
      </c>
      <c r="C17" s="93">
        <v>30000</v>
      </c>
      <c r="D17" s="93">
        <f t="shared" si="1"/>
        <v>30000</v>
      </c>
      <c r="E17" s="156" t="s">
        <v>13</v>
      </c>
      <c r="F17" s="93">
        <v>13486.010000000002</v>
      </c>
      <c r="G17" s="93">
        <f t="shared" si="8"/>
        <v>13486.010000000002</v>
      </c>
      <c r="H17" s="156" t="s">
        <v>13</v>
      </c>
      <c r="I17" s="93">
        <v>13486.010000000002</v>
      </c>
      <c r="J17" s="93">
        <f t="shared" si="3"/>
        <v>13486.010000000002</v>
      </c>
      <c r="K17" s="156" t="s">
        <v>13</v>
      </c>
      <c r="L17" s="295">
        <f t="shared" si="6"/>
        <v>0.44953366666666672</v>
      </c>
      <c r="M17" s="296">
        <f t="shared" si="7"/>
        <v>0.44953366666666672</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38">
      <c r="A18" s="176"/>
      <c r="B18" s="29"/>
      <c r="C18" s="29"/>
      <c r="D18" s="29"/>
      <c r="E18" s="29"/>
      <c r="F18" s="29"/>
      <c r="G18" s="29"/>
      <c r="H18" s="29"/>
      <c r="I18" s="29"/>
      <c r="J18" s="29"/>
      <c r="K18" s="29"/>
      <c r="L18" s="29"/>
      <c r="M18" s="29"/>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row>
    <row r="19" spans="1:38" ht="25.5">
      <c r="A19" s="109" t="s">
        <v>334</v>
      </c>
      <c r="B19" s="398" t="s">
        <v>13</v>
      </c>
      <c r="C19" s="110">
        <f>SUM(C7:C11,C13:C17)</f>
        <v>5045560.8549999995</v>
      </c>
      <c r="D19" s="110">
        <f t="shared" si="1"/>
        <v>5045560.8549999995</v>
      </c>
      <c r="E19" s="398" t="s">
        <v>13</v>
      </c>
      <c r="F19" s="110">
        <f>SUM(F7:F11,F13:F17)</f>
        <v>279646.87</v>
      </c>
      <c r="G19" s="110">
        <f t="shared" ref="G19:G21" si="9">SUM(E19:F19)</f>
        <v>279646.87</v>
      </c>
      <c r="H19" s="398" t="s">
        <v>13</v>
      </c>
      <c r="I19" s="110">
        <f>SUM(I7:I11,I13:I17)</f>
        <v>279646.87</v>
      </c>
      <c r="J19" s="110">
        <f t="shared" ref="J19" si="10">SUM(H19:I19)</f>
        <v>279646.87</v>
      </c>
      <c r="K19" s="398" t="s">
        <v>13</v>
      </c>
      <c r="L19" s="297">
        <f t="shared" ref="L19" si="11">IF(C19=0, 0, I19/C19)</f>
        <v>5.5424337954992325E-2</v>
      </c>
      <c r="M19" s="297">
        <f t="shared" ref="M19" si="12">IF(D19=0, 0, J19/D19)</f>
        <v>5.5424337954992325E-2</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row>
    <row r="20" spans="1:38">
      <c r="A20" s="176"/>
      <c r="B20" s="29"/>
      <c r="C20" s="29"/>
      <c r="D20" s="29"/>
      <c r="E20" s="29"/>
      <c r="F20" s="29"/>
      <c r="G20" s="29"/>
      <c r="H20" s="29"/>
      <c r="I20" s="29"/>
      <c r="J20" s="29"/>
      <c r="K20" s="29"/>
      <c r="L20" s="29"/>
      <c r="M20" s="29"/>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c r="A21" s="92" t="s">
        <v>542</v>
      </c>
      <c r="B21" s="156" t="s">
        <v>13</v>
      </c>
      <c r="C21" s="394">
        <v>67506127</v>
      </c>
      <c r="D21" s="394">
        <f t="shared" si="1"/>
        <v>67506127</v>
      </c>
      <c r="E21" s="156" t="s">
        <v>13</v>
      </c>
      <c r="F21" s="394">
        <v>24432474</v>
      </c>
      <c r="G21" s="187">
        <f t="shared" si="9"/>
        <v>24432474</v>
      </c>
      <c r="H21" s="156" t="s">
        <v>13</v>
      </c>
      <c r="I21" s="394">
        <v>24432474</v>
      </c>
      <c r="J21" s="187">
        <f>SUM(H21:I21)</f>
        <v>24432474</v>
      </c>
      <c r="K21" s="156" t="s">
        <v>13</v>
      </c>
      <c r="L21" s="295">
        <f t="shared" ref="L21" si="13">IF(C21=0, 0, I21/C21)</f>
        <v>0.36192972528256584</v>
      </c>
      <c r="M21" s="296">
        <f t="shared" ref="M21" si="14">IF(D21=0, 0, J21/D21)</f>
        <v>0.36192972528256584</v>
      </c>
      <c r="N21" s="633"/>
      <c r="O21" s="36"/>
      <c r="P21" s="36"/>
      <c r="Q21" s="36"/>
      <c r="R21" s="36"/>
      <c r="S21" s="36"/>
      <c r="T21" s="36"/>
      <c r="U21" s="36"/>
      <c r="V21" s="36"/>
      <c r="W21" s="36"/>
      <c r="X21" s="36"/>
      <c r="Y21" s="36"/>
      <c r="Z21" s="36"/>
      <c r="AA21" s="36"/>
      <c r="AB21" s="36"/>
      <c r="AC21" s="36"/>
      <c r="AD21" s="36"/>
      <c r="AE21" s="36"/>
      <c r="AF21" s="36"/>
      <c r="AG21" s="36"/>
      <c r="AH21" s="36"/>
      <c r="AI21" s="36"/>
      <c r="AJ21" s="36"/>
      <c r="AK21" s="36"/>
      <c r="AL21" s="36"/>
    </row>
    <row r="22" spans="1:38">
      <c r="A22" s="176"/>
      <c r="B22" s="29"/>
      <c r="C22" s="29"/>
      <c r="D22" s="29"/>
      <c r="E22" s="29"/>
      <c r="F22" s="29"/>
      <c r="G22" s="29"/>
      <c r="H22" s="29"/>
      <c r="I22" s="29"/>
      <c r="J22" s="29"/>
      <c r="K22" s="29"/>
      <c r="L22" s="29"/>
      <c r="M22" s="29"/>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s="111" customFormat="1" ht="27.75" customHeight="1">
      <c r="A23" s="109" t="s">
        <v>335</v>
      </c>
      <c r="B23" s="398" t="s">
        <v>13</v>
      </c>
      <c r="C23" s="782">
        <f t="shared" ref="C23:J23" si="15">SUM(C19,C21)</f>
        <v>72551687.855000004</v>
      </c>
      <c r="D23" s="782">
        <f t="shared" si="15"/>
        <v>72551687.855000004</v>
      </c>
      <c r="E23" s="398" t="s">
        <v>13</v>
      </c>
      <c r="F23" s="110">
        <f t="shared" si="15"/>
        <v>24712120.870000001</v>
      </c>
      <c r="G23" s="110">
        <f t="shared" si="15"/>
        <v>24712120.870000001</v>
      </c>
      <c r="H23" s="398" t="s">
        <v>13</v>
      </c>
      <c r="I23" s="110">
        <f t="shared" si="15"/>
        <v>24712120.870000001</v>
      </c>
      <c r="J23" s="110">
        <f t="shared" si="15"/>
        <v>24712120.870000001</v>
      </c>
      <c r="K23" s="398" t="s">
        <v>13</v>
      </c>
      <c r="L23" s="297">
        <f>I23/C23</f>
        <v>0.34061400362440952</v>
      </c>
      <c r="M23" s="297">
        <f>J23/D23</f>
        <v>0.34061400362440952</v>
      </c>
    </row>
    <row r="24" spans="1:38" s="31" customFormat="1" ht="11.25">
      <c r="A24" s="178"/>
      <c r="B24" s="179"/>
      <c r="C24" s="179"/>
      <c r="D24" s="179"/>
      <c r="E24" s="180"/>
      <c r="F24" s="179"/>
      <c r="G24" s="179"/>
      <c r="H24" s="179"/>
      <c r="I24" s="179"/>
      <c r="J24" s="179"/>
      <c r="K24" s="179"/>
      <c r="L24" s="179"/>
      <c r="M24" s="179"/>
    </row>
    <row r="25" spans="1:38" s="32" customFormat="1">
      <c r="A25" s="42" t="s">
        <v>336</v>
      </c>
      <c r="B25" s="181"/>
      <c r="C25" s="181"/>
      <c r="D25" s="181"/>
      <c r="E25" s="181"/>
      <c r="F25" s="181"/>
      <c r="G25" s="181"/>
      <c r="H25" s="181"/>
      <c r="I25" s="181"/>
      <c r="J25" s="181"/>
      <c r="K25" s="181"/>
      <c r="L25" s="181"/>
      <c r="M25" s="181"/>
      <c r="N25" s="31"/>
      <c r="AC25" s="31"/>
      <c r="AD25" s="31"/>
      <c r="AE25" s="31"/>
      <c r="AF25" s="31"/>
      <c r="AG25" s="31"/>
      <c r="AH25" s="31"/>
      <c r="AI25" s="31"/>
      <c r="AJ25" s="31"/>
      <c r="AK25" s="31"/>
      <c r="AL25" s="31"/>
    </row>
    <row r="26" spans="1:38" s="32" customFormat="1" ht="25.5">
      <c r="A26" s="44" t="s">
        <v>337</v>
      </c>
      <c r="B26" s="182" t="s">
        <v>338</v>
      </c>
      <c r="C26" s="182"/>
      <c r="D26" s="182"/>
      <c r="E26" s="183"/>
      <c r="F26" s="183"/>
      <c r="G26" s="177"/>
      <c r="H26" s="183"/>
      <c r="I26" s="183"/>
      <c r="J26" s="177"/>
      <c r="K26" s="184"/>
      <c r="L26" s="182"/>
      <c r="M26" s="184"/>
      <c r="N26" s="31"/>
      <c r="O26" s="33"/>
      <c r="P26" s="33"/>
      <c r="AC26" s="31"/>
      <c r="AD26" s="31"/>
      <c r="AE26" s="31"/>
      <c r="AF26" s="31"/>
      <c r="AG26" s="31"/>
      <c r="AH26" s="31"/>
      <c r="AI26" s="31"/>
      <c r="AJ26" s="31"/>
      <c r="AK26" s="31"/>
      <c r="AL26" s="31"/>
    </row>
    <row r="27" spans="1:38" s="32" customFormat="1" ht="23.25" customHeight="1">
      <c r="A27" s="65" t="s">
        <v>339</v>
      </c>
      <c r="B27" s="182"/>
      <c r="C27" s="182"/>
      <c r="D27" s="182"/>
      <c r="E27" s="156" t="s">
        <v>13</v>
      </c>
      <c r="F27" s="93">
        <v>3891846.0962700001</v>
      </c>
      <c r="G27" s="93">
        <f t="shared" ref="G27" si="16">SUM(E27:F27)</f>
        <v>3891846.0962700001</v>
      </c>
      <c r="H27" s="156" t="s">
        <v>13</v>
      </c>
      <c r="I27" s="93">
        <v>3891846.0962700001</v>
      </c>
      <c r="J27" s="93">
        <f t="shared" ref="J27" si="17">SUM(H27:I27)</f>
        <v>3891846.0962700001</v>
      </c>
      <c r="K27" s="184"/>
      <c r="L27" s="182"/>
      <c r="M27" s="184"/>
      <c r="N27" s="31"/>
      <c r="O27" s="33"/>
      <c r="P27" s="33"/>
      <c r="AC27" s="31"/>
      <c r="AD27" s="31"/>
      <c r="AE27" s="31"/>
      <c r="AF27" s="31"/>
      <c r="AG27" s="31"/>
      <c r="AH27" s="31"/>
      <c r="AI27" s="31"/>
      <c r="AJ27" s="31"/>
      <c r="AK27" s="31"/>
      <c r="AL27" s="31"/>
    </row>
    <row r="28" spans="1:38" s="32" customFormat="1" ht="25.5">
      <c r="A28" s="65" t="s">
        <v>340</v>
      </c>
      <c r="B28" s="182"/>
      <c r="C28" s="182"/>
      <c r="D28" s="182"/>
      <c r="E28" s="183"/>
      <c r="F28" s="183"/>
      <c r="G28" s="177"/>
      <c r="H28" s="183"/>
      <c r="I28" s="183"/>
      <c r="J28" s="177"/>
      <c r="K28" s="185"/>
      <c r="L28" s="186"/>
      <c r="M28" s="185"/>
      <c r="N28" s="31"/>
      <c r="O28" s="33"/>
      <c r="P28" s="33"/>
      <c r="AC28" s="31"/>
      <c r="AD28" s="31"/>
      <c r="AE28" s="31"/>
      <c r="AF28" s="31"/>
      <c r="AG28" s="31"/>
      <c r="AH28" s="31"/>
      <c r="AI28" s="31"/>
      <c r="AJ28" s="31"/>
      <c r="AK28" s="31"/>
      <c r="AL28" s="31"/>
    </row>
    <row r="29" spans="1:38" s="32" customFormat="1" ht="15.75" customHeight="1">
      <c r="A29" s="43" t="s">
        <v>341</v>
      </c>
      <c r="B29" s="182"/>
      <c r="C29" s="182"/>
      <c r="D29" s="182"/>
      <c r="E29" s="183"/>
      <c r="F29" s="183"/>
      <c r="G29" s="177"/>
      <c r="H29" s="183"/>
      <c r="I29" s="183"/>
      <c r="J29" s="177"/>
      <c r="K29" s="184"/>
      <c r="L29" s="182"/>
      <c r="M29" s="184"/>
      <c r="N29" s="31"/>
      <c r="P29" s="33"/>
      <c r="AC29" s="31"/>
      <c r="AD29" s="31"/>
      <c r="AE29" s="31"/>
      <c r="AF29" s="31"/>
      <c r="AG29" s="31"/>
      <c r="AH29" s="31"/>
      <c r="AI29" s="31"/>
      <c r="AJ29" s="31"/>
      <c r="AK29" s="31"/>
      <c r="AL29" s="31"/>
    </row>
    <row r="30" spans="1:38" s="32" customFormat="1" ht="25.5">
      <c r="A30" s="43" t="s">
        <v>342</v>
      </c>
      <c r="B30" s="182"/>
      <c r="C30" s="182"/>
      <c r="D30" s="182"/>
      <c r="E30" s="156" t="s">
        <v>13</v>
      </c>
      <c r="F30" s="93">
        <f t="shared" ref="F30:G30" si="18">SUM(F26:F29)</f>
        <v>3891846.0962700001</v>
      </c>
      <c r="G30" s="93">
        <f t="shared" si="18"/>
        <v>3891846.0962700001</v>
      </c>
      <c r="H30" s="156" t="s">
        <v>13</v>
      </c>
      <c r="I30" s="93">
        <f t="shared" ref="I30:J30" si="19">SUM(I26:I29)</f>
        <v>3891846.0962700001</v>
      </c>
      <c r="J30" s="93">
        <f t="shared" si="19"/>
        <v>3891846.0962700001</v>
      </c>
      <c r="K30" s="184"/>
      <c r="L30" s="182"/>
      <c r="M30" s="184"/>
      <c r="N30" s="31"/>
      <c r="O30" s="33"/>
      <c r="P30" s="33"/>
      <c r="AC30" s="31"/>
      <c r="AD30" s="31"/>
      <c r="AE30" s="31"/>
      <c r="AF30" s="31"/>
      <c r="AG30" s="31"/>
      <c r="AH30" s="31"/>
      <c r="AI30" s="31"/>
      <c r="AJ30" s="31"/>
      <c r="AK30" s="31"/>
      <c r="AL30" s="31"/>
    </row>
    <row r="31" spans="1:38" s="31" customFormat="1">
      <c r="A31" s="968"/>
      <c r="B31" s="968"/>
      <c r="C31" s="968"/>
      <c r="D31" s="968"/>
      <c r="E31" s="968"/>
      <c r="F31" s="968"/>
      <c r="G31" s="968"/>
      <c r="H31" s="968"/>
      <c r="I31" s="968"/>
      <c r="J31" s="968"/>
      <c r="K31" s="968"/>
      <c r="L31" s="968"/>
      <c r="M31" s="968"/>
    </row>
    <row r="32" spans="1:38" s="31" customFormat="1" ht="12.75" customHeight="1">
      <c r="A32" s="96" t="s">
        <v>50</v>
      </c>
      <c r="B32" s="182"/>
      <c r="C32" s="182"/>
      <c r="D32" s="182"/>
      <c r="E32" s="156" t="s">
        <v>13</v>
      </c>
      <c r="F32" s="93">
        <v>131856.47</v>
      </c>
      <c r="G32" s="93">
        <f>SUM(E32:F32)</f>
        <v>131856.47</v>
      </c>
      <c r="H32" s="156" t="s">
        <v>13</v>
      </c>
      <c r="I32" s="95">
        <v>131856.47</v>
      </c>
      <c r="J32" s="492">
        <f>SUM(H32:I32)</f>
        <v>131856.47</v>
      </c>
      <c r="K32" s="184"/>
      <c r="L32" s="184"/>
      <c r="M32" s="184"/>
      <c r="N32" s="34"/>
      <c r="P32" s="35"/>
    </row>
    <row r="34" spans="1:13" s="36" customFormat="1" ht="14.25">
      <c r="A34" s="828" t="s">
        <v>539</v>
      </c>
      <c r="B34" s="828"/>
      <c r="C34" s="828"/>
      <c r="D34" s="828"/>
      <c r="E34" s="828"/>
      <c r="F34" s="828"/>
      <c r="G34" s="828"/>
      <c r="H34" s="828"/>
      <c r="I34" s="828"/>
      <c r="J34" s="828"/>
      <c r="K34" s="828"/>
      <c r="L34" s="828"/>
      <c r="M34" s="828"/>
    </row>
    <row r="35" spans="1:13" ht="14.25">
      <c r="A35" s="828" t="s">
        <v>541</v>
      </c>
      <c r="B35" s="828"/>
      <c r="C35" s="828"/>
      <c r="D35" s="828"/>
      <c r="E35" s="828"/>
      <c r="F35" s="828"/>
      <c r="G35" s="828"/>
      <c r="H35" s="828"/>
      <c r="I35" s="828"/>
      <c r="J35" s="828"/>
      <c r="K35" s="828"/>
      <c r="L35" s="828"/>
      <c r="M35" s="828"/>
    </row>
    <row r="36" spans="1:13">
      <c r="A36" s="840" t="s">
        <v>343</v>
      </c>
      <c r="B36" s="840"/>
      <c r="C36" s="840"/>
      <c r="D36" s="840"/>
      <c r="E36" s="840"/>
      <c r="F36" s="840"/>
      <c r="G36" s="840"/>
      <c r="H36" s="840"/>
      <c r="I36" s="840"/>
      <c r="J36" s="840"/>
      <c r="K36" s="840"/>
      <c r="L36" s="840"/>
      <c r="M36" s="840"/>
    </row>
  </sheetData>
  <mergeCells count="11">
    <mergeCell ref="A34:M34"/>
    <mergeCell ref="A35:M35"/>
    <mergeCell ref="A36:M36"/>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Normal="100" workbookViewId="0">
      <selection activeCell="K35" sqref="K35"/>
    </sheetView>
  </sheetViews>
  <sheetFormatPr defaultColWidth="9.42578125" defaultRowHeight="12.75"/>
  <cols>
    <col min="1" max="1" width="11.42578125" style="11" customWidth="1"/>
    <col min="2" max="3" width="10.85546875" style="11" customWidth="1"/>
    <col min="4" max="4" width="11.28515625" style="11" customWidth="1"/>
    <col min="5" max="5" width="10.140625" style="11" customWidth="1"/>
    <col min="6" max="8" width="6.7109375" style="11" customWidth="1"/>
    <col min="9" max="9" width="9.28515625" style="11" customWidth="1"/>
    <col min="10" max="10" width="9.140625" style="11" customWidth="1"/>
    <col min="11" max="12" width="9.85546875" style="11" customWidth="1"/>
    <col min="13" max="13" width="10.7109375" style="11" customWidth="1"/>
    <col min="14" max="14" width="9.85546875" style="11" customWidth="1"/>
    <col min="15" max="15" width="13.140625" style="11" customWidth="1"/>
    <col min="16" max="16" width="9.42578125" style="11" customWidth="1"/>
    <col min="17" max="17" width="7.42578125" style="11" customWidth="1"/>
    <col min="18" max="18" width="12.5703125" style="11" customWidth="1"/>
    <col min="19" max="19" width="8.28515625" style="11" customWidth="1"/>
    <col min="20" max="20" width="9.5703125" style="11" customWidth="1"/>
    <col min="21" max="21" width="6.7109375" style="11" customWidth="1"/>
    <col min="22" max="22" width="8" style="11" customWidth="1"/>
    <col min="23" max="23" width="11" style="11" customWidth="1"/>
    <col min="24" max="24" width="8.85546875" style="11" customWidth="1"/>
    <col min="25" max="25" width="10.5703125" style="11" customWidth="1"/>
    <col min="26" max="26" width="10.42578125" style="11" customWidth="1"/>
    <col min="27" max="16384" width="9.42578125" style="11"/>
  </cols>
  <sheetData>
    <row r="1" spans="1:25" ht="15.75">
      <c r="A1" s="998" t="s">
        <v>344</v>
      </c>
      <c r="B1" s="999"/>
      <c r="C1" s="999"/>
      <c r="D1" s="999"/>
      <c r="E1" s="999"/>
      <c r="F1" s="999"/>
      <c r="G1" s="999"/>
      <c r="H1" s="999"/>
      <c r="I1" s="999"/>
      <c r="J1" s="999"/>
      <c r="K1" s="999"/>
      <c r="L1" s="999"/>
      <c r="M1" s="999"/>
      <c r="N1" s="999"/>
      <c r="O1" s="999"/>
      <c r="P1" s="999"/>
      <c r="Q1" s="999"/>
      <c r="R1" s="999"/>
      <c r="S1" s="999"/>
      <c r="T1" s="999"/>
      <c r="U1" s="1000"/>
      <c r="V1" s="36"/>
      <c r="W1" s="36"/>
      <c r="X1" s="36"/>
      <c r="Y1" s="36"/>
    </row>
    <row r="2" spans="1:25" ht="15.75">
      <c r="A2" s="1001" t="s">
        <v>1</v>
      </c>
      <c r="B2" s="1002"/>
      <c r="C2" s="1002"/>
      <c r="D2" s="1002"/>
      <c r="E2" s="1002"/>
      <c r="F2" s="1002"/>
      <c r="G2" s="1002"/>
      <c r="H2" s="1002"/>
      <c r="I2" s="1002"/>
      <c r="J2" s="1002"/>
      <c r="K2" s="1002"/>
      <c r="L2" s="1002"/>
      <c r="M2" s="1002"/>
      <c r="N2" s="1002"/>
      <c r="O2" s="1002"/>
      <c r="P2" s="1002"/>
      <c r="Q2" s="1002"/>
      <c r="R2" s="1002"/>
      <c r="S2" s="1002"/>
      <c r="T2" s="1002"/>
      <c r="U2" s="1003"/>
      <c r="V2" s="36"/>
      <c r="W2" s="36"/>
      <c r="X2" s="36"/>
      <c r="Y2" s="36"/>
    </row>
    <row r="3" spans="1:25" ht="15.75">
      <c r="A3" s="890" t="s">
        <v>517</v>
      </c>
      <c r="B3" s="945"/>
      <c r="C3" s="945"/>
      <c r="D3" s="945"/>
      <c r="E3" s="945"/>
      <c r="F3" s="945"/>
      <c r="G3" s="945"/>
      <c r="H3" s="945"/>
      <c r="I3" s="945"/>
      <c r="J3" s="945"/>
      <c r="K3" s="945"/>
      <c r="L3" s="945"/>
      <c r="M3" s="945"/>
      <c r="N3" s="945"/>
      <c r="O3" s="945"/>
      <c r="P3" s="945"/>
      <c r="Q3" s="945"/>
      <c r="R3" s="945"/>
      <c r="S3" s="945"/>
      <c r="T3" s="945"/>
      <c r="U3" s="945"/>
      <c r="V3" s="114"/>
      <c r="W3" s="114"/>
      <c r="X3" s="114"/>
      <c r="Y3" s="330"/>
    </row>
    <row r="4" spans="1:25" ht="16.5" thickBot="1">
      <c r="A4" s="284"/>
      <c r="B4" s="285"/>
      <c r="C4" s="285"/>
      <c r="D4" s="285"/>
      <c r="E4" s="285"/>
      <c r="F4" s="285"/>
      <c r="G4" s="285"/>
      <c r="H4" s="285"/>
      <c r="I4" s="285"/>
      <c r="J4" s="285"/>
      <c r="K4" s="285"/>
      <c r="L4" s="285"/>
      <c r="M4" s="285"/>
      <c r="N4" s="285"/>
      <c r="O4" s="285"/>
      <c r="P4" s="285"/>
      <c r="Q4" s="285"/>
      <c r="R4" s="285"/>
      <c r="S4" s="285"/>
      <c r="T4" s="285"/>
      <c r="U4" s="285"/>
      <c r="V4" s="64"/>
      <c r="W4" s="64"/>
      <c r="X4" s="64"/>
      <c r="Y4" s="64"/>
    </row>
    <row r="5" spans="1:25" ht="14.25" customHeight="1" thickBot="1">
      <c r="A5" s="993">
        <v>2021</v>
      </c>
      <c r="B5" s="979" t="s">
        <v>345</v>
      </c>
      <c r="C5" s="980"/>
      <c r="D5" s="980"/>
      <c r="E5" s="980"/>
      <c r="F5" s="977"/>
      <c r="G5" s="977"/>
      <c r="H5" s="977"/>
      <c r="I5" s="977"/>
      <c r="J5" s="977"/>
      <c r="K5" s="978"/>
      <c r="L5" s="1008" t="s">
        <v>346</v>
      </c>
      <c r="M5" s="1009"/>
      <c r="N5" s="1009"/>
      <c r="O5" s="1010"/>
      <c r="P5" s="976" t="s">
        <v>347</v>
      </c>
      <c r="Q5" s="977"/>
      <c r="R5" s="977"/>
      <c r="S5" s="977"/>
      <c r="T5" s="978"/>
      <c r="U5" s="996" t="s">
        <v>348</v>
      </c>
      <c r="V5" s="997"/>
      <c r="W5" s="1006" t="s">
        <v>349</v>
      </c>
      <c r="X5" s="974" t="s">
        <v>350</v>
      </c>
      <c r="Y5" s="991" t="s">
        <v>351</v>
      </c>
    </row>
    <row r="6" spans="1:25" ht="12.75" customHeight="1">
      <c r="A6" s="994"/>
      <c r="B6" s="1012" t="s">
        <v>352</v>
      </c>
      <c r="C6" s="1013"/>
      <c r="D6" s="1013"/>
      <c r="E6" s="1014"/>
      <c r="F6" s="988" t="s">
        <v>353</v>
      </c>
      <c r="G6" s="989"/>
      <c r="H6" s="989"/>
      <c r="I6" s="989"/>
      <c r="J6" s="990"/>
      <c r="K6" s="986" t="s">
        <v>354</v>
      </c>
      <c r="L6" s="981" t="s">
        <v>355</v>
      </c>
      <c r="M6" s="983" t="s">
        <v>356</v>
      </c>
      <c r="N6" s="983" t="s">
        <v>357</v>
      </c>
      <c r="O6" s="991" t="s">
        <v>358</v>
      </c>
      <c r="P6" s="981" t="s">
        <v>359</v>
      </c>
      <c r="Q6" s="983" t="s">
        <v>360</v>
      </c>
      <c r="R6" s="983" t="s">
        <v>361</v>
      </c>
      <c r="S6" s="974" t="s">
        <v>362</v>
      </c>
      <c r="T6" s="986" t="s">
        <v>363</v>
      </c>
      <c r="U6" s="981" t="s">
        <v>364</v>
      </c>
      <c r="V6" s="1004" t="s">
        <v>365</v>
      </c>
      <c r="W6" s="1007"/>
      <c r="X6" s="975"/>
      <c r="Y6" s="992"/>
    </row>
    <row r="7" spans="1:25" ht="47.25" customHeight="1" thickBot="1">
      <c r="A7" s="995"/>
      <c r="B7" s="751" t="s">
        <v>366</v>
      </c>
      <c r="C7" s="752" t="s">
        <v>367</v>
      </c>
      <c r="D7" s="752" t="s">
        <v>368</v>
      </c>
      <c r="E7" s="753" t="s">
        <v>369</v>
      </c>
      <c r="F7" s="751" t="s">
        <v>370</v>
      </c>
      <c r="G7" s="752" t="s">
        <v>371</v>
      </c>
      <c r="H7" s="752" t="s">
        <v>372</v>
      </c>
      <c r="I7" s="370" t="s">
        <v>373</v>
      </c>
      <c r="J7" s="371" t="s">
        <v>374</v>
      </c>
      <c r="K7" s="987"/>
      <c r="L7" s="982"/>
      <c r="M7" s="984"/>
      <c r="N7" s="984"/>
      <c r="O7" s="1011"/>
      <c r="P7" s="982"/>
      <c r="Q7" s="984"/>
      <c r="R7" s="984"/>
      <c r="S7" s="985"/>
      <c r="T7" s="987"/>
      <c r="U7" s="982"/>
      <c r="V7" s="1005"/>
      <c r="W7" s="1007"/>
      <c r="X7" s="975"/>
      <c r="Y7" s="992"/>
    </row>
    <row r="8" spans="1:25">
      <c r="A8" s="483" t="s">
        <v>285</v>
      </c>
      <c r="B8" s="70">
        <v>2039</v>
      </c>
      <c r="C8" s="77">
        <v>1482</v>
      </c>
      <c r="D8" s="77">
        <v>92</v>
      </c>
      <c r="E8" s="78">
        <f t="shared" ref="E8:E19" si="0">SUM(B8:D8)</f>
        <v>3613</v>
      </c>
      <c r="F8" s="70">
        <v>6842</v>
      </c>
      <c r="G8" s="77">
        <v>2141</v>
      </c>
      <c r="H8" s="77">
        <v>8022</v>
      </c>
      <c r="I8" s="45">
        <v>0</v>
      </c>
      <c r="J8" s="77">
        <f t="shared" ref="J8" si="1">SUM(F8:I8)</f>
        <v>17005</v>
      </c>
      <c r="K8" s="79">
        <f t="shared" ref="K8" si="2">E8+J8</f>
        <v>20618</v>
      </c>
      <c r="L8" s="400">
        <v>238</v>
      </c>
      <c r="M8" s="46">
        <v>7183</v>
      </c>
      <c r="N8" s="63">
        <v>0</v>
      </c>
      <c r="O8" s="401">
        <f t="shared" ref="O8:O19" si="3">SUM(L8:N8)</f>
        <v>7421</v>
      </c>
      <c r="P8" s="487">
        <v>0</v>
      </c>
      <c r="Q8" s="399">
        <v>1</v>
      </c>
      <c r="R8" s="399">
        <v>10</v>
      </c>
      <c r="S8" s="399">
        <v>10436</v>
      </c>
      <c r="T8" s="82">
        <f t="shared" ref="T8" si="4">SUM(P8:S8)</f>
        <v>10447</v>
      </c>
      <c r="U8" s="81">
        <f t="shared" ref="U8" si="5">K8+O8</f>
        <v>28039</v>
      </c>
      <c r="V8" s="80">
        <f t="shared" ref="V8" si="6">K8-T8</f>
        <v>10171</v>
      </c>
      <c r="W8" s="481">
        <v>1777521</v>
      </c>
      <c r="X8" s="647">
        <v>1708890.6887578627</v>
      </c>
      <c r="Y8" s="648">
        <f t="shared" ref="Y8:Y20" si="7">W8/X8</f>
        <v>1.0401607380118751</v>
      </c>
    </row>
    <row r="9" spans="1:25">
      <c r="A9" s="484" t="s">
        <v>286</v>
      </c>
      <c r="B9" s="83"/>
      <c r="C9" s="84"/>
      <c r="D9" s="84"/>
      <c r="E9" s="78">
        <f t="shared" si="0"/>
        <v>0</v>
      </c>
      <c r="F9" s="83"/>
      <c r="G9" s="84"/>
      <c r="H9" s="84"/>
      <c r="I9" s="45"/>
      <c r="J9" s="77">
        <f t="shared" ref="J9" si="8">SUM(F9:I9)</f>
        <v>0</v>
      </c>
      <c r="K9" s="79">
        <f t="shared" ref="K9" si="9">E9+J9</f>
        <v>0</v>
      </c>
      <c r="L9" s="402"/>
      <c r="M9" s="72"/>
      <c r="N9" s="73"/>
      <c r="O9" s="401">
        <f t="shared" si="3"/>
        <v>0</v>
      </c>
      <c r="P9" s="487"/>
      <c r="Q9" s="399"/>
      <c r="R9" s="399"/>
      <c r="S9" s="399"/>
      <c r="T9" s="82">
        <f t="shared" ref="T9" si="10">SUM(P9:S9)</f>
        <v>0</v>
      </c>
      <c r="U9" s="81">
        <f t="shared" ref="U9" si="11">K9+O9</f>
        <v>0</v>
      </c>
      <c r="V9" s="80">
        <f t="shared" ref="V9" si="12">K9-T9</f>
        <v>0</v>
      </c>
      <c r="W9" s="333"/>
      <c r="X9" s="73"/>
      <c r="Y9" s="56">
        <v>0</v>
      </c>
    </row>
    <row r="10" spans="1:25">
      <c r="A10" s="484" t="s">
        <v>287</v>
      </c>
      <c r="B10" s="83"/>
      <c r="C10" s="84"/>
      <c r="D10" s="84"/>
      <c r="E10" s="78">
        <f t="shared" si="0"/>
        <v>0</v>
      </c>
      <c r="F10" s="83"/>
      <c r="G10" s="84"/>
      <c r="H10" s="84"/>
      <c r="I10" s="45"/>
      <c r="J10" s="77">
        <f t="shared" ref="J10" si="13">SUM(F10:I10)</f>
        <v>0</v>
      </c>
      <c r="K10" s="79">
        <f t="shared" ref="K10" si="14">E10+J10</f>
        <v>0</v>
      </c>
      <c r="L10" s="402"/>
      <c r="M10" s="72"/>
      <c r="N10" s="73"/>
      <c r="O10" s="401">
        <f t="shared" si="3"/>
        <v>0</v>
      </c>
      <c r="P10" s="487"/>
      <c r="Q10" s="399"/>
      <c r="R10" s="399"/>
      <c r="S10" s="399"/>
      <c r="T10" s="82">
        <f t="shared" ref="T10" si="15">SUM(P10:S10)</f>
        <v>0</v>
      </c>
      <c r="U10" s="81">
        <f t="shared" ref="U10" si="16">K10+O10</f>
        <v>0</v>
      </c>
      <c r="V10" s="80">
        <f t="shared" ref="V10" si="17">K10-T10</f>
        <v>0</v>
      </c>
      <c r="W10" s="83"/>
      <c r="X10" s="73"/>
      <c r="Y10" s="56">
        <v>0</v>
      </c>
    </row>
    <row r="11" spans="1:25">
      <c r="A11" s="484" t="s">
        <v>288</v>
      </c>
      <c r="B11" s="83"/>
      <c r="C11" s="84"/>
      <c r="D11" s="84"/>
      <c r="E11" s="78">
        <f t="shared" si="0"/>
        <v>0</v>
      </c>
      <c r="F11" s="83"/>
      <c r="G11" s="84"/>
      <c r="H11" s="84"/>
      <c r="I11" s="45"/>
      <c r="J11" s="77">
        <f t="shared" ref="J11" si="18">SUM(F11:I11)</f>
        <v>0</v>
      </c>
      <c r="K11" s="79">
        <f t="shared" ref="K11" si="19">E11+J11</f>
        <v>0</v>
      </c>
      <c r="L11" s="402"/>
      <c r="M11" s="72"/>
      <c r="N11" s="73"/>
      <c r="O11" s="645">
        <f t="shared" si="3"/>
        <v>0</v>
      </c>
      <c r="P11" s="333"/>
      <c r="Q11" s="376"/>
      <c r="R11" s="376"/>
      <c r="S11" s="399"/>
      <c r="T11" s="82">
        <f t="shared" ref="T11" si="20">SUM(P11:S11)</f>
        <v>0</v>
      </c>
      <c r="U11" s="81">
        <f t="shared" ref="U11" si="21">K11+O11</f>
        <v>0</v>
      </c>
      <c r="V11" s="80">
        <f t="shared" ref="V11" si="22">K11-T11</f>
        <v>0</v>
      </c>
      <c r="W11" s="83"/>
      <c r="X11" s="84"/>
      <c r="Y11" s="56">
        <v>0</v>
      </c>
    </row>
    <row r="12" spans="1:25">
      <c r="A12" s="484" t="s">
        <v>289</v>
      </c>
      <c r="B12" s="83"/>
      <c r="C12" s="84"/>
      <c r="D12" s="84"/>
      <c r="E12" s="78">
        <f t="shared" si="0"/>
        <v>0</v>
      </c>
      <c r="F12" s="83"/>
      <c r="G12" s="84"/>
      <c r="H12" s="84"/>
      <c r="I12" s="45"/>
      <c r="J12" s="77">
        <f t="shared" ref="J12" si="23">SUM(F12:I12)</f>
        <v>0</v>
      </c>
      <c r="K12" s="79">
        <f t="shared" ref="K12" si="24">E12+J12</f>
        <v>0</v>
      </c>
      <c r="L12" s="402"/>
      <c r="M12" s="72"/>
      <c r="N12" s="73"/>
      <c r="O12" s="645">
        <f t="shared" si="3"/>
        <v>0</v>
      </c>
      <c r="P12" s="487"/>
      <c r="Q12" s="399"/>
      <c r="R12" s="399"/>
      <c r="S12" s="399"/>
      <c r="T12" s="82">
        <f t="shared" ref="T12" si="25">SUM(P12:S12)</f>
        <v>0</v>
      </c>
      <c r="U12" s="81">
        <f t="shared" ref="U12" si="26">K12+O12</f>
        <v>0</v>
      </c>
      <c r="V12" s="80">
        <f t="shared" ref="V12" si="27">K12-T12</f>
        <v>0</v>
      </c>
      <c r="W12" s="83"/>
      <c r="X12" s="84"/>
      <c r="Y12" s="56">
        <v>0</v>
      </c>
    </row>
    <row r="13" spans="1:25">
      <c r="A13" s="484" t="s">
        <v>290</v>
      </c>
      <c r="B13" s="83"/>
      <c r="C13" s="84"/>
      <c r="D13" s="84"/>
      <c r="E13" s="78">
        <f t="shared" si="0"/>
        <v>0</v>
      </c>
      <c r="F13" s="83"/>
      <c r="G13" s="84"/>
      <c r="H13" s="84"/>
      <c r="I13" s="45"/>
      <c r="J13" s="77">
        <f t="shared" ref="J13" si="28">SUM(F13:I13)</f>
        <v>0</v>
      </c>
      <c r="K13" s="79">
        <f t="shared" ref="K13" si="29">E13+J13</f>
        <v>0</v>
      </c>
      <c r="L13" s="402"/>
      <c r="M13" s="72"/>
      <c r="N13" s="73"/>
      <c r="O13" s="645">
        <f t="shared" si="3"/>
        <v>0</v>
      </c>
      <c r="P13" s="487"/>
      <c r="Q13" s="399"/>
      <c r="R13" s="399"/>
      <c r="S13" s="399"/>
      <c r="T13" s="82">
        <f t="shared" ref="T13" si="30">SUM(P13:S13)</f>
        <v>0</v>
      </c>
      <c r="U13" s="81">
        <f t="shared" ref="U13" si="31">K13+O13</f>
        <v>0</v>
      </c>
      <c r="V13" s="80">
        <f t="shared" ref="V13" si="32">K13-T13</f>
        <v>0</v>
      </c>
      <c r="W13" s="83"/>
      <c r="X13" s="84"/>
      <c r="Y13" s="56">
        <v>0</v>
      </c>
    </row>
    <row r="14" spans="1:25">
      <c r="A14" s="484" t="s">
        <v>291</v>
      </c>
      <c r="B14" s="83"/>
      <c r="C14" s="84"/>
      <c r="D14" s="84"/>
      <c r="E14" s="78">
        <f t="shared" si="0"/>
        <v>0</v>
      </c>
      <c r="F14" s="83"/>
      <c r="G14" s="84"/>
      <c r="H14" s="84"/>
      <c r="I14" s="45"/>
      <c r="J14" s="77">
        <f t="shared" ref="J14" si="33">SUM(F14:I14)</f>
        <v>0</v>
      </c>
      <c r="K14" s="79">
        <f t="shared" ref="K14" si="34">E14+J14</f>
        <v>0</v>
      </c>
      <c r="L14" s="402"/>
      <c r="M14" s="72"/>
      <c r="N14" s="73"/>
      <c r="O14" s="645">
        <f t="shared" si="3"/>
        <v>0</v>
      </c>
      <c r="P14" s="488"/>
      <c r="Q14" s="73"/>
      <c r="R14" s="73"/>
      <c r="S14" s="80"/>
      <c r="T14" s="82">
        <f t="shared" ref="T14" si="35">SUM(P14:S14)</f>
        <v>0</v>
      </c>
      <c r="U14" s="81">
        <f t="shared" ref="U14" si="36">K14+O14</f>
        <v>0</v>
      </c>
      <c r="V14" s="80">
        <f t="shared" ref="V14" si="37">K14-T14</f>
        <v>0</v>
      </c>
      <c r="W14" s="83"/>
      <c r="X14" s="84"/>
      <c r="Y14" s="56">
        <v>0</v>
      </c>
    </row>
    <row r="15" spans="1:25">
      <c r="A15" s="484" t="s">
        <v>292</v>
      </c>
      <c r="B15" s="83"/>
      <c r="C15" s="84"/>
      <c r="D15" s="84"/>
      <c r="E15" s="78">
        <f t="shared" si="0"/>
        <v>0</v>
      </c>
      <c r="F15" s="83"/>
      <c r="G15" s="84"/>
      <c r="H15" s="84"/>
      <c r="I15" s="45"/>
      <c r="J15" s="77">
        <f t="shared" ref="J15:J16" si="38">SUM(F15:I15)</f>
        <v>0</v>
      </c>
      <c r="K15" s="79">
        <f t="shared" ref="K15:K16" si="39">E15+J15</f>
        <v>0</v>
      </c>
      <c r="L15" s="402"/>
      <c r="M15" s="72"/>
      <c r="N15" s="73"/>
      <c r="O15" s="645">
        <f t="shared" si="3"/>
        <v>0</v>
      </c>
      <c r="P15" s="488"/>
      <c r="Q15" s="73"/>
      <c r="R15" s="73"/>
      <c r="S15" s="80"/>
      <c r="T15" s="82">
        <f t="shared" ref="T15:T16" si="40">SUM(P15:S15)</f>
        <v>0</v>
      </c>
      <c r="U15" s="81">
        <f t="shared" ref="U15:U16" si="41">K15+O15</f>
        <v>0</v>
      </c>
      <c r="V15" s="80">
        <f t="shared" ref="V15:V16" si="42">K15-T15</f>
        <v>0</v>
      </c>
      <c r="W15" s="83"/>
      <c r="X15" s="84"/>
      <c r="Y15" s="56">
        <v>0</v>
      </c>
    </row>
    <row r="16" spans="1:25">
      <c r="A16" s="484" t="s">
        <v>293</v>
      </c>
      <c r="B16" s="83"/>
      <c r="C16" s="84"/>
      <c r="D16" s="84"/>
      <c r="E16" s="78">
        <f t="shared" si="0"/>
        <v>0</v>
      </c>
      <c r="F16" s="480"/>
      <c r="G16" s="480"/>
      <c r="H16" s="84"/>
      <c r="I16" s="376"/>
      <c r="J16" s="77">
        <f t="shared" si="38"/>
        <v>0</v>
      </c>
      <c r="K16" s="79">
        <f t="shared" si="39"/>
        <v>0</v>
      </c>
      <c r="L16" s="402"/>
      <c r="M16" s="72"/>
      <c r="N16" s="73"/>
      <c r="O16" s="645">
        <f t="shared" si="3"/>
        <v>0</v>
      </c>
      <c r="P16" s="488"/>
      <c r="Q16" s="73"/>
      <c r="R16" s="73"/>
      <c r="S16" s="80"/>
      <c r="T16" s="82">
        <f t="shared" si="40"/>
        <v>0</v>
      </c>
      <c r="U16" s="81">
        <f t="shared" si="41"/>
        <v>0</v>
      </c>
      <c r="V16" s="80">
        <f t="shared" si="42"/>
        <v>0</v>
      </c>
      <c r="W16" s="83"/>
      <c r="X16" s="84"/>
      <c r="Y16" s="56">
        <v>0</v>
      </c>
    </row>
    <row r="17" spans="1:25">
      <c r="A17" s="493" t="s">
        <v>294</v>
      </c>
      <c r="B17" s="333"/>
      <c r="C17" s="376"/>
      <c r="D17" s="376"/>
      <c r="E17" s="78">
        <f t="shared" si="0"/>
        <v>0</v>
      </c>
      <c r="F17" s="506"/>
      <c r="G17" s="480"/>
      <c r="H17" s="84"/>
      <c r="I17" s="376"/>
      <c r="J17" s="77">
        <f t="shared" ref="J17:J18" si="43">SUM(F17:I17)</f>
        <v>0</v>
      </c>
      <c r="K17" s="79">
        <f t="shared" ref="K17:K18" si="44">E17+J17</f>
        <v>0</v>
      </c>
      <c r="L17" s="487"/>
      <c r="M17" s="399"/>
      <c r="N17" s="399"/>
      <c r="O17" s="645">
        <f t="shared" si="3"/>
        <v>0</v>
      </c>
      <c r="P17" s="487"/>
      <c r="Q17" s="399"/>
      <c r="R17" s="399"/>
      <c r="S17" s="399"/>
      <c r="T17" s="82">
        <f t="shared" ref="T17" si="45">SUM(P17:S17)</f>
        <v>0</v>
      </c>
      <c r="U17" s="81">
        <f t="shared" ref="U17" si="46">K17+O17</f>
        <v>0</v>
      </c>
      <c r="V17" s="80">
        <f t="shared" ref="V17" si="47">K17-T17</f>
        <v>0</v>
      </c>
      <c r="W17" s="333"/>
      <c r="X17" s="73"/>
      <c r="Y17" s="56">
        <v>0</v>
      </c>
    </row>
    <row r="18" spans="1:25">
      <c r="A18" s="505" t="s">
        <v>295</v>
      </c>
      <c r="B18" s="504"/>
      <c r="C18" s="376"/>
      <c r="D18" s="376"/>
      <c r="E18" s="78">
        <f t="shared" si="0"/>
        <v>0</v>
      </c>
      <c r="F18" s="83"/>
      <c r="G18" s="84"/>
      <c r="H18" s="84"/>
      <c r="I18" s="376"/>
      <c r="J18" s="77">
        <f t="shared" si="43"/>
        <v>0</v>
      </c>
      <c r="K18" s="79">
        <f t="shared" si="44"/>
        <v>0</v>
      </c>
      <c r="L18" s="402"/>
      <c r="M18" s="72"/>
      <c r="N18" s="73"/>
      <c r="O18" s="645">
        <f t="shared" si="3"/>
        <v>0</v>
      </c>
      <c r="P18" s="488"/>
      <c r="Q18" s="73"/>
      <c r="R18" s="73"/>
      <c r="S18" s="80"/>
      <c r="T18" s="82">
        <f t="shared" ref="T18" si="48">SUM(P18:S18)</f>
        <v>0</v>
      </c>
      <c r="U18" s="81">
        <f t="shared" ref="U18" si="49">K18+O18</f>
        <v>0</v>
      </c>
      <c r="V18" s="80">
        <f t="shared" ref="V18" si="50">K18-T18</f>
        <v>0</v>
      </c>
      <c r="W18" s="83"/>
      <c r="X18" s="84"/>
      <c r="Y18" s="56">
        <v>0</v>
      </c>
    </row>
    <row r="19" spans="1:25" ht="13.5" thickBot="1">
      <c r="A19" s="485" t="s">
        <v>296</v>
      </c>
      <c r="B19" s="48"/>
      <c r="C19" s="49"/>
      <c r="D19" s="49"/>
      <c r="E19" s="78">
        <f t="shared" si="0"/>
        <v>0</v>
      </c>
      <c r="F19" s="48"/>
      <c r="G19" s="49"/>
      <c r="H19" s="49"/>
      <c r="I19" s="45"/>
      <c r="J19" s="77">
        <f t="shared" ref="J19" si="51">SUM(F19:I19)</f>
        <v>0</v>
      </c>
      <c r="K19" s="79">
        <f t="shared" ref="K19" si="52">E19+J19</f>
        <v>0</v>
      </c>
      <c r="L19" s="403"/>
      <c r="M19" s="50"/>
      <c r="N19" s="51"/>
      <c r="O19" s="645">
        <f t="shared" si="3"/>
        <v>0</v>
      </c>
      <c r="P19" s="489"/>
      <c r="Q19" s="51"/>
      <c r="R19" s="51"/>
      <c r="S19" s="52"/>
      <c r="T19" s="82">
        <f t="shared" ref="T19" si="53">SUM(P19:S19)</f>
        <v>0</v>
      </c>
      <c r="U19" s="81">
        <f t="shared" ref="U19" si="54">K19+O19</f>
        <v>0</v>
      </c>
      <c r="V19" s="80">
        <f t="shared" ref="V19" si="55">K19-T19</f>
        <v>0</v>
      </c>
      <c r="W19" s="482"/>
      <c r="X19" s="649"/>
      <c r="Y19" s="650">
        <v>0</v>
      </c>
    </row>
    <row r="20" spans="1:25" ht="13.5" thickBot="1">
      <c r="A20" s="486" t="s">
        <v>297</v>
      </c>
      <c r="B20" s="54">
        <f>SUM(B8:B19)</f>
        <v>2039</v>
      </c>
      <c r="C20" s="54">
        <f t="shared" ref="C20:T20" si="56">SUM(C8:C19)</f>
        <v>1482</v>
      </c>
      <c r="D20" s="54">
        <f t="shared" si="56"/>
        <v>92</v>
      </c>
      <c r="E20" s="54">
        <f t="shared" si="56"/>
        <v>3613</v>
      </c>
      <c r="F20" s="54">
        <f t="shared" si="56"/>
        <v>6842</v>
      </c>
      <c r="G20" s="54">
        <f t="shared" si="56"/>
        <v>2141</v>
      </c>
      <c r="H20" s="54">
        <f t="shared" si="56"/>
        <v>8022</v>
      </c>
      <c r="I20" s="54">
        <f t="shared" si="56"/>
        <v>0</v>
      </c>
      <c r="J20" s="112">
        <f t="shared" si="56"/>
        <v>17005</v>
      </c>
      <c r="K20" s="112">
        <f t="shared" si="56"/>
        <v>20618</v>
      </c>
      <c r="L20" s="54">
        <f t="shared" si="56"/>
        <v>238</v>
      </c>
      <c r="M20" s="54">
        <f t="shared" si="56"/>
        <v>7183</v>
      </c>
      <c r="N20" s="54">
        <f t="shared" si="56"/>
        <v>0</v>
      </c>
      <c r="O20" s="112">
        <f t="shared" si="56"/>
        <v>7421</v>
      </c>
      <c r="P20" s="54">
        <f t="shared" si="56"/>
        <v>0</v>
      </c>
      <c r="Q20" s="54">
        <f t="shared" si="56"/>
        <v>1</v>
      </c>
      <c r="R20" s="112">
        <f t="shared" si="56"/>
        <v>10</v>
      </c>
      <c r="S20" s="54">
        <f t="shared" si="56"/>
        <v>10436</v>
      </c>
      <c r="T20" s="112">
        <f t="shared" si="56"/>
        <v>10447</v>
      </c>
      <c r="U20" s="54">
        <f>K20+O20</f>
        <v>28039</v>
      </c>
      <c r="V20" s="112">
        <f>K20-T20</f>
        <v>10171</v>
      </c>
      <c r="W20" s="812">
        <f>W8</f>
        <v>1777521</v>
      </c>
      <c r="X20" s="646">
        <f>+X8</f>
        <v>1708890.6887578627</v>
      </c>
      <c r="Y20" s="813">
        <f t="shared" si="7"/>
        <v>1.0401607380118751</v>
      </c>
    </row>
    <row r="21" spans="1:25" ht="15">
      <c r="A21" s="38"/>
      <c r="B21" s="39"/>
      <c r="C21" s="39"/>
      <c r="D21" s="39"/>
      <c r="E21" s="39"/>
      <c r="F21" s="39"/>
      <c r="G21" s="39"/>
      <c r="H21" s="39"/>
      <c r="I21" s="39"/>
      <c r="J21" s="39"/>
      <c r="K21" s="39"/>
      <c r="L21" s="39"/>
      <c r="M21" s="39"/>
      <c r="N21" s="39"/>
      <c r="O21" s="40"/>
      <c r="P21" s="41"/>
      <c r="Q21" s="41"/>
      <c r="R21" s="41"/>
      <c r="S21" s="41"/>
      <c r="T21" s="41"/>
      <c r="U21" s="37"/>
      <c r="V21" s="36"/>
      <c r="W21" s="37"/>
      <c r="X21" s="36"/>
      <c r="Y21" s="36"/>
    </row>
    <row r="22" spans="1:25" ht="14.25">
      <c r="A22" s="972" t="s">
        <v>375</v>
      </c>
      <c r="B22" s="972"/>
      <c r="C22" s="972"/>
      <c r="D22" s="972"/>
      <c r="E22" s="972"/>
      <c r="F22" s="972"/>
      <c r="G22" s="972"/>
      <c r="H22" s="972"/>
      <c r="I22" s="972"/>
      <c r="J22" s="972"/>
      <c r="K22" s="972"/>
      <c r="L22" s="972"/>
      <c r="M22" s="972"/>
      <c r="N22" s="972"/>
      <c r="O22" s="972"/>
      <c r="P22" s="972"/>
      <c r="Q22" s="153"/>
      <c r="R22" s="153"/>
      <c r="S22" s="153"/>
      <c r="T22" s="153"/>
      <c r="U22" s="153"/>
    </row>
    <row r="23" spans="1:25" ht="14.25">
      <c r="A23" s="972" t="s">
        <v>376</v>
      </c>
      <c r="B23" s="972"/>
      <c r="C23" s="972"/>
      <c r="D23" s="972"/>
      <c r="E23" s="972"/>
      <c r="F23" s="972"/>
      <c r="G23" s="972"/>
      <c r="H23" s="972"/>
      <c r="I23" s="972"/>
      <c r="J23" s="972"/>
      <c r="K23" s="972"/>
      <c r="L23" s="972"/>
      <c r="M23" s="972"/>
      <c r="N23" s="972"/>
      <c r="O23" s="972"/>
      <c r="P23" s="972"/>
      <c r="Q23" s="153"/>
      <c r="R23" s="153"/>
      <c r="S23" s="153"/>
      <c r="T23" s="153"/>
      <c r="U23" s="153"/>
    </row>
    <row r="24" spans="1:25" ht="14.25">
      <c r="A24" s="972" t="s">
        <v>377</v>
      </c>
      <c r="B24" s="972"/>
      <c r="C24" s="972"/>
      <c r="D24" s="972"/>
      <c r="E24" s="972"/>
      <c r="F24" s="972"/>
      <c r="G24" s="972"/>
      <c r="H24" s="972"/>
      <c r="I24" s="972"/>
      <c r="J24" s="972"/>
      <c r="K24" s="972"/>
      <c r="L24" s="972"/>
      <c r="M24" s="972"/>
      <c r="N24" s="972"/>
      <c r="O24" s="972"/>
      <c r="P24" s="972"/>
      <c r="Q24" s="153"/>
      <c r="R24" s="153"/>
      <c r="S24" s="153"/>
      <c r="T24" s="153"/>
      <c r="U24" s="153"/>
    </row>
    <row r="25" spans="1:25">
      <c r="A25" s="973" t="s">
        <v>263</v>
      </c>
      <c r="B25" s="973"/>
      <c r="C25" s="973"/>
      <c r="D25" s="973"/>
      <c r="E25" s="973"/>
      <c r="F25" s="973"/>
      <c r="G25" s="973"/>
      <c r="H25" s="973"/>
      <c r="I25" s="973"/>
      <c r="J25" s="973"/>
      <c r="K25" s="973"/>
      <c r="L25" s="973"/>
      <c r="M25" s="973"/>
      <c r="N25" s="973"/>
      <c r="O25" s="973"/>
      <c r="P25" s="973"/>
      <c r="Q25" s="153"/>
      <c r="R25" s="153"/>
      <c r="S25" s="153"/>
      <c r="T25" s="153"/>
      <c r="U25" s="153"/>
    </row>
    <row r="26" spans="1:25" ht="14.25">
      <c r="A26" s="115"/>
    </row>
    <row r="27" spans="1:25">
      <c r="B27" s="153"/>
      <c r="C27" s="153"/>
      <c r="D27" s="153"/>
      <c r="E27" s="153"/>
      <c r="F27" s="153"/>
      <c r="G27" s="153"/>
      <c r="H27" s="153"/>
      <c r="I27" s="153"/>
      <c r="J27" s="153"/>
      <c r="K27" s="153"/>
      <c r="L27" s="153"/>
      <c r="M27" s="153"/>
      <c r="N27" s="153"/>
      <c r="O27" s="116"/>
      <c r="P27" s="153"/>
      <c r="Q27" s="153"/>
      <c r="R27" s="153"/>
      <c r="S27" s="153"/>
      <c r="T27" s="153"/>
      <c r="U27" s="153"/>
    </row>
  </sheetData>
  <mergeCells count="29">
    <mergeCell ref="A3:U3"/>
    <mergeCell ref="Y5:Y7"/>
    <mergeCell ref="A5:A7"/>
    <mergeCell ref="U5:V5"/>
    <mergeCell ref="A1:U1"/>
    <mergeCell ref="A2:U2"/>
    <mergeCell ref="U6:U7"/>
    <mergeCell ref="V6:V7"/>
    <mergeCell ref="W5:W7"/>
    <mergeCell ref="N6:N7"/>
    <mergeCell ref="L5:O5"/>
    <mergeCell ref="O6:O7"/>
    <mergeCell ref="B6:E6"/>
    <mergeCell ref="K6:K7"/>
    <mergeCell ref="L6:L7"/>
    <mergeCell ref="M6:M7"/>
    <mergeCell ref="A22:P22"/>
    <mergeCell ref="A23:P23"/>
    <mergeCell ref="A24:P24"/>
    <mergeCell ref="A25:P25"/>
    <mergeCell ref="X5:X7"/>
    <mergeCell ref="P5:T5"/>
    <mergeCell ref="B5:K5"/>
    <mergeCell ref="P6:P7"/>
    <mergeCell ref="Q6:Q7"/>
    <mergeCell ref="R6:R7"/>
    <mergeCell ref="S6:S7"/>
    <mergeCell ref="T6:T7"/>
    <mergeCell ref="F6:J6"/>
  </mergeCells>
  <printOptions horizontalCentered="1" verticalCentered="1" headings="1"/>
  <pageMargins left="0.25" right="0.25" top="0.5" bottom="0.5" header="0.5" footer="0.5"/>
  <pageSetup paperSize="5" scale="72"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8"/>
  <sheetViews>
    <sheetView zoomScaleNormal="100" workbookViewId="0">
      <selection activeCell="L48" sqref="L48"/>
    </sheetView>
  </sheetViews>
  <sheetFormatPr defaultColWidth="9.42578125" defaultRowHeight="12.75"/>
  <cols>
    <col min="1" max="1" width="11.42578125" style="11" customWidth="1"/>
    <col min="2" max="2" width="11.42578125" style="11" bestFit="1" customWidth="1"/>
    <col min="3" max="3" width="12.28515625" style="11" customWidth="1"/>
    <col min="4" max="4" width="12.7109375" style="11" customWidth="1"/>
    <col min="5" max="5" width="13.5703125" style="11" customWidth="1"/>
    <col min="6" max="6" width="13.28515625" style="11" customWidth="1"/>
    <col min="7" max="7" width="12.7109375" style="11" bestFit="1" customWidth="1"/>
    <col min="8" max="8" width="14.140625" style="11" customWidth="1"/>
    <col min="9" max="9" width="12.5703125" style="11" customWidth="1"/>
    <col min="10" max="16384" width="9.42578125" style="11"/>
  </cols>
  <sheetData>
    <row r="1" spans="1:11" ht="15.75">
      <c r="A1" s="901" t="s">
        <v>378</v>
      </c>
      <c r="B1" s="1018"/>
      <c r="C1" s="1018"/>
      <c r="D1" s="1018"/>
      <c r="E1" s="1018"/>
      <c r="F1" s="1018"/>
      <c r="G1" s="1018"/>
      <c r="H1" s="1018"/>
      <c r="I1" s="1019"/>
    </row>
    <row r="2" spans="1:11" ht="15.75">
      <c r="A2" s="940" t="s">
        <v>1</v>
      </c>
      <c r="B2" s="944"/>
      <c r="C2" s="944"/>
      <c r="D2" s="944"/>
      <c r="E2" s="944"/>
      <c r="F2" s="944"/>
      <c r="G2" s="944"/>
      <c r="H2" s="944"/>
      <c r="I2" s="944"/>
    </row>
    <row r="3" spans="1:11" ht="15.75">
      <c r="A3" s="1033" t="s">
        <v>517</v>
      </c>
      <c r="B3" s="1034"/>
      <c r="C3" s="1034"/>
      <c r="D3" s="1034"/>
      <c r="E3" s="1034"/>
      <c r="F3" s="1034"/>
      <c r="G3" s="1034"/>
      <c r="H3" s="1034"/>
      <c r="I3" s="1035"/>
    </row>
    <row r="4" spans="1:11" ht="16.5" thickBot="1">
      <c r="A4" s="293"/>
      <c r="B4" s="294"/>
      <c r="C4" s="294"/>
      <c r="D4" s="294"/>
      <c r="E4" s="294"/>
      <c r="F4" s="294"/>
      <c r="G4" s="294"/>
      <c r="H4" s="294"/>
      <c r="I4" s="294"/>
    </row>
    <row r="5" spans="1:11" ht="75" customHeight="1" thickBot="1">
      <c r="A5" s="23" t="s">
        <v>276</v>
      </c>
      <c r="B5" s="24" t="s">
        <v>379</v>
      </c>
      <c r="C5" s="24" t="s">
        <v>569</v>
      </c>
      <c r="D5" s="25" t="s">
        <v>570</v>
      </c>
      <c r="E5" s="24" t="s">
        <v>571</v>
      </c>
      <c r="F5" s="24" t="s">
        <v>572</v>
      </c>
      <c r="G5" s="24" t="s">
        <v>573</v>
      </c>
      <c r="H5" s="25" t="s">
        <v>574</v>
      </c>
      <c r="I5" s="26" t="s">
        <v>575</v>
      </c>
    </row>
    <row r="6" spans="1:11">
      <c r="A6" s="5" t="s">
        <v>285</v>
      </c>
      <c r="B6" s="334">
        <v>1777521</v>
      </c>
      <c r="C6" s="335">
        <v>24</v>
      </c>
      <c r="D6" s="336">
        <f t="shared" ref="D6" si="0">+C6/B6</f>
        <v>1.3501950187930269E-5</v>
      </c>
      <c r="E6" s="335">
        <v>0</v>
      </c>
      <c r="F6" s="335">
        <v>0</v>
      </c>
      <c r="G6" s="335">
        <f>+E6+F6</f>
        <v>0</v>
      </c>
      <c r="H6" s="336">
        <f>+G6/C6</f>
        <v>0</v>
      </c>
      <c r="I6" s="337">
        <f>+G6/B6</f>
        <v>0</v>
      </c>
      <c r="K6" s="404"/>
    </row>
    <row r="7" spans="1:11">
      <c r="A7" s="6" t="s">
        <v>286</v>
      </c>
      <c r="B7" s="334"/>
      <c r="C7" s="335"/>
      <c r="D7" s="336">
        <v>0</v>
      </c>
      <c r="E7" s="335"/>
      <c r="F7" s="335"/>
      <c r="G7" s="335">
        <f t="shared" ref="G7" si="1">+E7+F7</f>
        <v>0</v>
      </c>
      <c r="H7" s="336">
        <v>0</v>
      </c>
      <c r="I7" s="337">
        <v>0</v>
      </c>
      <c r="K7" s="404"/>
    </row>
    <row r="8" spans="1:11">
      <c r="A8" s="6" t="s">
        <v>287</v>
      </c>
      <c r="B8" s="334"/>
      <c r="C8" s="335"/>
      <c r="D8" s="336">
        <v>0</v>
      </c>
      <c r="E8" s="335"/>
      <c r="F8" s="335"/>
      <c r="G8" s="335">
        <f t="shared" ref="G8" si="2">+E8+F8</f>
        <v>0</v>
      </c>
      <c r="H8" s="336">
        <v>0</v>
      </c>
      <c r="I8" s="337">
        <v>0</v>
      </c>
      <c r="K8" s="404"/>
    </row>
    <row r="9" spans="1:11">
      <c r="A9" s="6" t="s">
        <v>288</v>
      </c>
      <c r="B9" s="334"/>
      <c r="C9" s="376"/>
      <c r="D9" s="296">
        <v>0</v>
      </c>
      <c r="E9" s="376"/>
      <c r="F9" s="376"/>
      <c r="G9" s="376">
        <f t="shared" ref="G9" si="3">+E9+F9</f>
        <v>0</v>
      </c>
      <c r="H9" s="336">
        <v>0</v>
      </c>
      <c r="I9" s="337">
        <v>0</v>
      </c>
      <c r="K9" s="404"/>
    </row>
    <row r="10" spans="1:11">
      <c r="A10" s="6" t="s">
        <v>289</v>
      </c>
      <c r="B10" s="74"/>
      <c r="C10" s="84"/>
      <c r="D10" s="296">
        <v>0</v>
      </c>
      <c r="E10" s="335"/>
      <c r="F10" s="335"/>
      <c r="G10" s="376">
        <f t="shared" ref="G10" si="4">+E10+F10</f>
        <v>0</v>
      </c>
      <c r="H10" s="336">
        <v>0</v>
      </c>
      <c r="I10" s="337">
        <v>0</v>
      </c>
      <c r="K10" s="404"/>
    </row>
    <row r="11" spans="1:11">
      <c r="A11" s="6" t="s">
        <v>290</v>
      </c>
      <c r="B11" s="74"/>
      <c r="C11" s="84"/>
      <c r="D11" s="296">
        <v>0</v>
      </c>
      <c r="E11" s="335"/>
      <c r="F11" s="335"/>
      <c r="G11" s="376">
        <f t="shared" ref="G11" si="5">+E11+F11</f>
        <v>0</v>
      </c>
      <c r="H11" s="336">
        <v>0</v>
      </c>
      <c r="I11" s="337">
        <v>0</v>
      </c>
      <c r="K11" s="404"/>
    </row>
    <row r="12" spans="1:11">
      <c r="A12" s="6" t="s">
        <v>291</v>
      </c>
      <c r="B12" s="74"/>
      <c r="C12" s="84"/>
      <c r="D12" s="296">
        <v>0</v>
      </c>
      <c r="E12" s="376"/>
      <c r="F12" s="335"/>
      <c r="G12" s="376">
        <f t="shared" ref="G12" si="6">+E12+F12</f>
        <v>0</v>
      </c>
      <c r="H12" s="336">
        <v>0</v>
      </c>
      <c r="I12" s="337">
        <v>0</v>
      </c>
      <c r="K12" s="404"/>
    </row>
    <row r="13" spans="1:11">
      <c r="A13" s="6" t="s">
        <v>292</v>
      </c>
      <c r="B13" s="74"/>
      <c r="C13" s="84"/>
      <c r="D13" s="296">
        <v>0</v>
      </c>
      <c r="E13" s="376"/>
      <c r="F13" s="335"/>
      <c r="G13" s="335">
        <v>0</v>
      </c>
      <c r="H13" s="336">
        <v>0</v>
      </c>
      <c r="I13" s="337">
        <v>0</v>
      </c>
      <c r="K13" s="404"/>
    </row>
    <row r="14" spans="1:11">
      <c r="A14" s="6" t="s">
        <v>293</v>
      </c>
      <c r="B14" s="74"/>
      <c r="C14" s="84"/>
      <c r="D14" s="296">
        <v>0</v>
      </c>
      <c r="E14" s="376"/>
      <c r="F14" s="335"/>
      <c r="G14" s="335">
        <v>0</v>
      </c>
      <c r="H14" s="336">
        <v>0</v>
      </c>
      <c r="I14" s="337">
        <v>0</v>
      </c>
      <c r="K14" s="404"/>
    </row>
    <row r="15" spans="1:11">
      <c r="A15" s="6" t="s">
        <v>294</v>
      </c>
      <c r="B15" s="334"/>
      <c r="C15" s="84"/>
      <c r="D15" s="296">
        <v>0</v>
      </c>
      <c r="E15" s="376"/>
      <c r="F15" s="335"/>
      <c r="G15" s="335">
        <v>0</v>
      </c>
      <c r="H15" s="336">
        <v>0</v>
      </c>
      <c r="I15" s="337">
        <v>0</v>
      </c>
      <c r="K15" s="404"/>
    </row>
    <row r="16" spans="1:11">
      <c r="A16" s="6" t="s">
        <v>295</v>
      </c>
      <c r="B16" s="334"/>
      <c r="C16" s="84"/>
      <c r="D16" s="296">
        <v>0</v>
      </c>
      <c r="E16" s="84"/>
      <c r="F16" s="84"/>
      <c r="G16" s="335">
        <v>0</v>
      </c>
      <c r="H16" s="336">
        <v>0</v>
      </c>
      <c r="I16" s="337">
        <v>0</v>
      </c>
      <c r="K16" s="404"/>
    </row>
    <row r="17" spans="1:11" ht="13.5" thickBot="1">
      <c r="A17" s="21" t="s">
        <v>296</v>
      </c>
      <c r="B17" s="334"/>
      <c r="C17" s="49"/>
      <c r="D17" s="296">
        <v>0</v>
      </c>
      <c r="E17" s="84"/>
      <c r="F17" s="84"/>
      <c r="G17" s="335">
        <v>0</v>
      </c>
      <c r="H17" s="336">
        <v>0</v>
      </c>
      <c r="I17" s="337">
        <v>0</v>
      </c>
      <c r="K17" s="404"/>
    </row>
    <row r="18" spans="1:11" ht="13.5" thickBot="1">
      <c r="A18" s="22" t="s">
        <v>297</v>
      </c>
      <c r="B18" s="60">
        <f>+B6</f>
        <v>1777521</v>
      </c>
      <c r="C18" s="60">
        <f>SUM(C6:C17)</f>
        <v>24</v>
      </c>
      <c r="D18" s="61">
        <f>C18/B18</f>
        <v>1.3501950187930269E-5</v>
      </c>
      <c r="E18" s="60">
        <f>SUM(E6:E17)</f>
        <v>0</v>
      </c>
      <c r="F18" s="60">
        <f>SUM(F6:F17)</f>
        <v>0</v>
      </c>
      <c r="G18" s="60">
        <f>SUM(G6:G17)</f>
        <v>0</v>
      </c>
      <c r="H18" s="61">
        <f>G18/C18</f>
        <v>0</v>
      </c>
      <c r="I18" s="62">
        <f>G18/B18</f>
        <v>0</v>
      </c>
      <c r="K18" s="404"/>
    </row>
    <row r="19" spans="1:11" ht="15.75" customHeight="1">
      <c r="A19" s="150"/>
      <c r="B19" s="149"/>
      <c r="C19" s="149"/>
      <c r="D19" s="148"/>
      <c r="E19" s="149"/>
      <c r="F19" s="149"/>
      <c r="G19" s="149"/>
      <c r="H19" s="148"/>
      <c r="I19" s="147"/>
    </row>
    <row r="20" spans="1:11">
      <c r="A20" s="1015" t="s">
        <v>380</v>
      </c>
      <c r="B20" s="1016"/>
      <c r="C20" s="1016"/>
      <c r="D20" s="1016"/>
      <c r="E20" s="1016"/>
      <c r="F20" s="1016"/>
      <c r="G20" s="1016"/>
      <c r="H20" s="1016"/>
      <c r="I20" s="1017"/>
    </row>
    <row r="21" spans="1:11" ht="14.25" customHeight="1">
      <c r="A21" s="1028" t="s">
        <v>381</v>
      </c>
      <c r="B21" s="1029"/>
      <c r="C21" s="1029"/>
      <c r="D21" s="1029"/>
      <c r="E21" s="1029"/>
      <c r="F21" s="1029"/>
      <c r="G21" s="1029"/>
      <c r="H21" s="1029"/>
      <c r="I21" s="1029"/>
    </row>
    <row r="22" spans="1:11" ht="26.25" customHeight="1">
      <c r="A22" s="1027" t="s">
        <v>382</v>
      </c>
      <c r="B22" s="1017"/>
      <c r="C22" s="1017"/>
      <c r="D22" s="1017"/>
      <c r="E22" s="1017"/>
      <c r="F22" s="1017"/>
      <c r="G22" s="1017"/>
      <c r="H22" s="1017"/>
      <c r="I22" s="1017"/>
    </row>
    <row r="23" spans="1:11" ht="20.100000000000001" customHeight="1">
      <c r="A23" s="153" t="s">
        <v>24</v>
      </c>
      <c r="B23" s="151"/>
      <c r="C23" s="151"/>
      <c r="D23" s="152"/>
      <c r="E23" s="151"/>
      <c r="F23" s="151"/>
      <c r="G23" s="151"/>
      <c r="H23" s="152"/>
      <c r="I23" s="152"/>
    </row>
    <row r="24" spans="1:11" ht="22.5" customHeight="1">
      <c r="A24" s="1025"/>
      <c r="B24" s="1026"/>
      <c r="C24" s="1026"/>
      <c r="D24" s="1026"/>
      <c r="E24" s="1026"/>
      <c r="F24" s="1026"/>
      <c r="G24" s="1026"/>
      <c r="H24" s="1026"/>
      <c r="I24" s="755"/>
    </row>
    <row r="25" spans="1:11">
      <c r="A25" s="12"/>
      <c r="B25" s="12"/>
      <c r="C25" s="12"/>
      <c r="D25" s="12"/>
      <c r="E25" s="12"/>
      <c r="F25" s="12"/>
      <c r="G25" s="12"/>
      <c r="H25" s="12"/>
      <c r="I25" s="12"/>
    </row>
    <row r="26" spans="1:11" ht="13.5" thickBot="1">
      <c r="A26" s="7"/>
      <c r="B26" s="151"/>
      <c r="C26" s="151"/>
      <c r="D26" s="152"/>
      <c r="E26" s="151"/>
      <c r="F26" s="151"/>
      <c r="G26" s="151"/>
      <c r="H26" s="152"/>
      <c r="I26" s="152"/>
    </row>
    <row r="27" spans="1:11" ht="15.75">
      <c r="A27" s="1030" t="s">
        <v>383</v>
      </c>
      <c r="B27" s="1031"/>
      <c r="C27" s="1031"/>
      <c r="D27" s="1031"/>
      <c r="E27" s="1031"/>
      <c r="F27" s="1031"/>
      <c r="G27" s="1031"/>
      <c r="H27" s="1031"/>
      <c r="I27" s="1032"/>
    </row>
    <row r="28" spans="1:11" ht="15.75">
      <c r="A28" s="1020" t="s">
        <v>1</v>
      </c>
      <c r="B28" s="944"/>
      <c r="C28" s="944"/>
      <c r="D28" s="944"/>
      <c r="E28" s="944"/>
      <c r="F28" s="944"/>
      <c r="G28" s="944"/>
      <c r="H28" s="944"/>
      <c r="I28" s="1021"/>
    </row>
    <row r="29" spans="1:11" ht="16.5" customHeight="1" thickBot="1">
      <c r="A29" s="1022" t="s">
        <v>384</v>
      </c>
      <c r="B29" s="1023"/>
      <c r="C29" s="1023"/>
      <c r="D29" s="1023"/>
      <c r="E29" s="1023"/>
      <c r="F29" s="1023"/>
      <c r="G29" s="1023"/>
      <c r="H29" s="1023"/>
      <c r="I29" s="1024"/>
    </row>
    <row r="30" spans="1:11" ht="75" customHeight="1" thickBot="1">
      <c r="A30" s="23" t="s">
        <v>276</v>
      </c>
      <c r="B30" s="24" t="s">
        <v>379</v>
      </c>
      <c r="C30" s="24" t="s">
        <v>569</v>
      </c>
      <c r="D30" s="25" t="s">
        <v>570</v>
      </c>
      <c r="E30" s="24" t="s">
        <v>571</v>
      </c>
      <c r="F30" s="24" t="s">
        <v>572</v>
      </c>
      <c r="G30" s="24" t="s">
        <v>576</v>
      </c>
      <c r="H30" s="25" t="s">
        <v>577</v>
      </c>
      <c r="I30" s="26" t="s">
        <v>575</v>
      </c>
    </row>
    <row r="31" spans="1:11">
      <c r="A31" s="5" t="s">
        <v>285</v>
      </c>
      <c r="B31" s="47"/>
      <c r="C31" s="47"/>
      <c r="D31" s="86"/>
      <c r="E31" s="47"/>
      <c r="F31" s="47"/>
      <c r="G31" s="85"/>
      <c r="H31" s="86"/>
      <c r="I31" s="104"/>
    </row>
    <row r="32" spans="1:11">
      <c r="A32" s="6" t="s">
        <v>286</v>
      </c>
      <c r="B32" s="47"/>
      <c r="C32" s="47"/>
      <c r="D32" s="86"/>
      <c r="E32" s="47"/>
      <c r="F32" s="47"/>
      <c r="G32" s="85"/>
      <c r="H32" s="86"/>
      <c r="I32" s="104"/>
    </row>
    <row r="33" spans="1:9">
      <c r="A33" s="6" t="s">
        <v>287</v>
      </c>
      <c r="B33" s="47"/>
      <c r="C33" s="47"/>
      <c r="D33" s="86"/>
      <c r="E33" s="47"/>
      <c r="F33" s="47"/>
      <c r="G33" s="85"/>
      <c r="H33" s="86"/>
      <c r="I33" s="104"/>
    </row>
    <row r="34" spans="1:9">
      <c r="A34" s="6" t="s">
        <v>288</v>
      </c>
      <c r="B34" s="47"/>
      <c r="C34" s="47"/>
      <c r="D34" s="86"/>
      <c r="E34" s="47"/>
      <c r="F34" s="47"/>
      <c r="G34" s="85"/>
      <c r="H34" s="86"/>
      <c r="I34" s="104"/>
    </row>
    <row r="35" spans="1:9">
      <c r="A35" s="6" t="s">
        <v>289</v>
      </c>
      <c r="B35" s="47"/>
      <c r="C35" s="47"/>
      <c r="D35" s="86"/>
      <c r="E35" s="47"/>
      <c r="F35" s="47"/>
      <c r="G35" s="85"/>
      <c r="H35" s="86"/>
      <c r="I35" s="104"/>
    </row>
    <row r="36" spans="1:9">
      <c r="A36" s="6" t="s">
        <v>290</v>
      </c>
      <c r="B36" s="77"/>
      <c r="C36" s="47"/>
      <c r="D36" s="86"/>
      <c r="E36" s="47"/>
      <c r="F36" s="47"/>
      <c r="G36" s="85"/>
      <c r="H36" s="86"/>
      <c r="I36" s="75"/>
    </row>
    <row r="37" spans="1:9">
      <c r="A37" s="6" t="s">
        <v>291</v>
      </c>
      <c r="B37" s="77"/>
      <c r="C37" s="84"/>
      <c r="D37" s="86"/>
      <c r="E37" s="84"/>
      <c r="F37" s="84"/>
      <c r="G37" s="85"/>
      <c r="H37" s="86"/>
      <c r="I37" s="75"/>
    </row>
    <row r="38" spans="1:9">
      <c r="A38" s="6" t="s">
        <v>292</v>
      </c>
      <c r="B38" s="77"/>
      <c r="C38" s="84"/>
      <c r="D38" s="86"/>
      <c r="E38" s="84"/>
      <c r="F38" s="84"/>
      <c r="G38" s="85"/>
      <c r="H38" s="86"/>
      <c r="I38" s="75"/>
    </row>
    <row r="39" spans="1:9">
      <c r="A39" s="6" t="s">
        <v>293</v>
      </c>
      <c r="B39" s="77"/>
      <c r="C39" s="84"/>
      <c r="D39" s="86"/>
      <c r="E39" s="84"/>
      <c r="F39" s="84"/>
      <c r="G39" s="85"/>
      <c r="H39" s="86"/>
      <c r="I39" s="75"/>
    </row>
    <row r="40" spans="1:9">
      <c r="A40" s="6" t="s">
        <v>294</v>
      </c>
      <c r="B40" s="77"/>
      <c r="C40" s="84"/>
      <c r="D40" s="86"/>
      <c r="E40" s="84"/>
      <c r="F40" s="84"/>
      <c r="G40" s="85"/>
      <c r="H40" s="86"/>
      <c r="I40" s="75"/>
    </row>
    <row r="41" spans="1:9">
      <c r="A41" s="6" t="s">
        <v>295</v>
      </c>
      <c r="B41" s="74"/>
      <c r="C41" s="84"/>
      <c r="D41" s="86"/>
      <c r="E41" s="84"/>
      <c r="F41" s="84"/>
      <c r="G41" s="85"/>
      <c r="H41" s="55"/>
      <c r="I41" s="56"/>
    </row>
    <row r="42" spans="1:9" ht="13.5" thickBot="1">
      <c r="A42" s="21" t="s">
        <v>296</v>
      </c>
      <c r="B42" s="53"/>
      <c r="C42" s="49"/>
      <c r="D42" s="57"/>
      <c r="E42" s="49"/>
      <c r="F42" s="49"/>
      <c r="G42" s="85"/>
      <c r="H42" s="58"/>
      <c r="I42" s="59"/>
    </row>
    <row r="43" spans="1:9" ht="13.5" thickBot="1">
      <c r="A43" s="22" t="s">
        <v>297</v>
      </c>
      <c r="B43" s="60">
        <f>B31</f>
        <v>0</v>
      </c>
      <c r="C43" s="60">
        <f>SUM(C31:C42)</f>
        <v>0</v>
      </c>
      <c r="D43" s="61">
        <v>0</v>
      </c>
      <c r="E43" s="60">
        <f>SUM(E31:E42)</f>
        <v>0</v>
      </c>
      <c r="F43" s="60">
        <f>SUM(F31:F42)</f>
        <v>0</v>
      </c>
      <c r="G43" s="60">
        <f>SUM(G31:G42)</f>
        <v>0</v>
      </c>
      <c r="H43" s="61">
        <v>0</v>
      </c>
      <c r="I43" s="62">
        <v>0</v>
      </c>
    </row>
    <row r="44" spans="1:9">
      <c r="A44" s="12"/>
      <c r="B44" s="12"/>
      <c r="C44" s="12"/>
      <c r="D44" s="12"/>
      <c r="E44" s="12"/>
      <c r="F44" s="12"/>
      <c r="G44" s="12"/>
      <c r="H44" s="12"/>
      <c r="I44" s="12"/>
    </row>
    <row r="45" spans="1:9" s="98" customFormat="1" ht="27" customHeight="1">
      <c r="A45" s="1015" t="s">
        <v>380</v>
      </c>
      <c r="B45" s="1016"/>
      <c r="C45" s="1016"/>
      <c r="D45" s="1016"/>
      <c r="E45" s="1016"/>
      <c r="F45" s="1016"/>
      <c r="G45" s="1016"/>
      <c r="H45" s="1016"/>
      <c r="I45" s="1017"/>
    </row>
    <row r="46" spans="1:9" s="98" customFormat="1" ht="14.25" customHeight="1">
      <c r="A46" s="1028" t="s">
        <v>381</v>
      </c>
      <c r="B46" s="1029"/>
      <c r="C46" s="1029"/>
      <c r="D46" s="1029"/>
      <c r="E46" s="1029"/>
      <c r="F46" s="1029"/>
      <c r="G46" s="1029"/>
      <c r="H46" s="1029"/>
      <c r="I46" s="1029"/>
    </row>
    <row r="47" spans="1:9" s="120" customFormat="1" ht="27.75" customHeight="1">
      <c r="A47" s="1027" t="s">
        <v>382</v>
      </c>
      <c r="B47" s="1017"/>
      <c r="C47" s="1017"/>
      <c r="D47" s="1017"/>
      <c r="E47" s="1017"/>
      <c r="F47" s="1017"/>
      <c r="G47" s="1017"/>
      <c r="H47" s="1017"/>
      <c r="I47" s="1017"/>
    </row>
    <row r="48" spans="1:9" s="98" customFormat="1" ht="27.75" customHeight="1">
      <c r="A48" s="1025" t="s">
        <v>385</v>
      </c>
      <c r="B48" s="1025"/>
      <c r="C48" s="1025"/>
      <c r="D48" s="1025"/>
      <c r="E48" s="1025"/>
      <c r="F48" s="1025"/>
      <c r="G48" s="1025"/>
      <c r="H48" s="1025"/>
      <c r="I48" s="1025"/>
    </row>
  </sheetData>
  <mergeCells count="14">
    <mergeCell ref="A48:I48"/>
    <mergeCell ref="A47:I47"/>
    <mergeCell ref="A46:I46"/>
    <mergeCell ref="A27:I27"/>
    <mergeCell ref="A3:I3"/>
    <mergeCell ref="A21:I21"/>
    <mergeCell ref="A22:I22"/>
    <mergeCell ref="A20:I20"/>
    <mergeCell ref="A2:I2"/>
    <mergeCell ref="A45:I45"/>
    <mergeCell ref="A1:I1"/>
    <mergeCell ref="A28:I28"/>
    <mergeCell ref="A29:I29"/>
    <mergeCell ref="A24:H24"/>
  </mergeCells>
  <printOptions horizontalCentered="1" verticalCentered="1" headings="1"/>
  <pageMargins left="0.25" right="0.25" top="0.5" bottom="0.5" header="0.5" footer="0.5"/>
  <pageSetup scale="85"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6"/>
  <sheetViews>
    <sheetView zoomScaleNormal="100" workbookViewId="0">
      <selection activeCell="G23" sqref="G23"/>
    </sheetView>
  </sheetViews>
  <sheetFormatPr defaultRowHeight="12.75"/>
  <cols>
    <col min="1" max="5" width="15.7109375" customWidth="1"/>
    <col min="6" max="6" width="17" customWidth="1"/>
    <col min="7" max="7" width="15.7109375" customWidth="1"/>
  </cols>
  <sheetData>
    <row r="1" spans="1:9" ht="18.75">
      <c r="A1" s="1036" t="s">
        <v>386</v>
      </c>
      <c r="B1" s="1036"/>
      <c r="C1" s="1036"/>
      <c r="D1" s="1036"/>
      <c r="E1" s="1036"/>
      <c r="F1" s="1036"/>
      <c r="G1" s="1036"/>
      <c r="H1" s="36"/>
      <c r="I1" s="36"/>
    </row>
    <row r="2" spans="1:9" ht="15.75">
      <c r="A2" s="1036" t="s">
        <v>1</v>
      </c>
      <c r="B2" s="1037"/>
      <c r="C2" s="1037"/>
      <c r="D2" s="1037"/>
      <c r="E2" s="1037"/>
      <c r="F2" s="1037"/>
      <c r="G2" s="1037"/>
      <c r="H2" s="36"/>
      <c r="I2" s="36"/>
    </row>
    <row r="3" spans="1:9" ht="15.75">
      <c r="A3" s="943" t="s">
        <v>517</v>
      </c>
      <c r="B3" s="944"/>
      <c r="C3" s="944"/>
      <c r="D3" s="944"/>
      <c r="E3" s="944"/>
      <c r="F3" s="944"/>
      <c r="G3" s="944"/>
      <c r="H3" s="36"/>
      <c r="I3" s="36"/>
    </row>
    <row r="4" spans="1:9" s="36" customFormat="1" ht="15.75">
      <c r="A4" s="745"/>
      <c r="B4" s="746"/>
      <c r="C4" s="746"/>
      <c r="D4" s="746"/>
      <c r="E4" s="746"/>
      <c r="F4" s="746"/>
      <c r="G4" s="746"/>
    </row>
    <row r="5" spans="1:9" ht="30.75" customHeight="1">
      <c r="A5" s="352"/>
      <c r="B5" s="352" t="s">
        <v>387</v>
      </c>
      <c r="C5" s="352" t="s">
        <v>388</v>
      </c>
      <c r="D5" s="352" t="s">
        <v>389</v>
      </c>
      <c r="E5" s="352" t="s">
        <v>390</v>
      </c>
      <c r="F5" s="352" t="s">
        <v>391</v>
      </c>
      <c r="G5" s="352" t="s">
        <v>392</v>
      </c>
      <c r="H5" s="36"/>
      <c r="I5" s="36"/>
    </row>
    <row r="6" spans="1:9" ht="15">
      <c r="A6" s="384" t="s">
        <v>393</v>
      </c>
      <c r="B6" s="435">
        <v>74124</v>
      </c>
      <c r="C6" s="436">
        <v>1694</v>
      </c>
      <c r="D6" s="436">
        <v>1069</v>
      </c>
      <c r="E6" s="436">
        <v>201</v>
      </c>
      <c r="F6" s="436">
        <v>136</v>
      </c>
      <c r="G6" s="436">
        <v>288</v>
      </c>
      <c r="H6" s="68"/>
      <c r="I6" s="36"/>
    </row>
    <row r="7" spans="1:9" ht="15">
      <c r="A7" s="353" t="s">
        <v>394</v>
      </c>
      <c r="B7" s="354"/>
      <c r="C7" s="355">
        <f>C6/C6</f>
        <v>1</v>
      </c>
      <c r="D7" s="355">
        <f>D6/C6</f>
        <v>0.6310507674144038</v>
      </c>
      <c r="E7" s="355">
        <f>E6/C6</f>
        <v>0.11865407319952774</v>
      </c>
      <c r="F7" s="355">
        <f>F6/C6</f>
        <v>8.0283353010625738E-2</v>
      </c>
      <c r="G7" s="355">
        <f>G6/C6</f>
        <v>0.17001180637544275</v>
      </c>
      <c r="H7" s="121"/>
      <c r="I7" s="36"/>
    </row>
    <row r="9" spans="1:9" ht="15.75" customHeight="1">
      <c r="A9" s="1039" t="s">
        <v>395</v>
      </c>
      <c r="B9" s="1039"/>
      <c r="C9" s="1039"/>
      <c r="D9" s="1039"/>
      <c r="E9" s="1039"/>
      <c r="F9" s="1039"/>
      <c r="G9" s="1039"/>
      <c r="H9" s="36"/>
      <c r="I9" s="36"/>
    </row>
    <row r="10" spans="1:9" s="36" customFormat="1" ht="25.5" customHeight="1">
      <c r="A10" s="878" t="s">
        <v>396</v>
      </c>
      <c r="B10" s="878"/>
      <c r="C10" s="878"/>
      <c r="D10" s="878"/>
      <c r="E10" s="878"/>
      <c r="F10" s="878"/>
      <c r="G10" s="878"/>
    </row>
    <row r="11" spans="1:9" s="36" customFormat="1" ht="15.75" customHeight="1">
      <c r="A11" s="1039" t="s">
        <v>397</v>
      </c>
      <c r="B11" s="1039"/>
      <c r="C11" s="1039"/>
      <c r="D11" s="1039"/>
      <c r="E11" s="1039"/>
      <c r="F11" s="1039"/>
      <c r="G11" s="1039"/>
    </row>
    <row r="12" spans="1:9" s="36" customFormat="1" ht="15.75" customHeight="1">
      <c r="A12" s="1039" t="s">
        <v>398</v>
      </c>
      <c r="B12" s="1039"/>
      <c r="C12" s="1039"/>
      <c r="D12" s="1039"/>
      <c r="E12" s="1039"/>
      <c r="F12" s="1039"/>
      <c r="G12" s="1039"/>
    </row>
    <row r="13" spans="1:9" s="36" customFormat="1" ht="27.75" customHeight="1">
      <c r="A13" s="878" t="s">
        <v>399</v>
      </c>
      <c r="B13" s="878"/>
      <c r="C13" s="878"/>
      <c r="D13" s="878"/>
      <c r="E13" s="878"/>
      <c r="F13" s="878"/>
      <c r="G13" s="878"/>
    </row>
    <row r="14" spans="1:9" s="36" customFormat="1" ht="27.75" customHeight="1">
      <c r="A14" s="878" t="s">
        <v>400</v>
      </c>
      <c r="B14" s="878"/>
      <c r="C14" s="878"/>
      <c r="D14" s="878"/>
      <c r="E14" s="878"/>
      <c r="F14" s="878"/>
      <c r="G14" s="878"/>
    </row>
    <row r="15" spans="1:9" s="36" customFormat="1" ht="27" customHeight="1">
      <c r="A15" s="878" t="s">
        <v>24</v>
      </c>
      <c r="B15" s="878"/>
      <c r="C15" s="878"/>
      <c r="D15" s="878"/>
      <c r="E15" s="878"/>
      <c r="F15" s="878"/>
      <c r="G15" s="878"/>
    </row>
    <row r="16" spans="1:9" ht="19.350000000000001" customHeight="1">
      <c r="A16" s="1038"/>
      <c r="B16" s="1038"/>
      <c r="C16" s="1038"/>
      <c r="D16" s="1038"/>
      <c r="E16" s="1038"/>
      <c r="F16" s="1038"/>
      <c r="G16" s="1038"/>
      <c r="H16" s="754"/>
      <c r="I16" s="754"/>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activeCell="A21" sqref="A21:J21"/>
    </sheetView>
  </sheetViews>
  <sheetFormatPr defaultRowHeight="12.75"/>
  <cols>
    <col min="1" max="1" width="16.5703125" bestFit="1" customWidth="1"/>
    <col min="2" max="10" width="12.7109375" customWidth="1"/>
  </cols>
  <sheetData>
    <row r="1" spans="1:10" ht="15.75">
      <c r="A1" s="942" t="s">
        <v>0</v>
      </c>
      <c r="B1" s="942"/>
      <c r="C1" s="942"/>
      <c r="D1" s="942"/>
      <c r="E1" s="942"/>
      <c r="F1" s="942"/>
      <c r="G1" s="942"/>
      <c r="H1" s="942"/>
      <c r="I1" s="942"/>
      <c r="J1" s="942"/>
    </row>
    <row r="2" spans="1:10" ht="15.75">
      <c r="A2" s="943" t="s">
        <v>1</v>
      </c>
      <c r="B2" s="944"/>
      <c r="C2" s="944"/>
      <c r="D2" s="944"/>
      <c r="E2" s="944"/>
      <c r="F2" s="944"/>
      <c r="G2" s="944"/>
      <c r="H2" s="944"/>
      <c r="I2" s="944"/>
      <c r="J2" s="944"/>
    </row>
    <row r="3" spans="1:10" ht="15.75">
      <c r="A3" s="943" t="s">
        <v>517</v>
      </c>
      <c r="B3" s="944"/>
      <c r="C3" s="944"/>
      <c r="D3" s="944"/>
      <c r="E3" s="944"/>
      <c r="F3" s="944"/>
      <c r="G3" s="944"/>
      <c r="H3" s="944"/>
      <c r="I3" s="944"/>
      <c r="J3" s="944"/>
    </row>
    <row r="4" spans="1:10" s="36" customFormat="1" ht="15.75">
      <c r="A4" s="286"/>
      <c r="B4" s="287"/>
      <c r="C4" s="287"/>
      <c r="D4" s="287"/>
      <c r="E4" s="287"/>
      <c r="F4" s="287"/>
      <c r="G4" s="287"/>
      <c r="H4" s="287"/>
      <c r="I4" s="287"/>
      <c r="J4" s="287"/>
    </row>
    <row r="5" spans="1:10" ht="36" customHeight="1">
      <c r="A5" s="1041" t="s">
        <v>2</v>
      </c>
      <c r="B5" s="1041" t="s">
        <v>3</v>
      </c>
      <c r="C5" s="1041"/>
      <c r="D5" s="1041"/>
      <c r="E5" s="1041" t="s">
        <v>4</v>
      </c>
      <c r="F5" s="1041"/>
      <c r="G5" s="1041"/>
      <c r="H5" s="1041" t="s">
        <v>5</v>
      </c>
      <c r="I5" s="1041"/>
      <c r="J5" s="1041"/>
    </row>
    <row r="6" spans="1:10" ht="15.75">
      <c r="A6" s="1041"/>
      <c r="B6" s="756" t="s">
        <v>6</v>
      </c>
      <c r="C6" s="756" t="s">
        <v>7</v>
      </c>
      <c r="D6" s="756" t="s">
        <v>8</v>
      </c>
      <c r="E6" s="18" t="s">
        <v>6</v>
      </c>
      <c r="F6" s="18" t="s">
        <v>9</v>
      </c>
      <c r="G6" s="756" t="s">
        <v>8</v>
      </c>
      <c r="H6" s="756" t="s">
        <v>6</v>
      </c>
      <c r="I6" s="756" t="s">
        <v>10</v>
      </c>
      <c r="J6" s="756" t="s">
        <v>8</v>
      </c>
    </row>
    <row r="7" spans="1:10" ht="14.25">
      <c r="A7" s="188" t="s">
        <v>11</v>
      </c>
      <c r="B7" s="376">
        <v>11784.483675382788</v>
      </c>
      <c r="C7" s="343">
        <v>15.428608359359998</v>
      </c>
      <c r="D7" s="338">
        <f>SUM(B7:C7)</f>
        <v>11799.912283742147</v>
      </c>
      <c r="E7" s="339">
        <v>11751</v>
      </c>
      <c r="F7" s="89">
        <v>20</v>
      </c>
      <c r="G7" s="338">
        <f>+E7+F7</f>
        <v>11771</v>
      </c>
      <c r="H7" s="310">
        <f>E7/B7</f>
        <v>0.9971586641973349</v>
      </c>
      <c r="I7" s="310">
        <f>F7/C7</f>
        <v>1.2962931934082504</v>
      </c>
      <c r="J7" s="88">
        <f>G7/D7</f>
        <v>0.9975497882486819</v>
      </c>
    </row>
    <row r="8" spans="1:10" s="36" customFormat="1" ht="14.25">
      <c r="A8" s="189" t="s">
        <v>12</v>
      </c>
      <c r="B8" s="376">
        <v>0</v>
      </c>
      <c r="C8" s="376">
        <v>15655.490580000002</v>
      </c>
      <c r="D8" s="340">
        <f t="shared" ref="D8:D17" si="0">SUM(B8:C8)</f>
        <v>15655.490580000002</v>
      </c>
      <c r="E8" s="339">
        <v>0</v>
      </c>
      <c r="F8" s="67">
        <v>16294</v>
      </c>
      <c r="G8" s="338">
        <f t="shared" ref="G8:G18" si="1">+E8+F8</f>
        <v>16294</v>
      </c>
      <c r="H8" s="310" t="s">
        <v>13</v>
      </c>
      <c r="I8" s="310">
        <f t="shared" ref="I8:I18" si="2">F8/C8</f>
        <v>1.0407850151189577</v>
      </c>
      <c r="J8" s="88">
        <f t="shared" ref="J8:J18" si="3">G8/D8</f>
        <v>1.0407850151189577</v>
      </c>
    </row>
    <row r="9" spans="1:10" s="36" customFormat="1" ht="14.25">
      <c r="A9" s="189" t="s">
        <v>14</v>
      </c>
      <c r="B9" s="376">
        <v>18321.198641536103</v>
      </c>
      <c r="C9" s="376">
        <v>35481.814731607046</v>
      </c>
      <c r="D9" s="340">
        <f t="shared" si="0"/>
        <v>53803.013373143149</v>
      </c>
      <c r="E9" s="339">
        <v>14313</v>
      </c>
      <c r="F9" s="67">
        <v>31382</v>
      </c>
      <c r="G9" s="338">
        <f t="shared" si="1"/>
        <v>45695</v>
      </c>
      <c r="H9" s="310">
        <f t="shared" ref="H9:H18" si="4">E9/B9</f>
        <v>0.78122617848544629</v>
      </c>
      <c r="I9" s="310">
        <f t="shared" si="2"/>
        <v>0.88445307088662095</v>
      </c>
      <c r="J9" s="88">
        <f t="shared" si="3"/>
        <v>0.84930187242652799</v>
      </c>
    </row>
    <row r="10" spans="1:10" s="36" customFormat="1" ht="14.25">
      <c r="A10" s="189" t="s">
        <v>15</v>
      </c>
      <c r="B10" s="376">
        <v>12.228297906711548</v>
      </c>
      <c r="C10" s="376">
        <v>14814.512278924991</v>
      </c>
      <c r="D10" s="340">
        <f t="shared" si="0"/>
        <v>14826.740576831702</v>
      </c>
      <c r="E10" s="339">
        <v>11</v>
      </c>
      <c r="F10" s="67">
        <v>16078</v>
      </c>
      <c r="G10" s="338">
        <f t="shared" si="1"/>
        <v>16089</v>
      </c>
      <c r="H10" s="310">
        <f t="shared" si="4"/>
        <v>0.89955283097597805</v>
      </c>
      <c r="I10" s="310">
        <f t="shared" si="2"/>
        <v>1.0852871628364329</v>
      </c>
      <c r="J10" s="88">
        <f t="shared" si="3"/>
        <v>1.0851339791525527</v>
      </c>
    </row>
    <row r="11" spans="1:10" s="36" customFormat="1" ht="14.25">
      <c r="A11" s="189" t="s">
        <v>16</v>
      </c>
      <c r="B11" s="376">
        <v>920066.47357908706</v>
      </c>
      <c r="C11" s="376">
        <v>2912.6748351654746</v>
      </c>
      <c r="D11" s="340">
        <f t="shared" si="0"/>
        <v>922979.14841425256</v>
      </c>
      <c r="E11" s="339">
        <v>901070</v>
      </c>
      <c r="F11" s="67">
        <v>1616</v>
      </c>
      <c r="G11" s="338">
        <f t="shared" si="1"/>
        <v>902686</v>
      </c>
      <c r="H11" s="310">
        <f t="shared" si="4"/>
        <v>0.97935315096833142</v>
      </c>
      <c r="I11" s="310">
        <f t="shared" si="2"/>
        <v>0.55481648019532259</v>
      </c>
      <c r="J11" s="88">
        <f t="shared" si="3"/>
        <v>0.97801342701065597</v>
      </c>
    </row>
    <row r="12" spans="1:10" s="36" customFormat="1" ht="14.25">
      <c r="A12" s="189" t="s">
        <v>17</v>
      </c>
      <c r="B12" s="376">
        <v>211297.65111874632</v>
      </c>
      <c r="C12" s="376">
        <v>6.5405968702959996</v>
      </c>
      <c r="D12" s="340">
        <f t="shared" si="0"/>
        <v>211304.19171561662</v>
      </c>
      <c r="E12" s="339">
        <v>182246</v>
      </c>
      <c r="F12" s="67">
        <v>24</v>
      </c>
      <c r="G12" s="338">
        <f t="shared" si="1"/>
        <v>182270</v>
      </c>
      <c r="H12" s="310">
        <f t="shared" si="4"/>
        <v>0.86250840477909663</v>
      </c>
      <c r="I12" s="310">
        <f t="shared" si="2"/>
        <v>3.6693898853475528</v>
      </c>
      <c r="J12" s="88">
        <f t="shared" si="3"/>
        <v>0.86259528748633518</v>
      </c>
    </row>
    <row r="13" spans="1:10" s="36" customFormat="1" ht="14.25">
      <c r="A13" s="189" t="s">
        <v>18</v>
      </c>
      <c r="B13" s="376">
        <v>84659.967841866877</v>
      </c>
      <c r="C13" s="376">
        <v>94595.499864400306</v>
      </c>
      <c r="D13" s="340">
        <f t="shared" si="0"/>
        <v>179255.4677062672</v>
      </c>
      <c r="E13" s="339">
        <v>106344</v>
      </c>
      <c r="F13" s="67">
        <v>134227</v>
      </c>
      <c r="G13" s="338">
        <f t="shared" si="1"/>
        <v>240571</v>
      </c>
      <c r="H13" s="310">
        <f t="shared" si="4"/>
        <v>1.2561308811106082</v>
      </c>
      <c r="I13" s="310">
        <f t="shared" si="2"/>
        <v>1.4189575634402294</v>
      </c>
      <c r="J13" s="88">
        <f t="shared" si="3"/>
        <v>1.3420566919286729</v>
      </c>
    </row>
    <row r="14" spans="1:10" s="36" customFormat="1" ht="14.25">
      <c r="A14" s="189" t="s">
        <v>19</v>
      </c>
      <c r="B14" s="376">
        <v>122753.35558089113</v>
      </c>
      <c r="C14" s="376">
        <v>854.7757179944582</v>
      </c>
      <c r="D14" s="340">
        <f t="shared" si="0"/>
        <v>123608.13129888559</v>
      </c>
      <c r="E14" s="339">
        <v>192747</v>
      </c>
      <c r="F14" s="67">
        <v>897</v>
      </c>
      <c r="G14" s="338">
        <f t="shared" si="1"/>
        <v>193644</v>
      </c>
      <c r="H14" s="310">
        <f t="shared" si="4"/>
        <v>1.570197401837907</v>
      </c>
      <c r="I14" s="310">
        <f t="shared" si="2"/>
        <v>1.0493980831657359</v>
      </c>
      <c r="J14" s="88">
        <f t="shared" si="3"/>
        <v>1.5665959671517649</v>
      </c>
    </row>
    <row r="15" spans="1:10" s="36" customFormat="1" ht="14.25">
      <c r="A15" s="189" t="s">
        <v>20</v>
      </c>
      <c r="B15" s="376">
        <v>8054.3473791010774</v>
      </c>
      <c r="C15" s="376">
        <v>13603.381555231828</v>
      </c>
      <c r="D15" s="340">
        <f t="shared" si="0"/>
        <v>21657.728934332907</v>
      </c>
      <c r="E15" s="339">
        <v>3786</v>
      </c>
      <c r="F15" s="67">
        <v>11745</v>
      </c>
      <c r="G15" s="338">
        <f t="shared" si="1"/>
        <v>15531</v>
      </c>
      <c r="H15" s="310">
        <f t="shared" si="4"/>
        <v>0.47005670624831486</v>
      </c>
      <c r="I15" s="310">
        <f t="shared" si="2"/>
        <v>0.86338826506582111</v>
      </c>
      <c r="J15" s="88">
        <f t="shared" si="3"/>
        <v>0.71711120067531586</v>
      </c>
    </row>
    <row r="16" spans="1:10" s="36" customFormat="1" ht="14.25">
      <c r="A16" s="189" t="s">
        <v>21</v>
      </c>
      <c r="B16" s="376">
        <v>31063.149038485899</v>
      </c>
      <c r="C16" s="376">
        <v>974.57467225000096</v>
      </c>
      <c r="D16" s="340">
        <f t="shared" si="0"/>
        <v>32037.7237107359</v>
      </c>
      <c r="E16" s="339">
        <v>30908</v>
      </c>
      <c r="F16" s="67">
        <v>687</v>
      </c>
      <c r="G16" s="338">
        <f t="shared" si="1"/>
        <v>31595</v>
      </c>
      <c r="H16" s="310">
        <f t="shared" si="4"/>
        <v>0.99500536670336692</v>
      </c>
      <c r="I16" s="310">
        <f t="shared" si="2"/>
        <v>0.70492289566065036</v>
      </c>
      <c r="J16" s="88">
        <f t="shared" si="3"/>
        <v>0.98618117458240195</v>
      </c>
    </row>
    <row r="17" spans="1:12" s="36" customFormat="1" ht="14.25">
      <c r="A17" s="189" t="s">
        <v>22</v>
      </c>
      <c r="B17" s="376">
        <v>12463.442011691957</v>
      </c>
      <c r="C17" s="376">
        <v>51230.6630888289</v>
      </c>
      <c r="D17" s="340">
        <f t="shared" si="0"/>
        <v>63694.105100520857</v>
      </c>
      <c r="E17" s="339">
        <v>13035</v>
      </c>
      <c r="F17" s="67">
        <v>52451</v>
      </c>
      <c r="G17" s="338">
        <f t="shared" si="1"/>
        <v>65486</v>
      </c>
      <c r="H17" s="310">
        <f t="shared" si="4"/>
        <v>1.0458587593837934</v>
      </c>
      <c r="I17" s="310">
        <f t="shared" si="2"/>
        <v>1.023820439510126</v>
      </c>
      <c r="J17" s="88">
        <f t="shared" si="3"/>
        <v>1.0281328216583183</v>
      </c>
    </row>
    <row r="18" spans="1:12" ht="15" thickBot="1">
      <c r="A18" s="190" t="s">
        <v>23</v>
      </c>
      <c r="B18" s="542">
        <v>56204.654166088701</v>
      </c>
      <c r="C18" s="542">
        <v>2064.3808974453618</v>
      </c>
      <c r="D18" s="543">
        <f>SUM(B18:C18)</f>
        <v>58269.035063534066</v>
      </c>
      <c r="E18" s="342">
        <v>54036</v>
      </c>
      <c r="F18" s="342">
        <v>1853</v>
      </c>
      <c r="G18" s="544">
        <f t="shared" si="1"/>
        <v>55889</v>
      </c>
      <c r="H18" s="545">
        <f t="shared" si="4"/>
        <v>0.96141504296636759</v>
      </c>
      <c r="I18" s="545">
        <f t="shared" si="2"/>
        <v>0.89760567068463848</v>
      </c>
      <c r="J18" s="546">
        <f t="shared" si="3"/>
        <v>0.95915437657515734</v>
      </c>
      <c r="K18" s="36"/>
      <c r="L18" s="36"/>
    </row>
    <row r="19" spans="1:12" ht="13.5" thickBot="1">
      <c r="A19" s="225" t="s">
        <v>8</v>
      </c>
      <c r="B19" s="219">
        <f>SUM(B7:B18)</f>
        <v>1476680.9513307845</v>
      </c>
      <c r="C19" s="219">
        <f t="shared" ref="C19:G19" si="5">SUM(C7:C18)</f>
        <v>232209.73742707804</v>
      </c>
      <c r="D19" s="219">
        <f t="shared" si="5"/>
        <v>1708890.6887578627</v>
      </c>
      <c r="E19" s="547">
        <f t="shared" si="5"/>
        <v>1510247</v>
      </c>
      <c r="F19" s="547">
        <f t="shared" si="5"/>
        <v>267274</v>
      </c>
      <c r="G19" s="219">
        <f t="shared" si="5"/>
        <v>1777521</v>
      </c>
      <c r="H19" s="220">
        <f t="shared" ref="H19" si="6">E19/B19</f>
        <v>1.0227307385789501</v>
      </c>
      <c r="I19" s="548">
        <f>F19/C19</f>
        <v>1.1510025503729504</v>
      </c>
      <c r="J19" s="549">
        <f t="shared" ref="J19" si="7">G19/D19</f>
        <v>1.0401607380118751</v>
      </c>
      <c r="K19" s="36"/>
      <c r="L19" s="36"/>
    </row>
    <row r="21" spans="1:12" ht="21.75" customHeight="1">
      <c r="A21" s="1040" t="s">
        <v>24</v>
      </c>
      <c r="B21" s="1040"/>
      <c r="C21" s="1040"/>
      <c r="D21" s="1040"/>
      <c r="E21" s="1040"/>
      <c r="F21" s="1040"/>
      <c r="G21" s="1040"/>
      <c r="H21" s="1040"/>
      <c r="I21" s="1040"/>
      <c r="J21" s="1040"/>
      <c r="K21" s="9"/>
      <c r="L21" s="36"/>
    </row>
    <row r="23" spans="1:12">
      <c r="A23" s="117"/>
      <c r="B23" s="117"/>
      <c r="C23" s="117"/>
      <c r="D23" s="117"/>
      <c r="E23" s="118"/>
      <c r="F23" s="118"/>
      <c r="G23" s="118"/>
      <c r="H23" s="118"/>
      <c r="I23" s="118"/>
      <c r="J23" s="118"/>
      <c r="K23" s="118"/>
      <c r="L23" s="118"/>
    </row>
    <row r="24" spans="1:12" ht="14.25">
      <c r="A24" s="119"/>
      <c r="B24" s="117"/>
      <c r="C24" s="117"/>
      <c r="D24" s="117"/>
      <c r="E24" s="118"/>
      <c r="F24" s="118"/>
      <c r="G24" s="118"/>
      <c r="H24" s="118"/>
      <c r="I24" s="118"/>
      <c r="J24" s="118"/>
      <c r="K24" s="118"/>
      <c r="L24" s="118"/>
    </row>
    <row r="31" spans="1:12">
      <c r="A31" s="36"/>
      <c r="B31" s="36"/>
      <c r="C31" s="36"/>
      <c r="D31" s="36"/>
      <c r="E31" s="36"/>
      <c r="F31" s="36"/>
      <c r="G31" s="36"/>
      <c r="H31" s="36"/>
      <c r="I31" s="36"/>
      <c r="J31" s="36"/>
      <c r="K31" s="36"/>
      <c r="L31" s="36"/>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L25" sqref="L25"/>
    </sheetView>
  </sheetViews>
  <sheetFormatPr defaultRowHeight="12.75"/>
  <cols>
    <col min="1" max="1" width="10.7109375" customWidth="1"/>
    <col min="2" max="2" width="12.85546875" customWidth="1"/>
    <col min="3" max="3" width="14" customWidth="1"/>
    <col min="4" max="7" width="14.7109375" customWidth="1"/>
    <col min="8" max="8" width="13.5703125" customWidth="1"/>
    <col min="9" max="11" width="9.28515625" style="124"/>
  </cols>
  <sheetData>
    <row r="1" spans="1:11" ht="15.75">
      <c r="A1" s="942" t="s">
        <v>401</v>
      </c>
      <c r="B1" s="942"/>
      <c r="C1" s="942"/>
      <c r="D1" s="942"/>
      <c r="E1" s="942"/>
      <c r="F1" s="942"/>
      <c r="G1" s="942"/>
      <c r="H1" s="942"/>
    </row>
    <row r="2" spans="1:11" ht="15.75">
      <c r="A2" s="943" t="s">
        <v>1</v>
      </c>
      <c r="B2" s="944"/>
      <c r="C2" s="944"/>
      <c r="D2" s="944"/>
      <c r="E2" s="944"/>
      <c r="F2" s="944"/>
      <c r="G2" s="944"/>
      <c r="H2" s="944"/>
    </row>
    <row r="3" spans="1:11" ht="15.75">
      <c r="A3" s="943" t="s">
        <v>517</v>
      </c>
      <c r="B3" s="944"/>
      <c r="C3" s="944"/>
      <c r="D3" s="944"/>
      <c r="E3" s="944"/>
      <c r="F3" s="944"/>
      <c r="G3" s="944"/>
      <c r="H3" s="944"/>
    </row>
    <row r="4" spans="1:11" s="36" customFormat="1" ht="15.75">
      <c r="A4" s="286"/>
      <c r="B4" s="287"/>
      <c r="C4" s="287"/>
      <c r="D4" s="287"/>
      <c r="E4" s="287"/>
      <c r="F4" s="287"/>
      <c r="G4" s="287"/>
      <c r="H4" s="287"/>
      <c r="I4" s="124"/>
      <c r="J4" s="124"/>
      <c r="K4" s="124"/>
    </row>
    <row r="5" spans="1:11" ht="58.5" customHeight="1">
      <c r="A5" s="19" t="s">
        <v>276</v>
      </c>
      <c r="B5" s="19" t="s">
        <v>402</v>
      </c>
      <c r="C5" s="19" t="s">
        <v>578</v>
      </c>
      <c r="D5" s="19" t="s">
        <v>579</v>
      </c>
      <c r="E5" s="19" t="s">
        <v>580</v>
      </c>
      <c r="F5" s="19" t="s">
        <v>581</v>
      </c>
      <c r="G5" s="19" t="s">
        <v>582</v>
      </c>
      <c r="H5" s="19" t="s">
        <v>583</v>
      </c>
      <c r="I5" s="97"/>
      <c r="J5" s="97"/>
    </row>
    <row r="6" spans="1:11" s="20" customFormat="1">
      <c r="A6" s="16" t="s">
        <v>285</v>
      </c>
      <c r="B6" s="47">
        <v>1777521</v>
      </c>
      <c r="C6" s="335">
        <v>392</v>
      </c>
      <c r="D6" s="344">
        <f t="shared" ref="D6" si="0">+C6/B6</f>
        <v>2.2053185306952772E-4</v>
      </c>
      <c r="E6" s="335">
        <v>84</v>
      </c>
      <c r="F6" s="335">
        <v>5</v>
      </c>
      <c r="G6" s="347">
        <f t="shared" ref="G6" si="1">E6/C6</f>
        <v>0.21428571428571427</v>
      </c>
      <c r="H6" s="296">
        <f t="shared" ref="H6" si="2">F6/B6</f>
        <v>2.8129062891521394E-6</v>
      </c>
      <c r="I6" s="124"/>
      <c r="J6" s="123"/>
      <c r="K6" s="124"/>
    </row>
    <row r="7" spans="1:11">
      <c r="A7" s="16" t="s">
        <v>286</v>
      </c>
      <c r="B7" s="504"/>
      <c r="C7" s="335"/>
      <c r="D7" s="344">
        <v>0</v>
      </c>
      <c r="E7" s="335"/>
      <c r="F7" s="335"/>
      <c r="G7" s="347">
        <v>0</v>
      </c>
      <c r="H7" s="296">
        <v>0</v>
      </c>
      <c r="J7" s="503"/>
    </row>
    <row r="8" spans="1:11">
      <c r="A8" s="16" t="s">
        <v>287</v>
      </c>
      <c r="B8" s="74"/>
      <c r="C8" s="67"/>
      <c r="D8" s="344">
        <v>0</v>
      </c>
      <c r="E8" s="335"/>
      <c r="F8" s="335"/>
      <c r="G8" s="347">
        <v>0</v>
      </c>
      <c r="H8" s="296">
        <v>0</v>
      </c>
      <c r="J8" s="123"/>
    </row>
    <row r="9" spans="1:11">
      <c r="A9" s="16" t="s">
        <v>288</v>
      </c>
      <c r="B9" s="74"/>
      <c r="C9" s="480"/>
      <c r="D9" s="347">
        <v>0</v>
      </c>
      <c r="E9" s="376"/>
      <c r="F9" s="376"/>
      <c r="G9" s="347">
        <v>0</v>
      </c>
      <c r="H9" s="296">
        <v>0</v>
      </c>
      <c r="J9" s="123"/>
    </row>
    <row r="10" spans="1:11">
      <c r="A10" s="16" t="s">
        <v>289</v>
      </c>
      <c r="B10" s="74"/>
      <c r="C10" s="346"/>
      <c r="D10" s="347">
        <v>0</v>
      </c>
      <c r="E10" s="345"/>
      <c r="F10" s="345"/>
      <c r="G10" s="347">
        <v>0</v>
      </c>
      <c r="H10" s="296">
        <v>0</v>
      </c>
    </row>
    <row r="11" spans="1:11">
      <c r="A11" s="16" t="s">
        <v>290</v>
      </c>
      <c r="B11" s="74"/>
      <c r="C11" s="67"/>
      <c r="D11" s="347">
        <v>0</v>
      </c>
      <c r="E11" s="67"/>
      <c r="F11" s="67"/>
      <c r="G11" s="347">
        <v>0</v>
      </c>
      <c r="H11" s="296">
        <v>0</v>
      </c>
    </row>
    <row r="12" spans="1:11">
      <c r="A12" s="16" t="s">
        <v>291</v>
      </c>
      <c r="B12" s="74"/>
      <c r="C12" s="67"/>
      <c r="D12" s="347">
        <v>0</v>
      </c>
      <c r="E12" s="67"/>
      <c r="F12" s="67"/>
      <c r="G12" s="347">
        <v>0</v>
      </c>
      <c r="H12" s="296">
        <v>0</v>
      </c>
    </row>
    <row r="13" spans="1:11">
      <c r="A13" s="16" t="s">
        <v>292</v>
      </c>
      <c r="B13" s="74"/>
      <c r="C13" s="67"/>
      <c r="D13" s="347">
        <v>0</v>
      </c>
      <c r="E13" s="67"/>
      <c r="F13" s="67"/>
      <c r="G13" s="347">
        <v>0</v>
      </c>
      <c r="H13" s="296">
        <v>0</v>
      </c>
    </row>
    <row r="14" spans="1:11">
      <c r="A14" s="16" t="s">
        <v>293</v>
      </c>
      <c r="B14" s="74"/>
      <c r="C14" s="67"/>
      <c r="D14" s="347">
        <v>0</v>
      </c>
      <c r="E14" s="67"/>
      <c r="F14" s="67"/>
      <c r="G14" s="347">
        <v>0</v>
      </c>
      <c r="H14" s="296">
        <v>0</v>
      </c>
    </row>
    <row r="15" spans="1:11">
      <c r="A15" s="16" t="s">
        <v>294</v>
      </c>
      <c r="B15" s="343"/>
      <c r="C15" s="67"/>
      <c r="D15" s="347">
        <v>0</v>
      </c>
      <c r="E15" s="67"/>
      <c r="F15" s="67"/>
      <c r="G15" s="347">
        <v>0</v>
      </c>
      <c r="H15" s="296">
        <v>0</v>
      </c>
    </row>
    <row r="16" spans="1:11">
      <c r="A16" s="16" t="s">
        <v>295</v>
      </c>
      <c r="B16" s="343"/>
      <c r="C16" s="67"/>
      <c r="D16" s="347">
        <v>0</v>
      </c>
      <c r="E16" s="67"/>
      <c r="F16" s="67"/>
      <c r="G16" s="347">
        <v>0</v>
      </c>
      <c r="H16" s="296">
        <v>0</v>
      </c>
    </row>
    <row r="17" spans="1:9" ht="13.5" thickBot="1">
      <c r="A17" s="15" t="s">
        <v>296</v>
      </c>
      <c r="B17" s="343"/>
      <c r="C17" s="341"/>
      <c r="D17" s="347">
        <v>0</v>
      </c>
      <c r="E17" s="341"/>
      <c r="F17" s="341"/>
      <c r="G17" s="347">
        <v>0</v>
      </c>
      <c r="H17" s="296">
        <v>0</v>
      </c>
    </row>
    <row r="18" spans="1:9" ht="13.5" thickBot="1">
      <c r="A18" s="372" t="s">
        <v>297</v>
      </c>
      <c r="B18" s="192">
        <f>B6</f>
        <v>1777521</v>
      </c>
      <c r="C18" s="192">
        <f>SUM(C6:C17)</f>
        <v>392</v>
      </c>
      <c r="D18" s="309">
        <f>C18/B18</f>
        <v>2.2053185306952772E-4</v>
      </c>
      <c r="E18" s="192">
        <f>SUM(E6:E17)</f>
        <v>84</v>
      </c>
      <c r="F18" s="192">
        <f>SUM(F6:F17)</f>
        <v>5</v>
      </c>
      <c r="G18" s="377">
        <f>E18/C18</f>
        <v>0.21428571428571427</v>
      </c>
      <c r="H18" s="373">
        <f>F18/B18</f>
        <v>2.8129062891521394E-6</v>
      </c>
    </row>
    <row r="20" spans="1:9" ht="17.25" customHeight="1">
      <c r="A20" s="1044" t="s">
        <v>403</v>
      </c>
      <c r="B20" s="1045"/>
      <c r="C20" s="1045"/>
      <c r="D20" s="1045"/>
      <c r="E20" s="1045"/>
      <c r="F20" s="1045"/>
      <c r="G20" s="1045"/>
      <c r="H20" s="1045"/>
      <c r="I20" s="125"/>
    </row>
    <row r="21" spans="1:9" ht="24.75" customHeight="1">
      <c r="A21" s="881" t="s">
        <v>404</v>
      </c>
      <c r="B21" s="1046"/>
      <c r="C21" s="1046"/>
      <c r="D21" s="1046"/>
      <c r="E21" s="1046"/>
      <c r="F21" s="1046"/>
      <c r="G21" s="1046"/>
      <c r="H21" s="1046"/>
      <c r="I21" s="125"/>
    </row>
    <row r="22" spans="1:9" ht="18" customHeight="1">
      <c r="A22" s="1047" t="s">
        <v>405</v>
      </c>
      <c r="B22" s="1043"/>
      <c r="C22" s="1043"/>
      <c r="D22" s="1043"/>
      <c r="E22" s="1043"/>
      <c r="F22" s="1043"/>
      <c r="G22" s="1043"/>
      <c r="H22" s="1043"/>
      <c r="I22" s="126"/>
    </row>
    <row r="23" spans="1:9" ht="18" customHeight="1">
      <c r="A23" s="1042" t="s">
        <v>406</v>
      </c>
      <c r="B23" s="1043"/>
      <c r="C23" s="1043"/>
      <c r="D23" s="1043"/>
      <c r="E23" s="1043"/>
      <c r="F23" s="1043"/>
      <c r="G23" s="1043"/>
      <c r="H23" s="1043"/>
      <c r="I23" s="99"/>
    </row>
    <row r="24" spans="1:9" ht="30" customHeight="1">
      <c r="A24" s="878" t="s">
        <v>407</v>
      </c>
      <c r="B24" s="878"/>
      <c r="C24" s="878"/>
      <c r="D24" s="878"/>
      <c r="E24" s="878"/>
      <c r="F24" s="878"/>
      <c r="G24" s="878"/>
      <c r="H24" s="878"/>
      <c r="I24" s="99"/>
    </row>
    <row r="25" spans="1:9">
      <c r="A25" s="122"/>
      <c r="B25" s="758"/>
      <c r="C25" s="758"/>
      <c r="D25" s="758"/>
      <c r="E25" s="758"/>
      <c r="F25" s="758"/>
      <c r="G25" s="758"/>
      <c r="H25" s="758"/>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
  <sheetViews>
    <sheetView zoomScale="90" zoomScaleNormal="90" workbookViewId="0">
      <selection activeCell="I34" sqref="I34"/>
    </sheetView>
  </sheetViews>
  <sheetFormatPr defaultColWidth="9.28515625" defaultRowHeight="12.75"/>
  <cols>
    <col min="1" max="1" width="39.140625" style="36" customWidth="1"/>
    <col min="2" max="2" width="12.7109375" style="36" customWidth="1"/>
    <col min="3" max="4" width="13.42578125" style="36" bestFit="1" customWidth="1"/>
    <col min="5" max="8" width="12.7109375" style="36" customWidth="1"/>
    <col min="9" max="9" width="13.42578125" style="36" customWidth="1"/>
    <col min="10" max="10" width="13.42578125" style="36" bestFit="1" customWidth="1"/>
    <col min="11" max="13" width="12.7109375" style="36" customWidth="1"/>
    <col min="14" max="16384" width="9.28515625" style="36"/>
  </cols>
  <sheetData>
    <row r="1" spans="1:13" ht="15.75">
      <c r="A1" s="829" t="s">
        <v>53</v>
      </c>
      <c r="B1" s="829"/>
      <c r="C1" s="829"/>
      <c r="D1" s="829"/>
      <c r="E1" s="829"/>
      <c r="F1" s="829"/>
      <c r="G1" s="829"/>
      <c r="H1" s="829"/>
      <c r="I1" s="829"/>
      <c r="J1" s="829"/>
      <c r="K1" s="829"/>
      <c r="L1" s="829"/>
      <c r="M1" s="829"/>
    </row>
    <row r="2" spans="1:13" ht="15.75">
      <c r="A2" s="829" t="s">
        <v>1</v>
      </c>
      <c r="B2" s="833"/>
      <c r="C2" s="833"/>
      <c r="D2" s="833"/>
      <c r="E2" s="833"/>
      <c r="F2" s="833"/>
      <c r="G2" s="833"/>
      <c r="H2" s="833"/>
      <c r="I2" s="833"/>
      <c r="J2" s="833"/>
      <c r="K2" s="833"/>
      <c r="L2" s="833"/>
      <c r="M2" s="833"/>
    </row>
    <row r="3" spans="1:13" ht="15.75">
      <c r="A3" s="834" t="s">
        <v>517</v>
      </c>
      <c r="B3" s="835"/>
      <c r="C3" s="835"/>
      <c r="D3" s="835"/>
      <c r="E3" s="835"/>
      <c r="F3" s="835"/>
      <c r="G3" s="835"/>
      <c r="H3" s="835"/>
      <c r="I3" s="835"/>
      <c r="J3" s="835"/>
      <c r="K3" s="835"/>
      <c r="L3" s="835"/>
      <c r="M3" s="835"/>
    </row>
    <row r="4" spans="1:13" ht="15.75">
      <c r="A4" s="733"/>
      <c r="B4" s="734"/>
      <c r="C4" s="734"/>
      <c r="D4" s="734"/>
      <c r="E4" s="734"/>
      <c r="F4" s="734"/>
      <c r="G4" s="734"/>
      <c r="H4" s="734"/>
      <c r="I4" s="734"/>
      <c r="J4" s="734"/>
      <c r="K4" s="734"/>
      <c r="L4" s="734"/>
      <c r="M4" s="734"/>
    </row>
    <row r="5" spans="1:13" ht="14.25">
      <c r="A5" s="157"/>
      <c r="B5" s="831" t="s">
        <v>26</v>
      </c>
      <c r="C5" s="832"/>
      <c r="D5" s="832"/>
      <c r="E5" s="831" t="s">
        <v>54</v>
      </c>
      <c r="F5" s="832"/>
      <c r="G5" s="832"/>
      <c r="H5" s="831" t="s">
        <v>55</v>
      </c>
      <c r="I5" s="832"/>
      <c r="J5" s="832"/>
      <c r="K5" s="832" t="s">
        <v>27</v>
      </c>
      <c r="L5" s="832"/>
      <c r="M5" s="832"/>
    </row>
    <row r="6" spans="1:13">
      <c r="A6" s="157" t="s">
        <v>28</v>
      </c>
      <c r="B6" s="732" t="s">
        <v>29</v>
      </c>
      <c r="C6" s="732" t="s">
        <v>30</v>
      </c>
      <c r="D6" s="732" t="s">
        <v>8</v>
      </c>
      <c r="E6" s="732" t="s">
        <v>29</v>
      </c>
      <c r="F6" s="732" t="s">
        <v>30</v>
      </c>
      <c r="G6" s="732" t="s">
        <v>8</v>
      </c>
      <c r="H6" s="732" t="s">
        <v>29</v>
      </c>
      <c r="I6" s="732" t="s">
        <v>30</v>
      </c>
      <c r="J6" s="732" t="s">
        <v>8</v>
      </c>
      <c r="K6" s="732" t="s">
        <v>29</v>
      </c>
      <c r="L6" s="732" t="s">
        <v>30</v>
      </c>
      <c r="M6" s="732" t="s">
        <v>8</v>
      </c>
    </row>
    <row r="7" spans="1:13">
      <c r="A7" s="157" t="s">
        <v>31</v>
      </c>
      <c r="B7" s="158"/>
      <c r="C7" s="158"/>
      <c r="D7" s="158"/>
      <c r="E7" s="158"/>
      <c r="F7" s="158"/>
      <c r="G7" s="158"/>
      <c r="H7" s="158"/>
      <c r="I7" s="158"/>
      <c r="J7" s="158"/>
      <c r="K7" s="158"/>
      <c r="L7" s="158"/>
      <c r="M7" s="158"/>
    </row>
    <row r="8" spans="1:13">
      <c r="A8" s="171" t="s">
        <v>56</v>
      </c>
      <c r="B8" s="156" t="s">
        <v>13</v>
      </c>
      <c r="C8" s="805">
        <v>3422895.3038447057</v>
      </c>
      <c r="D8" s="533">
        <f t="shared" ref="D8:D15" si="0">SUM(B8:C8)</f>
        <v>3422895.3038447057</v>
      </c>
      <c r="E8" s="156" t="s">
        <v>13</v>
      </c>
      <c r="F8" s="174">
        <v>0</v>
      </c>
      <c r="G8" s="533">
        <f t="shared" ref="G8:G14" si="1">SUM(E8:F8)</f>
        <v>0</v>
      </c>
      <c r="H8" s="156" t="s">
        <v>13</v>
      </c>
      <c r="I8" s="174">
        <v>0</v>
      </c>
      <c r="J8" s="533">
        <f t="shared" ref="J8:J15" si="2">SUM(H8:I8)</f>
        <v>0</v>
      </c>
      <c r="K8" s="156" t="s">
        <v>13</v>
      </c>
      <c r="L8" s="534">
        <f>I8/C8</f>
        <v>0</v>
      </c>
      <c r="M8" s="303">
        <f>L8</f>
        <v>0</v>
      </c>
    </row>
    <row r="9" spans="1:13">
      <c r="A9" s="171" t="s">
        <v>57</v>
      </c>
      <c r="B9" s="156" t="s">
        <v>13</v>
      </c>
      <c r="C9" s="805">
        <v>13366922.215598091</v>
      </c>
      <c r="D9" s="533">
        <f t="shared" si="0"/>
        <v>13366922.215598091</v>
      </c>
      <c r="E9" s="156" t="s">
        <v>13</v>
      </c>
      <c r="F9" s="174">
        <v>0</v>
      </c>
      <c r="G9" s="533">
        <f t="shared" si="1"/>
        <v>0</v>
      </c>
      <c r="H9" s="156" t="s">
        <v>13</v>
      </c>
      <c r="I9" s="174">
        <v>0</v>
      </c>
      <c r="J9" s="533">
        <f t="shared" si="2"/>
        <v>0</v>
      </c>
      <c r="K9" s="156" t="s">
        <v>13</v>
      </c>
      <c r="L9" s="534">
        <f t="shared" ref="L9:L15" si="3">I9/C9</f>
        <v>0</v>
      </c>
      <c r="M9" s="303">
        <f t="shared" ref="M9:M15" si="4">L9</f>
        <v>0</v>
      </c>
    </row>
    <row r="10" spans="1:13">
      <c r="A10" s="171" t="s">
        <v>58</v>
      </c>
      <c r="B10" s="156" t="s">
        <v>13</v>
      </c>
      <c r="C10" s="805">
        <v>20001550.26195021</v>
      </c>
      <c r="D10" s="533">
        <f t="shared" si="0"/>
        <v>20001550.26195021</v>
      </c>
      <c r="E10" s="156" t="s">
        <v>13</v>
      </c>
      <c r="F10" s="174">
        <v>0</v>
      </c>
      <c r="G10" s="533">
        <f t="shared" si="1"/>
        <v>0</v>
      </c>
      <c r="H10" s="156" t="s">
        <v>13</v>
      </c>
      <c r="I10" s="174">
        <v>0</v>
      </c>
      <c r="J10" s="533">
        <f t="shared" si="2"/>
        <v>0</v>
      </c>
      <c r="K10" s="156" t="s">
        <v>13</v>
      </c>
      <c r="L10" s="534">
        <f t="shared" si="3"/>
        <v>0</v>
      </c>
      <c r="M10" s="303">
        <f t="shared" si="4"/>
        <v>0</v>
      </c>
    </row>
    <row r="11" spans="1:13">
      <c r="A11" s="171" t="s">
        <v>59</v>
      </c>
      <c r="B11" s="156" t="s">
        <v>13</v>
      </c>
      <c r="C11" s="805">
        <v>14241744.937927378</v>
      </c>
      <c r="D11" s="533">
        <f t="shared" si="0"/>
        <v>14241744.937927378</v>
      </c>
      <c r="E11" s="156" t="s">
        <v>13</v>
      </c>
      <c r="F11" s="174">
        <v>0</v>
      </c>
      <c r="G11" s="533">
        <f t="shared" si="1"/>
        <v>0</v>
      </c>
      <c r="H11" s="156" t="s">
        <v>13</v>
      </c>
      <c r="I11" s="174">
        <v>0</v>
      </c>
      <c r="J11" s="533">
        <f t="shared" si="2"/>
        <v>0</v>
      </c>
      <c r="K11" s="156" t="s">
        <v>13</v>
      </c>
      <c r="L11" s="534">
        <f t="shared" si="3"/>
        <v>0</v>
      </c>
      <c r="M11" s="303">
        <f t="shared" si="4"/>
        <v>0</v>
      </c>
    </row>
    <row r="12" spans="1:13">
      <c r="A12" s="172" t="s">
        <v>60</v>
      </c>
      <c r="B12" s="156" t="s">
        <v>13</v>
      </c>
      <c r="C12" s="805">
        <v>1392325.2349339612</v>
      </c>
      <c r="D12" s="533">
        <f t="shared" si="0"/>
        <v>1392325.2349339612</v>
      </c>
      <c r="E12" s="156" t="s">
        <v>13</v>
      </c>
      <c r="F12" s="174">
        <v>0</v>
      </c>
      <c r="G12" s="533">
        <f t="shared" si="1"/>
        <v>0</v>
      </c>
      <c r="H12" s="156" t="s">
        <v>13</v>
      </c>
      <c r="I12" s="174">
        <v>0</v>
      </c>
      <c r="J12" s="533">
        <f t="shared" si="2"/>
        <v>0</v>
      </c>
      <c r="K12" s="156" t="s">
        <v>13</v>
      </c>
      <c r="L12" s="534">
        <f t="shared" si="3"/>
        <v>0</v>
      </c>
      <c r="M12" s="303">
        <f t="shared" si="4"/>
        <v>0</v>
      </c>
    </row>
    <row r="13" spans="1:13">
      <c r="A13" s="173" t="s">
        <v>61</v>
      </c>
      <c r="B13" s="156" t="s">
        <v>13</v>
      </c>
      <c r="C13" s="805">
        <f>9710246.53261571-2665654.55</f>
        <v>7044591.9826157102</v>
      </c>
      <c r="D13" s="533">
        <f t="shared" si="0"/>
        <v>7044591.9826157102</v>
      </c>
      <c r="E13" s="156" t="s">
        <v>13</v>
      </c>
      <c r="F13" s="174">
        <v>0</v>
      </c>
      <c r="G13" s="533">
        <f t="shared" si="1"/>
        <v>0</v>
      </c>
      <c r="H13" s="156" t="s">
        <v>13</v>
      </c>
      <c r="I13" s="174">
        <v>0</v>
      </c>
      <c r="J13" s="533">
        <f t="shared" si="2"/>
        <v>0</v>
      </c>
      <c r="K13" s="156" t="s">
        <v>13</v>
      </c>
      <c r="L13" s="534">
        <f t="shared" si="3"/>
        <v>0</v>
      </c>
      <c r="M13" s="303">
        <f t="shared" si="4"/>
        <v>0</v>
      </c>
    </row>
    <row r="14" spans="1:13">
      <c r="A14" s="173" t="s">
        <v>39</v>
      </c>
      <c r="B14" s="156" t="s">
        <v>13</v>
      </c>
      <c r="C14" s="805">
        <v>4896365.5760983396</v>
      </c>
      <c r="D14" s="533">
        <f t="shared" si="0"/>
        <v>4896365.5760983396</v>
      </c>
      <c r="E14" s="156" t="s">
        <v>13</v>
      </c>
      <c r="F14" s="174">
        <v>0</v>
      </c>
      <c r="G14" s="533">
        <f t="shared" si="1"/>
        <v>0</v>
      </c>
      <c r="H14" s="156" t="s">
        <v>13</v>
      </c>
      <c r="I14" s="174">
        <v>0</v>
      </c>
      <c r="J14" s="533">
        <f t="shared" si="2"/>
        <v>0</v>
      </c>
      <c r="K14" s="156" t="s">
        <v>13</v>
      </c>
      <c r="L14" s="534">
        <f t="shared" si="3"/>
        <v>0</v>
      </c>
      <c r="M14" s="303">
        <f t="shared" si="4"/>
        <v>0</v>
      </c>
    </row>
    <row r="15" spans="1:13">
      <c r="A15" s="173" t="s">
        <v>62</v>
      </c>
      <c r="B15" s="156" t="s">
        <v>13</v>
      </c>
      <c r="C15" s="805">
        <v>3620732.48</v>
      </c>
      <c r="D15" s="533">
        <f t="shared" si="0"/>
        <v>3620732.48</v>
      </c>
      <c r="E15" s="156" t="s">
        <v>13</v>
      </c>
      <c r="F15" s="174">
        <v>82782.320000000007</v>
      </c>
      <c r="G15" s="533">
        <f>SUM(E15:F15)</f>
        <v>82782.320000000007</v>
      </c>
      <c r="H15" s="156" t="s">
        <v>13</v>
      </c>
      <c r="I15" s="174">
        <v>82782.320000000007</v>
      </c>
      <c r="J15" s="533">
        <f t="shared" si="2"/>
        <v>82782.320000000007</v>
      </c>
      <c r="K15" s="156" t="s">
        <v>13</v>
      </c>
      <c r="L15" s="534">
        <f t="shared" si="3"/>
        <v>2.2863417956799727E-2</v>
      </c>
      <c r="M15" s="303">
        <f t="shared" si="4"/>
        <v>2.2863417956799727E-2</v>
      </c>
    </row>
    <row r="16" spans="1:13">
      <c r="A16" s="163"/>
      <c r="B16" s="163"/>
      <c r="C16" s="163"/>
      <c r="D16" s="163"/>
      <c r="E16" s="163"/>
      <c r="F16" s="163"/>
      <c r="G16" s="163"/>
      <c r="H16" s="163"/>
      <c r="I16" s="163"/>
      <c r="J16" s="163"/>
      <c r="K16" s="163"/>
      <c r="L16" s="163"/>
      <c r="M16" s="163"/>
    </row>
    <row r="17" spans="1:13" ht="14.25">
      <c r="A17" s="166" t="s">
        <v>63</v>
      </c>
      <c r="B17" s="398" t="s">
        <v>13</v>
      </c>
      <c r="C17" s="806">
        <f>SUM(C8:C15)</f>
        <v>67987127.992968395</v>
      </c>
      <c r="D17" s="806">
        <f>SUM(D8:D15)</f>
        <v>67987127.992968395</v>
      </c>
      <c r="E17" s="398" t="s">
        <v>13</v>
      </c>
      <c r="F17" s="540">
        <f>SUM(F8:F15)</f>
        <v>82782.320000000007</v>
      </c>
      <c r="G17" s="540">
        <f>SUM(G8:G15)</f>
        <v>82782.320000000007</v>
      </c>
      <c r="H17" s="398" t="s">
        <v>13</v>
      </c>
      <c r="I17" s="540">
        <f>SUM(I8:I15)</f>
        <v>82782.320000000007</v>
      </c>
      <c r="J17" s="540">
        <f>SUM(J8:J15)</f>
        <v>82782.320000000007</v>
      </c>
      <c r="K17" s="398" t="s">
        <v>13</v>
      </c>
      <c r="L17" s="541">
        <f t="shared" ref="L17:M17" si="5">I17/C17</f>
        <v>1.2176175467885893E-3</v>
      </c>
      <c r="M17" s="541">
        <f t="shared" si="5"/>
        <v>1.2176175467885893E-3</v>
      </c>
    </row>
    <row r="18" spans="1:13">
      <c r="A18" s="27"/>
      <c r="B18" s="27"/>
      <c r="C18" s="781"/>
      <c r="D18" s="27"/>
      <c r="E18" s="631"/>
      <c r="F18" s="27"/>
      <c r="G18" s="27"/>
      <c r="H18" s="27"/>
      <c r="I18" s="27"/>
      <c r="J18" s="27"/>
      <c r="K18" s="27"/>
      <c r="L18" s="27"/>
      <c r="M18" s="27"/>
    </row>
    <row r="19" spans="1:13">
      <c r="A19" s="27"/>
      <c r="B19" s="27"/>
      <c r="C19" s="27"/>
      <c r="D19" s="27"/>
      <c r="E19" s="27"/>
      <c r="F19" s="622"/>
      <c r="G19" s="27"/>
      <c r="H19" s="27"/>
      <c r="I19" s="27"/>
      <c r="J19" s="27"/>
      <c r="K19" s="27"/>
      <c r="L19" s="27"/>
      <c r="M19" s="27"/>
    </row>
    <row r="20" spans="1:13" ht="15.75" customHeight="1">
      <c r="A20" s="836" t="s">
        <v>531</v>
      </c>
      <c r="B20" s="836"/>
      <c r="C20" s="836"/>
      <c r="D20" s="836"/>
      <c r="E20" s="836"/>
      <c r="F20" s="836"/>
      <c r="G20" s="836"/>
      <c r="H20" s="836"/>
      <c r="I20" s="836"/>
      <c r="J20" s="836"/>
      <c r="K20" s="836"/>
      <c r="L20" s="836"/>
      <c r="M20" s="836"/>
    </row>
    <row r="21" spans="1:13">
      <c r="A21" s="828" t="s">
        <v>529</v>
      </c>
      <c r="B21" s="828"/>
      <c r="C21" s="828"/>
      <c r="D21" s="828"/>
      <c r="E21" s="828"/>
      <c r="F21" s="828"/>
      <c r="G21" s="828"/>
      <c r="H21" s="828"/>
      <c r="I21" s="828"/>
      <c r="J21" s="828"/>
      <c r="K21" s="828"/>
      <c r="L21" s="828"/>
      <c r="M21" s="828"/>
    </row>
    <row r="22" spans="1:13">
      <c r="A22" s="827" t="s">
        <v>530</v>
      </c>
      <c r="B22" s="827"/>
      <c r="C22" s="827"/>
      <c r="D22" s="827"/>
      <c r="E22" s="827"/>
      <c r="F22" s="827"/>
      <c r="G22" s="827"/>
      <c r="H22" s="827"/>
      <c r="I22" s="827"/>
      <c r="J22" s="827"/>
      <c r="K22" s="827"/>
      <c r="L22" s="827"/>
      <c r="M22" s="827"/>
    </row>
    <row r="23" spans="1:13" ht="14.25">
      <c r="A23" s="836" t="s">
        <v>521</v>
      </c>
      <c r="B23" s="836"/>
      <c r="C23" s="836"/>
      <c r="D23" s="836"/>
      <c r="E23" s="836"/>
      <c r="F23" s="836"/>
      <c r="G23" s="836"/>
      <c r="H23" s="836"/>
      <c r="I23" s="836"/>
      <c r="J23" s="836"/>
      <c r="K23" s="836"/>
      <c r="L23" s="836"/>
      <c r="M23" s="836"/>
    </row>
    <row r="24" spans="1:13">
      <c r="A24" s="837" t="s">
        <v>24</v>
      </c>
      <c r="B24" s="837"/>
      <c r="C24" s="837"/>
      <c r="D24" s="837"/>
      <c r="E24" s="837"/>
      <c r="F24" s="837"/>
      <c r="G24" s="837"/>
      <c r="H24" s="837"/>
      <c r="I24" s="837"/>
      <c r="J24" s="837"/>
      <c r="K24" s="837"/>
      <c r="L24" s="837"/>
      <c r="M24" s="837"/>
    </row>
  </sheetData>
  <mergeCells count="12">
    <mergeCell ref="A1:M1"/>
    <mergeCell ref="A2:M2"/>
    <mergeCell ref="A3:M3"/>
    <mergeCell ref="B5:D5"/>
    <mergeCell ref="E5:G5"/>
    <mergeCell ref="H5:J5"/>
    <mergeCell ref="K5:M5"/>
    <mergeCell ref="A20:M20"/>
    <mergeCell ref="A21:M21"/>
    <mergeCell ref="A22:M22"/>
    <mergeCell ref="A23:M23"/>
    <mergeCell ref="A24:M24"/>
  </mergeCells>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tabSelected="1" zoomScale="90" zoomScaleNormal="90" workbookViewId="0">
      <selection activeCell="G43" sqref="G43"/>
    </sheetView>
  </sheetViews>
  <sheetFormatPr defaultColWidth="9.42578125" defaultRowHeight="12.75"/>
  <cols>
    <col min="1" max="1" width="58.5703125" style="36" customWidth="1"/>
    <col min="2" max="3" width="9.42578125" style="36"/>
    <col min="4" max="4" width="10.42578125" style="36" customWidth="1"/>
    <col min="5" max="5" width="9.42578125" style="36"/>
    <col min="6" max="6" width="8.5703125" style="36" customWidth="1"/>
    <col min="7" max="7" width="12.28515625" style="36" bestFit="1" customWidth="1"/>
    <col min="8" max="16384" width="9.42578125" style="36"/>
  </cols>
  <sheetData>
    <row r="1" spans="1:7" ht="15.75">
      <c r="A1" s="1049" t="s">
        <v>408</v>
      </c>
      <c r="B1" s="942"/>
      <c r="C1" s="942"/>
      <c r="D1" s="942"/>
      <c r="E1" s="942"/>
      <c r="F1" s="942"/>
      <c r="G1" s="1043"/>
    </row>
    <row r="2" spans="1:7" ht="15.75">
      <c r="A2" s="971" t="s">
        <v>1</v>
      </c>
      <c r="B2" s="944"/>
      <c r="C2" s="944"/>
      <c r="D2" s="944"/>
      <c r="E2" s="944"/>
      <c r="F2" s="944"/>
      <c r="G2" s="1043"/>
    </row>
    <row r="3" spans="1:7" ht="15.75">
      <c r="A3" s="971" t="s">
        <v>517</v>
      </c>
      <c r="B3" s="944"/>
      <c r="C3" s="944"/>
      <c r="D3" s="944"/>
      <c r="E3" s="944"/>
      <c r="F3" s="944"/>
      <c r="G3" s="1043"/>
    </row>
    <row r="4" spans="1:7" ht="16.5" thickBot="1">
      <c r="A4" s="745"/>
      <c r="B4" s="746"/>
      <c r="C4" s="746"/>
      <c r="D4" s="746"/>
      <c r="E4" s="746"/>
      <c r="F4" s="746"/>
      <c r="G4" s="759"/>
    </row>
    <row r="5" spans="1:7" ht="13.5" customHeight="1">
      <c r="A5" s="1050" t="s">
        <v>409</v>
      </c>
      <c r="B5" s="1052" t="s">
        <v>410</v>
      </c>
      <c r="C5" s="1053"/>
      <c r="D5" s="1053"/>
      <c r="E5" s="1054"/>
      <c r="F5" s="1053" t="s">
        <v>411</v>
      </c>
      <c r="G5" s="1055"/>
    </row>
    <row r="6" spans="1:7" ht="13.5" customHeight="1">
      <c r="A6" s="1051"/>
      <c r="B6" s="1058" t="s">
        <v>412</v>
      </c>
      <c r="C6" s="1059"/>
      <c r="D6" s="1059"/>
      <c r="E6" s="1060"/>
      <c r="F6" s="1056"/>
      <c r="G6" s="1057"/>
    </row>
    <row r="7" spans="1:7" ht="24.75" customHeight="1" thickBot="1">
      <c r="A7" s="1051"/>
      <c r="B7" s="195" t="s">
        <v>413</v>
      </c>
      <c r="C7" s="196" t="s">
        <v>414</v>
      </c>
      <c r="D7" s="196" t="s">
        <v>415</v>
      </c>
      <c r="E7" s="197" t="s">
        <v>416</v>
      </c>
      <c r="F7" s="527" t="s">
        <v>417</v>
      </c>
      <c r="G7" s="197" t="s">
        <v>418</v>
      </c>
    </row>
    <row r="8" spans="1:7" ht="14.25">
      <c r="A8" s="193" t="s">
        <v>419</v>
      </c>
      <c r="B8" s="201"/>
      <c r="C8" s="202" t="s">
        <v>420</v>
      </c>
      <c r="D8" s="203" t="s">
        <v>420</v>
      </c>
      <c r="E8" s="204" t="s">
        <v>420</v>
      </c>
      <c r="F8" s="528">
        <v>0</v>
      </c>
      <c r="G8" s="198">
        <v>0</v>
      </c>
    </row>
    <row r="9" spans="1:7" ht="14.25">
      <c r="A9" s="194" t="s">
        <v>421</v>
      </c>
      <c r="B9" s="205"/>
      <c r="C9" s="202" t="s">
        <v>420</v>
      </c>
      <c r="D9" s="206"/>
      <c r="E9" s="207"/>
      <c r="F9" s="529">
        <v>0</v>
      </c>
      <c r="G9" s="198">
        <v>0</v>
      </c>
    </row>
    <row r="10" spans="1:7" ht="14.25">
      <c r="A10" s="194" t="s">
        <v>422</v>
      </c>
      <c r="B10" s="205"/>
      <c r="C10" s="202" t="s">
        <v>420</v>
      </c>
      <c r="D10" s="206" t="s">
        <v>420</v>
      </c>
      <c r="E10" s="207" t="s">
        <v>420</v>
      </c>
      <c r="F10" s="529">
        <v>0</v>
      </c>
      <c r="G10" s="198">
        <v>0</v>
      </c>
    </row>
    <row r="11" spans="1:7" ht="14.25">
      <c r="A11" s="194" t="s">
        <v>423</v>
      </c>
      <c r="B11" s="205"/>
      <c r="C11" s="202" t="s">
        <v>420</v>
      </c>
      <c r="D11" s="206"/>
      <c r="E11" s="207"/>
      <c r="F11" s="529">
        <v>0</v>
      </c>
      <c r="G11" s="198">
        <v>0</v>
      </c>
    </row>
    <row r="12" spans="1:7" ht="14.25">
      <c r="A12" s="194" t="s">
        <v>424</v>
      </c>
      <c r="B12" s="208"/>
      <c r="C12" s="202" t="s">
        <v>420</v>
      </c>
      <c r="D12" s="209"/>
      <c r="E12" s="210" t="s">
        <v>420</v>
      </c>
      <c r="F12" s="529">
        <v>0</v>
      </c>
      <c r="G12" s="198">
        <v>0</v>
      </c>
    </row>
    <row r="13" spans="1:7" ht="14.25">
      <c r="A13" s="194" t="s">
        <v>425</v>
      </c>
      <c r="B13" s="208"/>
      <c r="C13" s="202" t="s">
        <v>420</v>
      </c>
      <c r="D13" s="209"/>
      <c r="E13" s="210"/>
      <c r="F13" s="529">
        <v>0</v>
      </c>
      <c r="G13" s="198">
        <v>0</v>
      </c>
    </row>
    <row r="14" spans="1:7" ht="14.25">
      <c r="A14" s="194" t="s">
        <v>426</v>
      </c>
      <c r="B14" s="208"/>
      <c r="C14" s="202" t="s">
        <v>420</v>
      </c>
      <c r="D14" s="209"/>
      <c r="E14" s="210"/>
      <c r="F14" s="529">
        <v>0</v>
      </c>
      <c r="G14" s="198">
        <v>0</v>
      </c>
    </row>
    <row r="15" spans="1:7" ht="14.25">
      <c r="A15" s="194" t="s">
        <v>427</v>
      </c>
      <c r="B15" s="208"/>
      <c r="C15" s="202" t="s">
        <v>420</v>
      </c>
      <c r="D15" s="209"/>
      <c r="E15" s="210"/>
      <c r="F15" s="529">
        <v>0</v>
      </c>
      <c r="G15" s="198">
        <v>0</v>
      </c>
    </row>
    <row r="16" spans="1:7" ht="14.25">
      <c r="A16" s="194" t="s">
        <v>428</v>
      </c>
      <c r="B16" s="208"/>
      <c r="C16" s="202" t="s">
        <v>420</v>
      </c>
      <c r="D16" s="209"/>
      <c r="E16" s="210"/>
      <c r="F16" s="529">
        <v>0</v>
      </c>
      <c r="G16" s="198">
        <v>0</v>
      </c>
    </row>
    <row r="17" spans="1:7" ht="14.25">
      <c r="A17" s="194" t="s">
        <v>429</v>
      </c>
      <c r="B17" s="208"/>
      <c r="C17" s="202" t="s">
        <v>420</v>
      </c>
      <c r="D17" s="209"/>
      <c r="E17" s="210"/>
      <c r="F17" s="529">
        <v>0</v>
      </c>
      <c r="G17" s="198">
        <v>0</v>
      </c>
    </row>
    <row r="18" spans="1:7" ht="14.25">
      <c r="A18" s="194" t="s">
        <v>430</v>
      </c>
      <c r="B18" s="208"/>
      <c r="C18" s="202" t="s">
        <v>420</v>
      </c>
      <c r="D18" s="209"/>
      <c r="E18" s="210"/>
      <c r="F18" s="529">
        <v>0</v>
      </c>
      <c r="G18" s="198">
        <v>0</v>
      </c>
    </row>
    <row r="19" spans="1:7" ht="14.25">
      <c r="A19" s="194" t="s">
        <v>431</v>
      </c>
      <c r="B19" s="208"/>
      <c r="C19" s="202" t="s">
        <v>420</v>
      </c>
      <c r="D19" s="209"/>
      <c r="E19" s="210"/>
      <c r="F19" s="529">
        <v>0</v>
      </c>
      <c r="G19" s="198">
        <v>0</v>
      </c>
    </row>
    <row r="20" spans="1:7" ht="14.25">
      <c r="A20" s="194" t="s">
        <v>432</v>
      </c>
      <c r="B20" s="211"/>
      <c r="C20" s="202" t="s">
        <v>420</v>
      </c>
      <c r="D20" s="212"/>
      <c r="E20" s="213"/>
      <c r="F20" s="529">
        <v>0</v>
      </c>
      <c r="G20" s="198">
        <v>0</v>
      </c>
    </row>
    <row r="21" spans="1:7" ht="14.25">
      <c r="A21" s="194" t="s">
        <v>433</v>
      </c>
      <c r="B21" s="211"/>
      <c r="C21" s="202" t="s">
        <v>420</v>
      </c>
      <c r="D21" s="212"/>
      <c r="E21" s="213"/>
      <c r="F21" s="529">
        <v>0</v>
      </c>
      <c r="G21" s="198">
        <v>0</v>
      </c>
    </row>
    <row r="22" spans="1:7" ht="14.25">
      <c r="A22" s="194" t="s">
        <v>434</v>
      </c>
      <c r="B22" s="214"/>
      <c r="C22" s="202" t="s">
        <v>420</v>
      </c>
      <c r="D22" s="215"/>
      <c r="E22" s="216"/>
      <c r="F22" s="529">
        <v>0</v>
      </c>
      <c r="G22" s="198">
        <v>0</v>
      </c>
    </row>
    <row r="23" spans="1:7" ht="14.25">
      <c r="A23" s="194" t="s">
        <v>435</v>
      </c>
      <c r="B23" s="214"/>
      <c r="C23" s="202" t="s">
        <v>420</v>
      </c>
      <c r="D23" s="215"/>
      <c r="E23" s="216"/>
      <c r="F23" s="529">
        <v>0</v>
      </c>
      <c r="G23" s="198">
        <v>0</v>
      </c>
    </row>
    <row r="24" spans="1:7" ht="14.25">
      <c r="A24" s="194" t="s">
        <v>436</v>
      </c>
      <c r="B24" s="214"/>
      <c r="C24" s="202" t="s">
        <v>420</v>
      </c>
      <c r="D24" s="215"/>
      <c r="E24" s="216"/>
      <c r="F24" s="529">
        <v>0</v>
      </c>
      <c r="G24" s="198">
        <v>0</v>
      </c>
    </row>
    <row r="25" spans="1:7" ht="14.25">
      <c r="A25" s="194" t="s">
        <v>437</v>
      </c>
      <c r="B25" s="214"/>
      <c r="C25" s="202" t="s">
        <v>420</v>
      </c>
      <c r="D25" s="215"/>
      <c r="E25" s="216"/>
      <c r="F25" s="529">
        <v>0</v>
      </c>
      <c r="G25" s="198">
        <v>0</v>
      </c>
    </row>
    <row r="26" spans="1:7" ht="14.25">
      <c r="A26" s="194" t="s">
        <v>438</v>
      </c>
      <c r="B26" s="214"/>
      <c r="C26" s="202" t="s">
        <v>420</v>
      </c>
      <c r="D26" s="215"/>
      <c r="E26" s="216"/>
      <c r="F26" s="529">
        <v>0</v>
      </c>
      <c r="G26" s="198">
        <v>0</v>
      </c>
    </row>
    <row r="27" spans="1:7" ht="14.25">
      <c r="A27" s="194" t="s">
        <v>439</v>
      </c>
      <c r="B27" s="214"/>
      <c r="C27" s="202" t="s">
        <v>420</v>
      </c>
      <c r="D27" s="215" t="s">
        <v>420</v>
      </c>
      <c r="E27" s="216" t="s">
        <v>420</v>
      </c>
      <c r="F27" s="529">
        <v>0</v>
      </c>
      <c r="G27" s="198">
        <v>0</v>
      </c>
    </row>
    <row r="28" spans="1:7" ht="14.25">
      <c r="A28" s="194" t="s">
        <v>440</v>
      </c>
      <c r="B28" s="214"/>
      <c r="C28" s="202" t="s">
        <v>420</v>
      </c>
      <c r="D28" s="215" t="s">
        <v>420</v>
      </c>
      <c r="E28" s="216" t="s">
        <v>420</v>
      </c>
      <c r="F28" s="529">
        <v>0</v>
      </c>
      <c r="G28" s="198">
        <v>0</v>
      </c>
    </row>
    <row r="29" spans="1:7" ht="14.25">
      <c r="A29" s="194" t="s">
        <v>441</v>
      </c>
      <c r="B29" s="214"/>
      <c r="C29" s="202" t="s">
        <v>420</v>
      </c>
      <c r="D29" s="215"/>
      <c r="E29" s="216"/>
      <c r="F29" s="529">
        <v>0</v>
      </c>
      <c r="G29" s="198">
        <v>0</v>
      </c>
    </row>
    <row r="30" spans="1:7" ht="14.25">
      <c r="A30" s="194" t="s">
        <v>442</v>
      </c>
      <c r="B30" s="214"/>
      <c r="C30" s="202" t="s">
        <v>420</v>
      </c>
      <c r="D30" s="215"/>
      <c r="E30" s="216"/>
      <c r="F30" s="529">
        <v>0</v>
      </c>
      <c r="G30" s="198">
        <v>0</v>
      </c>
    </row>
    <row r="31" spans="1:7" ht="14.25">
      <c r="A31" s="194" t="s">
        <v>443</v>
      </c>
      <c r="B31" s="214"/>
      <c r="C31" s="202" t="s">
        <v>420</v>
      </c>
      <c r="D31" s="215"/>
      <c r="E31" s="216"/>
      <c r="F31" s="529">
        <v>0</v>
      </c>
      <c r="G31" s="198">
        <v>0</v>
      </c>
    </row>
    <row r="32" spans="1:7" ht="14.25">
      <c r="A32" s="194" t="s">
        <v>444</v>
      </c>
      <c r="B32" s="214"/>
      <c r="C32" s="202" t="s">
        <v>420</v>
      </c>
      <c r="D32" s="215"/>
      <c r="E32" s="216"/>
      <c r="F32" s="529">
        <v>0</v>
      </c>
      <c r="G32" s="198">
        <v>0</v>
      </c>
    </row>
    <row r="33" spans="1:7" ht="15" thickBot="1">
      <c r="A33" s="194" t="s">
        <v>445</v>
      </c>
      <c r="B33" s="214"/>
      <c r="C33" s="202" t="s">
        <v>420</v>
      </c>
      <c r="D33" s="215"/>
      <c r="E33" s="216"/>
      <c r="F33" s="529">
        <v>0</v>
      </c>
      <c r="G33" s="198">
        <v>0</v>
      </c>
    </row>
    <row r="34" spans="1:7" ht="15.75" thickBot="1">
      <c r="A34" s="524" t="s">
        <v>446</v>
      </c>
      <c r="B34" s="525"/>
      <c r="C34" s="200"/>
      <c r="D34" s="200"/>
      <c r="E34" s="531"/>
      <c r="F34" s="530">
        <f>SUM(F8:F33)</f>
        <v>0</v>
      </c>
      <c r="G34" s="526">
        <f>SUM(G8:G33)</f>
        <v>0</v>
      </c>
    </row>
    <row r="35" spans="1:7" ht="15">
      <c r="A35" s="71"/>
      <c r="B35" s="91"/>
      <c r="C35" s="91"/>
      <c r="D35" s="91"/>
      <c r="E35" s="91"/>
      <c r="F35" s="199"/>
      <c r="G35" s="199"/>
    </row>
    <row r="36" spans="1:7" ht="28.5" customHeight="1">
      <c r="A36" s="1048" t="s">
        <v>447</v>
      </c>
      <c r="B36" s="1048"/>
      <c r="C36" s="1048"/>
      <c r="D36" s="1048"/>
      <c r="E36" s="1048"/>
      <c r="F36" s="1048"/>
      <c r="G36" s="1048"/>
    </row>
    <row r="37" spans="1:7" ht="28.5" customHeight="1">
      <c r="A37" s="1048" t="s">
        <v>448</v>
      </c>
      <c r="B37" s="1048"/>
      <c r="C37" s="1048"/>
      <c r="D37" s="1048"/>
      <c r="E37" s="1048"/>
      <c r="F37" s="1048"/>
      <c r="G37" s="1048"/>
    </row>
    <row r="38" spans="1:7" ht="27.75" customHeight="1">
      <c r="A38" s="878" t="s">
        <v>449</v>
      </c>
      <c r="B38" s="878"/>
      <c r="C38" s="878"/>
      <c r="D38" s="878"/>
      <c r="E38" s="878"/>
      <c r="F38" s="878"/>
      <c r="G38" s="878"/>
    </row>
  </sheetData>
  <mergeCells count="10">
    <mergeCell ref="A38:G38"/>
    <mergeCell ref="A36:G36"/>
    <mergeCell ref="A1:G1"/>
    <mergeCell ref="A2:G2"/>
    <mergeCell ref="A3:G3"/>
    <mergeCell ref="A5:A7"/>
    <mergeCell ref="B5:E5"/>
    <mergeCell ref="F5:G6"/>
    <mergeCell ref="B6:E6"/>
    <mergeCell ref="A37:G37"/>
  </mergeCells>
  <printOptions horizontalCentered="1" verticalCentered="1" headings="1"/>
  <pageMargins left="0.25" right="0.25" top="0.5" bottom="0.5" header="0.5" footer="0.5"/>
  <pageSetup scale="90"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sqref="A1:I22"/>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4.7109375" customWidth="1"/>
  </cols>
  <sheetData>
    <row r="1" spans="1:9" ht="15.75">
      <c r="A1" s="942" t="s">
        <v>450</v>
      </c>
      <c r="B1" s="942"/>
      <c r="C1" s="942"/>
      <c r="D1" s="942"/>
      <c r="E1" s="942"/>
      <c r="F1" s="942"/>
      <c r="G1" s="942"/>
      <c r="H1" s="942"/>
      <c r="I1" s="942"/>
    </row>
    <row r="2" spans="1:9" ht="15.75">
      <c r="A2" s="943" t="s">
        <v>1</v>
      </c>
      <c r="B2" s="944"/>
      <c r="C2" s="944"/>
      <c r="D2" s="944"/>
      <c r="E2" s="944"/>
      <c r="F2" s="944"/>
      <c r="G2" s="944"/>
      <c r="H2" s="944"/>
      <c r="I2" s="944"/>
    </row>
    <row r="3" spans="1:9" ht="15.75">
      <c r="A3" s="943" t="s">
        <v>517</v>
      </c>
      <c r="B3" s="944"/>
      <c r="C3" s="944"/>
      <c r="D3" s="944"/>
      <c r="E3" s="944"/>
      <c r="F3" s="944"/>
      <c r="G3" s="944"/>
      <c r="H3" s="944"/>
      <c r="I3" s="944"/>
    </row>
    <row r="4" spans="1:9" s="36" customFormat="1" ht="15.75">
      <c r="A4" s="286"/>
      <c r="B4" s="287"/>
      <c r="C4" s="287"/>
      <c r="D4" s="287"/>
      <c r="E4" s="287"/>
      <c r="F4" s="287"/>
      <c r="G4" s="287"/>
      <c r="H4" s="287"/>
      <c r="I4" s="287"/>
    </row>
    <row r="5" spans="1:9" ht="39.75">
      <c r="A5" s="19" t="s">
        <v>276</v>
      </c>
      <c r="B5" s="19" t="s">
        <v>451</v>
      </c>
      <c r="C5" s="19" t="s">
        <v>301</v>
      </c>
      <c r="D5" s="19" t="s">
        <v>279</v>
      </c>
      <c r="E5" s="19" t="s">
        <v>8</v>
      </c>
      <c r="F5" s="19" t="s">
        <v>256</v>
      </c>
      <c r="G5" s="19" t="s">
        <v>452</v>
      </c>
      <c r="H5" s="19" t="s">
        <v>453</v>
      </c>
      <c r="I5" s="19" t="s">
        <v>454</v>
      </c>
    </row>
    <row r="6" spans="1:9">
      <c r="A6" s="16" t="s">
        <v>285</v>
      </c>
      <c r="B6" s="387" t="s">
        <v>13</v>
      </c>
      <c r="C6" s="67">
        <v>1777521</v>
      </c>
      <c r="D6" s="387" t="s">
        <v>13</v>
      </c>
      <c r="E6" s="67">
        <v>1777521</v>
      </c>
      <c r="F6" s="67">
        <v>1708890.6887578627</v>
      </c>
      <c r="G6" s="88">
        <f>E6/F6</f>
        <v>1.0401607380118751</v>
      </c>
      <c r="H6" s="88">
        <v>-5.8394595890759861E-4</v>
      </c>
      <c r="I6" s="76">
        <v>5660315</v>
      </c>
    </row>
    <row r="7" spans="1:9">
      <c r="A7" s="16" t="s">
        <v>286</v>
      </c>
      <c r="B7" s="387" t="s">
        <v>13</v>
      </c>
      <c r="C7" s="67"/>
      <c r="D7" s="387" t="s">
        <v>13</v>
      </c>
      <c r="E7" s="67"/>
      <c r="F7" s="67"/>
      <c r="G7" s="88">
        <v>0</v>
      </c>
      <c r="H7" s="88">
        <v>0</v>
      </c>
      <c r="I7" s="388"/>
    </row>
    <row r="8" spans="1:9">
      <c r="A8" s="16" t="s">
        <v>287</v>
      </c>
      <c r="B8" s="387" t="s">
        <v>13</v>
      </c>
      <c r="C8" s="67"/>
      <c r="D8" s="387" t="s">
        <v>13</v>
      </c>
      <c r="E8" s="67"/>
      <c r="F8" s="67"/>
      <c r="G8" s="88">
        <v>0</v>
      </c>
      <c r="H8" s="88">
        <v>0</v>
      </c>
      <c r="I8" s="388"/>
    </row>
    <row r="9" spans="1:9">
      <c r="A9" s="16" t="s">
        <v>288</v>
      </c>
      <c r="B9" s="387" t="s">
        <v>13</v>
      </c>
      <c r="C9" s="67"/>
      <c r="D9" s="387" t="s">
        <v>13</v>
      </c>
      <c r="E9" s="67"/>
      <c r="F9" s="67"/>
      <c r="G9" s="88">
        <v>0</v>
      </c>
      <c r="H9" s="88">
        <v>0</v>
      </c>
      <c r="I9" s="388"/>
    </row>
    <row r="10" spans="1:9">
      <c r="A10" s="16" t="s">
        <v>289</v>
      </c>
      <c r="B10" s="387" t="s">
        <v>13</v>
      </c>
      <c r="C10" s="67"/>
      <c r="D10" s="387" t="s">
        <v>13</v>
      </c>
      <c r="E10" s="67"/>
      <c r="F10" s="67"/>
      <c r="G10" s="88">
        <v>0</v>
      </c>
      <c r="H10" s="88">
        <v>0</v>
      </c>
      <c r="I10" s="388"/>
    </row>
    <row r="11" spans="1:9">
      <c r="A11" s="16" t="s">
        <v>290</v>
      </c>
      <c r="B11" s="387" t="s">
        <v>13</v>
      </c>
      <c r="C11" s="67"/>
      <c r="D11" s="387" t="s">
        <v>13</v>
      </c>
      <c r="E11" s="67"/>
      <c r="F11" s="67"/>
      <c r="G11" s="88">
        <v>0</v>
      </c>
      <c r="H11" s="88">
        <v>0</v>
      </c>
      <c r="I11" s="388"/>
    </row>
    <row r="12" spans="1:9">
      <c r="A12" s="16" t="s">
        <v>291</v>
      </c>
      <c r="B12" s="387" t="s">
        <v>13</v>
      </c>
      <c r="C12" s="67"/>
      <c r="D12" s="387" t="s">
        <v>13</v>
      </c>
      <c r="E12" s="67"/>
      <c r="F12" s="67"/>
      <c r="G12" s="88">
        <v>0</v>
      </c>
      <c r="H12" s="88">
        <v>0</v>
      </c>
      <c r="I12" s="388"/>
    </row>
    <row r="13" spans="1:9">
      <c r="A13" s="16" t="s">
        <v>292</v>
      </c>
      <c r="B13" s="387" t="s">
        <v>13</v>
      </c>
      <c r="C13" s="90"/>
      <c r="D13" s="387" t="s">
        <v>13</v>
      </c>
      <c r="E13" s="87"/>
      <c r="F13" s="87"/>
      <c r="G13" s="88">
        <v>0</v>
      </c>
      <c r="H13" s="88">
        <v>0</v>
      </c>
      <c r="I13" s="87"/>
    </row>
    <row r="14" spans="1:9">
      <c r="A14" s="16" t="s">
        <v>293</v>
      </c>
      <c r="B14" s="387" t="s">
        <v>13</v>
      </c>
      <c r="C14" s="90"/>
      <c r="D14" s="387" t="s">
        <v>13</v>
      </c>
      <c r="E14" s="87"/>
      <c r="F14" s="87"/>
      <c r="G14" s="88">
        <v>0</v>
      </c>
      <c r="H14" s="88">
        <v>0</v>
      </c>
      <c r="I14" s="87"/>
    </row>
    <row r="15" spans="1:9">
      <c r="A15" s="16" t="s">
        <v>294</v>
      </c>
      <c r="B15" s="387" t="s">
        <v>13</v>
      </c>
      <c r="C15" s="90"/>
      <c r="D15" s="387" t="s">
        <v>13</v>
      </c>
      <c r="E15" s="90"/>
      <c r="F15" s="87"/>
      <c r="G15" s="88">
        <v>0</v>
      </c>
      <c r="H15" s="88">
        <v>0</v>
      </c>
      <c r="I15" s="87"/>
    </row>
    <row r="16" spans="1:9">
      <c r="A16" s="16" t="s">
        <v>295</v>
      </c>
      <c r="B16" s="387" t="s">
        <v>13</v>
      </c>
      <c r="C16" s="90"/>
      <c r="D16" s="387" t="s">
        <v>13</v>
      </c>
      <c r="E16" s="87"/>
      <c r="F16" s="87"/>
      <c r="G16" s="88">
        <v>0</v>
      </c>
      <c r="H16" s="88">
        <v>0</v>
      </c>
      <c r="I16" s="87"/>
    </row>
    <row r="17" spans="1:9" ht="13.5" thickBot="1">
      <c r="A17" s="15" t="s">
        <v>296</v>
      </c>
      <c r="B17" s="387" t="s">
        <v>13</v>
      </c>
      <c r="C17" s="217"/>
      <c r="D17" s="387" t="s">
        <v>13</v>
      </c>
      <c r="E17" s="763"/>
      <c r="F17" s="542"/>
      <c r="G17" s="546">
        <v>0</v>
      </c>
      <c r="H17" s="88">
        <v>0</v>
      </c>
      <c r="I17" s="66"/>
    </row>
    <row r="18" spans="1:9" ht="13.5" thickBot="1">
      <c r="A18" s="218" t="s">
        <v>297</v>
      </c>
      <c r="B18" s="389" t="s">
        <v>13</v>
      </c>
      <c r="C18" s="219">
        <f>C6</f>
        <v>1777521</v>
      </c>
      <c r="D18" s="389" t="s">
        <v>13</v>
      </c>
      <c r="E18" s="219">
        <f>E6</f>
        <v>1777521</v>
      </c>
      <c r="F18" s="219">
        <f>+F6</f>
        <v>1708890.6887578627</v>
      </c>
      <c r="G18" s="220">
        <f>+E18/F18</f>
        <v>1.0401607380118751</v>
      </c>
      <c r="H18" s="220">
        <f>SUM(H6:H17)</f>
        <v>-5.8394595890759861E-4</v>
      </c>
      <c r="I18" s="764">
        <f>I6</f>
        <v>5660315</v>
      </c>
    </row>
    <row r="20" spans="1:9" s="36" customFormat="1" ht="14.25">
      <c r="A20" s="11" t="s">
        <v>455</v>
      </c>
    </row>
    <row r="21" spans="1:9" s="36" customFormat="1" ht="14.25">
      <c r="A21" s="11" t="s">
        <v>456</v>
      </c>
    </row>
    <row r="22" spans="1:9" ht="30.75" customHeight="1">
      <c r="A22" s="1061" t="s">
        <v>24</v>
      </c>
      <c r="B22" s="1061"/>
      <c r="C22" s="1061"/>
      <c r="D22" s="1061"/>
      <c r="E22" s="1061"/>
      <c r="F22" s="1061"/>
      <c r="G22" s="1061"/>
      <c r="H22" s="1061"/>
      <c r="I22" s="1061"/>
    </row>
  </sheetData>
  <mergeCells count="4">
    <mergeCell ref="A1:I1"/>
    <mergeCell ref="A3:I3"/>
    <mergeCell ref="A2:I2"/>
    <mergeCell ref="A22:I22"/>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D22" sqref="D22"/>
    </sheetView>
  </sheetViews>
  <sheetFormatPr defaultRowHeight="12.75"/>
  <cols>
    <col min="1" max="1" width="17.5703125" customWidth="1"/>
    <col min="2" max="2" width="25.5703125" customWidth="1"/>
    <col min="3" max="3" width="23.42578125" bestFit="1" customWidth="1"/>
    <col min="4" max="4" width="27" bestFit="1" customWidth="1"/>
    <col min="5" max="5" width="32.42578125" bestFit="1" customWidth="1"/>
    <col min="6" max="12" width="9.5703125" customWidth="1"/>
    <col min="13" max="13" width="13.5703125" customWidth="1"/>
  </cols>
  <sheetData>
    <row r="1" spans="1:14" s="36" customFormat="1" ht="15.75">
      <c r="A1" s="942" t="s">
        <v>457</v>
      </c>
      <c r="B1" s="942"/>
      <c r="C1" s="942"/>
      <c r="D1" s="942"/>
      <c r="E1" s="942"/>
    </row>
    <row r="2" spans="1:14" s="36" customFormat="1" ht="15.75">
      <c r="A2" s="942" t="s">
        <v>1</v>
      </c>
      <c r="B2" s="942"/>
      <c r="C2" s="942"/>
      <c r="D2" s="942"/>
      <c r="E2" s="942"/>
    </row>
    <row r="3" spans="1:14" ht="15.75">
      <c r="A3" s="1062" t="s">
        <v>517</v>
      </c>
      <c r="B3" s="1062"/>
      <c r="C3" s="1062"/>
      <c r="D3" s="1062"/>
      <c r="E3" s="1062"/>
      <c r="F3" s="36"/>
      <c r="G3" s="36"/>
      <c r="H3" s="36"/>
      <c r="I3" s="36"/>
      <c r="J3" s="36"/>
      <c r="K3" s="36"/>
      <c r="L3" s="36"/>
      <c r="M3" s="36"/>
      <c r="N3" s="36"/>
    </row>
    <row r="4" spans="1:14" s="36" customFormat="1" ht="15.75">
      <c r="A4" s="288"/>
      <c r="B4" s="288"/>
      <c r="C4" s="288"/>
      <c r="D4" s="288"/>
      <c r="E4" s="288"/>
    </row>
    <row r="5" spans="1:14" ht="42.75" customHeight="1">
      <c r="A5" s="103">
        <v>2021</v>
      </c>
      <c r="B5" s="824" t="s">
        <v>458</v>
      </c>
      <c r="C5" s="825" t="s">
        <v>54</v>
      </c>
      <c r="D5" s="826" t="s">
        <v>535</v>
      </c>
      <c r="E5" s="826" t="s">
        <v>543</v>
      </c>
      <c r="F5" s="36"/>
      <c r="G5" s="36"/>
      <c r="H5" s="36"/>
      <c r="I5" s="36"/>
      <c r="J5" s="36"/>
      <c r="K5" s="36"/>
      <c r="L5" s="36"/>
      <c r="M5" s="36"/>
      <c r="N5" s="36"/>
    </row>
    <row r="6" spans="1:14">
      <c r="A6" s="102"/>
      <c r="B6" s="748" t="s">
        <v>8</v>
      </c>
      <c r="C6" s="748" t="s">
        <v>8</v>
      </c>
      <c r="D6" s="748" t="s">
        <v>8</v>
      </c>
      <c r="E6" s="748" t="s">
        <v>459</v>
      </c>
      <c r="F6" s="36"/>
      <c r="G6" s="36"/>
      <c r="H6" s="36"/>
      <c r="I6" s="36"/>
      <c r="J6" s="36"/>
      <c r="K6" s="36"/>
      <c r="L6" s="36"/>
      <c r="M6" s="36"/>
      <c r="N6" s="36"/>
    </row>
    <row r="7" spans="1:14">
      <c r="A7" s="3" t="s">
        <v>123</v>
      </c>
      <c r="B7" s="1"/>
      <c r="C7" s="1"/>
      <c r="D7" s="1"/>
      <c r="E7" s="1"/>
      <c r="F7" s="36"/>
      <c r="G7" s="36"/>
      <c r="H7" s="36"/>
      <c r="I7" s="36"/>
      <c r="J7" s="36"/>
      <c r="K7" s="36"/>
      <c r="L7" s="36"/>
      <c r="M7" s="36"/>
      <c r="N7" s="36"/>
    </row>
    <row r="8" spans="1:14" s="36" customFormat="1">
      <c r="A8" s="2" t="s">
        <v>460</v>
      </c>
      <c r="B8" s="28">
        <v>218751</v>
      </c>
      <c r="C8" s="392">
        <f>'CARE Table 1'!F13</f>
        <v>-75000</v>
      </c>
      <c r="D8" s="113">
        <f>'CARE Table 1'!I13</f>
        <v>-75000</v>
      </c>
      <c r="E8" s="336">
        <f>D8/B8</f>
        <v>-0.34285557551736906</v>
      </c>
    </row>
    <row r="9" spans="1:14" s="36" customFormat="1" ht="13.5" thickBot="1">
      <c r="A9" s="374" t="s">
        <v>461</v>
      </c>
      <c r="B9" s="393">
        <v>0</v>
      </c>
      <c r="C9" s="393">
        <v>0</v>
      </c>
      <c r="D9" s="375">
        <v>0</v>
      </c>
      <c r="E9" s="391">
        <v>0</v>
      </c>
    </row>
    <row r="10" spans="1:14" s="11" customFormat="1" ht="13.5" thickBot="1">
      <c r="A10" s="191" t="s">
        <v>311</v>
      </c>
      <c r="B10" s="395">
        <f>SUM(B8:B9)</f>
        <v>218751</v>
      </c>
      <c r="C10" s="396">
        <f>SUM(C8:C9)</f>
        <v>-75000</v>
      </c>
      <c r="D10" s="395">
        <f>SUM(D8:D9)</f>
        <v>-75000</v>
      </c>
      <c r="E10" s="397">
        <f>SUM(E8:E9)</f>
        <v>-0.34285557551736906</v>
      </c>
    </row>
    <row r="11" spans="1:14">
      <c r="A11" s="4"/>
      <c r="B11" s="36"/>
      <c r="C11" s="36"/>
      <c r="D11" s="36"/>
      <c r="E11" s="36"/>
      <c r="F11" s="36"/>
      <c r="G11" s="36"/>
      <c r="H11" s="36"/>
      <c r="I11" s="36"/>
      <c r="J11" s="36"/>
      <c r="K11" s="36"/>
      <c r="L11" s="36"/>
      <c r="M11" s="36"/>
      <c r="N11" s="36"/>
    </row>
    <row r="12" spans="1:14" ht="14.25">
      <c r="A12" s="828" t="s">
        <v>539</v>
      </c>
      <c r="B12" s="828"/>
      <c r="C12" s="828"/>
      <c r="D12" s="828"/>
      <c r="E12" s="828"/>
      <c r="F12" s="8"/>
      <c r="G12" s="8"/>
      <c r="H12" s="8"/>
      <c r="I12" s="8"/>
      <c r="J12" s="8"/>
      <c r="K12" s="8"/>
      <c r="L12" s="8"/>
      <c r="M12" s="8"/>
      <c r="N12" s="8"/>
    </row>
    <row r="13" spans="1:14">
      <c r="A13" s="1063" t="s">
        <v>153</v>
      </c>
      <c r="B13" s="1063"/>
      <c r="C13" s="1063"/>
      <c r="D13" s="1063"/>
      <c r="E13" s="1063"/>
      <c r="F13" s="8"/>
      <c r="G13" s="8"/>
      <c r="H13" s="8"/>
      <c r="I13" s="8"/>
      <c r="J13" s="8"/>
      <c r="K13" s="8"/>
      <c r="L13" s="8"/>
      <c r="M13" s="8"/>
      <c r="N13" s="8"/>
    </row>
    <row r="14" spans="1:14">
      <c r="A14" s="8"/>
      <c r="B14" s="36"/>
      <c r="C14" s="36"/>
      <c r="D14" s="36"/>
      <c r="E14" s="36"/>
      <c r="F14" s="36"/>
      <c r="G14" s="36"/>
      <c r="H14" s="36"/>
      <c r="I14" s="36"/>
      <c r="J14" s="36"/>
      <c r="K14" s="36"/>
      <c r="L14" s="36"/>
      <c r="M14" s="36"/>
      <c r="N14" s="36"/>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7"/>
  <sheetViews>
    <sheetView zoomScale="90" zoomScaleNormal="90" workbookViewId="0">
      <selection activeCell="C11" sqref="C11"/>
    </sheetView>
  </sheetViews>
  <sheetFormatPr defaultColWidth="9.28515625" defaultRowHeight="12.75"/>
  <cols>
    <col min="1" max="1" width="112.7109375" style="36" customWidth="1"/>
    <col min="2" max="2" width="37.7109375" style="36" customWidth="1"/>
    <col min="3" max="3" width="37.5703125" style="36" customWidth="1"/>
    <col min="4" max="4" width="20.42578125" style="105" customWidth="1"/>
    <col min="5" max="5" width="11.7109375" style="36" bestFit="1" customWidth="1"/>
    <col min="6" max="6" width="13.42578125" style="36" customWidth="1"/>
    <col min="7" max="7" width="9.28515625" style="36"/>
    <col min="8" max="8" width="6.42578125" style="36" customWidth="1"/>
    <col min="9" max="9" width="7.5703125" style="36" customWidth="1"/>
    <col min="10" max="10" width="5.5703125" style="36" customWidth="1"/>
    <col min="11" max="11" width="6.5703125" style="36" bestFit="1" customWidth="1"/>
    <col min="12" max="12" width="20.7109375" style="36" customWidth="1"/>
    <col min="13" max="13" width="4.5703125" style="36" customWidth="1"/>
    <col min="14" max="14" width="6.42578125" style="36" bestFit="1" customWidth="1"/>
    <col min="15" max="15" width="25.7109375" style="36" bestFit="1" customWidth="1"/>
    <col min="16" max="16" width="13.5703125" style="105" customWidth="1"/>
    <col min="17" max="16384" width="9.28515625" style="36"/>
  </cols>
  <sheetData>
    <row r="1" spans="1:16" ht="18" customHeight="1">
      <c r="A1" s="1067" t="s">
        <v>462</v>
      </c>
      <c r="B1" s="1067"/>
      <c r="C1" s="477"/>
      <c r="D1" s="477"/>
      <c r="E1" s="477"/>
      <c r="F1" s="477"/>
      <c r="G1" s="477"/>
      <c r="H1" s="477"/>
      <c r="I1" s="477"/>
      <c r="J1" s="477"/>
      <c r="K1" s="477"/>
      <c r="L1" s="477"/>
      <c r="M1" s="477"/>
      <c r="N1" s="477"/>
      <c r="O1" s="477"/>
      <c r="P1" s="478"/>
    </row>
    <row r="2" spans="1:16" ht="18" customHeight="1">
      <c r="A2" s="1067" t="s">
        <v>463</v>
      </c>
      <c r="B2" s="1067"/>
      <c r="C2" s="478"/>
      <c r="D2" s="478"/>
      <c r="E2" s="478"/>
      <c r="F2" s="478"/>
      <c r="G2" s="478"/>
      <c r="H2" s="478"/>
      <c r="I2" s="478"/>
      <c r="J2" s="478"/>
      <c r="K2" s="478"/>
      <c r="L2" s="478"/>
      <c r="M2" s="478"/>
      <c r="N2" s="478"/>
      <c r="O2" s="478"/>
      <c r="P2" s="478"/>
    </row>
    <row r="3" spans="1:16" ht="18" customHeight="1">
      <c r="A3" s="1067" t="s">
        <v>1</v>
      </c>
      <c r="B3" s="1067"/>
      <c r="C3" s="478"/>
      <c r="D3" s="478"/>
      <c r="E3" s="478"/>
      <c r="F3" s="478"/>
      <c r="G3" s="478"/>
      <c r="H3" s="478"/>
      <c r="I3" s="478"/>
      <c r="J3" s="478"/>
      <c r="K3" s="478"/>
      <c r="L3" s="478"/>
      <c r="M3" s="478"/>
      <c r="N3" s="478"/>
      <c r="O3" s="478"/>
      <c r="P3" s="478"/>
    </row>
    <row r="4" spans="1:16" ht="18" customHeight="1">
      <c r="A4" s="1067" t="s">
        <v>559</v>
      </c>
      <c r="B4" s="1067"/>
      <c r="C4" s="479"/>
      <c r="D4" s="479"/>
      <c r="E4" s="479"/>
      <c r="F4" s="479"/>
      <c r="G4" s="479"/>
      <c r="H4" s="479"/>
      <c r="I4" s="479"/>
      <c r="J4" s="479"/>
      <c r="K4" s="479"/>
      <c r="L4" s="479"/>
      <c r="M4" s="479"/>
      <c r="N4" s="479"/>
      <c r="O4" s="479"/>
      <c r="P4" s="479"/>
    </row>
    <row r="5" spans="1:16" ht="18" customHeight="1">
      <c r="A5" s="612" t="s">
        <v>464</v>
      </c>
      <c r="B5" s="575">
        <v>112</v>
      </c>
      <c r="C5" s="479"/>
      <c r="D5" s="479"/>
      <c r="E5" s="479"/>
      <c r="F5" s="479"/>
      <c r="G5" s="479"/>
      <c r="H5" s="479"/>
      <c r="I5" s="479"/>
      <c r="J5" s="479"/>
      <c r="K5" s="479"/>
      <c r="L5" s="479"/>
      <c r="M5" s="479"/>
      <c r="N5" s="479"/>
      <c r="O5" s="479"/>
      <c r="P5" s="479"/>
    </row>
    <row r="6" spans="1:16" ht="19.5" thickBot="1">
      <c r="A6" s="479"/>
      <c r="B6" s="479"/>
      <c r="D6" s="36"/>
      <c r="P6" s="36"/>
    </row>
    <row r="7" spans="1:16" ht="18.75" thickBot="1">
      <c r="A7" s="1065" t="s">
        <v>465</v>
      </c>
      <c r="B7" s="1066"/>
      <c r="D7" s="36"/>
      <c r="P7" s="36"/>
    </row>
    <row r="8" spans="1:16" ht="16.5" thickBot="1">
      <c r="A8" s="490" t="s">
        <v>560</v>
      </c>
      <c r="B8" s="491">
        <v>0</v>
      </c>
      <c r="D8" s="36"/>
      <c r="P8" s="36"/>
    </row>
    <row r="9" spans="1:16" ht="16.5" thickBot="1">
      <c r="A9" s="640" t="s">
        <v>466</v>
      </c>
      <c r="B9" s="641">
        <v>0</v>
      </c>
      <c r="D9" s="36"/>
      <c r="P9" s="36"/>
    </row>
    <row r="10" spans="1:16" ht="15.75">
      <c r="A10" s="513" t="s">
        <v>467</v>
      </c>
      <c r="B10" s="476"/>
      <c r="D10" s="36"/>
      <c r="P10" s="36"/>
    </row>
    <row r="11" spans="1:16" ht="14.25">
      <c r="B11" s="476"/>
      <c r="D11" s="36"/>
      <c r="P11" s="36"/>
    </row>
    <row r="12" spans="1:16" ht="15" thickBot="1">
      <c r="A12" s="476"/>
      <c r="B12" s="476"/>
      <c r="D12" s="36"/>
      <c r="P12" s="36"/>
    </row>
    <row r="13" spans="1:16" ht="18.75" thickBot="1">
      <c r="A13" s="1065" t="s">
        <v>468</v>
      </c>
      <c r="B13" s="1066"/>
      <c r="D13" s="36"/>
      <c r="P13" s="36"/>
    </row>
    <row r="14" spans="1:16" ht="16.5" thickBot="1">
      <c r="A14" s="490" t="s">
        <v>560</v>
      </c>
      <c r="B14" s="491">
        <v>0</v>
      </c>
      <c r="D14" s="36"/>
      <c r="P14" s="36"/>
    </row>
    <row r="15" spans="1:16" ht="16.5" thickBot="1">
      <c r="A15" s="640" t="s">
        <v>466</v>
      </c>
      <c r="B15" s="641">
        <v>0</v>
      </c>
      <c r="D15" s="36"/>
      <c r="P15" s="36"/>
    </row>
    <row r="16" spans="1:16" ht="14.25">
      <c r="A16" s="476"/>
      <c r="B16" s="476"/>
      <c r="D16" s="36"/>
      <c r="P16" s="36"/>
    </row>
    <row r="17" spans="1:16" ht="15" thickBot="1">
      <c r="A17" s="476"/>
      <c r="B17" s="476"/>
      <c r="D17" s="36"/>
      <c r="P17" s="36"/>
    </row>
    <row r="18" spans="1:16" ht="18.75" thickBot="1">
      <c r="A18" s="1065" t="s">
        <v>507</v>
      </c>
      <c r="B18" s="1066"/>
      <c r="D18" s="36"/>
      <c r="P18" s="36"/>
    </row>
    <row r="19" spans="1:16" ht="16.5" thickBot="1">
      <c r="A19" s="490" t="s">
        <v>469</v>
      </c>
      <c r="B19" s="491">
        <v>1</v>
      </c>
      <c r="D19" s="36"/>
      <c r="P19" s="36"/>
    </row>
    <row r="20" spans="1:16" ht="16.5" thickBot="1">
      <c r="A20" s="490" t="s">
        <v>561</v>
      </c>
      <c r="B20" s="491">
        <v>1</v>
      </c>
      <c r="D20" s="36"/>
      <c r="P20" s="36"/>
    </row>
    <row r="21" spans="1:16" ht="16.5" thickBot="1">
      <c r="A21" s="490" t="s">
        <v>470</v>
      </c>
      <c r="B21" s="491">
        <v>43</v>
      </c>
      <c r="D21" s="36"/>
      <c r="P21" s="36"/>
    </row>
    <row r="22" spans="1:16" ht="16.5" thickBot="1">
      <c r="A22" s="490" t="s">
        <v>471</v>
      </c>
      <c r="B22" s="491">
        <v>24</v>
      </c>
      <c r="D22" s="36"/>
      <c r="P22" s="36"/>
    </row>
    <row r="23" spans="1:16" ht="16.5" thickBot="1">
      <c r="A23" s="490" t="s">
        <v>472</v>
      </c>
      <c r="B23" s="491">
        <v>5</v>
      </c>
      <c r="D23" s="36"/>
      <c r="P23" s="36"/>
    </row>
    <row r="24" spans="1:16" ht="16.5" thickBot="1">
      <c r="A24" s="640" t="s">
        <v>466</v>
      </c>
      <c r="B24" s="641">
        <v>74</v>
      </c>
      <c r="D24" s="36"/>
      <c r="P24" s="36"/>
    </row>
    <row r="25" spans="1:16" ht="14.25">
      <c r="A25" s="476"/>
      <c r="B25" s="476"/>
      <c r="D25" s="36"/>
      <c r="P25" s="36"/>
    </row>
    <row r="26" spans="1:16" ht="15" thickBot="1">
      <c r="A26" s="476"/>
      <c r="B26" s="476"/>
      <c r="D26" s="36"/>
      <c r="P26" s="36"/>
    </row>
    <row r="27" spans="1:16" ht="18.75" thickBot="1">
      <c r="A27" s="1065" t="s">
        <v>473</v>
      </c>
      <c r="B27" s="1066"/>
      <c r="D27" s="36"/>
      <c r="P27" s="36"/>
    </row>
    <row r="28" spans="1:16" ht="16.5" thickBot="1">
      <c r="A28" s="490" t="s">
        <v>556</v>
      </c>
      <c r="B28" s="491">
        <v>16</v>
      </c>
      <c r="D28" s="36"/>
      <c r="P28" s="36"/>
    </row>
    <row r="29" spans="1:16" ht="16.5" thickBot="1">
      <c r="A29" s="490" t="s">
        <v>512</v>
      </c>
      <c r="B29" s="491">
        <v>16</v>
      </c>
      <c r="D29" s="36"/>
      <c r="P29" s="36"/>
    </row>
    <row r="30" spans="1:16" ht="16.5" thickBot="1">
      <c r="A30" s="490" t="s">
        <v>474</v>
      </c>
      <c r="B30" s="491">
        <v>15</v>
      </c>
      <c r="D30" s="36"/>
      <c r="P30" s="36"/>
    </row>
    <row r="31" spans="1:16" ht="16.5" thickBot="1">
      <c r="A31" s="490" t="s">
        <v>515</v>
      </c>
      <c r="B31" s="491">
        <v>3</v>
      </c>
      <c r="D31" s="36"/>
      <c r="P31" s="36"/>
    </row>
    <row r="32" spans="1:16" ht="16.5" thickBot="1">
      <c r="A32" s="490" t="s">
        <v>476</v>
      </c>
      <c r="B32" s="491">
        <v>24</v>
      </c>
      <c r="D32" s="36"/>
      <c r="P32" s="36"/>
    </row>
    <row r="33" spans="1:16" ht="16.5" thickBot="1">
      <c r="A33" s="640" t="s">
        <v>466</v>
      </c>
      <c r="B33" s="641">
        <v>74</v>
      </c>
      <c r="D33" s="36"/>
      <c r="P33" s="36"/>
    </row>
    <row r="34" spans="1:16" ht="14.25">
      <c r="A34" s="476"/>
      <c r="B34" s="476"/>
      <c r="D34" s="36"/>
      <c r="P34" s="36"/>
    </row>
    <row r="35" spans="1:16" ht="14.25">
      <c r="A35" s="14" t="s">
        <v>478</v>
      </c>
      <c r="B35" s="476"/>
      <c r="D35" s="36"/>
      <c r="P35" s="36"/>
    </row>
    <row r="36" spans="1:16" ht="14.25">
      <c r="A36" s="476"/>
      <c r="B36" s="476"/>
      <c r="D36" s="36"/>
      <c r="P36" s="36"/>
    </row>
    <row r="37" spans="1:16" ht="12.75" customHeight="1">
      <c r="A37" s="1064" t="s">
        <v>479</v>
      </c>
      <c r="B37" s="1064"/>
    </row>
  </sheetData>
  <mergeCells count="9">
    <mergeCell ref="A37:B37"/>
    <mergeCell ref="A18:B18"/>
    <mergeCell ref="A27:B27"/>
    <mergeCell ref="A1:B1"/>
    <mergeCell ref="A3:B3"/>
    <mergeCell ref="A4:B4"/>
    <mergeCell ref="A7:B7"/>
    <mergeCell ref="A13:B13"/>
    <mergeCell ref="A2:B2"/>
  </mergeCells>
  <printOptions horizontalCentered="1" verticalCentered="1"/>
  <pageMargins left="0.25" right="0.25" top="0.5" bottom="0.5" header="0.5" footer="0.5"/>
  <pageSetup scale="72" orientation="portrait" r:id="rId1"/>
  <customProperties>
    <customPr name="_pios_i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42"/>
  <sheetViews>
    <sheetView zoomScaleNormal="100" workbookViewId="0">
      <selection activeCell="I5" sqref="I5"/>
    </sheetView>
  </sheetViews>
  <sheetFormatPr defaultRowHeight="15"/>
  <cols>
    <col min="1" max="1" width="11.28515625" style="348" customWidth="1"/>
    <col min="2" max="2" width="15.5703125" style="348" customWidth="1"/>
    <col min="3" max="3" width="31.5703125" style="348" customWidth="1"/>
    <col min="4" max="4" width="14.28515625" style="351" customWidth="1"/>
    <col min="5" max="5" width="21.28515625" style="351" customWidth="1"/>
    <col min="6" max="6" width="23.28515625" style="351" customWidth="1"/>
    <col min="7" max="7" width="34.28515625" style="348" customWidth="1"/>
    <col min="8" max="256" width="9.28515625" style="348"/>
    <col min="257" max="257" width="11.28515625" style="348" customWidth="1"/>
    <col min="258" max="258" width="13.5703125" style="348" customWidth="1"/>
    <col min="259" max="259" width="30.5703125" style="348" customWidth="1"/>
    <col min="260" max="260" width="14.28515625" style="348" customWidth="1"/>
    <col min="261" max="261" width="10.28515625" style="348" customWidth="1"/>
    <col min="262" max="262" width="11.5703125" style="348" customWidth="1"/>
    <col min="263" max="263" width="20" style="348" customWidth="1"/>
    <col min="264" max="512" width="9.28515625" style="348"/>
    <col min="513" max="513" width="11.28515625" style="348" customWidth="1"/>
    <col min="514" max="514" width="13.5703125" style="348" customWidth="1"/>
    <col min="515" max="515" width="30.5703125" style="348" customWidth="1"/>
    <col min="516" max="516" width="14.28515625" style="348" customWidth="1"/>
    <col min="517" max="517" width="10.28515625" style="348" customWidth="1"/>
    <col min="518" max="518" width="11.5703125" style="348" customWidth="1"/>
    <col min="519" max="519" width="20" style="348" customWidth="1"/>
    <col min="520" max="768" width="9.28515625" style="348"/>
    <col min="769" max="769" width="11.28515625" style="348" customWidth="1"/>
    <col min="770" max="770" width="13.5703125" style="348" customWidth="1"/>
    <col min="771" max="771" width="30.5703125" style="348" customWidth="1"/>
    <col min="772" max="772" width="14.28515625" style="348" customWidth="1"/>
    <col min="773" max="773" width="10.28515625" style="348" customWidth="1"/>
    <col min="774" max="774" width="11.5703125" style="348" customWidth="1"/>
    <col min="775" max="775" width="20" style="348" customWidth="1"/>
    <col min="776" max="1024" width="9.28515625" style="348"/>
    <col min="1025" max="1025" width="11.28515625" style="348" customWidth="1"/>
    <col min="1026" max="1026" width="13.5703125" style="348" customWidth="1"/>
    <col min="1027" max="1027" width="30.5703125" style="348" customWidth="1"/>
    <col min="1028" max="1028" width="14.28515625" style="348" customWidth="1"/>
    <col min="1029" max="1029" width="10.28515625" style="348" customWidth="1"/>
    <col min="1030" max="1030" width="11.5703125" style="348" customWidth="1"/>
    <col min="1031" max="1031" width="20" style="348" customWidth="1"/>
    <col min="1032" max="1280" width="9.28515625" style="348"/>
    <col min="1281" max="1281" width="11.28515625" style="348" customWidth="1"/>
    <col min="1282" max="1282" width="13.5703125" style="348" customWidth="1"/>
    <col min="1283" max="1283" width="30.5703125" style="348" customWidth="1"/>
    <col min="1284" max="1284" width="14.28515625" style="348" customWidth="1"/>
    <col min="1285" max="1285" width="10.28515625" style="348" customWidth="1"/>
    <col min="1286" max="1286" width="11.5703125" style="348" customWidth="1"/>
    <col min="1287" max="1287" width="20" style="348" customWidth="1"/>
    <col min="1288" max="1536" width="9.28515625" style="348"/>
    <col min="1537" max="1537" width="11.28515625" style="348" customWidth="1"/>
    <col min="1538" max="1538" width="13.5703125" style="348" customWidth="1"/>
    <col min="1539" max="1539" width="30.5703125" style="348" customWidth="1"/>
    <col min="1540" max="1540" width="14.28515625" style="348" customWidth="1"/>
    <col min="1541" max="1541" width="10.28515625" style="348" customWidth="1"/>
    <col min="1542" max="1542" width="11.5703125" style="348" customWidth="1"/>
    <col min="1543" max="1543" width="20" style="348" customWidth="1"/>
    <col min="1544" max="1792" width="9.28515625" style="348"/>
    <col min="1793" max="1793" width="11.28515625" style="348" customWidth="1"/>
    <col min="1794" max="1794" width="13.5703125" style="348" customWidth="1"/>
    <col min="1795" max="1795" width="30.5703125" style="348" customWidth="1"/>
    <col min="1796" max="1796" width="14.28515625" style="348" customWidth="1"/>
    <col min="1797" max="1797" width="10.28515625" style="348" customWidth="1"/>
    <col min="1798" max="1798" width="11.5703125" style="348" customWidth="1"/>
    <col min="1799" max="1799" width="20" style="348" customWidth="1"/>
    <col min="1800" max="2048" width="9.28515625" style="348"/>
    <col min="2049" max="2049" width="11.28515625" style="348" customWidth="1"/>
    <col min="2050" max="2050" width="13.5703125" style="348" customWidth="1"/>
    <col min="2051" max="2051" width="30.5703125" style="348" customWidth="1"/>
    <col min="2052" max="2052" width="14.28515625" style="348" customWidth="1"/>
    <col min="2053" max="2053" width="10.28515625" style="348" customWidth="1"/>
    <col min="2054" max="2054" width="11.5703125" style="348" customWidth="1"/>
    <col min="2055" max="2055" width="20" style="348" customWidth="1"/>
    <col min="2056" max="2304" width="9.28515625" style="348"/>
    <col min="2305" max="2305" width="11.28515625" style="348" customWidth="1"/>
    <col min="2306" max="2306" width="13.5703125" style="348" customWidth="1"/>
    <col min="2307" max="2307" width="30.5703125" style="348" customWidth="1"/>
    <col min="2308" max="2308" width="14.28515625" style="348" customWidth="1"/>
    <col min="2309" max="2309" width="10.28515625" style="348" customWidth="1"/>
    <col min="2310" max="2310" width="11.5703125" style="348" customWidth="1"/>
    <col min="2311" max="2311" width="20" style="348" customWidth="1"/>
    <col min="2312" max="2560" width="9.28515625" style="348"/>
    <col min="2561" max="2561" width="11.28515625" style="348" customWidth="1"/>
    <col min="2562" max="2562" width="13.5703125" style="348" customWidth="1"/>
    <col min="2563" max="2563" width="30.5703125" style="348" customWidth="1"/>
    <col min="2564" max="2564" width="14.28515625" style="348" customWidth="1"/>
    <col min="2565" max="2565" width="10.28515625" style="348" customWidth="1"/>
    <col min="2566" max="2566" width="11.5703125" style="348" customWidth="1"/>
    <col min="2567" max="2567" width="20" style="348" customWidth="1"/>
    <col min="2568" max="2816" width="9.28515625" style="348"/>
    <col min="2817" max="2817" width="11.28515625" style="348" customWidth="1"/>
    <col min="2818" max="2818" width="13.5703125" style="348" customWidth="1"/>
    <col min="2819" max="2819" width="30.5703125" style="348" customWidth="1"/>
    <col min="2820" max="2820" width="14.28515625" style="348" customWidth="1"/>
    <col min="2821" max="2821" width="10.28515625" style="348" customWidth="1"/>
    <col min="2822" max="2822" width="11.5703125" style="348" customWidth="1"/>
    <col min="2823" max="2823" width="20" style="348" customWidth="1"/>
    <col min="2824" max="3072" width="9.28515625" style="348"/>
    <col min="3073" max="3073" width="11.28515625" style="348" customWidth="1"/>
    <col min="3074" max="3074" width="13.5703125" style="348" customWidth="1"/>
    <col min="3075" max="3075" width="30.5703125" style="348" customWidth="1"/>
    <col min="3076" max="3076" width="14.28515625" style="348" customWidth="1"/>
    <col min="3077" max="3077" width="10.28515625" style="348" customWidth="1"/>
    <col min="3078" max="3078" width="11.5703125" style="348" customWidth="1"/>
    <col min="3079" max="3079" width="20" style="348" customWidth="1"/>
    <col min="3080" max="3328" width="9.28515625" style="348"/>
    <col min="3329" max="3329" width="11.28515625" style="348" customWidth="1"/>
    <col min="3330" max="3330" width="13.5703125" style="348" customWidth="1"/>
    <col min="3331" max="3331" width="30.5703125" style="348" customWidth="1"/>
    <col min="3332" max="3332" width="14.28515625" style="348" customWidth="1"/>
    <col min="3333" max="3333" width="10.28515625" style="348" customWidth="1"/>
    <col min="3334" max="3334" width="11.5703125" style="348" customWidth="1"/>
    <col min="3335" max="3335" width="20" style="348" customWidth="1"/>
    <col min="3336" max="3584" width="9.28515625" style="348"/>
    <col min="3585" max="3585" width="11.28515625" style="348" customWidth="1"/>
    <col min="3586" max="3586" width="13.5703125" style="348" customWidth="1"/>
    <col min="3587" max="3587" width="30.5703125" style="348" customWidth="1"/>
    <col min="3588" max="3588" width="14.28515625" style="348" customWidth="1"/>
    <col min="3589" max="3589" width="10.28515625" style="348" customWidth="1"/>
    <col min="3590" max="3590" width="11.5703125" style="348" customWidth="1"/>
    <col min="3591" max="3591" width="20" style="348" customWidth="1"/>
    <col min="3592" max="3840" width="9.28515625" style="348"/>
    <col min="3841" max="3841" width="11.28515625" style="348" customWidth="1"/>
    <col min="3842" max="3842" width="13.5703125" style="348" customWidth="1"/>
    <col min="3843" max="3843" width="30.5703125" style="348" customWidth="1"/>
    <col min="3844" max="3844" width="14.28515625" style="348" customWidth="1"/>
    <col min="3845" max="3845" width="10.28515625" style="348" customWidth="1"/>
    <col min="3846" max="3846" width="11.5703125" style="348" customWidth="1"/>
    <col min="3847" max="3847" width="20" style="348" customWidth="1"/>
    <col min="3848" max="4096" width="9.28515625" style="348"/>
    <col min="4097" max="4097" width="11.28515625" style="348" customWidth="1"/>
    <col min="4098" max="4098" width="13.5703125" style="348" customWidth="1"/>
    <col min="4099" max="4099" width="30.5703125" style="348" customWidth="1"/>
    <col min="4100" max="4100" width="14.28515625" style="348" customWidth="1"/>
    <col min="4101" max="4101" width="10.28515625" style="348" customWidth="1"/>
    <col min="4102" max="4102" width="11.5703125" style="348" customWidth="1"/>
    <col min="4103" max="4103" width="20" style="348" customWidth="1"/>
    <col min="4104" max="4352" width="9.28515625" style="348"/>
    <col min="4353" max="4353" width="11.28515625" style="348" customWidth="1"/>
    <col min="4354" max="4354" width="13.5703125" style="348" customWidth="1"/>
    <col min="4355" max="4355" width="30.5703125" style="348" customWidth="1"/>
    <col min="4356" max="4356" width="14.28515625" style="348" customWidth="1"/>
    <col min="4357" max="4357" width="10.28515625" style="348" customWidth="1"/>
    <col min="4358" max="4358" width="11.5703125" style="348" customWidth="1"/>
    <col min="4359" max="4359" width="20" style="348" customWidth="1"/>
    <col min="4360" max="4608" width="9.28515625" style="348"/>
    <col min="4609" max="4609" width="11.28515625" style="348" customWidth="1"/>
    <col min="4610" max="4610" width="13.5703125" style="348" customWidth="1"/>
    <col min="4611" max="4611" width="30.5703125" style="348" customWidth="1"/>
    <col min="4612" max="4612" width="14.28515625" style="348" customWidth="1"/>
    <col min="4613" max="4613" width="10.28515625" style="348" customWidth="1"/>
    <col min="4614" max="4614" width="11.5703125" style="348" customWidth="1"/>
    <col min="4615" max="4615" width="20" style="348" customWidth="1"/>
    <col min="4616" max="4864" width="9.28515625" style="348"/>
    <col min="4865" max="4865" width="11.28515625" style="348" customWidth="1"/>
    <col min="4866" max="4866" width="13.5703125" style="348" customWidth="1"/>
    <col min="4867" max="4867" width="30.5703125" style="348" customWidth="1"/>
    <col min="4868" max="4868" width="14.28515625" style="348" customWidth="1"/>
    <col min="4869" max="4869" width="10.28515625" style="348" customWidth="1"/>
    <col min="4870" max="4870" width="11.5703125" style="348" customWidth="1"/>
    <col min="4871" max="4871" width="20" style="348" customWidth="1"/>
    <col min="4872" max="5120" width="9.28515625" style="348"/>
    <col min="5121" max="5121" width="11.28515625" style="348" customWidth="1"/>
    <col min="5122" max="5122" width="13.5703125" style="348" customWidth="1"/>
    <col min="5123" max="5123" width="30.5703125" style="348" customWidth="1"/>
    <col min="5124" max="5124" width="14.28515625" style="348" customWidth="1"/>
    <col min="5125" max="5125" width="10.28515625" style="348" customWidth="1"/>
    <col min="5126" max="5126" width="11.5703125" style="348" customWidth="1"/>
    <col min="5127" max="5127" width="20" style="348" customWidth="1"/>
    <col min="5128" max="5376" width="9.28515625" style="348"/>
    <col min="5377" max="5377" width="11.28515625" style="348" customWidth="1"/>
    <col min="5378" max="5378" width="13.5703125" style="348" customWidth="1"/>
    <col min="5379" max="5379" width="30.5703125" style="348" customWidth="1"/>
    <col min="5380" max="5380" width="14.28515625" style="348" customWidth="1"/>
    <col min="5381" max="5381" width="10.28515625" style="348" customWidth="1"/>
    <col min="5382" max="5382" width="11.5703125" style="348" customWidth="1"/>
    <col min="5383" max="5383" width="20" style="348" customWidth="1"/>
    <col min="5384" max="5632" width="9.28515625" style="348"/>
    <col min="5633" max="5633" width="11.28515625" style="348" customWidth="1"/>
    <col min="5634" max="5634" width="13.5703125" style="348" customWidth="1"/>
    <col min="5635" max="5635" width="30.5703125" style="348" customWidth="1"/>
    <col min="5636" max="5636" width="14.28515625" style="348" customWidth="1"/>
    <col min="5637" max="5637" width="10.28515625" style="348" customWidth="1"/>
    <col min="5638" max="5638" width="11.5703125" style="348" customWidth="1"/>
    <col min="5639" max="5639" width="20" style="348" customWidth="1"/>
    <col min="5640" max="5888" width="9.28515625" style="348"/>
    <col min="5889" max="5889" width="11.28515625" style="348" customWidth="1"/>
    <col min="5890" max="5890" width="13.5703125" style="348" customWidth="1"/>
    <col min="5891" max="5891" width="30.5703125" style="348" customWidth="1"/>
    <col min="5892" max="5892" width="14.28515625" style="348" customWidth="1"/>
    <col min="5893" max="5893" width="10.28515625" style="348" customWidth="1"/>
    <col min="5894" max="5894" width="11.5703125" style="348" customWidth="1"/>
    <col min="5895" max="5895" width="20" style="348" customWidth="1"/>
    <col min="5896" max="6144" width="9.28515625" style="348"/>
    <col min="6145" max="6145" width="11.28515625" style="348" customWidth="1"/>
    <col min="6146" max="6146" width="13.5703125" style="348" customWidth="1"/>
    <col min="6147" max="6147" width="30.5703125" style="348" customWidth="1"/>
    <col min="6148" max="6148" width="14.28515625" style="348" customWidth="1"/>
    <col min="6149" max="6149" width="10.28515625" style="348" customWidth="1"/>
    <col min="6150" max="6150" width="11.5703125" style="348" customWidth="1"/>
    <col min="6151" max="6151" width="20" style="348" customWidth="1"/>
    <col min="6152" max="6400" width="9.28515625" style="348"/>
    <col min="6401" max="6401" width="11.28515625" style="348" customWidth="1"/>
    <col min="6402" max="6402" width="13.5703125" style="348" customWidth="1"/>
    <col min="6403" max="6403" width="30.5703125" style="348" customWidth="1"/>
    <col min="6404" max="6404" width="14.28515625" style="348" customWidth="1"/>
    <col min="6405" max="6405" width="10.28515625" style="348" customWidth="1"/>
    <col min="6406" max="6406" width="11.5703125" style="348" customWidth="1"/>
    <col min="6407" max="6407" width="20" style="348" customWidth="1"/>
    <col min="6408" max="6656" width="9.28515625" style="348"/>
    <col min="6657" max="6657" width="11.28515625" style="348" customWidth="1"/>
    <col min="6658" max="6658" width="13.5703125" style="348" customWidth="1"/>
    <col min="6659" max="6659" width="30.5703125" style="348" customWidth="1"/>
    <col min="6660" max="6660" width="14.28515625" style="348" customWidth="1"/>
    <col min="6661" max="6661" width="10.28515625" style="348" customWidth="1"/>
    <col min="6662" max="6662" width="11.5703125" style="348" customWidth="1"/>
    <col min="6663" max="6663" width="20" style="348" customWidth="1"/>
    <col min="6664" max="6912" width="9.28515625" style="348"/>
    <col min="6913" max="6913" width="11.28515625" style="348" customWidth="1"/>
    <col min="6914" max="6914" width="13.5703125" style="348" customWidth="1"/>
    <col min="6915" max="6915" width="30.5703125" style="348" customWidth="1"/>
    <col min="6916" max="6916" width="14.28515625" style="348" customWidth="1"/>
    <col min="6917" max="6917" width="10.28515625" style="348" customWidth="1"/>
    <col min="6918" max="6918" width="11.5703125" style="348" customWidth="1"/>
    <col min="6919" max="6919" width="20" style="348" customWidth="1"/>
    <col min="6920" max="7168" width="9.28515625" style="348"/>
    <col min="7169" max="7169" width="11.28515625" style="348" customWidth="1"/>
    <col min="7170" max="7170" width="13.5703125" style="348" customWidth="1"/>
    <col min="7171" max="7171" width="30.5703125" style="348" customWidth="1"/>
    <col min="7172" max="7172" width="14.28515625" style="348" customWidth="1"/>
    <col min="7173" max="7173" width="10.28515625" style="348" customWidth="1"/>
    <col min="7174" max="7174" width="11.5703125" style="348" customWidth="1"/>
    <col min="7175" max="7175" width="20" style="348" customWidth="1"/>
    <col min="7176" max="7424" width="9.28515625" style="348"/>
    <col min="7425" max="7425" width="11.28515625" style="348" customWidth="1"/>
    <col min="7426" max="7426" width="13.5703125" style="348" customWidth="1"/>
    <col min="7427" max="7427" width="30.5703125" style="348" customWidth="1"/>
    <col min="7428" max="7428" width="14.28515625" style="348" customWidth="1"/>
    <col min="7429" max="7429" width="10.28515625" style="348" customWidth="1"/>
    <col min="7430" max="7430" width="11.5703125" style="348" customWidth="1"/>
    <col min="7431" max="7431" width="20" style="348" customWidth="1"/>
    <col min="7432" max="7680" width="9.28515625" style="348"/>
    <col min="7681" max="7681" width="11.28515625" style="348" customWidth="1"/>
    <col min="7682" max="7682" width="13.5703125" style="348" customWidth="1"/>
    <col min="7683" max="7683" width="30.5703125" style="348" customWidth="1"/>
    <col min="7684" max="7684" width="14.28515625" style="348" customWidth="1"/>
    <col min="7685" max="7685" width="10.28515625" style="348" customWidth="1"/>
    <col min="7686" max="7686" width="11.5703125" style="348" customWidth="1"/>
    <col min="7687" max="7687" width="20" style="348" customWidth="1"/>
    <col min="7688" max="7936" width="9.28515625" style="348"/>
    <col min="7937" max="7937" width="11.28515625" style="348" customWidth="1"/>
    <col min="7938" max="7938" width="13.5703125" style="348" customWidth="1"/>
    <col min="7939" max="7939" width="30.5703125" style="348" customWidth="1"/>
    <col min="7940" max="7940" width="14.28515625" style="348" customWidth="1"/>
    <col min="7941" max="7941" width="10.28515625" style="348" customWidth="1"/>
    <col min="7942" max="7942" width="11.5703125" style="348" customWidth="1"/>
    <col min="7943" max="7943" width="20" style="348" customWidth="1"/>
    <col min="7944" max="8192" width="9.28515625" style="348"/>
    <col min="8193" max="8193" width="11.28515625" style="348" customWidth="1"/>
    <col min="8194" max="8194" width="13.5703125" style="348" customWidth="1"/>
    <col min="8195" max="8195" width="30.5703125" style="348" customWidth="1"/>
    <col min="8196" max="8196" width="14.28515625" style="348" customWidth="1"/>
    <col min="8197" max="8197" width="10.28515625" style="348" customWidth="1"/>
    <col min="8198" max="8198" width="11.5703125" style="348" customWidth="1"/>
    <col min="8199" max="8199" width="20" style="348" customWidth="1"/>
    <col min="8200" max="8448" width="9.28515625" style="348"/>
    <col min="8449" max="8449" width="11.28515625" style="348" customWidth="1"/>
    <col min="8450" max="8450" width="13.5703125" style="348" customWidth="1"/>
    <col min="8451" max="8451" width="30.5703125" style="348" customWidth="1"/>
    <col min="8452" max="8452" width="14.28515625" style="348" customWidth="1"/>
    <col min="8453" max="8453" width="10.28515625" style="348" customWidth="1"/>
    <col min="8454" max="8454" width="11.5703125" style="348" customWidth="1"/>
    <col min="8455" max="8455" width="20" style="348" customWidth="1"/>
    <col min="8456" max="8704" width="9.28515625" style="348"/>
    <col min="8705" max="8705" width="11.28515625" style="348" customWidth="1"/>
    <col min="8706" max="8706" width="13.5703125" style="348" customWidth="1"/>
    <col min="8707" max="8707" width="30.5703125" style="348" customWidth="1"/>
    <col min="8708" max="8708" width="14.28515625" style="348" customWidth="1"/>
    <col min="8709" max="8709" width="10.28515625" style="348" customWidth="1"/>
    <col min="8710" max="8710" width="11.5703125" style="348" customWidth="1"/>
    <col min="8711" max="8711" width="20" style="348" customWidth="1"/>
    <col min="8712" max="8960" width="9.28515625" style="348"/>
    <col min="8961" max="8961" width="11.28515625" style="348" customWidth="1"/>
    <col min="8962" max="8962" width="13.5703125" style="348" customWidth="1"/>
    <col min="8963" max="8963" width="30.5703125" style="348" customWidth="1"/>
    <col min="8964" max="8964" width="14.28515625" style="348" customWidth="1"/>
    <col min="8965" max="8965" width="10.28515625" style="348" customWidth="1"/>
    <col min="8966" max="8966" width="11.5703125" style="348" customWidth="1"/>
    <col min="8967" max="8967" width="20" style="348" customWidth="1"/>
    <col min="8968" max="9216" width="9.28515625" style="348"/>
    <col min="9217" max="9217" width="11.28515625" style="348" customWidth="1"/>
    <col min="9218" max="9218" width="13.5703125" style="348" customWidth="1"/>
    <col min="9219" max="9219" width="30.5703125" style="348" customWidth="1"/>
    <col min="9220" max="9220" width="14.28515625" style="348" customWidth="1"/>
    <col min="9221" max="9221" width="10.28515625" style="348" customWidth="1"/>
    <col min="9222" max="9222" width="11.5703125" style="348" customWidth="1"/>
    <col min="9223" max="9223" width="20" style="348" customWidth="1"/>
    <col min="9224" max="9472" width="9.28515625" style="348"/>
    <col min="9473" max="9473" width="11.28515625" style="348" customWidth="1"/>
    <col min="9474" max="9474" width="13.5703125" style="348" customWidth="1"/>
    <col min="9475" max="9475" width="30.5703125" style="348" customWidth="1"/>
    <col min="9476" max="9476" width="14.28515625" style="348" customWidth="1"/>
    <col min="9477" max="9477" width="10.28515625" style="348" customWidth="1"/>
    <col min="9478" max="9478" width="11.5703125" style="348" customWidth="1"/>
    <col min="9479" max="9479" width="20" style="348" customWidth="1"/>
    <col min="9480" max="9728" width="9.28515625" style="348"/>
    <col min="9729" max="9729" width="11.28515625" style="348" customWidth="1"/>
    <col min="9730" max="9730" width="13.5703125" style="348" customWidth="1"/>
    <col min="9731" max="9731" width="30.5703125" style="348" customWidth="1"/>
    <col min="9732" max="9732" width="14.28515625" style="348" customWidth="1"/>
    <col min="9733" max="9733" width="10.28515625" style="348" customWidth="1"/>
    <col min="9734" max="9734" width="11.5703125" style="348" customWidth="1"/>
    <col min="9735" max="9735" width="20" style="348" customWidth="1"/>
    <col min="9736" max="9984" width="9.28515625" style="348"/>
    <col min="9985" max="9985" width="11.28515625" style="348" customWidth="1"/>
    <col min="9986" max="9986" width="13.5703125" style="348" customWidth="1"/>
    <col min="9987" max="9987" width="30.5703125" style="348" customWidth="1"/>
    <col min="9988" max="9988" width="14.28515625" style="348" customWidth="1"/>
    <col min="9989" max="9989" width="10.28515625" style="348" customWidth="1"/>
    <col min="9990" max="9990" width="11.5703125" style="348" customWidth="1"/>
    <col min="9991" max="9991" width="20" style="348" customWidth="1"/>
    <col min="9992" max="10240" width="9.28515625" style="348"/>
    <col min="10241" max="10241" width="11.28515625" style="348" customWidth="1"/>
    <col min="10242" max="10242" width="13.5703125" style="348" customWidth="1"/>
    <col min="10243" max="10243" width="30.5703125" style="348" customWidth="1"/>
    <col min="10244" max="10244" width="14.28515625" style="348" customWidth="1"/>
    <col min="10245" max="10245" width="10.28515625" style="348" customWidth="1"/>
    <col min="10246" max="10246" width="11.5703125" style="348" customWidth="1"/>
    <col min="10247" max="10247" width="20" style="348" customWidth="1"/>
    <col min="10248" max="10496" width="9.28515625" style="348"/>
    <col min="10497" max="10497" width="11.28515625" style="348" customWidth="1"/>
    <col min="10498" max="10498" width="13.5703125" style="348" customWidth="1"/>
    <col min="10499" max="10499" width="30.5703125" style="348" customWidth="1"/>
    <col min="10500" max="10500" width="14.28515625" style="348" customWidth="1"/>
    <col min="10501" max="10501" width="10.28515625" style="348" customWidth="1"/>
    <col min="10502" max="10502" width="11.5703125" style="348" customWidth="1"/>
    <col min="10503" max="10503" width="20" style="348" customWidth="1"/>
    <col min="10504" max="10752" width="9.28515625" style="348"/>
    <col min="10753" max="10753" width="11.28515625" style="348" customWidth="1"/>
    <col min="10754" max="10754" width="13.5703125" style="348" customWidth="1"/>
    <col min="10755" max="10755" width="30.5703125" style="348" customWidth="1"/>
    <col min="10756" max="10756" width="14.28515625" style="348" customWidth="1"/>
    <col min="10757" max="10757" width="10.28515625" style="348" customWidth="1"/>
    <col min="10758" max="10758" width="11.5703125" style="348" customWidth="1"/>
    <col min="10759" max="10759" width="20" style="348" customWidth="1"/>
    <col min="10760" max="11008" width="9.28515625" style="348"/>
    <col min="11009" max="11009" width="11.28515625" style="348" customWidth="1"/>
    <col min="11010" max="11010" width="13.5703125" style="348" customWidth="1"/>
    <col min="11011" max="11011" width="30.5703125" style="348" customWidth="1"/>
    <col min="11012" max="11012" width="14.28515625" style="348" customWidth="1"/>
    <col min="11013" max="11013" width="10.28515625" style="348" customWidth="1"/>
    <col min="11014" max="11014" width="11.5703125" style="348" customWidth="1"/>
    <col min="11015" max="11015" width="20" style="348" customWidth="1"/>
    <col min="11016" max="11264" width="9.28515625" style="348"/>
    <col min="11265" max="11265" width="11.28515625" style="348" customWidth="1"/>
    <col min="11266" max="11266" width="13.5703125" style="348" customWidth="1"/>
    <col min="11267" max="11267" width="30.5703125" style="348" customWidth="1"/>
    <col min="11268" max="11268" width="14.28515625" style="348" customWidth="1"/>
    <col min="11269" max="11269" width="10.28515625" style="348" customWidth="1"/>
    <col min="11270" max="11270" width="11.5703125" style="348" customWidth="1"/>
    <col min="11271" max="11271" width="20" style="348" customWidth="1"/>
    <col min="11272" max="11520" width="9.28515625" style="348"/>
    <col min="11521" max="11521" width="11.28515625" style="348" customWidth="1"/>
    <col min="11522" max="11522" width="13.5703125" style="348" customWidth="1"/>
    <col min="11523" max="11523" width="30.5703125" style="348" customWidth="1"/>
    <col min="11524" max="11524" width="14.28515625" style="348" customWidth="1"/>
    <col min="11525" max="11525" width="10.28515625" style="348" customWidth="1"/>
    <col min="11526" max="11526" width="11.5703125" style="348" customWidth="1"/>
    <col min="11527" max="11527" width="20" style="348" customWidth="1"/>
    <col min="11528" max="11776" width="9.28515625" style="348"/>
    <col min="11777" max="11777" width="11.28515625" style="348" customWidth="1"/>
    <col min="11778" max="11778" width="13.5703125" style="348" customWidth="1"/>
    <col min="11779" max="11779" width="30.5703125" style="348" customWidth="1"/>
    <col min="11780" max="11780" width="14.28515625" style="348" customWidth="1"/>
    <col min="11781" max="11781" width="10.28515625" style="348" customWidth="1"/>
    <col min="11782" max="11782" width="11.5703125" style="348" customWidth="1"/>
    <col min="11783" max="11783" width="20" style="348" customWidth="1"/>
    <col min="11784" max="12032" width="9.28515625" style="348"/>
    <col min="12033" max="12033" width="11.28515625" style="348" customWidth="1"/>
    <col min="12034" max="12034" width="13.5703125" style="348" customWidth="1"/>
    <col min="12035" max="12035" width="30.5703125" style="348" customWidth="1"/>
    <col min="12036" max="12036" width="14.28515625" style="348" customWidth="1"/>
    <col min="12037" max="12037" width="10.28515625" style="348" customWidth="1"/>
    <col min="12038" max="12038" width="11.5703125" style="348" customWidth="1"/>
    <col min="12039" max="12039" width="20" style="348" customWidth="1"/>
    <col min="12040" max="12288" width="9.28515625" style="348"/>
    <col min="12289" max="12289" width="11.28515625" style="348" customWidth="1"/>
    <col min="12290" max="12290" width="13.5703125" style="348" customWidth="1"/>
    <col min="12291" max="12291" width="30.5703125" style="348" customWidth="1"/>
    <col min="12292" max="12292" width="14.28515625" style="348" customWidth="1"/>
    <col min="12293" max="12293" width="10.28515625" style="348" customWidth="1"/>
    <col min="12294" max="12294" width="11.5703125" style="348" customWidth="1"/>
    <col min="12295" max="12295" width="20" style="348" customWidth="1"/>
    <col min="12296" max="12544" width="9.28515625" style="348"/>
    <col min="12545" max="12545" width="11.28515625" style="348" customWidth="1"/>
    <col min="12546" max="12546" width="13.5703125" style="348" customWidth="1"/>
    <col min="12547" max="12547" width="30.5703125" style="348" customWidth="1"/>
    <col min="12548" max="12548" width="14.28515625" style="348" customWidth="1"/>
    <col min="12549" max="12549" width="10.28515625" style="348" customWidth="1"/>
    <col min="12550" max="12550" width="11.5703125" style="348" customWidth="1"/>
    <col min="12551" max="12551" width="20" style="348" customWidth="1"/>
    <col min="12552" max="12800" width="9.28515625" style="348"/>
    <col min="12801" max="12801" width="11.28515625" style="348" customWidth="1"/>
    <col min="12802" max="12802" width="13.5703125" style="348" customWidth="1"/>
    <col min="12803" max="12803" width="30.5703125" style="348" customWidth="1"/>
    <col min="12804" max="12804" width="14.28515625" style="348" customWidth="1"/>
    <col min="12805" max="12805" width="10.28515625" style="348" customWidth="1"/>
    <col min="12806" max="12806" width="11.5703125" style="348" customWidth="1"/>
    <col min="12807" max="12807" width="20" style="348" customWidth="1"/>
    <col min="12808" max="13056" width="9.28515625" style="348"/>
    <col min="13057" max="13057" width="11.28515625" style="348" customWidth="1"/>
    <col min="13058" max="13058" width="13.5703125" style="348" customWidth="1"/>
    <col min="13059" max="13059" width="30.5703125" style="348" customWidth="1"/>
    <col min="13060" max="13060" width="14.28515625" style="348" customWidth="1"/>
    <col min="13061" max="13061" width="10.28515625" style="348" customWidth="1"/>
    <col min="13062" max="13062" width="11.5703125" style="348" customWidth="1"/>
    <col min="13063" max="13063" width="20" style="348" customWidth="1"/>
    <col min="13064" max="13312" width="9.28515625" style="348"/>
    <col min="13313" max="13313" width="11.28515625" style="348" customWidth="1"/>
    <col min="13314" max="13314" width="13.5703125" style="348" customWidth="1"/>
    <col min="13315" max="13315" width="30.5703125" style="348" customWidth="1"/>
    <col min="13316" max="13316" width="14.28515625" style="348" customWidth="1"/>
    <col min="13317" max="13317" width="10.28515625" style="348" customWidth="1"/>
    <col min="13318" max="13318" width="11.5703125" style="348" customWidth="1"/>
    <col min="13319" max="13319" width="20" style="348" customWidth="1"/>
    <col min="13320" max="13568" width="9.28515625" style="348"/>
    <col min="13569" max="13569" width="11.28515625" style="348" customWidth="1"/>
    <col min="13570" max="13570" width="13.5703125" style="348" customWidth="1"/>
    <col min="13571" max="13571" width="30.5703125" style="348" customWidth="1"/>
    <col min="13572" max="13572" width="14.28515625" style="348" customWidth="1"/>
    <col min="13573" max="13573" width="10.28515625" style="348" customWidth="1"/>
    <col min="13574" max="13574" width="11.5703125" style="348" customWidth="1"/>
    <col min="13575" max="13575" width="20" style="348" customWidth="1"/>
    <col min="13576" max="13824" width="9.28515625" style="348"/>
    <col min="13825" max="13825" width="11.28515625" style="348" customWidth="1"/>
    <col min="13826" max="13826" width="13.5703125" style="348" customWidth="1"/>
    <col min="13827" max="13827" width="30.5703125" style="348" customWidth="1"/>
    <col min="13828" max="13828" width="14.28515625" style="348" customWidth="1"/>
    <col min="13829" max="13829" width="10.28515625" style="348" customWidth="1"/>
    <col min="13830" max="13830" width="11.5703125" style="348" customWidth="1"/>
    <col min="13831" max="13831" width="20" style="348" customWidth="1"/>
    <col min="13832" max="14080" width="9.28515625" style="348"/>
    <col min="14081" max="14081" width="11.28515625" style="348" customWidth="1"/>
    <col min="14082" max="14082" width="13.5703125" style="348" customWidth="1"/>
    <col min="14083" max="14083" width="30.5703125" style="348" customWidth="1"/>
    <col min="14084" max="14084" width="14.28515625" style="348" customWidth="1"/>
    <col min="14085" max="14085" width="10.28515625" style="348" customWidth="1"/>
    <col min="14086" max="14086" width="11.5703125" style="348" customWidth="1"/>
    <col min="14087" max="14087" width="20" style="348" customWidth="1"/>
    <col min="14088" max="14336" width="9.28515625" style="348"/>
    <col min="14337" max="14337" width="11.28515625" style="348" customWidth="1"/>
    <col min="14338" max="14338" width="13.5703125" style="348" customWidth="1"/>
    <col min="14339" max="14339" width="30.5703125" style="348" customWidth="1"/>
    <col min="14340" max="14340" width="14.28515625" style="348" customWidth="1"/>
    <col min="14341" max="14341" width="10.28515625" style="348" customWidth="1"/>
    <col min="14342" max="14342" width="11.5703125" style="348" customWidth="1"/>
    <col min="14343" max="14343" width="20" style="348" customWidth="1"/>
    <col min="14344" max="14592" width="9.28515625" style="348"/>
    <col min="14593" max="14593" width="11.28515625" style="348" customWidth="1"/>
    <col min="14594" max="14594" width="13.5703125" style="348" customWidth="1"/>
    <col min="14595" max="14595" width="30.5703125" style="348" customWidth="1"/>
    <col min="14596" max="14596" width="14.28515625" style="348" customWidth="1"/>
    <col min="14597" max="14597" width="10.28515625" style="348" customWidth="1"/>
    <col min="14598" max="14598" width="11.5703125" style="348" customWidth="1"/>
    <col min="14599" max="14599" width="20" style="348" customWidth="1"/>
    <col min="14600" max="14848" width="9.28515625" style="348"/>
    <col min="14849" max="14849" width="11.28515625" style="348" customWidth="1"/>
    <col min="14850" max="14850" width="13.5703125" style="348" customWidth="1"/>
    <col min="14851" max="14851" width="30.5703125" style="348" customWidth="1"/>
    <col min="14852" max="14852" width="14.28515625" style="348" customWidth="1"/>
    <col min="14853" max="14853" width="10.28515625" style="348" customWidth="1"/>
    <col min="14854" max="14854" width="11.5703125" style="348" customWidth="1"/>
    <col min="14855" max="14855" width="20" style="348" customWidth="1"/>
    <col min="14856" max="15104" width="9.28515625" style="348"/>
    <col min="15105" max="15105" width="11.28515625" style="348" customWidth="1"/>
    <col min="15106" max="15106" width="13.5703125" style="348" customWidth="1"/>
    <col min="15107" max="15107" width="30.5703125" style="348" customWidth="1"/>
    <col min="15108" max="15108" width="14.28515625" style="348" customWidth="1"/>
    <col min="15109" max="15109" width="10.28515625" style="348" customWidth="1"/>
    <col min="15110" max="15110" width="11.5703125" style="348" customWidth="1"/>
    <col min="15111" max="15111" width="20" style="348" customWidth="1"/>
    <col min="15112" max="15360" width="9.28515625" style="348"/>
    <col min="15361" max="15361" width="11.28515625" style="348" customWidth="1"/>
    <col min="15362" max="15362" width="13.5703125" style="348" customWidth="1"/>
    <col min="15363" max="15363" width="30.5703125" style="348" customWidth="1"/>
    <col min="15364" max="15364" width="14.28515625" style="348" customWidth="1"/>
    <col min="15365" max="15365" width="10.28515625" style="348" customWidth="1"/>
    <col min="15366" max="15366" width="11.5703125" style="348" customWidth="1"/>
    <col min="15367" max="15367" width="20" style="348" customWidth="1"/>
    <col min="15368" max="15616" width="9.28515625" style="348"/>
    <col min="15617" max="15617" width="11.28515625" style="348" customWidth="1"/>
    <col min="15618" max="15618" width="13.5703125" style="348" customWidth="1"/>
    <col min="15619" max="15619" width="30.5703125" style="348" customWidth="1"/>
    <col min="15620" max="15620" width="14.28515625" style="348" customWidth="1"/>
    <col min="15621" max="15621" width="10.28515625" style="348" customWidth="1"/>
    <col min="15622" max="15622" width="11.5703125" style="348" customWidth="1"/>
    <col min="15623" max="15623" width="20" style="348" customWidth="1"/>
    <col min="15624" max="15872" width="9.28515625" style="348"/>
    <col min="15873" max="15873" width="11.28515625" style="348" customWidth="1"/>
    <col min="15874" max="15874" width="13.5703125" style="348" customWidth="1"/>
    <col min="15875" max="15875" width="30.5703125" style="348" customWidth="1"/>
    <col min="15876" max="15876" width="14.28515625" style="348" customWidth="1"/>
    <col min="15877" max="15877" width="10.28515625" style="348" customWidth="1"/>
    <col min="15878" max="15878" width="11.5703125" style="348" customWidth="1"/>
    <col min="15879" max="15879" width="20" style="348" customWidth="1"/>
    <col min="15880" max="16128" width="9.28515625" style="348"/>
    <col min="16129" max="16129" width="11.28515625" style="348" customWidth="1"/>
    <col min="16130" max="16130" width="13.5703125" style="348" customWidth="1"/>
    <col min="16131" max="16131" width="30.5703125" style="348" customWidth="1"/>
    <col min="16132" max="16132" width="14.28515625" style="348" customWidth="1"/>
    <col min="16133" max="16133" width="10.28515625" style="348" customWidth="1"/>
    <col min="16134" max="16134" width="11.5703125" style="348" customWidth="1"/>
    <col min="16135" max="16135" width="20" style="348" customWidth="1"/>
    <col min="16136" max="16384" width="9.28515625" style="348"/>
  </cols>
  <sheetData>
    <row r="1" spans="1:8" ht="15.75">
      <c r="A1" s="1071" t="s">
        <v>480</v>
      </c>
      <c r="B1" s="1071"/>
      <c r="C1" s="1071"/>
      <c r="D1" s="1071"/>
      <c r="E1" s="1071"/>
      <c r="F1" s="1071"/>
      <c r="G1" s="1071"/>
    </row>
    <row r="2" spans="1:8" ht="18.75" customHeight="1">
      <c r="A2" s="1071" t="s">
        <v>1</v>
      </c>
      <c r="B2" s="1078"/>
      <c r="C2" s="1078"/>
      <c r="D2" s="1078"/>
      <c r="E2" s="1078"/>
      <c r="F2" s="1078"/>
      <c r="G2" s="1078"/>
    </row>
    <row r="3" spans="1:8" ht="26.25">
      <c r="A3" s="1079" t="s">
        <v>555</v>
      </c>
      <c r="B3" s="1080"/>
      <c r="C3" s="1080"/>
      <c r="D3" s="1080"/>
      <c r="E3" s="1080"/>
      <c r="F3" s="1080"/>
      <c r="G3" s="1080"/>
    </row>
    <row r="4" spans="1:8" s="349" customFormat="1">
      <c r="A4" s="1072" t="s">
        <v>481</v>
      </c>
      <c r="B4" s="1074" t="s">
        <v>482</v>
      </c>
      <c r="C4" s="1074" t="s">
        <v>483</v>
      </c>
      <c r="D4" s="1076" t="s">
        <v>484</v>
      </c>
      <c r="E4" s="1076"/>
      <c r="F4" s="1076"/>
      <c r="G4" s="1077"/>
      <c r="H4" s="348"/>
    </row>
    <row r="5" spans="1:8" s="349" customFormat="1" ht="54" customHeight="1">
      <c r="A5" s="1073"/>
      <c r="B5" s="1075"/>
      <c r="C5" s="1075"/>
      <c r="D5" s="613" t="s">
        <v>485</v>
      </c>
      <c r="E5" s="614" t="s">
        <v>486</v>
      </c>
      <c r="F5" s="615" t="s">
        <v>487</v>
      </c>
      <c r="G5" s="614" t="s">
        <v>488</v>
      </c>
      <c r="H5" s="348"/>
    </row>
    <row r="6" spans="1:8">
      <c r="A6" s="350" t="s">
        <v>13</v>
      </c>
      <c r="B6" s="350" t="s">
        <v>512</v>
      </c>
      <c r="C6" s="350" t="s">
        <v>489</v>
      </c>
      <c r="D6" s="350">
        <v>1</v>
      </c>
      <c r="E6" s="350" t="s">
        <v>13</v>
      </c>
      <c r="F6" s="350">
        <v>17</v>
      </c>
      <c r="G6" s="350" t="s">
        <v>490</v>
      </c>
    </row>
    <row r="7" spans="1:8">
      <c r="A7" s="350" t="s">
        <v>13</v>
      </c>
      <c r="B7" s="804" t="s">
        <v>475</v>
      </c>
      <c r="C7" s="350" t="s">
        <v>489</v>
      </c>
      <c r="D7" s="804">
        <v>1</v>
      </c>
      <c r="E7" s="350" t="s">
        <v>13</v>
      </c>
      <c r="F7" s="804">
        <v>3</v>
      </c>
      <c r="G7" s="350" t="s">
        <v>490</v>
      </c>
    </row>
    <row r="8" spans="1:8">
      <c r="A8" s="350" t="s">
        <v>13</v>
      </c>
      <c r="B8" s="804" t="s">
        <v>476</v>
      </c>
      <c r="C8" s="350" t="s">
        <v>489</v>
      </c>
      <c r="D8" s="804">
        <v>1</v>
      </c>
      <c r="E8" s="350" t="s">
        <v>13</v>
      </c>
      <c r="F8" s="804">
        <v>8</v>
      </c>
      <c r="G8" s="350" t="s">
        <v>490</v>
      </c>
    </row>
    <row r="9" spans="1:8">
      <c r="A9" s="350" t="s">
        <v>13</v>
      </c>
      <c r="B9" s="804" t="s">
        <v>477</v>
      </c>
      <c r="C9" s="350" t="s">
        <v>489</v>
      </c>
      <c r="D9" s="804">
        <v>3</v>
      </c>
      <c r="E9" s="350" t="s">
        <v>13</v>
      </c>
      <c r="F9" s="804">
        <v>29</v>
      </c>
      <c r="G9" s="350" t="s">
        <v>490</v>
      </c>
    </row>
    <row r="10" spans="1:8">
      <c r="A10" s="760"/>
      <c r="B10" s="760"/>
      <c r="C10" s="760" t="s">
        <v>8</v>
      </c>
      <c r="D10" s="760">
        <f>SUM(D6:D9)</f>
        <v>6</v>
      </c>
      <c r="E10" s="760"/>
      <c r="F10" s="760">
        <f>SUM(F6:F9)</f>
        <v>57</v>
      </c>
      <c r="G10" s="760"/>
    </row>
    <row r="11" spans="1:8" ht="25.5">
      <c r="A11" s="350" t="s">
        <v>13</v>
      </c>
      <c r="B11" s="350" t="s">
        <v>556</v>
      </c>
      <c r="C11" s="350" t="s">
        <v>491</v>
      </c>
      <c r="D11" s="350">
        <v>9</v>
      </c>
      <c r="E11" s="350" t="s">
        <v>13</v>
      </c>
      <c r="F11" s="350">
        <v>34</v>
      </c>
      <c r="G11" s="350" t="s">
        <v>490</v>
      </c>
    </row>
    <row r="12" spans="1:8" ht="25.5">
      <c r="A12" s="350" t="s">
        <v>13</v>
      </c>
      <c r="B12" s="350" t="s">
        <v>512</v>
      </c>
      <c r="C12" s="350" t="s">
        <v>491</v>
      </c>
      <c r="D12" s="350">
        <v>3</v>
      </c>
      <c r="E12" s="350" t="s">
        <v>13</v>
      </c>
      <c r="F12" s="350">
        <v>56</v>
      </c>
      <c r="G12" s="350" t="s">
        <v>490</v>
      </c>
    </row>
    <row r="13" spans="1:8" ht="25.5">
      <c r="A13" s="350" t="s">
        <v>13</v>
      </c>
      <c r="B13" s="350" t="s">
        <v>474</v>
      </c>
      <c r="C13" s="350" t="s">
        <v>491</v>
      </c>
      <c r="D13" s="350">
        <v>4</v>
      </c>
      <c r="E13" s="350" t="s">
        <v>13</v>
      </c>
      <c r="F13" s="350">
        <v>44</v>
      </c>
      <c r="G13" s="350" t="s">
        <v>490</v>
      </c>
    </row>
    <row r="14" spans="1:8" ht="25.5">
      <c r="A14" s="350" t="s">
        <v>13</v>
      </c>
      <c r="B14" s="350" t="s">
        <v>475</v>
      </c>
      <c r="C14" s="350" t="s">
        <v>491</v>
      </c>
      <c r="D14" s="350">
        <v>15</v>
      </c>
      <c r="E14" s="350" t="s">
        <v>13</v>
      </c>
      <c r="F14" s="350">
        <v>232</v>
      </c>
      <c r="G14" s="350" t="s">
        <v>490</v>
      </c>
    </row>
    <row r="15" spans="1:8" ht="25.5">
      <c r="A15" s="350" t="s">
        <v>13</v>
      </c>
      <c r="B15" s="350" t="s">
        <v>476</v>
      </c>
      <c r="C15" s="350" t="s">
        <v>491</v>
      </c>
      <c r="D15" s="350">
        <v>2</v>
      </c>
      <c r="E15" s="350" t="s">
        <v>13</v>
      </c>
      <c r="F15" s="350">
        <v>9</v>
      </c>
      <c r="G15" s="350" t="s">
        <v>490</v>
      </c>
    </row>
    <row r="16" spans="1:8" ht="25.5">
      <c r="A16" s="350" t="s">
        <v>13</v>
      </c>
      <c r="B16" s="350" t="s">
        <v>477</v>
      </c>
      <c r="C16" s="350" t="s">
        <v>491</v>
      </c>
      <c r="D16" s="350">
        <v>3</v>
      </c>
      <c r="E16" s="350" t="s">
        <v>13</v>
      </c>
      <c r="F16" s="350">
        <v>21</v>
      </c>
      <c r="G16" s="350" t="s">
        <v>490</v>
      </c>
    </row>
    <row r="17" spans="1:7">
      <c r="A17" s="760"/>
      <c r="B17" s="760"/>
      <c r="C17" s="760" t="s">
        <v>8</v>
      </c>
      <c r="D17" s="760">
        <f>SUM(D11:D16)</f>
        <v>36</v>
      </c>
      <c r="E17" s="760"/>
      <c r="F17" s="760">
        <f>SUM(F11:F16)</f>
        <v>396</v>
      </c>
      <c r="G17" s="760"/>
    </row>
    <row r="18" spans="1:7">
      <c r="A18" s="350" t="s">
        <v>13</v>
      </c>
      <c r="B18" s="350" t="s">
        <v>556</v>
      </c>
      <c r="C18" s="350" t="s">
        <v>492</v>
      </c>
      <c r="D18" s="350">
        <v>3</v>
      </c>
      <c r="E18" s="350" t="s">
        <v>13</v>
      </c>
      <c r="F18" s="350">
        <v>8</v>
      </c>
      <c r="G18" s="350" t="s">
        <v>490</v>
      </c>
    </row>
    <row r="19" spans="1:7">
      <c r="A19" s="350" t="s">
        <v>13</v>
      </c>
      <c r="B19" s="350" t="s">
        <v>512</v>
      </c>
      <c r="C19" s="350" t="s">
        <v>492</v>
      </c>
      <c r="D19" s="350">
        <v>2</v>
      </c>
      <c r="E19" s="350" t="s">
        <v>13</v>
      </c>
      <c r="F19" s="350">
        <v>20</v>
      </c>
      <c r="G19" s="350" t="s">
        <v>490</v>
      </c>
    </row>
    <row r="20" spans="1:7">
      <c r="A20" s="350" t="s">
        <v>13</v>
      </c>
      <c r="B20" s="350" t="s">
        <v>475</v>
      </c>
      <c r="C20" s="350" t="s">
        <v>492</v>
      </c>
      <c r="D20" s="350">
        <v>10</v>
      </c>
      <c r="E20" s="350" t="s">
        <v>13</v>
      </c>
      <c r="F20" s="350">
        <v>138</v>
      </c>
      <c r="G20" s="350" t="s">
        <v>490</v>
      </c>
    </row>
    <row r="21" spans="1:7">
      <c r="A21" s="350" t="s">
        <v>13</v>
      </c>
      <c r="B21" s="350" t="s">
        <v>477</v>
      </c>
      <c r="C21" s="350" t="s">
        <v>492</v>
      </c>
      <c r="D21" s="350">
        <v>1</v>
      </c>
      <c r="E21" s="350" t="s">
        <v>13</v>
      </c>
      <c r="F21" s="350">
        <v>10</v>
      </c>
      <c r="G21" s="350" t="s">
        <v>490</v>
      </c>
    </row>
    <row r="22" spans="1:7">
      <c r="A22" s="760"/>
      <c r="B22" s="760"/>
      <c r="C22" s="760" t="s">
        <v>8</v>
      </c>
      <c r="D22" s="760">
        <f>SUM(D18:D21)</f>
        <v>16</v>
      </c>
      <c r="E22" s="760"/>
      <c r="F22" s="760">
        <f>SUM(F18:F21)</f>
        <v>176</v>
      </c>
      <c r="G22" s="760"/>
    </row>
    <row r="23" spans="1:7">
      <c r="A23" s="350" t="s">
        <v>13</v>
      </c>
      <c r="B23" s="350" t="s">
        <v>512</v>
      </c>
      <c r="C23" s="350" t="s">
        <v>493</v>
      </c>
      <c r="D23" s="350">
        <v>3</v>
      </c>
      <c r="E23" s="350" t="s">
        <v>13</v>
      </c>
      <c r="F23" s="350">
        <v>40</v>
      </c>
      <c r="G23" s="350" t="s">
        <v>490</v>
      </c>
    </row>
    <row r="24" spans="1:7">
      <c r="A24" s="350" t="s">
        <v>13</v>
      </c>
      <c r="B24" s="350" t="s">
        <v>477</v>
      </c>
      <c r="C24" s="350" t="s">
        <v>493</v>
      </c>
      <c r="D24" s="350">
        <v>2</v>
      </c>
      <c r="E24" s="350" t="s">
        <v>13</v>
      </c>
      <c r="F24" s="350">
        <v>20</v>
      </c>
      <c r="G24" s="350" t="s">
        <v>490</v>
      </c>
    </row>
    <row r="25" spans="1:7">
      <c r="A25" s="760"/>
      <c r="B25" s="760"/>
      <c r="C25" s="760" t="s">
        <v>8</v>
      </c>
      <c r="D25" s="760">
        <f>SUM(D23:D24)</f>
        <v>5</v>
      </c>
      <c r="E25" s="760"/>
      <c r="F25" s="760">
        <f>SUM(F23:F24)</f>
        <v>60</v>
      </c>
      <c r="G25" s="760"/>
    </row>
    <row r="26" spans="1:7">
      <c r="A26" s="350" t="s">
        <v>13</v>
      </c>
      <c r="B26" s="350" t="s">
        <v>512</v>
      </c>
      <c r="C26" s="350" t="s">
        <v>494</v>
      </c>
      <c r="D26" s="350">
        <v>1</v>
      </c>
      <c r="E26" s="350" t="s">
        <v>13</v>
      </c>
      <c r="F26" s="350">
        <v>10</v>
      </c>
      <c r="G26" s="350" t="s">
        <v>490</v>
      </c>
    </row>
    <row r="27" spans="1:7">
      <c r="A27" s="350" t="s">
        <v>13</v>
      </c>
      <c r="B27" s="350" t="s">
        <v>477</v>
      </c>
      <c r="C27" s="350" t="s">
        <v>494</v>
      </c>
      <c r="D27" s="350">
        <v>1</v>
      </c>
      <c r="E27" s="350" t="s">
        <v>13</v>
      </c>
      <c r="F27" s="350">
        <v>8</v>
      </c>
      <c r="G27" s="350" t="s">
        <v>490</v>
      </c>
    </row>
    <row r="28" spans="1:7">
      <c r="A28" s="760"/>
      <c r="B28" s="760"/>
      <c r="C28" s="760" t="s">
        <v>8</v>
      </c>
      <c r="D28" s="760">
        <f>SUM(D26:D27)</f>
        <v>2</v>
      </c>
      <c r="E28" s="760"/>
      <c r="F28" s="760">
        <f>SUM(F26:F27)</f>
        <v>18</v>
      </c>
      <c r="G28" s="760"/>
    </row>
    <row r="29" spans="1:7">
      <c r="A29" s="350" t="s">
        <v>13</v>
      </c>
      <c r="B29" s="350" t="s">
        <v>477</v>
      </c>
      <c r="C29" s="350" t="s">
        <v>495</v>
      </c>
      <c r="D29" s="350">
        <v>4</v>
      </c>
      <c r="E29" s="350" t="s">
        <v>13</v>
      </c>
      <c r="F29" s="350">
        <v>44</v>
      </c>
      <c r="G29" s="350" t="s">
        <v>490</v>
      </c>
    </row>
    <row r="30" spans="1:7">
      <c r="A30" s="760"/>
      <c r="B30" s="760"/>
      <c r="C30" s="760" t="s">
        <v>8</v>
      </c>
      <c r="D30" s="760">
        <f>SUM(D29:D29)</f>
        <v>4</v>
      </c>
      <c r="E30" s="760"/>
      <c r="F30" s="760">
        <f>SUM(F29:F29)</f>
        <v>44</v>
      </c>
      <c r="G30" s="760"/>
    </row>
    <row r="31" spans="1:7">
      <c r="A31" s="350" t="s">
        <v>13</v>
      </c>
      <c r="B31" s="350" t="s">
        <v>477</v>
      </c>
      <c r="C31" s="350" t="s">
        <v>496</v>
      </c>
      <c r="D31" s="350">
        <v>2</v>
      </c>
      <c r="E31" s="350" t="s">
        <v>13</v>
      </c>
      <c r="F31" s="350">
        <v>20</v>
      </c>
      <c r="G31" s="350" t="s">
        <v>490</v>
      </c>
    </row>
    <row r="32" spans="1:7">
      <c r="A32" s="760"/>
      <c r="B32" s="760"/>
      <c r="C32" s="760" t="s">
        <v>8</v>
      </c>
      <c r="D32" s="760">
        <f>SUM(D31:D31)</f>
        <v>2</v>
      </c>
      <c r="E32" s="760"/>
      <c r="F32" s="760">
        <f>SUM(F31:F31)</f>
        <v>20</v>
      </c>
      <c r="G32" s="760"/>
    </row>
    <row r="33" spans="1:7">
      <c r="A33" s="350" t="s">
        <v>13</v>
      </c>
      <c r="B33" s="350" t="s">
        <v>556</v>
      </c>
      <c r="C33" s="350" t="s">
        <v>497</v>
      </c>
      <c r="D33" s="350">
        <v>14</v>
      </c>
      <c r="E33" s="350" t="s">
        <v>13</v>
      </c>
      <c r="F33" s="350">
        <v>73</v>
      </c>
      <c r="G33" s="350" t="s">
        <v>490</v>
      </c>
    </row>
    <row r="34" spans="1:7">
      <c r="A34" s="350" t="s">
        <v>13</v>
      </c>
      <c r="B34" s="350" t="s">
        <v>476</v>
      </c>
      <c r="C34" s="350" t="s">
        <v>497</v>
      </c>
      <c r="D34" s="350">
        <v>3</v>
      </c>
      <c r="E34" s="350" t="s">
        <v>13</v>
      </c>
      <c r="F34" s="350">
        <v>99</v>
      </c>
      <c r="G34" s="350" t="s">
        <v>490</v>
      </c>
    </row>
    <row r="35" spans="1:7">
      <c r="A35" s="350" t="s">
        <v>13</v>
      </c>
      <c r="B35" s="350" t="s">
        <v>477</v>
      </c>
      <c r="C35" s="350" t="s">
        <v>497</v>
      </c>
      <c r="D35" s="350">
        <v>3</v>
      </c>
      <c r="E35" s="350" t="s">
        <v>13</v>
      </c>
      <c r="F35" s="350">
        <v>37</v>
      </c>
      <c r="G35" s="350" t="s">
        <v>490</v>
      </c>
    </row>
    <row r="36" spans="1:7">
      <c r="A36" s="615"/>
      <c r="B36" s="615"/>
      <c r="C36" s="615" t="s">
        <v>459</v>
      </c>
      <c r="D36" s="615">
        <f>SUM(D33:D35)</f>
        <v>20</v>
      </c>
      <c r="E36" s="615"/>
      <c r="F36" s="616">
        <f>SUM(F33:F35)</f>
        <v>209</v>
      </c>
      <c r="G36" s="615"/>
    </row>
    <row r="37" spans="1:7">
      <c r="A37" s="617"/>
      <c r="B37" s="617"/>
      <c r="C37" s="617" t="s">
        <v>557</v>
      </c>
      <c r="D37" s="617">
        <f>D36+D32+D30+D28+D25+D22+D17+D10</f>
        <v>91</v>
      </c>
      <c r="E37" s="617"/>
      <c r="F37" s="618">
        <f>F36+F32+F30+F28+F25+F22+F17+F10</f>
        <v>980</v>
      </c>
      <c r="G37" s="617"/>
    </row>
    <row r="38" spans="1:7" ht="30.75" customHeight="1">
      <c r="A38" s="1068" t="s">
        <v>498</v>
      </c>
      <c r="B38" s="1068"/>
      <c r="C38" s="1068"/>
      <c r="D38" s="1068"/>
      <c r="E38" s="1068"/>
      <c r="F38" s="1068"/>
      <c r="G38" s="1068"/>
    </row>
    <row r="39" spans="1:7">
      <c r="A39" s="1069" t="s">
        <v>499</v>
      </c>
      <c r="B39" s="1069"/>
      <c r="C39" s="1069"/>
      <c r="D39" s="1069"/>
      <c r="E39" s="1069"/>
      <c r="F39" s="1069"/>
      <c r="G39" s="1069"/>
    </row>
    <row r="40" spans="1:7">
      <c r="A40" s="1069" t="s">
        <v>514</v>
      </c>
      <c r="B40" s="1069"/>
      <c r="C40" s="1069"/>
      <c r="D40" s="1069"/>
      <c r="E40" s="1069"/>
      <c r="F40" s="1069"/>
      <c r="G40" s="1069"/>
    </row>
    <row r="41" spans="1:7">
      <c r="A41" s="1069"/>
      <c r="B41" s="1069"/>
      <c r="C41" s="1069"/>
      <c r="D41" s="1069"/>
      <c r="E41" s="1069"/>
      <c r="F41" s="1069"/>
      <c r="G41" s="1069"/>
    </row>
    <row r="42" spans="1:7">
      <c r="A42" s="1070" t="s">
        <v>153</v>
      </c>
      <c r="B42" s="1070"/>
      <c r="C42" s="1070"/>
      <c r="D42" s="1070"/>
      <c r="E42" s="1070"/>
      <c r="F42" s="1070"/>
      <c r="G42" s="1070"/>
    </row>
  </sheetData>
  <mergeCells count="12">
    <mergeCell ref="A38:G38"/>
    <mergeCell ref="A41:G41"/>
    <mergeCell ref="A42:G42"/>
    <mergeCell ref="A1:G1"/>
    <mergeCell ref="A4:A5"/>
    <mergeCell ref="B4:B5"/>
    <mergeCell ref="C4:C5"/>
    <mergeCell ref="D4:G4"/>
    <mergeCell ref="A2:G2"/>
    <mergeCell ref="A3:G3"/>
    <mergeCell ref="A40:G40"/>
    <mergeCell ref="A39:G39"/>
  </mergeCells>
  <printOptions horizontalCentered="1" verticalCentered="1"/>
  <pageMargins left="0.25" right="0.25" top="0.5" bottom="0.5" header="0.5" footer="0.5"/>
  <pageSetup scale="74"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9EE9-85BA-4371-B645-3EE4ED2A33F0}">
  <sheetPr>
    <pageSetUpPr fitToPage="1"/>
  </sheetPr>
  <dimension ref="A1:AR82"/>
  <sheetViews>
    <sheetView topLeftCell="A34" zoomScale="80" zoomScaleNormal="80" workbookViewId="0">
      <selection activeCell="A76" sqref="A76:P76"/>
    </sheetView>
  </sheetViews>
  <sheetFormatPr defaultColWidth="9.140625" defaultRowHeight="12.75"/>
  <cols>
    <col min="1" max="1" width="39.7109375" style="777" customWidth="1"/>
    <col min="2" max="2" width="6.42578125" style="777" customWidth="1"/>
    <col min="3" max="3" width="11" style="777" customWidth="1"/>
    <col min="4" max="4" width="9.7109375" style="777" customWidth="1"/>
    <col min="5" max="5" width="9.42578125" style="777" customWidth="1"/>
    <col min="6" max="6" width="10.140625" style="777" customWidth="1"/>
    <col min="7" max="7" width="13.28515625" style="777" customWidth="1"/>
    <col min="8" max="8" width="13.42578125" style="777" customWidth="1"/>
    <col min="9" max="9" width="2.42578125" style="777" customWidth="1"/>
    <col min="10" max="10" width="7.5703125" style="777" customWidth="1"/>
    <col min="11" max="11" width="9.5703125" style="777" customWidth="1"/>
    <col min="12" max="12" width="9.28515625" style="777" customWidth="1"/>
    <col min="13" max="13" width="9.85546875" style="777" customWidth="1"/>
    <col min="14" max="14" width="10.85546875" style="777" bestFit="1" customWidth="1"/>
    <col min="15" max="15" width="14.85546875" style="777" bestFit="1" customWidth="1"/>
    <col min="16" max="16" width="12.7109375" style="777" customWidth="1"/>
    <col min="17" max="17" width="2.42578125" style="777" customWidth="1"/>
    <col min="18" max="18" width="6.42578125" style="777" customWidth="1"/>
    <col min="19" max="19" width="9.85546875" style="777" customWidth="1"/>
    <col min="20" max="20" width="10.140625" style="777" customWidth="1"/>
    <col min="21" max="21" width="9.42578125" style="777" customWidth="1"/>
    <col min="22" max="22" width="10.42578125" style="777" customWidth="1"/>
    <col min="23" max="24" width="13.28515625" style="777" customWidth="1"/>
    <col min="25" max="25" width="2.42578125" style="777" customWidth="1"/>
    <col min="26" max="26" width="6" style="777" customWidth="1"/>
    <col min="27" max="27" width="10.140625" style="777" customWidth="1"/>
    <col min="28" max="28" width="9.28515625" style="777" customWidth="1"/>
    <col min="29" max="29" width="9.42578125" style="777" customWidth="1"/>
    <col min="30" max="30" width="10.42578125" style="777" customWidth="1"/>
    <col min="31" max="31" width="14.85546875" style="777" bestFit="1" customWidth="1"/>
    <col min="32" max="32" width="12.42578125" style="777" bestFit="1" customWidth="1"/>
    <col min="33" max="33" width="9.140625" style="777" customWidth="1"/>
    <col min="34" max="16384" width="9.140625" style="777"/>
  </cols>
  <sheetData>
    <row r="1" spans="1:44" ht="15.75">
      <c r="A1" s="855" t="s">
        <v>64</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row>
    <row r="2" spans="1:44" ht="15.75" customHeight="1">
      <c r="A2" s="829" t="s">
        <v>1</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row>
    <row r="3" spans="1:44" ht="15.75" customHeight="1">
      <c r="A3" s="834" t="s">
        <v>517</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row>
    <row r="4" spans="1:44" ht="15.75" customHeight="1" thickBot="1">
      <c r="A4" s="773"/>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row>
    <row r="5" spans="1:44" ht="19.5" thickBot="1">
      <c r="A5" s="652"/>
      <c r="B5" s="846" t="s">
        <v>65</v>
      </c>
      <c r="C5" s="847"/>
      <c r="D5" s="847"/>
      <c r="E5" s="847"/>
      <c r="F5" s="847"/>
      <c r="G5" s="847"/>
      <c r="H5" s="847"/>
      <c r="I5" s="411"/>
      <c r="J5" s="848" t="s">
        <v>66</v>
      </c>
      <c r="K5" s="847"/>
      <c r="L5" s="847"/>
      <c r="M5" s="847"/>
      <c r="N5" s="847"/>
      <c r="O5" s="847"/>
      <c r="P5" s="847"/>
      <c r="Q5" s="411"/>
      <c r="R5" s="849" t="s">
        <v>67</v>
      </c>
      <c r="S5" s="849"/>
      <c r="T5" s="849"/>
      <c r="U5" s="849"/>
      <c r="V5" s="849"/>
      <c r="W5" s="849"/>
      <c r="X5" s="850"/>
      <c r="Y5" s="501"/>
      <c r="Z5" s="846" t="s">
        <v>68</v>
      </c>
      <c r="AA5" s="847"/>
      <c r="AB5" s="847"/>
      <c r="AC5" s="847"/>
      <c r="AD5" s="847"/>
      <c r="AE5" s="847"/>
      <c r="AF5" s="851"/>
    </row>
    <row r="6" spans="1:44" ht="14.25">
      <c r="A6" s="412"/>
      <c r="B6" s="532"/>
      <c r="C6" s="852" t="s">
        <v>69</v>
      </c>
      <c r="D6" s="853"/>
      <c r="E6" s="853"/>
      <c r="F6" s="853"/>
      <c r="G6" s="853"/>
      <c r="H6" s="853"/>
      <c r="I6" s="414"/>
      <c r="J6" s="532"/>
      <c r="K6" s="853" t="s">
        <v>70</v>
      </c>
      <c r="L6" s="853"/>
      <c r="M6" s="853"/>
      <c r="N6" s="853"/>
      <c r="O6" s="853"/>
      <c r="P6" s="853"/>
      <c r="Q6" s="414"/>
      <c r="R6" s="413"/>
      <c r="S6" s="853" t="s">
        <v>70</v>
      </c>
      <c r="T6" s="853"/>
      <c r="U6" s="853"/>
      <c r="V6" s="853"/>
      <c r="W6" s="853"/>
      <c r="X6" s="854"/>
      <c r="Y6" s="411"/>
      <c r="Z6" s="413"/>
      <c r="AA6" s="852" t="s">
        <v>70</v>
      </c>
      <c r="AB6" s="853"/>
      <c r="AC6" s="853"/>
      <c r="AD6" s="853"/>
      <c r="AE6" s="853"/>
      <c r="AF6" s="854"/>
    </row>
    <row r="7" spans="1:44" ht="27">
      <c r="A7" s="415" t="s">
        <v>71</v>
      </c>
      <c r="B7" s="416" t="s">
        <v>72</v>
      </c>
      <c r="C7" s="520" t="s">
        <v>73</v>
      </c>
      <c r="D7" s="418" t="s">
        <v>74</v>
      </c>
      <c r="E7" s="418" t="s">
        <v>75</v>
      </c>
      <c r="F7" s="418" t="s">
        <v>76</v>
      </c>
      <c r="G7" s="418" t="s">
        <v>77</v>
      </c>
      <c r="H7" s="516" t="s">
        <v>78</v>
      </c>
      <c r="I7" s="414"/>
      <c r="J7" s="416" t="s">
        <v>72</v>
      </c>
      <c r="K7" s="520" t="s">
        <v>73</v>
      </c>
      <c r="L7" s="418" t="s">
        <v>79</v>
      </c>
      <c r="M7" s="418" t="s">
        <v>75</v>
      </c>
      <c r="N7" s="418" t="s">
        <v>76</v>
      </c>
      <c r="O7" s="418" t="s">
        <v>77</v>
      </c>
      <c r="P7" s="516" t="s">
        <v>78</v>
      </c>
      <c r="Q7" s="414"/>
      <c r="R7" s="416" t="s">
        <v>72</v>
      </c>
      <c r="S7" s="520" t="s">
        <v>73</v>
      </c>
      <c r="T7" s="418" t="s">
        <v>79</v>
      </c>
      <c r="U7" s="418" t="s">
        <v>75</v>
      </c>
      <c r="V7" s="418" t="s">
        <v>76</v>
      </c>
      <c r="W7" s="418" t="s">
        <v>77</v>
      </c>
      <c r="X7" s="419" t="s">
        <v>78</v>
      </c>
      <c r="Y7" s="414"/>
      <c r="Z7" s="416" t="s">
        <v>72</v>
      </c>
      <c r="AA7" s="417" t="s">
        <v>73</v>
      </c>
      <c r="AB7" s="418" t="s">
        <v>79</v>
      </c>
      <c r="AC7" s="418" t="s">
        <v>75</v>
      </c>
      <c r="AD7" s="418" t="s">
        <v>76</v>
      </c>
      <c r="AE7" s="418" t="s">
        <v>77</v>
      </c>
      <c r="AF7" s="419" t="s">
        <v>78</v>
      </c>
    </row>
    <row r="8" spans="1:44" ht="23.25" customHeight="1">
      <c r="A8" s="420" t="s">
        <v>32</v>
      </c>
      <c r="B8" s="421"/>
      <c r="C8" s="553" t="s">
        <v>80</v>
      </c>
      <c r="D8" s="422" t="s">
        <v>81</v>
      </c>
      <c r="E8" s="422" t="s">
        <v>82</v>
      </c>
      <c r="F8" s="422" t="s">
        <v>83</v>
      </c>
      <c r="G8" s="422" t="s">
        <v>84</v>
      </c>
      <c r="H8" s="517"/>
      <c r="I8" s="414"/>
      <c r="J8" s="421"/>
      <c r="K8" s="521"/>
      <c r="L8" s="423"/>
      <c r="M8" s="423"/>
      <c r="N8" s="423"/>
      <c r="O8" s="423"/>
      <c r="P8" s="517"/>
      <c r="Q8" s="414"/>
      <c r="R8" s="421"/>
      <c r="S8" s="521"/>
      <c r="T8" s="423"/>
      <c r="U8" s="423"/>
      <c r="V8" s="423"/>
      <c r="W8" s="423"/>
      <c r="X8" s="500"/>
      <c r="Y8" s="414"/>
      <c r="Z8" s="421"/>
      <c r="AA8" s="521"/>
      <c r="AB8" s="423"/>
      <c r="AC8" s="423"/>
      <c r="AD8" s="423"/>
      <c r="AE8" s="423"/>
      <c r="AF8" s="500"/>
    </row>
    <row r="9" spans="1:44">
      <c r="A9" s="653" t="s">
        <v>85</v>
      </c>
      <c r="B9" s="654" t="s">
        <v>86</v>
      </c>
      <c r="C9" s="655">
        <f>K9+S9</f>
        <v>0</v>
      </c>
      <c r="D9" s="656">
        <v>0</v>
      </c>
      <c r="E9" s="656">
        <v>0</v>
      </c>
      <c r="F9" s="657">
        <f t="shared" ref="F9:G12" si="0">N9+V9</f>
        <v>0</v>
      </c>
      <c r="G9" s="658">
        <f>O9+W9</f>
        <v>0</v>
      </c>
      <c r="H9" s="659">
        <v>0</v>
      </c>
      <c r="I9" s="414"/>
      <c r="J9" s="654" t="s">
        <v>86</v>
      </c>
      <c r="K9" s="655">
        <v>0</v>
      </c>
      <c r="L9" s="655">
        <v>0</v>
      </c>
      <c r="M9" s="655">
        <v>0</v>
      </c>
      <c r="N9" s="657">
        <v>0</v>
      </c>
      <c r="O9" s="660">
        <v>0</v>
      </c>
      <c r="P9" s="659">
        <v>0</v>
      </c>
      <c r="Q9" s="414"/>
      <c r="R9" s="654" t="s">
        <v>86</v>
      </c>
      <c r="S9" s="655">
        <v>0</v>
      </c>
      <c r="T9" s="655">
        <v>0</v>
      </c>
      <c r="U9" s="655">
        <v>0</v>
      </c>
      <c r="V9" s="657">
        <v>0</v>
      </c>
      <c r="W9" s="660">
        <v>0</v>
      </c>
      <c r="X9" s="661">
        <v>0</v>
      </c>
      <c r="Y9" s="414"/>
      <c r="Z9" s="654" t="s">
        <v>86</v>
      </c>
      <c r="AA9" s="655">
        <v>0</v>
      </c>
      <c r="AB9" s="655">
        <v>0</v>
      </c>
      <c r="AC9" s="655">
        <v>0</v>
      </c>
      <c r="AD9" s="657">
        <v>0</v>
      </c>
      <c r="AE9" s="660">
        <v>0</v>
      </c>
      <c r="AF9" s="661">
        <v>0</v>
      </c>
    </row>
    <row r="10" spans="1:44" ht="14.25">
      <c r="A10" s="653" t="s">
        <v>87</v>
      </c>
      <c r="B10" s="654" t="s">
        <v>86</v>
      </c>
      <c r="C10" s="655">
        <f>K10+S10</f>
        <v>0</v>
      </c>
      <c r="D10" s="655">
        <v>0</v>
      </c>
      <c r="E10" s="655">
        <v>0</v>
      </c>
      <c r="F10" s="657">
        <f t="shared" si="0"/>
        <v>0</v>
      </c>
      <c r="G10" s="658">
        <f t="shared" si="0"/>
        <v>0</v>
      </c>
      <c r="H10" s="659">
        <v>0</v>
      </c>
      <c r="I10" s="414"/>
      <c r="J10" s="654" t="s">
        <v>86</v>
      </c>
      <c r="K10" s="655">
        <v>0</v>
      </c>
      <c r="L10" s="655">
        <v>0</v>
      </c>
      <c r="M10" s="655">
        <v>0</v>
      </c>
      <c r="N10" s="655">
        <v>0</v>
      </c>
      <c r="O10" s="662">
        <v>0</v>
      </c>
      <c r="P10" s="659">
        <v>0</v>
      </c>
      <c r="Q10" s="414"/>
      <c r="R10" s="654" t="s">
        <v>86</v>
      </c>
      <c r="S10" s="655">
        <v>0</v>
      </c>
      <c r="T10" s="655">
        <v>0</v>
      </c>
      <c r="U10" s="655">
        <v>0</v>
      </c>
      <c r="V10" s="655">
        <v>0</v>
      </c>
      <c r="W10" s="662">
        <v>0</v>
      </c>
      <c r="X10" s="661">
        <v>0</v>
      </c>
      <c r="Y10" s="414"/>
      <c r="Z10" s="654" t="s">
        <v>86</v>
      </c>
      <c r="AA10" s="655">
        <v>0</v>
      </c>
      <c r="AB10" s="655">
        <v>0</v>
      </c>
      <c r="AC10" s="655">
        <v>0</v>
      </c>
      <c r="AD10" s="655">
        <v>0</v>
      </c>
      <c r="AE10" s="662">
        <v>0</v>
      </c>
      <c r="AF10" s="661">
        <v>0</v>
      </c>
      <c r="AH10" s="36"/>
      <c r="AI10" s="36"/>
      <c r="AJ10" s="36"/>
      <c r="AK10" s="36"/>
      <c r="AL10" s="36"/>
      <c r="AM10" s="36"/>
      <c r="AN10" s="36"/>
      <c r="AO10" s="36"/>
      <c r="AP10" s="36"/>
      <c r="AQ10" s="36"/>
      <c r="AR10" s="36"/>
    </row>
    <row r="11" spans="1:44">
      <c r="A11" s="653" t="s">
        <v>88</v>
      </c>
      <c r="B11" s="654" t="s">
        <v>89</v>
      </c>
      <c r="C11" s="655">
        <f>K11+S11</f>
        <v>0</v>
      </c>
      <c r="D11" s="655">
        <v>0</v>
      </c>
      <c r="E11" s="655">
        <v>0</v>
      </c>
      <c r="F11" s="657">
        <f t="shared" si="0"/>
        <v>0</v>
      </c>
      <c r="G11" s="658">
        <f t="shared" si="0"/>
        <v>0</v>
      </c>
      <c r="H11" s="659">
        <v>0</v>
      </c>
      <c r="I11" s="414"/>
      <c r="J11" s="654" t="s">
        <v>89</v>
      </c>
      <c r="K11" s="655">
        <v>0</v>
      </c>
      <c r="L11" s="655">
        <v>0</v>
      </c>
      <c r="M11" s="655">
        <v>0</v>
      </c>
      <c r="N11" s="655">
        <v>0</v>
      </c>
      <c r="O11" s="663">
        <v>0</v>
      </c>
      <c r="P11" s="659">
        <v>0</v>
      </c>
      <c r="Q11" s="414"/>
      <c r="R11" s="654" t="s">
        <v>89</v>
      </c>
      <c r="S11" s="655">
        <v>0</v>
      </c>
      <c r="T11" s="655">
        <v>0</v>
      </c>
      <c r="U11" s="655">
        <v>0</v>
      </c>
      <c r="V11" s="655">
        <v>0</v>
      </c>
      <c r="W11" s="663">
        <v>0</v>
      </c>
      <c r="X11" s="661">
        <v>0</v>
      </c>
      <c r="Y11" s="414"/>
      <c r="Z11" s="654" t="s">
        <v>89</v>
      </c>
      <c r="AA11" s="655">
        <v>0</v>
      </c>
      <c r="AB11" s="655">
        <v>0</v>
      </c>
      <c r="AC11" s="655">
        <v>0</v>
      </c>
      <c r="AD11" s="655">
        <v>0</v>
      </c>
      <c r="AE11" s="663">
        <v>0</v>
      </c>
      <c r="AF11" s="661">
        <v>0</v>
      </c>
      <c r="AH11" s="36"/>
      <c r="AI11" s="36"/>
      <c r="AJ11" s="36"/>
      <c r="AK11" s="36"/>
      <c r="AL11" s="36"/>
      <c r="AM11" s="36"/>
      <c r="AN11" s="36"/>
      <c r="AO11" s="36"/>
      <c r="AP11" s="36"/>
      <c r="AQ11" s="36"/>
      <c r="AR11" s="36"/>
    </row>
    <row r="12" spans="1:44">
      <c r="A12" s="653" t="s">
        <v>90</v>
      </c>
      <c r="B12" s="654" t="s">
        <v>89</v>
      </c>
      <c r="C12" s="655">
        <f>K12+S12</f>
        <v>0</v>
      </c>
      <c r="D12" s="655">
        <v>0</v>
      </c>
      <c r="E12" s="655">
        <v>0</v>
      </c>
      <c r="F12" s="657">
        <f t="shared" si="0"/>
        <v>0</v>
      </c>
      <c r="G12" s="658">
        <f t="shared" si="0"/>
        <v>0</v>
      </c>
      <c r="H12" s="659">
        <v>0</v>
      </c>
      <c r="I12" s="414"/>
      <c r="J12" s="654" t="s">
        <v>89</v>
      </c>
      <c r="K12" s="655">
        <v>0</v>
      </c>
      <c r="L12" s="655">
        <v>0</v>
      </c>
      <c r="M12" s="655">
        <v>0</v>
      </c>
      <c r="N12" s="655">
        <v>0</v>
      </c>
      <c r="O12" s="663">
        <v>0</v>
      </c>
      <c r="P12" s="659">
        <v>0</v>
      </c>
      <c r="Q12" s="414"/>
      <c r="R12" s="654" t="s">
        <v>89</v>
      </c>
      <c r="S12" s="655">
        <v>0</v>
      </c>
      <c r="T12" s="655">
        <v>0</v>
      </c>
      <c r="U12" s="655">
        <v>0</v>
      </c>
      <c r="V12" s="655">
        <v>0</v>
      </c>
      <c r="W12" s="663">
        <v>0</v>
      </c>
      <c r="X12" s="661">
        <v>0</v>
      </c>
      <c r="Y12" s="414"/>
      <c r="Z12" s="654" t="s">
        <v>89</v>
      </c>
      <c r="AA12" s="655">
        <v>0</v>
      </c>
      <c r="AB12" s="655">
        <v>0</v>
      </c>
      <c r="AC12" s="655">
        <v>0</v>
      </c>
      <c r="AD12" s="655">
        <v>0</v>
      </c>
      <c r="AE12" s="663">
        <v>0</v>
      </c>
      <c r="AF12" s="661">
        <v>0</v>
      </c>
      <c r="AH12" s="36"/>
      <c r="AI12" s="36"/>
      <c r="AJ12" s="36"/>
      <c r="AK12" s="36"/>
      <c r="AL12" s="36"/>
      <c r="AM12" s="36"/>
      <c r="AN12" s="36"/>
      <c r="AO12" s="36"/>
      <c r="AP12" s="36"/>
      <c r="AQ12" s="36"/>
      <c r="AR12" s="36"/>
    </row>
    <row r="13" spans="1:44">
      <c r="A13" s="425" t="s">
        <v>33</v>
      </c>
      <c r="B13" s="414"/>
      <c r="C13" s="664"/>
      <c r="D13" s="665"/>
      <c r="E13" s="665"/>
      <c r="F13" s="665"/>
      <c r="G13" s="665"/>
      <c r="H13" s="517"/>
      <c r="I13" s="414"/>
      <c r="J13" s="414"/>
      <c r="K13" s="664"/>
      <c r="L13" s="665"/>
      <c r="M13" s="665"/>
      <c r="N13" s="665"/>
      <c r="O13" s="665"/>
      <c r="P13" s="666"/>
      <c r="Q13" s="414"/>
      <c r="R13" s="414"/>
      <c r="S13" s="664"/>
      <c r="T13" s="665"/>
      <c r="U13" s="665"/>
      <c r="V13" s="665"/>
      <c r="W13" s="665"/>
      <c r="X13" s="667"/>
      <c r="Y13" s="414"/>
      <c r="Z13" s="414"/>
      <c r="AA13" s="664"/>
      <c r="AB13" s="665"/>
      <c r="AC13" s="665"/>
      <c r="AD13" s="665"/>
      <c r="AE13" s="665"/>
      <c r="AF13" s="667"/>
      <c r="AH13" s="36"/>
      <c r="AI13" s="36"/>
      <c r="AJ13" s="36"/>
      <c r="AK13" s="36"/>
      <c r="AL13" s="36"/>
      <c r="AM13" s="36"/>
      <c r="AN13" s="36"/>
      <c r="AO13" s="36"/>
      <c r="AP13" s="36"/>
      <c r="AQ13" s="36"/>
      <c r="AR13" s="36"/>
    </row>
    <row r="14" spans="1:44" ht="14.25">
      <c r="A14" s="653" t="s">
        <v>91</v>
      </c>
      <c r="B14" s="654" t="s">
        <v>86</v>
      </c>
      <c r="C14" s="655">
        <f t="shared" ref="C14:C20" si="1">K14+S14</f>
        <v>0</v>
      </c>
      <c r="D14" s="656">
        <v>0</v>
      </c>
      <c r="E14" s="656">
        <v>0</v>
      </c>
      <c r="F14" s="657">
        <f t="shared" ref="F14:G20" si="2">N14+V14</f>
        <v>0</v>
      </c>
      <c r="G14" s="658">
        <f t="shared" si="2"/>
        <v>0</v>
      </c>
      <c r="H14" s="659">
        <v>0</v>
      </c>
      <c r="I14" s="414"/>
      <c r="J14" s="654" t="s">
        <v>86</v>
      </c>
      <c r="K14" s="655">
        <v>0</v>
      </c>
      <c r="L14" s="655">
        <v>0</v>
      </c>
      <c r="M14" s="655">
        <v>0</v>
      </c>
      <c r="N14" s="655">
        <v>0</v>
      </c>
      <c r="O14" s="660">
        <v>0</v>
      </c>
      <c r="P14" s="659">
        <v>0</v>
      </c>
      <c r="Q14" s="414"/>
      <c r="R14" s="654" t="s">
        <v>86</v>
      </c>
      <c r="S14" s="655">
        <v>0</v>
      </c>
      <c r="T14" s="655">
        <v>0</v>
      </c>
      <c r="U14" s="655">
        <v>0</v>
      </c>
      <c r="V14" s="655">
        <v>0</v>
      </c>
      <c r="W14" s="660">
        <v>0</v>
      </c>
      <c r="X14" s="661">
        <v>0</v>
      </c>
      <c r="Y14" s="414"/>
      <c r="Z14" s="654" t="s">
        <v>86</v>
      </c>
      <c r="AA14" s="655">
        <v>0</v>
      </c>
      <c r="AB14" s="655">
        <v>0</v>
      </c>
      <c r="AC14" s="655">
        <v>0</v>
      </c>
      <c r="AD14" s="655">
        <v>0</v>
      </c>
      <c r="AE14" s="660">
        <v>0</v>
      </c>
      <c r="AF14" s="661">
        <v>0</v>
      </c>
      <c r="AH14" s="36"/>
      <c r="AI14" s="36"/>
      <c r="AJ14" s="36"/>
      <c r="AK14" s="36"/>
      <c r="AL14" s="36"/>
      <c r="AM14" s="36"/>
      <c r="AN14" s="36"/>
      <c r="AO14" s="36"/>
      <c r="AP14" s="36"/>
      <c r="AQ14" s="36"/>
      <c r="AR14" s="36"/>
    </row>
    <row r="15" spans="1:44" ht="14.25">
      <c r="A15" s="653" t="s">
        <v>92</v>
      </c>
      <c r="B15" s="654" t="s">
        <v>86</v>
      </c>
      <c r="C15" s="655">
        <f t="shared" si="1"/>
        <v>0</v>
      </c>
      <c r="D15" s="656">
        <v>0</v>
      </c>
      <c r="E15" s="656">
        <v>0</v>
      </c>
      <c r="F15" s="657">
        <f t="shared" si="2"/>
        <v>0</v>
      </c>
      <c r="G15" s="658">
        <f t="shared" si="2"/>
        <v>0</v>
      </c>
      <c r="H15" s="659">
        <v>0</v>
      </c>
      <c r="I15" s="414"/>
      <c r="J15" s="654" t="s">
        <v>86</v>
      </c>
      <c r="K15" s="655">
        <v>0</v>
      </c>
      <c r="L15" s="655">
        <v>0</v>
      </c>
      <c r="M15" s="655">
        <v>0</v>
      </c>
      <c r="N15" s="655">
        <v>0</v>
      </c>
      <c r="O15" s="660">
        <v>0</v>
      </c>
      <c r="P15" s="659">
        <v>0</v>
      </c>
      <c r="Q15" s="414"/>
      <c r="R15" s="654" t="s">
        <v>86</v>
      </c>
      <c r="S15" s="655">
        <v>0</v>
      </c>
      <c r="T15" s="655">
        <v>0</v>
      </c>
      <c r="U15" s="655">
        <v>0</v>
      </c>
      <c r="V15" s="655">
        <v>0</v>
      </c>
      <c r="W15" s="660">
        <v>0</v>
      </c>
      <c r="X15" s="661">
        <v>0</v>
      </c>
      <c r="Y15" s="414"/>
      <c r="Z15" s="654" t="s">
        <v>86</v>
      </c>
      <c r="AA15" s="655">
        <v>0</v>
      </c>
      <c r="AB15" s="655">
        <v>0</v>
      </c>
      <c r="AC15" s="655">
        <v>0</v>
      </c>
      <c r="AD15" s="655">
        <v>0</v>
      </c>
      <c r="AE15" s="660">
        <v>0</v>
      </c>
      <c r="AF15" s="661">
        <v>0</v>
      </c>
      <c r="AH15" s="36"/>
      <c r="AI15" s="36"/>
      <c r="AJ15" s="36"/>
      <c r="AK15" s="36"/>
      <c r="AL15" s="36"/>
      <c r="AM15" s="36"/>
      <c r="AN15" s="36"/>
      <c r="AO15" s="36"/>
      <c r="AP15" s="36"/>
      <c r="AQ15" s="36"/>
      <c r="AR15" s="36"/>
    </row>
    <row r="16" spans="1:44">
      <c r="A16" s="653" t="s">
        <v>93</v>
      </c>
      <c r="B16" s="654" t="s">
        <v>86</v>
      </c>
      <c r="C16" s="655">
        <f t="shared" si="1"/>
        <v>0</v>
      </c>
      <c r="D16" s="656">
        <v>0</v>
      </c>
      <c r="E16" s="656">
        <v>0</v>
      </c>
      <c r="F16" s="657">
        <f t="shared" si="2"/>
        <v>0</v>
      </c>
      <c r="G16" s="658">
        <f t="shared" si="2"/>
        <v>0</v>
      </c>
      <c r="H16" s="659">
        <v>0</v>
      </c>
      <c r="I16" s="414"/>
      <c r="J16" s="654" t="s">
        <v>86</v>
      </c>
      <c r="K16" s="655">
        <v>0</v>
      </c>
      <c r="L16" s="655">
        <v>0</v>
      </c>
      <c r="M16" s="655">
        <v>0</v>
      </c>
      <c r="N16" s="655">
        <v>0</v>
      </c>
      <c r="O16" s="660">
        <v>0</v>
      </c>
      <c r="P16" s="659">
        <v>0</v>
      </c>
      <c r="Q16" s="414"/>
      <c r="R16" s="654" t="s">
        <v>86</v>
      </c>
      <c r="S16" s="655">
        <v>0</v>
      </c>
      <c r="T16" s="655">
        <v>0</v>
      </c>
      <c r="U16" s="655">
        <v>0</v>
      </c>
      <c r="V16" s="655">
        <v>0</v>
      </c>
      <c r="W16" s="660">
        <v>0</v>
      </c>
      <c r="X16" s="661">
        <v>0</v>
      </c>
      <c r="Y16" s="414"/>
      <c r="Z16" s="654" t="s">
        <v>86</v>
      </c>
      <c r="AA16" s="655">
        <v>0</v>
      </c>
      <c r="AB16" s="655">
        <v>0</v>
      </c>
      <c r="AC16" s="655">
        <v>0</v>
      </c>
      <c r="AD16" s="655">
        <v>0</v>
      </c>
      <c r="AE16" s="660">
        <v>0</v>
      </c>
      <c r="AF16" s="661">
        <v>0</v>
      </c>
      <c r="AH16" s="36"/>
      <c r="AI16" s="36"/>
      <c r="AJ16" s="36"/>
      <c r="AK16" s="36"/>
      <c r="AL16" s="36"/>
      <c r="AM16" s="36"/>
      <c r="AN16" s="36"/>
      <c r="AO16" s="36"/>
      <c r="AP16" s="36"/>
      <c r="AQ16" s="36"/>
      <c r="AR16" s="36"/>
    </row>
    <row r="17" spans="1:44">
      <c r="A17" s="653" t="s">
        <v>94</v>
      </c>
      <c r="B17" s="654" t="s">
        <v>89</v>
      </c>
      <c r="C17" s="655">
        <f t="shared" si="1"/>
        <v>0</v>
      </c>
      <c r="D17" s="656">
        <v>0</v>
      </c>
      <c r="E17" s="656">
        <v>0</v>
      </c>
      <c r="F17" s="657">
        <f t="shared" si="2"/>
        <v>0</v>
      </c>
      <c r="G17" s="658">
        <f t="shared" si="2"/>
        <v>0</v>
      </c>
      <c r="H17" s="659">
        <v>0</v>
      </c>
      <c r="I17" s="414"/>
      <c r="J17" s="654" t="s">
        <v>89</v>
      </c>
      <c r="K17" s="655">
        <v>0</v>
      </c>
      <c r="L17" s="655">
        <v>0</v>
      </c>
      <c r="M17" s="655">
        <v>0</v>
      </c>
      <c r="N17" s="655">
        <v>0</v>
      </c>
      <c r="O17" s="660">
        <v>0</v>
      </c>
      <c r="P17" s="659">
        <v>0</v>
      </c>
      <c r="Q17" s="414"/>
      <c r="R17" s="654" t="s">
        <v>89</v>
      </c>
      <c r="S17" s="655">
        <v>0</v>
      </c>
      <c r="T17" s="655">
        <v>0</v>
      </c>
      <c r="U17" s="655">
        <v>0</v>
      </c>
      <c r="V17" s="655">
        <v>0</v>
      </c>
      <c r="W17" s="660">
        <v>0</v>
      </c>
      <c r="X17" s="661">
        <v>0</v>
      </c>
      <c r="Y17" s="414"/>
      <c r="Z17" s="654" t="s">
        <v>89</v>
      </c>
      <c r="AA17" s="655">
        <v>0</v>
      </c>
      <c r="AB17" s="655">
        <v>0</v>
      </c>
      <c r="AC17" s="655">
        <v>0</v>
      </c>
      <c r="AD17" s="655">
        <v>0</v>
      </c>
      <c r="AE17" s="660">
        <v>0</v>
      </c>
      <c r="AF17" s="661">
        <v>0</v>
      </c>
      <c r="AH17" s="36"/>
      <c r="AI17" s="36"/>
      <c r="AJ17" s="36"/>
      <c r="AK17" s="36"/>
      <c r="AL17" s="36"/>
      <c r="AM17" s="36"/>
      <c r="AN17" s="36"/>
      <c r="AO17" s="36"/>
      <c r="AP17" s="36"/>
      <c r="AQ17" s="36"/>
      <c r="AR17" s="36"/>
    </row>
    <row r="18" spans="1:44">
      <c r="A18" s="653" t="s">
        <v>95</v>
      </c>
      <c r="B18" s="654" t="s">
        <v>89</v>
      </c>
      <c r="C18" s="655">
        <f t="shared" si="1"/>
        <v>0</v>
      </c>
      <c r="D18" s="655">
        <v>0</v>
      </c>
      <c r="E18" s="655">
        <v>0</v>
      </c>
      <c r="F18" s="657">
        <f t="shared" si="2"/>
        <v>0</v>
      </c>
      <c r="G18" s="658">
        <f t="shared" si="2"/>
        <v>0</v>
      </c>
      <c r="H18" s="659">
        <v>0</v>
      </c>
      <c r="I18" s="414"/>
      <c r="J18" s="654" t="s">
        <v>89</v>
      </c>
      <c r="K18" s="655">
        <v>0</v>
      </c>
      <c r="L18" s="655">
        <v>0</v>
      </c>
      <c r="M18" s="655">
        <v>0</v>
      </c>
      <c r="N18" s="655">
        <v>0</v>
      </c>
      <c r="O18" s="663">
        <v>0</v>
      </c>
      <c r="P18" s="659">
        <v>0</v>
      </c>
      <c r="Q18" s="414"/>
      <c r="R18" s="654" t="s">
        <v>89</v>
      </c>
      <c r="S18" s="655">
        <v>0</v>
      </c>
      <c r="T18" s="655">
        <v>0</v>
      </c>
      <c r="U18" s="655">
        <v>0</v>
      </c>
      <c r="V18" s="655">
        <v>0</v>
      </c>
      <c r="W18" s="663">
        <v>0</v>
      </c>
      <c r="X18" s="661">
        <v>0</v>
      </c>
      <c r="Y18" s="414"/>
      <c r="Z18" s="654" t="s">
        <v>89</v>
      </c>
      <c r="AA18" s="655">
        <v>0</v>
      </c>
      <c r="AB18" s="655">
        <v>0</v>
      </c>
      <c r="AC18" s="655">
        <v>0</v>
      </c>
      <c r="AD18" s="655">
        <v>0</v>
      </c>
      <c r="AE18" s="663">
        <v>0</v>
      </c>
      <c r="AF18" s="661">
        <v>0</v>
      </c>
      <c r="AH18" s="36"/>
      <c r="AI18" s="36"/>
      <c r="AJ18" s="36"/>
      <c r="AK18" s="36"/>
      <c r="AL18" s="36"/>
      <c r="AM18" s="36"/>
      <c r="AN18" s="36"/>
      <c r="AO18" s="36"/>
      <c r="AP18" s="36"/>
      <c r="AQ18" s="36"/>
      <c r="AR18" s="36"/>
    </row>
    <row r="19" spans="1:44">
      <c r="A19" s="653" t="s">
        <v>96</v>
      </c>
      <c r="B19" s="654" t="s">
        <v>89</v>
      </c>
      <c r="C19" s="655">
        <f t="shared" si="1"/>
        <v>0</v>
      </c>
      <c r="D19" s="655">
        <v>0</v>
      </c>
      <c r="E19" s="655">
        <v>0</v>
      </c>
      <c r="F19" s="657">
        <f t="shared" si="2"/>
        <v>0</v>
      </c>
      <c r="G19" s="658">
        <f t="shared" si="2"/>
        <v>0</v>
      </c>
      <c r="H19" s="659">
        <v>0</v>
      </c>
      <c r="I19" s="414"/>
      <c r="J19" s="654" t="s">
        <v>89</v>
      </c>
      <c r="K19" s="655">
        <v>0</v>
      </c>
      <c r="L19" s="655">
        <v>0</v>
      </c>
      <c r="M19" s="655">
        <v>0</v>
      </c>
      <c r="N19" s="655">
        <v>0</v>
      </c>
      <c r="O19" s="663">
        <v>0</v>
      </c>
      <c r="P19" s="659">
        <v>0</v>
      </c>
      <c r="Q19" s="414"/>
      <c r="R19" s="654" t="s">
        <v>89</v>
      </c>
      <c r="S19" s="655">
        <v>0</v>
      </c>
      <c r="T19" s="655">
        <v>0</v>
      </c>
      <c r="U19" s="655">
        <v>0</v>
      </c>
      <c r="V19" s="655">
        <v>0</v>
      </c>
      <c r="W19" s="663">
        <v>0</v>
      </c>
      <c r="X19" s="661">
        <v>0</v>
      </c>
      <c r="Y19" s="414"/>
      <c r="Z19" s="654" t="s">
        <v>89</v>
      </c>
      <c r="AA19" s="655">
        <v>0</v>
      </c>
      <c r="AB19" s="655">
        <v>0</v>
      </c>
      <c r="AC19" s="655">
        <v>0</v>
      </c>
      <c r="AD19" s="655">
        <v>0</v>
      </c>
      <c r="AE19" s="663">
        <v>0</v>
      </c>
      <c r="AF19" s="661">
        <v>0</v>
      </c>
      <c r="AH19" s="36"/>
      <c r="AI19" s="36"/>
      <c r="AJ19" s="36"/>
      <c r="AK19" s="36"/>
      <c r="AL19" s="36"/>
      <c r="AM19" s="36"/>
      <c r="AN19" s="36"/>
      <c r="AO19" s="36"/>
      <c r="AP19" s="36"/>
      <c r="AQ19" s="36"/>
      <c r="AR19" s="36"/>
    </row>
    <row r="20" spans="1:44">
      <c r="A20" s="653" t="s">
        <v>97</v>
      </c>
      <c r="B20" s="654" t="s">
        <v>89</v>
      </c>
      <c r="C20" s="655">
        <f t="shared" si="1"/>
        <v>0</v>
      </c>
      <c r="D20" s="656">
        <v>0</v>
      </c>
      <c r="E20" s="656">
        <v>0</v>
      </c>
      <c r="F20" s="657">
        <f t="shared" si="2"/>
        <v>0</v>
      </c>
      <c r="G20" s="658">
        <f t="shared" si="2"/>
        <v>0</v>
      </c>
      <c r="H20" s="659">
        <v>0</v>
      </c>
      <c r="I20" s="414"/>
      <c r="J20" s="654" t="s">
        <v>89</v>
      </c>
      <c r="K20" s="655">
        <v>0</v>
      </c>
      <c r="L20" s="655">
        <v>0</v>
      </c>
      <c r="M20" s="655">
        <v>0</v>
      </c>
      <c r="N20" s="655">
        <v>0</v>
      </c>
      <c r="O20" s="660">
        <v>0</v>
      </c>
      <c r="P20" s="659">
        <v>0</v>
      </c>
      <c r="Q20" s="414"/>
      <c r="R20" s="654" t="s">
        <v>89</v>
      </c>
      <c r="S20" s="655">
        <v>0</v>
      </c>
      <c r="T20" s="655">
        <v>0</v>
      </c>
      <c r="U20" s="655">
        <v>0</v>
      </c>
      <c r="V20" s="655">
        <v>0</v>
      </c>
      <c r="W20" s="660">
        <v>0</v>
      </c>
      <c r="X20" s="661">
        <v>0</v>
      </c>
      <c r="Y20" s="414"/>
      <c r="Z20" s="654" t="s">
        <v>89</v>
      </c>
      <c r="AA20" s="655">
        <v>0</v>
      </c>
      <c r="AB20" s="655">
        <v>0</v>
      </c>
      <c r="AC20" s="655">
        <v>0</v>
      </c>
      <c r="AD20" s="655">
        <v>0</v>
      </c>
      <c r="AE20" s="660">
        <v>0</v>
      </c>
      <c r="AF20" s="661">
        <v>0</v>
      </c>
      <c r="AH20" s="36"/>
      <c r="AI20" s="36"/>
      <c r="AJ20" s="36"/>
      <c r="AK20" s="36"/>
      <c r="AL20" s="36"/>
      <c r="AM20" s="36"/>
      <c r="AN20" s="36"/>
      <c r="AO20" s="36"/>
      <c r="AP20" s="36"/>
      <c r="AQ20" s="36"/>
      <c r="AR20" s="36"/>
    </row>
    <row r="21" spans="1:44">
      <c r="A21" s="425" t="s">
        <v>34</v>
      </c>
      <c r="B21" s="414"/>
      <c r="C21" s="664"/>
      <c r="D21" s="665"/>
      <c r="E21" s="665"/>
      <c r="F21" s="665"/>
      <c r="G21" s="665"/>
      <c r="H21" s="517"/>
      <c r="I21" s="414"/>
      <c r="J21" s="414"/>
      <c r="K21" s="668"/>
      <c r="L21" s="665"/>
      <c r="M21" s="665"/>
      <c r="N21" s="665"/>
      <c r="O21" s="665"/>
      <c r="P21" s="666"/>
      <c r="Q21" s="669"/>
      <c r="R21" s="414"/>
      <c r="S21" s="668"/>
      <c r="T21" s="665"/>
      <c r="U21" s="665"/>
      <c r="V21" s="670"/>
      <c r="W21" s="670"/>
      <c r="X21" s="667"/>
      <c r="Y21" s="414"/>
      <c r="Z21" s="414"/>
      <c r="AA21" s="668"/>
      <c r="AB21" s="665"/>
      <c r="AC21" s="665"/>
      <c r="AD21" s="670"/>
      <c r="AE21" s="670"/>
      <c r="AF21" s="667"/>
    </row>
    <row r="22" spans="1:44" s="426" customFormat="1" ht="14.25">
      <c r="A22" s="653" t="s">
        <v>98</v>
      </c>
      <c r="B22" s="654" t="s">
        <v>86</v>
      </c>
      <c r="C22" s="655">
        <f>K22+S22</f>
        <v>0</v>
      </c>
      <c r="D22" s="656">
        <v>0</v>
      </c>
      <c r="E22" s="656">
        <v>0</v>
      </c>
      <c r="F22" s="657">
        <f>N22+V22</f>
        <v>0</v>
      </c>
      <c r="G22" s="658">
        <f>O22+W22</f>
        <v>0</v>
      </c>
      <c r="H22" s="671">
        <v>0</v>
      </c>
      <c r="I22" s="414"/>
      <c r="J22" s="654" t="s">
        <v>86</v>
      </c>
      <c r="K22" s="655">
        <v>0</v>
      </c>
      <c r="L22" s="655">
        <v>0</v>
      </c>
      <c r="M22" s="655">
        <v>0</v>
      </c>
      <c r="N22" s="655">
        <v>0</v>
      </c>
      <c r="O22" s="660">
        <v>0</v>
      </c>
      <c r="P22" s="659">
        <v>0</v>
      </c>
      <c r="Q22" s="672"/>
      <c r="R22" s="654" t="s">
        <v>86</v>
      </c>
      <c r="S22" s="655">
        <v>0</v>
      </c>
      <c r="T22" s="655">
        <v>0</v>
      </c>
      <c r="U22" s="655">
        <v>0</v>
      </c>
      <c r="V22" s="655">
        <v>0</v>
      </c>
      <c r="W22" s="660">
        <v>0</v>
      </c>
      <c r="X22" s="661">
        <v>0</v>
      </c>
      <c r="Y22" s="414"/>
      <c r="Z22" s="654" t="s">
        <v>86</v>
      </c>
      <c r="AA22" s="655">
        <v>0</v>
      </c>
      <c r="AB22" s="655">
        <v>0</v>
      </c>
      <c r="AC22" s="655">
        <v>0</v>
      </c>
      <c r="AD22" s="655">
        <v>0</v>
      </c>
      <c r="AE22" s="660">
        <v>0</v>
      </c>
      <c r="AF22" s="661">
        <v>0</v>
      </c>
    </row>
    <row r="23" spans="1:44">
      <c r="A23" s="673" t="s">
        <v>99</v>
      </c>
      <c r="B23" s="674" t="s">
        <v>86</v>
      </c>
      <c r="C23" s="655">
        <f>K23+S23</f>
        <v>0</v>
      </c>
      <c r="D23" s="656">
        <v>0</v>
      </c>
      <c r="E23" s="656">
        <v>0</v>
      </c>
      <c r="F23" s="657">
        <f>N23+V23</f>
        <v>0</v>
      </c>
      <c r="G23" s="658">
        <f>O23+W23</f>
        <v>0</v>
      </c>
      <c r="H23" s="671">
        <v>0</v>
      </c>
      <c r="I23" s="414"/>
      <c r="J23" s="674" t="s">
        <v>86</v>
      </c>
      <c r="K23" s="655">
        <v>0</v>
      </c>
      <c r="L23" s="655">
        <v>0</v>
      </c>
      <c r="M23" s="655">
        <v>0</v>
      </c>
      <c r="N23" s="655">
        <v>0</v>
      </c>
      <c r="O23" s="660">
        <v>0</v>
      </c>
      <c r="P23" s="659">
        <v>0</v>
      </c>
      <c r="Q23" s="675"/>
      <c r="R23" s="674" t="s">
        <v>86</v>
      </c>
      <c r="S23" s="655">
        <v>0</v>
      </c>
      <c r="T23" s="655">
        <v>0</v>
      </c>
      <c r="U23" s="655">
        <v>0</v>
      </c>
      <c r="V23" s="655">
        <v>0</v>
      </c>
      <c r="W23" s="660">
        <v>0</v>
      </c>
      <c r="X23" s="661">
        <v>0</v>
      </c>
      <c r="Y23" s="414"/>
      <c r="Z23" s="674" t="s">
        <v>86</v>
      </c>
      <c r="AA23" s="655">
        <v>0</v>
      </c>
      <c r="AB23" s="655">
        <v>0</v>
      </c>
      <c r="AC23" s="655">
        <v>0</v>
      </c>
      <c r="AD23" s="655">
        <v>0</v>
      </c>
      <c r="AE23" s="660">
        <v>0</v>
      </c>
      <c r="AF23" s="661">
        <v>0</v>
      </c>
    </row>
    <row r="24" spans="1:44">
      <c r="A24" s="425" t="s">
        <v>100</v>
      </c>
      <c r="B24" s="414"/>
      <c r="C24" s="664"/>
      <c r="D24" s="670"/>
      <c r="E24" s="670"/>
      <c r="F24" s="665"/>
      <c r="G24" s="665"/>
      <c r="H24" s="517"/>
      <c r="I24" s="414"/>
      <c r="J24" s="414"/>
      <c r="K24" s="668"/>
      <c r="L24" s="670"/>
      <c r="M24" s="670"/>
      <c r="N24" s="670"/>
      <c r="O24" s="670"/>
      <c r="P24" s="666"/>
      <c r="Q24" s="672"/>
      <c r="R24" s="414"/>
      <c r="S24" s="668"/>
      <c r="T24" s="670"/>
      <c r="U24" s="670"/>
      <c r="V24" s="670"/>
      <c r="W24" s="670"/>
      <c r="X24" s="667"/>
      <c r="Y24" s="414"/>
      <c r="Z24" s="414"/>
      <c r="AA24" s="668"/>
      <c r="AB24" s="670"/>
      <c r="AC24" s="670"/>
      <c r="AD24" s="670"/>
      <c r="AE24" s="670"/>
      <c r="AF24" s="667"/>
    </row>
    <row r="25" spans="1:44">
      <c r="A25" s="653" t="s">
        <v>101</v>
      </c>
      <c r="B25" s="654" t="s">
        <v>86</v>
      </c>
      <c r="C25" s="655">
        <f t="shared" ref="C25:C34" si="3">K25+S25</f>
        <v>0</v>
      </c>
      <c r="D25" s="656">
        <v>0</v>
      </c>
      <c r="E25" s="656">
        <v>0</v>
      </c>
      <c r="F25" s="657">
        <f t="shared" ref="F25:G39" si="4">N25+V25</f>
        <v>0</v>
      </c>
      <c r="G25" s="658">
        <f>O25+W25</f>
        <v>0</v>
      </c>
      <c r="H25" s="671">
        <v>0</v>
      </c>
      <c r="I25" s="414"/>
      <c r="J25" s="654" t="s">
        <v>86</v>
      </c>
      <c r="K25" s="655">
        <v>0</v>
      </c>
      <c r="L25" s="655">
        <v>0</v>
      </c>
      <c r="M25" s="655">
        <v>0</v>
      </c>
      <c r="N25" s="657">
        <v>0</v>
      </c>
      <c r="O25" s="660">
        <v>0</v>
      </c>
      <c r="P25" s="659">
        <v>0</v>
      </c>
      <c r="Q25" s="672"/>
      <c r="R25" s="654" t="s">
        <v>86</v>
      </c>
      <c r="S25" s="655">
        <v>0</v>
      </c>
      <c r="T25" s="655">
        <v>0</v>
      </c>
      <c r="U25" s="655">
        <v>0</v>
      </c>
      <c r="V25" s="657">
        <v>0</v>
      </c>
      <c r="W25" s="660">
        <v>0</v>
      </c>
      <c r="X25" s="661">
        <v>0</v>
      </c>
      <c r="Y25" s="414"/>
      <c r="Z25" s="654" t="s">
        <v>86</v>
      </c>
      <c r="AA25" s="655">
        <v>0</v>
      </c>
      <c r="AB25" s="655">
        <v>0</v>
      </c>
      <c r="AC25" s="655">
        <v>0</v>
      </c>
      <c r="AD25" s="657">
        <v>0</v>
      </c>
      <c r="AE25" s="660">
        <v>0</v>
      </c>
      <c r="AF25" s="661">
        <v>0</v>
      </c>
    </row>
    <row r="26" spans="1:44">
      <c r="A26" s="653" t="s">
        <v>102</v>
      </c>
      <c r="B26" s="654" t="s">
        <v>86</v>
      </c>
      <c r="C26" s="655">
        <f t="shared" si="3"/>
        <v>0</v>
      </c>
      <c r="D26" s="656">
        <v>0</v>
      </c>
      <c r="E26" s="656">
        <v>0</v>
      </c>
      <c r="F26" s="657">
        <f t="shared" si="4"/>
        <v>0</v>
      </c>
      <c r="G26" s="658">
        <f t="shared" si="4"/>
        <v>0</v>
      </c>
      <c r="H26" s="671">
        <v>0</v>
      </c>
      <c r="I26" s="414"/>
      <c r="J26" s="654" t="s">
        <v>86</v>
      </c>
      <c r="K26" s="655">
        <v>0</v>
      </c>
      <c r="L26" s="655">
        <v>0</v>
      </c>
      <c r="M26" s="655">
        <v>0</v>
      </c>
      <c r="N26" s="655">
        <v>0</v>
      </c>
      <c r="O26" s="663">
        <v>0</v>
      </c>
      <c r="P26" s="659">
        <v>0</v>
      </c>
      <c r="Q26" s="672"/>
      <c r="R26" s="654" t="s">
        <v>86</v>
      </c>
      <c r="S26" s="655">
        <v>0</v>
      </c>
      <c r="T26" s="655">
        <v>0</v>
      </c>
      <c r="U26" s="655">
        <v>0</v>
      </c>
      <c r="V26" s="655">
        <v>0</v>
      </c>
      <c r="W26" s="663">
        <v>0</v>
      </c>
      <c r="X26" s="661">
        <v>0</v>
      </c>
      <c r="Y26" s="414"/>
      <c r="Z26" s="654" t="s">
        <v>86</v>
      </c>
      <c r="AA26" s="655">
        <v>0</v>
      </c>
      <c r="AB26" s="655">
        <v>0</v>
      </c>
      <c r="AC26" s="655">
        <v>0</v>
      </c>
      <c r="AD26" s="655">
        <v>0</v>
      </c>
      <c r="AE26" s="663">
        <v>0</v>
      </c>
      <c r="AF26" s="661">
        <v>0</v>
      </c>
    </row>
    <row r="27" spans="1:44">
      <c r="A27" s="653" t="s">
        <v>103</v>
      </c>
      <c r="B27" s="654" t="s">
        <v>86</v>
      </c>
      <c r="C27" s="655">
        <f t="shared" si="3"/>
        <v>0</v>
      </c>
      <c r="D27" s="656">
        <v>0</v>
      </c>
      <c r="E27" s="656">
        <v>0</v>
      </c>
      <c r="F27" s="657">
        <f t="shared" si="4"/>
        <v>0</v>
      </c>
      <c r="G27" s="658">
        <f t="shared" si="4"/>
        <v>0</v>
      </c>
      <c r="H27" s="671">
        <v>0</v>
      </c>
      <c r="I27" s="414"/>
      <c r="J27" s="654" t="s">
        <v>86</v>
      </c>
      <c r="K27" s="655">
        <v>0</v>
      </c>
      <c r="L27" s="655">
        <v>0</v>
      </c>
      <c r="M27" s="655">
        <v>0</v>
      </c>
      <c r="N27" s="655">
        <v>0</v>
      </c>
      <c r="O27" s="663">
        <v>0</v>
      </c>
      <c r="P27" s="659">
        <v>0</v>
      </c>
      <c r="Q27" s="672"/>
      <c r="R27" s="654" t="s">
        <v>86</v>
      </c>
      <c r="S27" s="655">
        <v>0</v>
      </c>
      <c r="T27" s="655">
        <v>0</v>
      </c>
      <c r="U27" s="655">
        <v>0</v>
      </c>
      <c r="V27" s="655">
        <v>0</v>
      </c>
      <c r="W27" s="663">
        <v>0</v>
      </c>
      <c r="X27" s="661">
        <v>0</v>
      </c>
      <c r="Y27" s="414"/>
      <c r="Z27" s="654" t="s">
        <v>86</v>
      </c>
      <c r="AA27" s="655">
        <v>0</v>
      </c>
      <c r="AB27" s="655">
        <v>0</v>
      </c>
      <c r="AC27" s="655">
        <v>0</v>
      </c>
      <c r="AD27" s="655">
        <v>0</v>
      </c>
      <c r="AE27" s="663">
        <v>0</v>
      </c>
      <c r="AF27" s="661">
        <v>0</v>
      </c>
    </row>
    <row r="28" spans="1:44">
      <c r="A28" s="653" t="s">
        <v>104</v>
      </c>
      <c r="B28" s="654" t="s">
        <v>86</v>
      </c>
      <c r="C28" s="655">
        <f t="shared" si="3"/>
        <v>0</v>
      </c>
      <c r="D28" s="656">
        <v>0</v>
      </c>
      <c r="E28" s="656">
        <v>0</v>
      </c>
      <c r="F28" s="657">
        <f t="shared" si="4"/>
        <v>0</v>
      </c>
      <c r="G28" s="658">
        <f t="shared" si="4"/>
        <v>0</v>
      </c>
      <c r="H28" s="671">
        <v>0</v>
      </c>
      <c r="I28" s="414"/>
      <c r="J28" s="654" t="s">
        <v>86</v>
      </c>
      <c r="K28" s="655">
        <v>0</v>
      </c>
      <c r="L28" s="655">
        <v>0</v>
      </c>
      <c r="M28" s="655">
        <v>0</v>
      </c>
      <c r="N28" s="655">
        <v>0</v>
      </c>
      <c r="O28" s="663">
        <v>0</v>
      </c>
      <c r="P28" s="659">
        <v>0</v>
      </c>
      <c r="Q28" s="672"/>
      <c r="R28" s="654" t="s">
        <v>86</v>
      </c>
      <c r="S28" s="655">
        <v>0</v>
      </c>
      <c r="T28" s="655">
        <v>0</v>
      </c>
      <c r="U28" s="655">
        <v>0</v>
      </c>
      <c r="V28" s="655">
        <v>0</v>
      </c>
      <c r="W28" s="663">
        <v>0</v>
      </c>
      <c r="X28" s="661">
        <v>0</v>
      </c>
      <c r="Y28" s="414"/>
      <c r="Z28" s="654" t="s">
        <v>86</v>
      </c>
      <c r="AA28" s="655">
        <v>0</v>
      </c>
      <c r="AB28" s="655">
        <v>0</v>
      </c>
      <c r="AC28" s="655">
        <v>0</v>
      </c>
      <c r="AD28" s="655">
        <v>0</v>
      </c>
      <c r="AE28" s="663">
        <v>0</v>
      </c>
      <c r="AF28" s="661">
        <v>0</v>
      </c>
    </row>
    <row r="29" spans="1:44">
      <c r="A29" s="653" t="s">
        <v>105</v>
      </c>
      <c r="B29" s="654" t="s">
        <v>86</v>
      </c>
      <c r="C29" s="655">
        <f t="shared" si="3"/>
        <v>0</v>
      </c>
      <c r="D29" s="656">
        <v>0</v>
      </c>
      <c r="E29" s="656">
        <v>0</v>
      </c>
      <c r="F29" s="657">
        <f t="shared" si="4"/>
        <v>0</v>
      </c>
      <c r="G29" s="658">
        <f t="shared" si="4"/>
        <v>0</v>
      </c>
      <c r="H29" s="671">
        <v>0</v>
      </c>
      <c r="I29" s="414"/>
      <c r="J29" s="654" t="s">
        <v>86</v>
      </c>
      <c r="K29" s="655">
        <v>0</v>
      </c>
      <c r="L29" s="655">
        <v>0</v>
      </c>
      <c r="M29" s="655">
        <v>0</v>
      </c>
      <c r="N29" s="655">
        <v>0</v>
      </c>
      <c r="O29" s="663">
        <v>0</v>
      </c>
      <c r="P29" s="659">
        <v>0</v>
      </c>
      <c r="Q29" s="672"/>
      <c r="R29" s="654" t="s">
        <v>86</v>
      </c>
      <c r="S29" s="655">
        <v>0</v>
      </c>
      <c r="T29" s="655">
        <v>0</v>
      </c>
      <c r="U29" s="655">
        <v>0</v>
      </c>
      <c r="V29" s="655">
        <v>0</v>
      </c>
      <c r="W29" s="663">
        <v>0</v>
      </c>
      <c r="X29" s="661">
        <v>0</v>
      </c>
      <c r="Y29" s="414"/>
      <c r="Z29" s="654" t="s">
        <v>86</v>
      </c>
      <c r="AA29" s="655">
        <v>0</v>
      </c>
      <c r="AB29" s="655">
        <v>0</v>
      </c>
      <c r="AC29" s="655">
        <v>0</v>
      </c>
      <c r="AD29" s="655">
        <v>0</v>
      </c>
      <c r="AE29" s="663">
        <v>0</v>
      </c>
      <c r="AF29" s="661">
        <v>0</v>
      </c>
    </row>
    <row r="30" spans="1:44">
      <c r="A30" s="653" t="s">
        <v>106</v>
      </c>
      <c r="B30" s="654" t="s">
        <v>86</v>
      </c>
      <c r="C30" s="655">
        <f t="shared" si="3"/>
        <v>0</v>
      </c>
      <c r="D30" s="656">
        <v>0</v>
      </c>
      <c r="E30" s="656">
        <v>0</v>
      </c>
      <c r="F30" s="657">
        <f t="shared" si="4"/>
        <v>0</v>
      </c>
      <c r="G30" s="658">
        <f t="shared" si="4"/>
        <v>0</v>
      </c>
      <c r="H30" s="671">
        <v>0</v>
      </c>
      <c r="I30" s="414"/>
      <c r="J30" s="654" t="s">
        <v>86</v>
      </c>
      <c r="K30" s="655">
        <v>0</v>
      </c>
      <c r="L30" s="655">
        <v>0</v>
      </c>
      <c r="M30" s="655">
        <v>0</v>
      </c>
      <c r="N30" s="655">
        <v>0</v>
      </c>
      <c r="O30" s="660">
        <v>0</v>
      </c>
      <c r="P30" s="659">
        <v>0</v>
      </c>
      <c r="Q30" s="672"/>
      <c r="R30" s="654" t="s">
        <v>86</v>
      </c>
      <c r="S30" s="655">
        <v>0</v>
      </c>
      <c r="T30" s="655">
        <v>0</v>
      </c>
      <c r="U30" s="655">
        <v>0</v>
      </c>
      <c r="V30" s="655">
        <v>0</v>
      </c>
      <c r="W30" s="660">
        <v>0</v>
      </c>
      <c r="X30" s="661">
        <v>0</v>
      </c>
      <c r="Y30" s="414"/>
      <c r="Z30" s="654" t="s">
        <v>86</v>
      </c>
      <c r="AA30" s="655">
        <v>0</v>
      </c>
      <c r="AB30" s="655">
        <v>0</v>
      </c>
      <c r="AC30" s="655">
        <v>0</v>
      </c>
      <c r="AD30" s="655">
        <v>0</v>
      </c>
      <c r="AE30" s="660">
        <v>0</v>
      </c>
      <c r="AF30" s="661">
        <v>0</v>
      </c>
    </row>
    <row r="31" spans="1:44">
      <c r="A31" s="653" t="s">
        <v>107</v>
      </c>
      <c r="B31" s="654" t="s">
        <v>86</v>
      </c>
      <c r="C31" s="655">
        <f t="shared" si="3"/>
        <v>0</v>
      </c>
      <c r="D31" s="656">
        <v>0</v>
      </c>
      <c r="E31" s="656">
        <v>0</v>
      </c>
      <c r="F31" s="657">
        <f t="shared" si="4"/>
        <v>0</v>
      </c>
      <c r="G31" s="658">
        <f t="shared" si="4"/>
        <v>0</v>
      </c>
      <c r="H31" s="671">
        <v>0</v>
      </c>
      <c r="I31" s="414"/>
      <c r="J31" s="654" t="s">
        <v>86</v>
      </c>
      <c r="K31" s="655">
        <v>0</v>
      </c>
      <c r="L31" s="655">
        <v>0</v>
      </c>
      <c r="M31" s="655">
        <v>0</v>
      </c>
      <c r="N31" s="655">
        <v>0</v>
      </c>
      <c r="O31" s="663">
        <v>0</v>
      </c>
      <c r="P31" s="659">
        <v>0</v>
      </c>
      <c r="Q31" s="672"/>
      <c r="R31" s="654" t="s">
        <v>86</v>
      </c>
      <c r="S31" s="655">
        <v>0</v>
      </c>
      <c r="T31" s="655">
        <v>0</v>
      </c>
      <c r="U31" s="655">
        <v>0</v>
      </c>
      <c r="V31" s="655">
        <v>0</v>
      </c>
      <c r="W31" s="663">
        <v>0</v>
      </c>
      <c r="X31" s="661">
        <v>0</v>
      </c>
      <c r="Y31" s="414"/>
      <c r="Z31" s="654" t="s">
        <v>86</v>
      </c>
      <c r="AA31" s="655">
        <v>0</v>
      </c>
      <c r="AB31" s="655">
        <v>0</v>
      </c>
      <c r="AC31" s="655">
        <v>0</v>
      </c>
      <c r="AD31" s="655">
        <v>0</v>
      </c>
      <c r="AE31" s="663">
        <v>0</v>
      </c>
      <c r="AF31" s="661">
        <v>0</v>
      </c>
    </row>
    <row r="32" spans="1:44">
      <c r="A32" s="653" t="s">
        <v>108</v>
      </c>
      <c r="B32" s="654" t="s">
        <v>86</v>
      </c>
      <c r="C32" s="655">
        <f t="shared" si="3"/>
        <v>0</v>
      </c>
      <c r="D32" s="656">
        <v>0</v>
      </c>
      <c r="E32" s="656">
        <v>0</v>
      </c>
      <c r="F32" s="657">
        <f t="shared" si="4"/>
        <v>0</v>
      </c>
      <c r="G32" s="658">
        <f t="shared" si="4"/>
        <v>0</v>
      </c>
      <c r="H32" s="671">
        <v>0</v>
      </c>
      <c r="I32" s="414"/>
      <c r="J32" s="654" t="s">
        <v>86</v>
      </c>
      <c r="K32" s="655">
        <v>0</v>
      </c>
      <c r="L32" s="655">
        <v>0</v>
      </c>
      <c r="M32" s="655">
        <v>0</v>
      </c>
      <c r="N32" s="655">
        <v>0</v>
      </c>
      <c r="O32" s="660">
        <v>0</v>
      </c>
      <c r="P32" s="659">
        <v>0</v>
      </c>
      <c r="Q32" s="675"/>
      <c r="R32" s="654" t="s">
        <v>86</v>
      </c>
      <c r="S32" s="655">
        <v>0</v>
      </c>
      <c r="T32" s="655">
        <v>0</v>
      </c>
      <c r="U32" s="655">
        <v>0</v>
      </c>
      <c r="V32" s="655">
        <v>0</v>
      </c>
      <c r="W32" s="660">
        <v>0</v>
      </c>
      <c r="X32" s="661">
        <v>0</v>
      </c>
      <c r="Y32" s="414"/>
      <c r="Z32" s="654" t="s">
        <v>86</v>
      </c>
      <c r="AA32" s="655">
        <v>0</v>
      </c>
      <c r="AB32" s="655">
        <v>0</v>
      </c>
      <c r="AC32" s="655">
        <v>0</v>
      </c>
      <c r="AD32" s="655">
        <v>0</v>
      </c>
      <c r="AE32" s="660">
        <v>0</v>
      </c>
      <c r="AF32" s="661">
        <v>0</v>
      </c>
    </row>
    <row r="33" spans="1:32">
      <c r="A33" s="653" t="s">
        <v>109</v>
      </c>
      <c r="B33" s="654" t="s">
        <v>86</v>
      </c>
      <c r="C33" s="655">
        <f t="shared" si="3"/>
        <v>0</v>
      </c>
      <c r="D33" s="656">
        <v>0</v>
      </c>
      <c r="E33" s="656">
        <v>0</v>
      </c>
      <c r="F33" s="657">
        <f t="shared" si="4"/>
        <v>0</v>
      </c>
      <c r="G33" s="658">
        <f t="shared" si="4"/>
        <v>0</v>
      </c>
      <c r="H33" s="671">
        <v>0</v>
      </c>
      <c r="I33" s="414"/>
      <c r="J33" s="654" t="s">
        <v>86</v>
      </c>
      <c r="K33" s="655">
        <v>0</v>
      </c>
      <c r="L33" s="655">
        <v>0</v>
      </c>
      <c r="M33" s="655">
        <v>0</v>
      </c>
      <c r="N33" s="655">
        <v>0</v>
      </c>
      <c r="O33" s="663">
        <v>0</v>
      </c>
      <c r="P33" s="659">
        <v>0</v>
      </c>
      <c r="Q33" s="672"/>
      <c r="R33" s="654" t="s">
        <v>86</v>
      </c>
      <c r="S33" s="655">
        <v>0</v>
      </c>
      <c r="T33" s="655">
        <v>0</v>
      </c>
      <c r="U33" s="655">
        <v>0</v>
      </c>
      <c r="V33" s="655">
        <v>0</v>
      </c>
      <c r="W33" s="663">
        <v>0</v>
      </c>
      <c r="X33" s="661">
        <v>0</v>
      </c>
      <c r="Y33" s="414"/>
      <c r="Z33" s="654" t="s">
        <v>86</v>
      </c>
      <c r="AA33" s="655">
        <v>0</v>
      </c>
      <c r="AB33" s="655">
        <v>0</v>
      </c>
      <c r="AC33" s="655">
        <v>0</v>
      </c>
      <c r="AD33" s="655">
        <v>0</v>
      </c>
      <c r="AE33" s="663">
        <v>0</v>
      </c>
      <c r="AF33" s="661">
        <v>0</v>
      </c>
    </row>
    <row r="34" spans="1:32">
      <c r="A34" s="653" t="s">
        <v>110</v>
      </c>
      <c r="B34" s="654" t="s">
        <v>86</v>
      </c>
      <c r="C34" s="655">
        <f t="shared" si="3"/>
        <v>0</v>
      </c>
      <c r="D34" s="656">
        <v>0</v>
      </c>
      <c r="E34" s="656">
        <v>0</v>
      </c>
      <c r="F34" s="657">
        <f t="shared" si="4"/>
        <v>0</v>
      </c>
      <c r="G34" s="658">
        <f t="shared" si="4"/>
        <v>0</v>
      </c>
      <c r="H34" s="671">
        <v>0</v>
      </c>
      <c r="I34" s="414"/>
      <c r="J34" s="654" t="s">
        <v>86</v>
      </c>
      <c r="K34" s="655">
        <v>0</v>
      </c>
      <c r="L34" s="655">
        <v>0</v>
      </c>
      <c r="M34" s="655">
        <v>0</v>
      </c>
      <c r="N34" s="655">
        <v>0</v>
      </c>
      <c r="O34" s="663">
        <v>0</v>
      </c>
      <c r="P34" s="659">
        <v>0</v>
      </c>
      <c r="Q34" s="672"/>
      <c r="R34" s="654" t="s">
        <v>86</v>
      </c>
      <c r="S34" s="655">
        <v>0</v>
      </c>
      <c r="T34" s="655">
        <v>0</v>
      </c>
      <c r="U34" s="655">
        <v>0</v>
      </c>
      <c r="V34" s="655">
        <v>0</v>
      </c>
      <c r="W34" s="663">
        <v>0</v>
      </c>
      <c r="X34" s="661">
        <v>0</v>
      </c>
      <c r="Y34" s="414"/>
      <c r="Z34" s="654" t="s">
        <v>86</v>
      </c>
      <c r="AA34" s="655">
        <v>0</v>
      </c>
      <c r="AB34" s="655">
        <v>0</v>
      </c>
      <c r="AC34" s="655">
        <v>0</v>
      </c>
      <c r="AD34" s="655">
        <v>0</v>
      </c>
      <c r="AE34" s="663">
        <v>0</v>
      </c>
      <c r="AF34" s="661">
        <v>0</v>
      </c>
    </row>
    <row r="35" spans="1:32">
      <c r="A35" s="425" t="s">
        <v>111</v>
      </c>
      <c r="B35" s="414"/>
      <c r="C35" s="676"/>
      <c r="D35" s="665"/>
      <c r="E35" s="677"/>
      <c r="F35" s="423"/>
      <c r="G35" s="664"/>
      <c r="H35" s="517"/>
      <c r="I35" s="414"/>
      <c r="J35" s="414"/>
      <c r="K35" s="676"/>
      <c r="L35" s="665"/>
      <c r="M35" s="677"/>
      <c r="N35" s="678"/>
      <c r="O35" s="679"/>
      <c r="P35" s="666"/>
      <c r="Q35" s="672"/>
      <c r="R35" s="414"/>
      <c r="S35" s="676"/>
      <c r="T35" s="665"/>
      <c r="U35" s="677"/>
      <c r="V35" s="670"/>
      <c r="W35" s="668"/>
      <c r="X35" s="667"/>
      <c r="Y35" s="414"/>
      <c r="Z35" s="414"/>
      <c r="AA35" s="676"/>
      <c r="AB35" s="665"/>
      <c r="AC35" s="677"/>
      <c r="AD35" s="670"/>
      <c r="AE35" s="668"/>
      <c r="AF35" s="667"/>
    </row>
    <row r="36" spans="1:32">
      <c r="A36" s="653" t="s">
        <v>112</v>
      </c>
      <c r="B36" s="654" t="s">
        <v>86</v>
      </c>
      <c r="C36" s="655">
        <f>K36+S36</f>
        <v>0</v>
      </c>
      <c r="D36" s="656">
        <v>0</v>
      </c>
      <c r="E36" s="656">
        <v>0</v>
      </c>
      <c r="F36" s="657">
        <f>N36+V36</f>
        <v>0</v>
      </c>
      <c r="G36" s="658">
        <f t="shared" si="4"/>
        <v>0</v>
      </c>
      <c r="H36" s="671">
        <v>0</v>
      </c>
      <c r="I36" s="414"/>
      <c r="J36" s="654" t="s">
        <v>86</v>
      </c>
      <c r="K36" s="655">
        <v>0</v>
      </c>
      <c r="L36" s="655">
        <v>0</v>
      </c>
      <c r="M36" s="655">
        <v>0</v>
      </c>
      <c r="N36" s="657">
        <v>0</v>
      </c>
      <c r="O36" s="660">
        <v>0</v>
      </c>
      <c r="P36" s="659">
        <v>0</v>
      </c>
      <c r="Q36" s="680"/>
      <c r="R36" s="654" t="s">
        <v>86</v>
      </c>
      <c r="S36" s="655">
        <v>0</v>
      </c>
      <c r="T36" s="655">
        <v>0</v>
      </c>
      <c r="U36" s="655">
        <v>0</v>
      </c>
      <c r="V36" s="657">
        <v>0</v>
      </c>
      <c r="W36" s="660">
        <v>0</v>
      </c>
      <c r="X36" s="661">
        <v>0</v>
      </c>
      <c r="Y36" s="414"/>
      <c r="Z36" s="654" t="s">
        <v>86</v>
      </c>
      <c r="AA36" s="655">
        <v>0</v>
      </c>
      <c r="AB36" s="655">
        <v>0</v>
      </c>
      <c r="AC36" s="655">
        <v>0</v>
      </c>
      <c r="AD36" s="657">
        <v>0</v>
      </c>
      <c r="AE36" s="660">
        <v>0</v>
      </c>
      <c r="AF36" s="661">
        <v>0</v>
      </c>
    </row>
    <row r="37" spans="1:32">
      <c r="A37" s="653" t="s">
        <v>113</v>
      </c>
      <c r="B37" s="654" t="s">
        <v>86</v>
      </c>
      <c r="C37" s="655">
        <f>K37+S37</f>
        <v>0</v>
      </c>
      <c r="D37" s="656">
        <v>0</v>
      </c>
      <c r="E37" s="656">
        <v>0</v>
      </c>
      <c r="F37" s="657">
        <f>N37+V37</f>
        <v>0</v>
      </c>
      <c r="G37" s="658">
        <f t="shared" si="4"/>
        <v>0</v>
      </c>
      <c r="H37" s="671">
        <v>0</v>
      </c>
      <c r="I37" s="414"/>
      <c r="J37" s="654" t="s">
        <v>86</v>
      </c>
      <c r="K37" s="655">
        <v>0</v>
      </c>
      <c r="L37" s="657">
        <v>0</v>
      </c>
      <c r="M37" s="657">
        <v>0</v>
      </c>
      <c r="N37" s="657">
        <v>0</v>
      </c>
      <c r="O37" s="681">
        <v>0</v>
      </c>
      <c r="P37" s="659">
        <v>0</v>
      </c>
      <c r="Q37" s="672"/>
      <c r="R37" s="654" t="s">
        <v>86</v>
      </c>
      <c r="S37" s="655">
        <v>0</v>
      </c>
      <c r="T37" s="657">
        <v>0</v>
      </c>
      <c r="U37" s="657">
        <v>0</v>
      </c>
      <c r="V37" s="657">
        <v>0</v>
      </c>
      <c r="W37" s="681">
        <v>0</v>
      </c>
      <c r="X37" s="661">
        <v>0</v>
      </c>
      <c r="Y37" s="414"/>
      <c r="Z37" s="654" t="s">
        <v>86</v>
      </c>
      <c r="AA37" s="655">
        <v>0</v>
      </c>
      <c r="AB37" s="657">
        <v>0</v>
      </c>
      <c r="AC37" s="657">
        <v>0</v>
      </c>
      <c r="AD37" s="657">
        <v>0</v>
      </c>
      <c r="AE37" s="681">
        <v>0</v>
      </c>
      <c r="AF37" s="661">
        <v>0</v>
      </c>
    </row>
    <row r="38" spans="1:32">
      <c r="A38" s="425" t="s">
        <v>37</v>
      </c>
      <c r="B38" s="414"/>
      <c r="C38" s="664"/>
      <c r="D38" s="665"/>
      <c r="E38" s="677"/>
      <c r="F38" s="664"/>
      <c r="G38" s="664"/>
      <c r="H38" s="517"/>
      <c r="I38" s="414"/>
      <c r="J38" s="414"/>
      <c r="K38" s="664"/>
      <c r="L38" s="665"/>
      <c r="M38" s="677"/>
      <c r="N38" s="665"/>
      <c r="O38" s="664"/>
      <c r="P38" s="666"/>
      <c r="Q38" s="672"/>
      <c r="R38" s="414"/>
      <c r="S38" s="682"/>
      <c r="T38" s="665"/>
      <c r="U38" s="677"/>
      <c r="V38" s="670"/>
      <c r="W38" s="668"/>
      <c r="X38" s="667"/>
      <c r="Y38" s="414"/>
      <c r="Z38" s="414"/>
      <c r="AA38" s="682"/>
      <c r="AB38" s="665"/>
      <c r="AC38" s="677"/>
      <c r="AD38" s="670"/>
      <c r="AE38" s="668"/>
      <c r="AF38" s="667"/>
    </row>
    <row r="39" spans="1:32">
      <c r="A39" s="653" t="s">
        <v>37</v>
      </c>
      <c r="B39" s="654" t="s">
        <v>86</v>
      </c>
      <c r="C39" s="655">
        <f>K39+S39</f>
        <v>0</v>
      </c>
      <c r="D39" s="656">
        <v>0</v>
      </c>
      <c r="E39" s="656">
        <v>0</v>
      </c>
      <c r="F39" s="657">
        <f>N39+V39</f>
        <v>0</v>
      </c>
      <c r="G39" s="658">
        <f t="shared" si="4"/>
        <v>0</v>
      </c>
      <c r="H39" s="671">
        <v>0</v>
      </c>
      <c r="I39" s="414"/>
      <c r="J39" s="654" t="s">
        <v>86</v>
      </c>
      <c r="K39" s="655">
        <v>0</v>
      </c>
      <c r="L39" s="657">
        <v>0</v>
      </c>
      <c r="M39" s="657">
        <v>0</v>
      </c>
      <c r="N39" s="657">
        <v>0</v>
      </c>
      <c r="O39" s="681">
        <v>0</v>
      </c>
      <c r="P39" s="659">
        <v>0</v>
      </c>
      <c r="Q39" s="672"/>
      <c r="R39" s="654" t="s">
        <v>86</v>
      </c>
      <c r="S39" s="655">
        <v>0</v>
      </c>
      <c r="T39" s="657">
        <v>0</v>
      </c>
      <c r="U39" s="657">
        <v>0</v>
      </c>
      <c r="V39" s="657">
        <v>0</v>
      </c>
      <c r="W39" s="681">
        <v>0</v>
      </c>
      <c r="X39" s="661">
        <v>0</v>
      </c>
      <c r="Y39" s="414"/>
      <c r="Z39" s="654" t="s">
        <v>86</v>
      </c>
      <c r="AA39" s="655">
        <v>0</v>
      </c>
      <c r="AB39" s="657">
        <v>0</v>
      </c>
      <c r="AC39" s="657">
        <v>0</v>
      </c>
      <c r="AD39" s="657">
        <v>0</v>
      </c>
      <c r="AE39" s="681">
        <v>0</v>
      </c>
      <c r="AF39" s="661">
        <v>0</v>
      </c>
    </row>
    <row r="40" spans="1:32">
      <c r="A40" s="653"/>
      <c r="B40" s="654"/>
      <c r="C40" s="655"/>
      <c r="D40" s="657"/>
      <c r="E40" s="657"/>
      <c r="F40" s="657"/>
      <c r="G40" s="683"/>
      <c r="H40" s="671"/>
      <c r="I40" s="414"/>
      <c r="J40" s="654"/>
      <c r="K40" s="655"/>
      <c r="L40" s="657"/>
      <c r="M40" s="657"/>
      <c r="N40" s="657"/>
      <c r="O40" s="681"/>
      <c r="P40" s="659"/>
      <c r="Q40" s="672"/>
      <c r="R40" s="654"/>
      <c r="S40" s="655"/>
      <c r="T40" s="657"/>
      <c r="U40" s="657"/>
      <c r="V40" s="657"/>
      <c r="W40" s="681"/>
      <c r="X40" s="661"/>
      <c r="Y40" s="414"/>
      <c r="Z40" s="654"/>
      <c r="AA40" s="655"/>
      <c r="AB40" s="657"/>
      <c r="AC40" s="657"/>
      <c r="AD40" s="657"/>
      <c r="AE40" s="681"/>
      <c r="AF40" s="661"/>
    </row>
    <row r="41" spans="1:32">
      <c r="A41" s="653" t="s">
        <v>114</v>
      </c>
      <c r="B41" s="654" t="s">
        <v>89</v>
      </c>
      <c r="C41" s="655">
        <f>K41+S41</f>
        <v>0</v>
      </c>
      <c r="D41" s="656">
        <v>0</v>
      </c>
      <c r="E41" s="656">
        <v>0</v>
      </c>
      <c r="F41" s="657">
        <f t="shared" ref="F41:G45" si="5">N41+V41</f>
        <v>0</v>
      </c>
      <c r="G41" s="658">
        <f t="shared" si="5"/>
        <v>0</v>
      </c>
      <c r="H41" s="671">
        <v>0</v>
      </c>
      <c r="I41" s="414"/>
      <c r="J41" s="654" t="s">
        <v>89</v>
      </c>
      <c r="K41" s="655">
        <v>0</v>
      </c>
      <c r="L41" s="657">
        <v>0</v>
      </c>
      <c r="M41" s="657">
        <v>0</v>
      </c>
      <c r="N41" s="657">
        <v>0</v>
      </c>
      <c r="O41" s="681">
        <v>0</v>
      </c>
      <c r="P41" s="659">
        <v>0</v>
      </c>
      <c r="Q41" s="672"/>
      <c r="R41" s="654" t="s">
        <v>89</v>
      </c>
      <c r="S41" s="655">
        <v>0</v>
      </c>
      <c r="T41" s="657">
        <v>0</v>
      </c>
      <c r="U41" s="657">
        <v>0</v>
      </c>
      <c r="V41" s="657">
        <v>0</v>
      </c>
      <c r="W41" s="681">
        <v>0</v>
      </c>
      <c r="X41" s="661">
        <v>0</v>
      </c>
      <c r="Y41" s="414"/>
      <c r="Z41" s="654" t="s">
        <v>89</v>
      </c>
      <c r="AA41" s="655">
        <v>0</v>
      </c>
      <c r="AB41" s="657">
        <v>0</v>
      </c>
      <c r="AC41" s="657">
        <v>0</v>
      </c>
      <c r="AD41" s="657">
        <v>0</v>
      </c>
      <c r="AE41" s="681">
        <v>0</v>
      </c>
      <c r="AF41" s="661">
        <v>0</v>
      </c>
    </row>
    <row r="42" spans="1:32">
      <c r="A42" s="653" t="s">
        <v>115</v>
      </c>
      <c r="B42" s="654" t="s">
        <v>89</v>
      </c>
      <c r="C42" s="655">
        <f>K42+S42</f>
        <v>0</v>
      </c>
      <c r="D42" s="656">
        <v>0</v>
      </c>
      <c r="E42" s="656">
        <v>0</v>
      </c>
      <c r="F42" s="657">
        <f t="shared" si="5"/>
        <v>0</v>
      </c>
      <c r="G42" s="658">
        <f t="shared" si="5"/>
        <v>0</v>
      </c>
      <c r="H42" s="671">
        <v>0</v>
      </c>
      <c r="I42" s="414"/>
      <c r="J42" s="654" t="s">
        <v>89</v>
      </c>
      <c r="K42" s="655">
        <v>0</v>
      </c>
      <c r="L42" s="657">
        <v>0</v>
      </c>
      <c r="M42" s="657">
        <v>0</v>
      </c>
      <c r="N42" s="657">
        <v>0</v>
      </c>
      <c r="O42" s="681">
        <v>0</v>
      </c>
      <c r="P42" s="659">
        <v>0</v>
      </c>
      <c r="Q42" s="672"/>
      <c r="R42" s="654" t="s">
        <v>89</v>
      </c>
      <c r="S42" s="655">
        <v>0</v>
      </c>
      <c r="T42" s="657">
        <v>0</v>
      </c>
      <c r="U42" s="657">
        <v>0</v>
      </c>
      <c r="V42" s="657">
        <v>0</v>
      </c>
      <c r="W42" s="681">
        <v>0</v>
      </c>
      <c r="X42" s="661">
        <v>0</v>
      </c>
      <c r="Y42" s="414"/>
      <c r="Z42" s="654" t="s">
        <v>89</v>
      </c>
      <c r="AA42" s="655">
        <v>0</v>
      </c>
      <c r="AB42" s="657">
        <v>0</v>
      </c>
      <c r="AC42" s="657">
        <v>0</v>
      </c>
      <c r="AD42" s="657">
        <v>0</v>
      </c>
      <c r="AE42" s="681">
        <v>0</v>
      </c>
      <c r="AF42" s="661">
        <v>0</v>
      </c>
    </row>
    <row r="43" spans="1:32">
      <c r="A43" s="653" t="s">
        <v>116</v>
      </c>
      <c r="B43" s="654" t="s">
        <v>89</v>
      </c>
      <c r="C43" s="655">
        <f>K43+S43</f>
        <v>0</v>
      </c>
      <c r="D43" s="656">
        <v>0</v>
      </c>
      <c r="E43" s="656">
        <v>0</v>
      </c>
      <c r="F43" s="657">
        <f t="shared" si="5"/>
        <v>0</v>
      </c>
      <c r="G43" s="658">
        <f t="shared" si="5"/>
        <v>0</v>
      </c>
      <c r="H43" s="671">
        <v>0</v>
      </c>
      <c r="I43" s="414"/>
      <c r="J43" s="654" t="s">
        <v>89</v>
      </c>
      <c r="K43" s="655">
        <v>0</v>
      </c>
      <c r="L43" s="657">
        <v>0</v>
      </c>
      <c r="M43" s="657">
        <v>0</v>
      </c>
      <c r="N43" s="657">
        <v>0</v>
      </c>
      <c r="O43" s="681">
        <v>0</v>
      </c>
      <c r="P43" s="659">
        <v>0</v>
      </c>
      <c r="Q43" s="672"/>
      <c r="R43" s="654" t="s">
        <v>89</v>
      </c>
      <c r="S43" s="655">
        <v>0</v>
      </c>
      <c r="T43" s="657">
        <v>0</v>
      </c>
      <c r="U43" s="657">
        <v>0</v>
      </c>
      <c r="V43" s="657">
        <v>0</v>
      </c>
      <c r="W43" s="681">
        <v>0</v>
      </c>
      <c r="X43" s="661">
        <v>0</v>
      </c>
      <c r="Y43" s="414"/>
      <c r="Z43" s="654" t="s">
        <v>89</v>
      </c>
      <c r="AA43" s="655">
        <v>0</v>
      </c>
      <c r="AB43" s="657">
        <v>0</v>
      </c>
      <c r="AC43" s="657">
        <v>0</v>
      </c>
      <c r="AD43" s="657">
        <v>0</v>
      </c>
      <c r="AE43" s="681">
        <v>0</v>
      </c>
      <c r="AF43" s="661">
        <v>0</v>
      </c>
    </row>
    <row r="44" spans="1:32">
      <c r="A44" s="653" t="s">
        <v>117</v>
      </c>
      <c r="B44" s="654" t="s">
        <v>89</v>
      </c>
      <c r="C44" s="655">
        <f>K44+S44</f>
        <v>0</v>
      </c>
      <c r="D44" s="656">
        <v>0</v>
      </c>
      <c r="E44" s="656">
        <v>0</v>
      </c>
      <c r="F44" s="657">
        <f t="shared" si="5"/>
        <v>0</v>
      </c>
      <c r="G44" s="658">
        <f t="shared" si="5"/>
        <v>0</v>
      </c>
      <c r="H44" s="671">
        <v>0</v>
      </c>
      <c r="I44" s="414"/>
      <c r="J44" s="654" t="s">
        <v>89</v>
      </c>
      <c r="K44" s="655">
        <v>0</v>
      </c>
      <c r="L44" s="657">
        <v>0</v>
      </c>
      <c r="M44" s="657">
        <v>0</v>
      </c>
      <c r="N44" s="657">
        <v>0</v>
      </c>
      <c r="O44" s="681">
        <v>0</v>
      </c>
      <c r="P44" s="659">
        <v>0</v>
      </c>
      <c r="Q44" s="672"/>
      <c r="R44" s="654" t="s">
        <v>89</v>
      </c>
      <c r="S44" s="655">
        <v>0</v>
      </c>
      <c r="T44" s="657">
        <v>0</v>
      </c>
      <c r="U44" s="657">
        <v>0</v>
      </c>
      <c r="V44" s="657">
        <v>0</v>
      </c>
      <c r="W44" s="681">
        <v>0</v>
      </c>
      <c r="X44" s="661">
        <v>0</v>
      </c>
      <c r="Y44" s="414"/>
      <c r="Z44" s="654" t="s">
        <v>89</v>
      </c>
      <c r="AA44" s="655">
        <v>0</v>
      </c>
      <c r="AB44" s="657">
        <v>0</v>
      </c>
      <c r="AC44" s="657">
        <v>0</v>
      </c>
      <c r="AD44" s="657">
        <v>0</v>
      </c>
      <c r="AE44" s="681">
        <v>0</v>
      </c>
      <c r="AF44" s="661">
        <v>0</v>
      </c>
    </row>
    <row r="45" spans="1:32">
      <c r="A45" s="653" t="s">
        <v>118</v>
      </c>
      <c r="B45" s="654" t="s">
        <v>89</v>
      </c>
      <c r="C45" s="655">
        <f>K45+S45</f>
        <v>0</v>
      </c>
      <c r="D45" s="656">
        <v>0</v>
      </c>
      <c r="E45" s="656">
        <v>0</v>
      </c>
      <c r="F45" s="657">
        <f t="shared" si="5"/>
        <v>0</v>
      </c>
      <c r="G45" s="658">
        <f t="shared" si="5"/>
        <v>0</v>
      </c>
      <c r="H45" s="671">
        <v>0</v>
      </c>
      <c r="I45" s="414"/>
      <c r="J45" s="654" t="s">
        <v>89</v>
      </c>
      <c r="K45" s="655">
        <v>0</v>
      </c>
      <c r="L45" s="657">
        <v>0</v>
      </c>
      <c r="M45" s="657">
        <v>0</v>
      </c>
      <c r="N45" s="657">
        <v>0</v>
      </c>
      <c r="O45" s="681">
        <v>0</v>
      </c>
      <c r="P45" s="659">
        <v>0</v>
      </c>
      <c r="Q45" s="672"/>
      <c r="R45" s="654" t="s">
        <v>89</v>
      </c>
      <c r="S45" s="655">
        <v>0</v>
      </c>
      <c r="T45" s="657">
        <v>0</v>
      </c>
      <c r="U45" s="657">
        <v>0</v>
      </c>
      <c r="V45" s="657">
        <v>0</v>
      </c>
      <c r="W45" s="681">
        <v>0</v>
      </c>
      <c r="X45" s="661">
        <v>0</v>
      </c>
      <c r="Y45" s="414"/>
      <c r="Z45" s="654" t="s">
        <v>89</v>
      </c>
      <c r="AA45" s="655">
        <v>0</v>
      </c>
      <c r="AB45" s="657">
        <v>0</v>
      </c>
      <c r="AC45" s="657">
        <v>0</v>
      </c>
      <c r="AD45" s="657">
        <v>0</v>
      </c>
      <c r="AE45" s="681">
        <v>0</v>
      </c>
      <c r="AF45" s="661">
        <v>0</v>
      </c>
    </row>
    <row r="46" spans="1:32">
      <c r="A46" s="425" t="s">
        <v>119</v>
      </c>
      <c r="B46" s="414"/>
      <c r="C46" s="664"/>
      <c r="D46" s="665"/>
      <c r="E46" s="665"/>
      <c r="F46" s="665"/>
      <c r="G46" s="665"/>
      <c r="H46" s="517"/>
      <c r="I46" s="414"/>
      <c r="J46" s="414"/>
      <c r="K46" s="664"/>
      <c r="L46" s="665"/>
      <c r="M46" s="665"/>
      <c r="N46" s="665"/>
      <c r="O46" s="665"/>
      <c r="P46" s="666"/>
      <c r="Q46" s="672"/>
      <c r="R46" s="414"/>
      <c r="S46" s="668"/>
      <c r="T46" s="665"/>
      <c r="U46" s="665"/>
      <c r="V46" s="670"/>
      <c r="W46" s="670"/>
      <c r="X46" s="667"/>
      <c r="Y46" s="414"/>
      <c r="Z46" s="414"/>
      <c r="AA46" s="668"/>
      <c r="AB46" s="665"/>
      <c r="AC46" s="665"/>
      <c r="AD46" s="670"/>
      <c r="AE46" s="670"/>
      <c r="AF46" s="667"/>
    </row>
    <row r="47" spans="1:32">
      <c r="A47" s="653" t="s">
        <v>120</v>
      </c>
      <c r="B47" s="654" t="s">
        <v>86</v>
      </c>
      <c r="C47" s="655">
        <f>K47+S47</f>
        <v>0</v>
      </c>
      <c r="D47" s="656">
        <v>0</v>
      </c>
      <c r="E47" s="656">
        <v>0</v>
      </c>
      <c r="F47" s="657">
        <f t="shared" ref="F47:G49" si="6">N47+V47</f>
        <v>0</v>
      </c>
      <c r="G47" s="658">
        <f t="shared" si="6"/>
        <v>0</v>
      </c>
      <c r="H47" s="671">
        <v>0</v>
      </c>
      <c r="I47" s="414"/>
      <c r="J47" s="654" t="s">
        <v>86</v>
      </c>
      <c r="K47" s="655">
        <v>0</v>
      </c>
      <c r="L47" s="657">
        <v>0</v>
      </c>
      <c r="M47" s="657">
        <v>0</v>
      </c>
      <c r="N47" s="657">
        <v>0</v>
      </c>
      <c r="O47" s="681">
        <v>0</v>
      </c>
      <c r="P47" s="659">
        <v>0</v>
      </c>
      <c r="Q47" s="675"/>
      <c r="R47" s="654" t="s">
        <v>86</v>
      </c>
      <c r="S47" s="655">
        <v>0</v>
      </c>
      <c r="T47" s="657">
        <v>0</v>
      </c>
      <c r="U47" s="657">
        <v>0</v>
      </c>
      <c r="V47" s="657">
        <v>0</v>
      </c>
      <c r="W47" s="681">
        <v>0</v>
      </c>
      <c r="X47" s="661">
        <v>0</v>
      </c>
      <c r="Y47" s="414"/>
      <c r="Z47" s="654" t="s">
        <v>86</v>
      </c>
      <c r="AA47" s="655">
        <v>0</v>
      </c>
      <c r="AB47" s="657">
        <v>0</v>
      </c>
      <c r="AC47" s="657">
        <v>0</v>
      </c>
      <c r="AD47" s="657">
        <v>0</v>
      </c>
      <c r="AE47" s="681">
        <v>0</v>
      </c>
      <c r="AF47" s="661">
        <v>0</v>
      </c>
    </row>
    <row r="48" spans="1:32">
      <c r="A48" s="653" t="s">
        <v>121</v>
      </c>
      <c r="B48" s="654" t="s">
        <v>86</v>
      </c>
      <c r="C48" s="655">
        <f>K48+S48</f>
        <v>0</v>
      </c>
      <c r="D48" s="656">
        <v>0</v>
      </c>
      <c r="E48" s="656">
        <v>0</v>
      </c>
      <c r="F48" s="657">
        <f t="shared" si="6"/>
        <v>0</v>
      </c>
      <c r="G48" s="658">
        <f t="shared" si="6"/>
        <v>0</v>
      </c>
      <c r="H48" s="671">
        <v>0</v>
      </c>
      <c r="I48" s="414"/>
      <c r="J48" s="654" t="s">
        <v>86</v>
      </c>
      <c r="K48" s="655">
        <v>0</v>
      </c>
      <c r="L48" s="657">
        <v>0</v>
      </c>
      <c r="M48" s="657">
        <v>0</v>
      </c>
      <c r="N48" s="657">
        <v>0</v>
      </c>
      <c r="O48" s="681">
        <v>0</v>
      </c>
      <c r="P48" s="659">
        <v>0</v>
      </c>
      <c r="Q48" s="672"/>
      <c r="R48" s="654" t="s">
        <v>86</v>
      </c>
      <c r="S48" s="655">
        <v>0</v>
      </c>
      <c r="T48" s="657">
        <v>0</v>
      </c>
      <c r="U48" s="657">
        <v>0</v>
      </c>
      <c r="V48" s="657">
        <v>0</v>
      </c>
      <c r="W48" s="681">
        <v>0</v>
      </c>
      <c r="X48" s="661">
        <v>0</v>
      </c>
      <c r="Y48" s="414"/>
      <c r="Z48" s="654" t="s">
        <v>86</v>
      </c>
      <c r="AA48" s="655">
        <v>0</v>
      </c>
      <c r="AB48" s="657">
        <v>0</v>
      </c>
      <c r="AC48" s="657">
        <v>0</v>
      </c>
      <c r="AD48" s="657">
        <v>0</v>
      </c>
      <c r="AE48" s="681">
        <v>0</v>
      </c>
      <c r="AF48" s="661">
        <v>0</v>
      </c>
    </row>
    <row r="49" spans="1:32">
      <c r="A49" s="653" t="s">
        <v>122</v>
      </c>
      <c r="B49" s="654" t="s">
        <v>89</v>
      </c>
      <c r="C49" s="655">
        <f>K49+S49</f>
        <v>0</v>
      </c>
      <c r="D49" s="656">
        <v>0</v>
      </c>
      <c r="E49" s="656">
        <v>0</v>
      </c>
      <c r="F49" s="657">
        <f t="shared" si="6"/>
        <v>0</v>
      </c>
      <c r="G49" s="658">
        <f t="shared" si="6"/>
        <v>0</v>
      </c>
      <c r="H49" s="671">
        <v>0</v>
      </c>
      <c r="I49" s="414"/>
      <c r="J49" s="654" t="s">
        <v>89</v>
      </c>
      <c r="K49" s="655">
        <v>0</v>
      </c>
      <c r="L49" s="657">
        <v>0</v>
      </c>
      <c r="M49" s="657">
        <v>0</v>
      </c>
      <c r="N49" s="657">
        <v>0</v>
      </c>
      <c r="O49" s="681">
        <v>0</v>
      </c>
      <c r="P49" s="659">
        <v>0</v>
      </c>
      <c r="Q49" s="672"/>
      <c r="R49" s="654" t="s">
        <v>89</v>
      </c>
      <c r="S49" s="655">
        <v>0</v>
      </c>
      <c r="T49" s="657">
        <v>0</v>
      </c>
      <c r="U49" s="657">
        <v>0</v>
      </c>
      <c r="V49" s="657">
        <v>0</v>
      </c>
      <c r="W49" s="681">
        <v>0</v>
      </c>
      <c r="X49" s="661">
        <v>0</v>
      </c>
      <c r="Y49" s="414"/>
      <c r="Z49" s="654" t="s">
        <v>89</v>
      </c>
      <c r="AA49" s="655">
        <v>0</v>
      </c>
      <c r="AB49" s="657">
        <v>0</v>
      </c>
      <c r="AC49" s="657">
        <v>0</v>
      </c>
      <c r="AD49" s="657">
        <v>0</v>
      </c>
      <c r="AE49" s="681">
        <v>0</v>
      </c>
      <c r="AF49" s="661">
        <v>0</v>
      </c>
    </row>
    <row r="50" spans="1:32">
      <c r="A50" s="425" t="s">
        <v>123</v>
      </c>
      <c r="B50" s="414"/>
      <c r="C50" s="664"/>
      <c r="D50" s="665"/>
      <c r="E50" s="665"/>
      <c r="F50" s="665"/>
      <c r="G50" s="665"/>
      <c r="H50" s="517"/>
      <c r="I50" s="414"/>
      <c r="J50" s="414"/>
      <c r="K50" s="664"/>
      <c r="L50" s="665"/>
      <c r="M50" s="665"/>
      <c r="N50" s="665"/>
      <c r="O50" s="665"/>
      <c r="P50" s="666"/>
      <c r="Q50" s="414"/>
      <c r="R50" s="414"/>
      <c r="S50" s="668"/>
      <c r="T50" s="665"/>
      <c r="U50" s="665"/>
      <c r="V50" s="670"/>
      <c r="W50" s="670"/>
      <c r="X50" s="667"/>
      <c r="Y50" s="414"/>
      <c r="Z50" s="414"/>
      <c r="AA50" s="668"/>
      <c r="AB50" s="665"/>
      <c r="AC50" s="665"/>
      <c r="AD50" s="670"/>
      <c r="AE50" s="670"/>
      <c r="AF50" s="667"/>
    </row>
    <row r="51" spans="1:32">
      <c r="A51" s="653" t="s">
        <v>124</v>
      </c>
      <c r="B51" s="654" t="s">
        <v>89</v>
      </c>
      <c r="C51" s="655">
        <f>K51+S51</f>
        <v>0</v>
      </c>
      <c r="D51" s="656">
        <v>0</v>
      </c>
      <c r="E51" s="656">
        <v>0</v>
      </c>
      <c r="F51" s="657">
        <f>N51+V51</f>
        <v>0</v>
      </c>
      <c r="G51" s="658">
        <f>O51+W51</f>
        <v>0</v>
      </c>
      <c r="H51" s="671">
        <v>0</v>
      </c>
      <c r="I51" s="414"/>
      <c r="J51" s="654" t="s">
        <v>89</v>
      </c>
      <c r="K51" s="655">
        <v>0</v>
      </c>
      <c r="L51" s="655">
        <v>0</v>
      </c>
      <c r="M51" s="655">
        <v>0</v>
      </c>
      <c r="N51" s="657">
        <v>0</v>
      </c>
      <c r="O51" s="660">
        <v>0</v>
      </c>
      <c r="P51" s="659">
        <v>0</v>
      </c>
      <c r="Q51" s="414"/>
      <c r="R51" s="654" t="s">
        <v>89</v>
      </c>
      <c r="S51" s="655">
        <v>0</v>
      </c>
      <c r="T51" s="655">
        <v>0</v>
      </c>
      <c r="U51" s="655">
        <v>0</v>
      </c>
      <c r="V51" s="657">
        <v>0</v>
      </c>
      <c r="W51" s="660">
        <v>0</v>
      </c>
      <c r="X51" s="661">
        <v>0</v>
      </c>
      <c r="Y51" s="414"/>
      <c r="Z51" s="654" t="s">
        <v>89</v>
      </c>
      <c r="AA51" s="655">
        <v>0</v>
      </c>
      <c r="AB51" s="655">
        <v>0</v>
      </c>
      <c r="AC51" s="655">
        <v>0</v>
      </c>
      <c r="AD51" s="657">
        <v>0</v>
      </c>
      <c r="AE51" s="660">
        <v>0</v>
      </c>
      <c r="AF51" s="661">
        <v>0</v>
      </c>
    </row>
    <row r="52" spans="1:32">
      <c r="A52" s="425" t="s">
        <v>38</v>
      </c>
      <c r="B52" s="414"/>
      <c r="C52" s="521"/>
      <c r="D52" s="664"/>
      <c r="E52" s="665"/>
      <c r="F52" s="665"/>
      <c r="G52" s="665"/>
      <c r="H52" s="665"/>
      <c r="I52" s="517"/>
      <c r="J52" s="414"/>
      <c r="K52" s="664"/>
      <c r="L52" s="665"/>
      <c r="M52" s="665"/>
      <c r="N52" s="665"/>
      <c r="O52" s="665"/>
      <c r="P52" s="666"/>
      <c r="Q52" s="414"/>
      <c r="R52" s="414"/>
      <c r="S52" s="668"/>
      <c r="T52" s="670"/>
      <c r="U52" s="670"/>
      <c r="V52" s="670"/>
      <c r="W52" s="670"/>
      <c r="X52" s="667"/>
      <c r="Y52" s="414"/>
      <c r="Z52" s="414"/>
      <c r="AA52" s="668"/>
      <c r="AB52" s="670"/>
      <c r="AC52" s="670"/>
      <c r="AD52" s="670"/>
      <c r="AE52" s="670"/>
      <c r="AF52" s="667"/>
    </row>
    <row r="53" spans="1:32">
      <c r="A53" s="653" t="s">
        <v>125</v>
      </c>
      <c r="B53" s="654" t="s">
        <v>86</v>
      </c>
      <c r="C53" s="655">
        <f>K53+S53</f>
        <v>0</v>
      </c>
      <c r="D53" s="665"/>
      <c r="E53" s="665"/>
      <c r="F53" s="665"/>
      <c r="G53" s="658">
        <f t="shared" ref="G53:G54" si="7">O53+W53</f>
        <v>0</v>
      </c>
      <c r="H53" s="671">
        <v>0</v>
      </c>
      <c r="I53" s="414"/>
      <c r="J53" s="654" t="s">
        <v>86</v>
      </c>
      <c r="K53" s="655">
        <v>0</v>
      </c>
      <c r="L53" s="665"/>
      <c r="M53" s="665"/>
      <c r="N53" s="665"/>
      <c r="O53" s="684">
        <v>0</v>
      </c>
      <c r="P53" s="659">
        <v>0</v>
      </c>
      <c r="Q53" s="414"/>
      <c r="R53" s="654" t="s">
        <v>86</v>
      </c>
      <c r="S53" s="655">
        <v>0</v>
      </c>
      <c r="T53" s="665"/>
      <c r="U53" s="665"/>
      <c r="V53" s="685"/>
      <c r="W53" s="684">
        <v>0</v>
      </c>
      <c r="X53" s="661">
        <v>0</v>
      </c>
      <c r="Y53" s="414"/>
      <c r="Z53" s="654" t="s">
        <v>86</v>
      </c>
      <c r="AA53" s="655">
        <v>0</v>
      </c>
      <c r="AB53" s="665"/>
      <c r="AC53" s="665"/>
      <c r="AD53" s="685"/>
      <c r="AE53" s="684">
        <v>0</v>
      </c>
      <c r="AF53" s="661">
        <v>0</v>
      </c>
    </row>
    <row r="54" spans="1:32">
      <c r="A54" s="653" t="s">
        <v>126</v>
      </c>
      <c r="B54" s="654" t="s">
        <v>86</v>
      </c>
      <c r="C54" s="655">
        <f>K54+S54</f>
        <v>0</v>
      </c>
      <c r="D54" s="665"/>
      <c r="E54" s="665"/>
      <c r="F54" s="665"/>
      <c r="G54" s="658">
        <f t="shared" si="7"/>
        <v>0</v>
      </c>
      <c r="H54" s="671">
        <v>0</v>
      </c>
      <c r="I54" s="414"/>
      <c r="J54" s="654" t="s">
        <v>86</v>
      </c>
      <c r="K54" s="655">
        <v>0</v>
      </c>
      <c r="L54" s="665"/>
      <c r="M54" s="665"/>
      <c r="N54" s="665"/>
      <c r="O54" s="684">
        <v>0</v>
      </c>
      <c r="P54" s="659">
        <v>0</v>
      </c>
      <c r="Q54" s="414"/>
      <c r="R54" s="654" t="s">
        <v>86</v>
      </c>
      <c r="S54" s="655">
        <v>0</v>
      </c>
      <c r="T54" s="665"/>
      <c r="U54" s="665"/>
      <c r="V54" s="685"/>
      <c r="W54" s="684">
        <v>0</v>
      </c>
      <c r="X54" s="661">
        <v>0</v>
      </c>
      <c r="Y54" s="414"/>
      <c r="Z54" s="654" t="s">
        <v>86</v>
      </c>
      <c r="AA54" s="655">
        <v>0</v>
      </c>
      <c r="AB54" s="665"/>
      <c r="AC54" s="665"/>
      <c r="AD54" s="685"/>
      <c r="AE54" s="684">
        <v>0</v>
      </c>
      <c r="AF54" s="661">
        <v>0</v>
      </c>
    </row>
    <row r="55" spans="1:32">
      <c r="A55" s="686"/>
      <c r="B55" s="414"/>
      <c r="C55" s="521"/>
      <c r="D55" s="423"/>
      <c r="E55" s="677"/>
      <c r="F55" s="423"/>
      <c r="G55" s="521"/>
      <c r="H55" s="517"/>
      <c r="I55" s="414"/>
      <c r="J55" s="414"/>
      <c r="K55" s="521"/>
      <c r="L55" s="423"/>
      <c r="M55" s="677"/>
      <c r="N55" s="423"/>
      <c r="O55" s="521"/>
      <c r="P55" s="517"/>
      <c r="Q55" s="414"/>
      <c r="R55" s="414"/>
      <c r="S55" s="521"/>
      <c r="T55" s="423"/>
      <c r="U55" s="677"/>
      <c r="V55" s="423"/>
      <c r="W55" s="521"/>
      <c r="X55" s="500"/>
      <c r="Y55" s="414"/>
      <c r="Z55" s="414"/>
      <c r="AA55" s="521"/>
      <c r="AB55" s="423"/>
      <c r="AC55" s="677"/>
      <c r="AD55" s="423"/>
      <c r="AE55" s="521"/>
      <c r="AF55" s="500"/>
    </row>
    <row r="56" spans="1:32">
      <c r="A56" s="428" t="s">
        <v>127</v>
      </c>
      <c r="B56" s="654"/>
      <c r="C56" s="687"/>
      <c r="D56" s="688"/>
      <c r="E56" s="688"/>
      <c r="F56" s="688">
        <f>SUM(F9:F55)</f>
        <v>0</v>
      </c>
      <c r="G56" s="658">
        <f>SUM(G9:G55)</f>
        <v>0</v>
      </c>
      <c r="H56" s="517"/>
      <c r="I56" s="414"/>
      <c r="J56" s="654"/>
      <c r="K56" s="522"/>
      <c r="L56" s="688">
        <v>0</v>
      </c>
      <c r="M56" s="688">
        <v>0</v>
      </c>
      <c r="N56" s="688">
        <f>SUM(N9:N51)</f>
        <v>0</v>
      </c>
      <c r="O56" s="658">
        <f>SUM(O9:O54)</f>
        <v>0</v>
      </c>
      <c r="P56" s="517"/>
      <c r="Q56" s="414"/>
      <c r="R56" s="654"/>
      <c r="S56" s="522"/>
      <c r="T56" s="688">
        <v>0</v>
      </c>
      <c r="U56" s="688">
        <v>0</v>
      </c>
      <c r="V56" s="688">
        <f>SUM(V9:V51)</f>
        <v>0</v>
      </c>
      <c r="W56" s="658">
        <f>SUM(W9:W54)</f>
        <v>0</v>
      </c>
      <c r="X56" s="500"/>
      <c r="Y56" s="414"/>
      <c r="Z56" s="654"/>
      <c r="AA56" s="522"/>
      <c r="AB56" s="688">
        <v>0</v>
      </c>
      <c r="AC56" s="688">
        <v>0</v>
      </c>
      <c r="AD56" s="688">
        <f>SUM(AD9:AD51)</f>
        <v>0</v>
      </c>
      <c r="AE56" s="658">
        <f>SUM(AE9:AE54)</f>
        <v>0</v>
      </c>
      <c r="AF56" s="500"/>
    </row>
    <row r="57" spans="1:32">
      <c r="A57" s="689"/>
      <c r="B57" s="421"/>
      <c r="C57" s="664"/>
      <c r="D57" s="665"/>
      <c r="E57" s="665"/>
      <c r="F57" s="665"/>
      <c r="G57" s="665"/>
      <c r="H57" s="517"/>
      <c r="I57" s="414"/>
      <c r="J57" s="675"/>
      <c r="K57" s="664"/>
      <c r="L57" s="665"/>
      <c r="M57" s="665"/>
      <c r="N57" s="665"/>
      <c r="O57" s="423"/>
      <c r="P57" s="676"/>
      <c r="Q57" s="414"/>
      <c r="R57" s="675"/>
      <c r="S57" s="664"/>
      <c r="T57" s="665"/>
      <c r="U57" s="665"/>
      <c r="V57" s="665"/>
      <c r="W57" s="423"/>
      <c r="X57" s="690"/>
      <c r="Y57" s="414"/>
      <c r="Z57" s="675"/>
      <c r="AA57" s="691"/>
      <c r="AB57" s="665"/>
      <c r="AC57" s="665"/>
      <c r="AD57" s="665"/>
      <c r="AE57" s="423"/>
      <c r="AF57" s="690"/>
    </row>
    <row r="58" spans="1:32" ht="15" thickBot="1">
      <c r="A58" s="692" t="s">
        <v>128</v>
      </c>
      <c r="B58" s="693"/>
      <c r="C58" s="694">
        <f>K58+S58</f>
        <v>0</v>
      </c>
      <c r="D58" s="695"/>
      <c r="I58" s="696"/>
      <c r="J58" s="693"/>
      <c r="K58" s="694">
        <v>0</v>
      </c>
      <c r="L58" s="695"/>
      <c r="Q58" s="696"/>
      <c r="R58" s="693"/>
      <c r="S58" s="694">
        <v>0</v>
      </c>
      <c r="T58" s="695"/>
      <c r="X58" s="697"/>
      <c r="Y58" s="696"/>
      <c r="Z58" s="693"/>
      <c r="AA58" s="694">
        <v>0</v>
      </c>
      <c r="AB58" s="698"/>
      <c r="AC58" s="699"/>
      <c r="AD58" s="699"/>
      <c r="AE58" s="699"/>
      <c r="AF58" s="700"/>
    </row>
    <row r="59" spans="1:32" ht="13.5" customHeight="1" thickBot="1">
      <c r="A59" s="701"/>
      <c r="B59" s="411"/>
      <c r="C59" s="702"/>
      <c r="D59" s="843"/>
      <c r="E59" s="844"/>
      <c r="F59" s="845"/>
      <c r="G59" s="551"/>
      <c r="H59" s="511"/>
      <c r="I59" s="511"/>
      <c r="J59" s="703"/>
      <c r="K59" s="704"/>
      <c r="L59" s="774"/>
      <c r="M59" s="775"/>
      <c r="N59" s="776"/>
      <c r="O59" s="551"/>
      <c r="P59" s="511"/>
      <c r="Q59" s="518"/>
      <c r="R59" s="705"/>
      <c r="S59" s="706"/>
      <c r="T59" s="843"/>
      <c r="U59" s="844" t="s">
        <v>129</v>
      </c>
      <c r="V59" s="845"/>
      <c r="W59" s="552"/>
      <c r="X59" s="511"/>
      <c r="Y59" s="511"/>
      <c r="Z59" s="703"/>
      <c r="AA59" s="707"/>
      <c r="AB59" s="843"/>
      <c r="AC59" s="844"/>
      <c r="AD59" s="845"/>
      <c r="AE59" s="551"/>
      <c r="AF59" s="511"/>
    </row>
    <row r="60" spans="1:32" ht="13.35" customHeight="1">
      <c r="A60" s="425" t="s">
        <v>130</v>
      </c>
      <c r="B60" s="414"/>
      <c r="C60" s="554" t="s">
        <v>131</v>
      </c>
      <c r="D60" s="521"/>
      <c r="E60" s="423"/>
      <c r="F60" s="423"/>
      <c r="G60" s="423"/>
      <c r="H60" s="500"/>
      <c r="I60" s="690"/>
      <c r="J60" s="429" t="s">
        <v>132</v>
      </c>
      <c r="K60" s="500"/>
      <c r="L60" s="708"/>
      <c r="M60" s="430"/>
      <c r="N60" s="430"/>
      <c r="O60" s="431"/>
      <c r="P60" s="432"/>
      <c r="Q60" s="519"/>
      <c r="R60" s="857" t="s">
        <v>133</v>
      </c>
      <c r="S60" s="858"/>
      <c r="T60" s="429"/>
      <c r="U60" s="430"/>
      <c r="V60" s="430"/>
      <c r="W60" s="431"/>
      <c r="X60" s="432"/>
      <c r="Y60" s="502"/>
      <c r="Z60" s="514" t="s">
        <v>134</v>
      </c>
      <c r="AA60" s="515"/>
      <c r="AB60" s="431"/>
      <c r="AC60" s="430"/>
      <c r="AD60" s="430"/>
      <c r="AE60" s="430"/>
      <c r="AF60" s="432"/>
    </row>
    <row r="61" spans="1:32">
      <c r="A61" s="653" t="s">
        <v>135</v>
      </c>
      <c r="B61" s="654" t="s">
        <v>86</v>
      </c>
      <c r="C61" s="709">
        <f>K61+S61</f>
        <v>0</v>
      </c>
      <c r="H61" s="697"/>
      <c r="I61" s="710"/>
      <c r="J61" s="711" t="s">
        <v>86</v>
      </c>
      <c r="K61" s="709">
        <v>0</v>
      </c>
      <c r="L61" s="712"/>
      <c r="P61" s="697"/>
      <c r="Q61" s="654"/>
      <c r="R61" s="711" t="s">
        <v>86</v>
      </c>
      <c r="S61" s="709">
        <v>0</v>
      </c>
      <c r="T61" s="712"/>
      <c r="X61" s="697"/>
      <c r="Y61" s="654"/>
      <c r="Z61" s="713" t="s">
        <v>86</v>
      </c>
      <c r="AA61" s="709">
        <v>0</v>
      </c>
      <c r="AF61" s="697"/>
    </row>
    <row r="62" spans="1:32">
      <c r="A62" s="653" t="s">
        <v>136</v>
      </c>
      <c r="B62" s="654" t="s">
        <v>86</v>
      </c>
      <c r="C62" s="709">
        <f>K62+S62</f>
        <v>0</v>
      </c>
      <c r="H62" s="697"/>
      <c r="I62" s="710"/>
      <c r="J62" s="711" t="s">
        <v>86</v>
      </c>
      <c r="K62" s="709">
        <v>0</v>
      </c>
      <c r="L62" s="712"/>
      <c r="N62" s="714"/>
      <c r="P62" s="697"/>
      <c r="Q62" s="654"/>
      <c r="R62" s="711" t="s">
        <v>86</v>
      </c>
      <c r="S62" s="709">
        <v>0</v>
      </c>
      <c r="T62" s="712"/>
      <c r="V62" s="714"/>
      <c r="X62" s="697"/>
      <c r="Y62" s="654"/>
      <c r="Z62" s="713" t="s">
        <v>86</v>
      </c>
      <c r="AA62" s="709">
        <v>0</v>
      </c>
      <c r="AD62" s="714"/>
      <c r="AF62" s="697"/>
    </row>
    <row r="63" spans="1:32">
      <c r="A63" s="653" t="s">
        <v>137</v>
      </c>
      <c r="B63" s="654" t="s">
        <v>86</v>
      </c>
      <c r="C63" s="709">
        <f>K63+S63</f>
        <v>0</v>
      </c>
      <c r="E63" s="624"/>
      <c r="H63" s="697"/>
      <c r="I63" s="710"/>
      <c r="J63" s="711" t="s">
        <v>86</v>
      </c>
      <c r="K63" s="709">
        <v>0</v>
      </c>
      <c r="L63" s="712"/>
      <c r="N63" s="714"/>
      <c r="P63" s="697"/>
      <c r="Q63" s="654"/>
      <c r="R63" s="711" t="s">
        <v>86</v>
      </c>
      <c r="S63" s="709">
        <v>0</v>
      </c>
      <c r="T63" s="712"/>
      <c r="V63" s="714"/>
      <c r="X63" s="697"/>
      <c r="Y63" s="654"/>
      <c r="Z63" s="713" t="s">
        <v>86</v>
      </c>
      <c r="AA63" s="709">
        <v>0</v>
      </c>
      <c r="AD63" s="714"/>
      <c r="AF63" s="697"/>
    </row>
    <row r="64" spans="1:32">
      <c r="A64" s="428" t="s">
        <v>138</v>
      </c>
      <c r="B64" s="654" t="s">
        <v>86</v>
      </c>
      <c r="C64" s="709">
        <f>SUM(C61:C63)</f>
        <v>0</v>
      </c>
      <c r="H64" s="697"/>
      <c r="I64" s="709"/>
      <c r="J64" s="711" t="s">
        <v>86</v>
      </c>
      <c r="K64" s="709">
        <f>SUM(K61:K63)</f>
        <v>0</v>
      </c>
      <c r="L64" s="715"/>
      <c r="M64" s="7"/>
      <c r="P64" s="697"/>
      <c r="Q64" s="654"/>
      <c r="R64" s="711" t="s">
        <v>86</v>
      </c>
      <c r="S64" s="709">
        <f>SUM(S61:S63)</f>
        <v>0</v>
      </c>
      <c r="T64" s="715"/>
      <c r="U64" s="7"/>
      <c r="X64" s="697"/>
      <c r="Y64" s="654"/>
      <c r="Z64" s="713" t="s">
        <v>86</v>
      </c>
      <c r="AA64" s="709">
        <f>SUM(AA61:AA63)</f>
        <v>0</v>
      </c>
      <c r="AF64" s="697"/>
    </row>
    <row r="65" spans="1:32" ht="14.25">
      <c r="A65" s="428" t="s">
        <v>139</v>
      </c>
      <c r="B65" s="654" t="s">
        <v>86</v>
      </c>
      <c r="C65" s="709">
        <f>K65+S65</f>
        <v>0</v>
      </c>
      <c r="E65" s="7"/>
      <c r="H65" s="716"/>
      <c r="I65" s="710"/>
      <c r="J65" s="711" t="s">
        <v>86</v>
      </c>
      <c r="K65" s="709">
        <v>0</v>
      </c>
      <c r="L65" s="712"/>
      <c r="M65" s="7"/>
      <c r="N65" s="7"/>
      <c r="P65" s="697"/>
      <c r="Q65" s="717"/>
      <c r="R65" s="711" t="s">
        <v>86</v>
      </c>
      <c r="S65" s="709">
        <v>0</v>
      </c>
      <c r="T65" s="712"/>
      <c r="U65" s="7"/>
      <c r="V65" s="7"/>
      <c r="X65" s="697"/>
      <c r="Y65" s="717"/>
      <c r="Z65" s="713" t="s">
        <v>86</v>
      </c>
      <c r="AA65" s="718" t="s">
        <v>13</v>
      </c>
      <c r="AC65" s="7"/>
      <c r="AF65" s="716"/>
    </row>
    <row r="66" spans="1:32">
      <c r="A66" s="428" t="s">
        <v>140</v>
      </c>
      <c r="B66" s="654" t="s">
        <v>141</v>
      </c>
      <c r="C66" s="719">
        <v>0</v>
      </c>
      <c r="E66" s="7"/>
      <c r="H66" s="716"/>
      <c r="I66" s="710"/>
      <c r="J66" s="711" t="s">
        <v>141</v>
      </c>
      <c r="K66" s="720">
        <v>0</v>
      </c>
      <c r="L66" s="712"/>
      <c r="M66" s="7"/>
      <c r="N66" s="7"/>
      <c r="P66" s="697"/>
      <c r="Q66" s="717"/>
      <c r="R66" s="711" t="s">
        <v>141</v>
      </c>
      <c r="S66" s="720">
        <v>0</v>
      </c>
      <c r="T66" s="712"/>
      <c r="U66" s="7"/>
      <c r="V66" s="7"/>
      <c r="X66" s="697"/>
      <c r="Y66" s="717"/>
      <c r="Z66" s="713" t="s">
        <v>141</v>
      </c>
      <c r="AA66" s="720">
        <v>0</v>
      </c>
      <c r="AC66" s="7"/>
      <c r="AF66" s="716"/>
    </row>
    <row r="67" spans="1:32" ht="13.5" thickBot="1">
      <c r="A67" s="692" t="s">
        <v>142</v>
      </c>
      <c r="B67" s="693" t="s">
        <v>86</v>
      </c>
      <c r="C67" s="721">
        <f>K67+S67</f>
        <v>0</v>
      </c>
      <c r="D67" s="699"/>
      <c r="E67" s="722"/>
      <c r="F67" s="699"/>
      <c r="G67" s="699"/>
      <c r="H67" s="723"/>
      <c r="I67" s="724"/>
      <c r="J67" s="725" t="s">
        <v>86</v>
      </c>
      <c r="K67" s="726">
        <v>0</v>
      </c>
      <c r="L67" s="727"/>
      <c r="M67" s="722"/>
      <c r="N67" s="722"/>
      <c r="O67" s="699"/>
      <c r="P67" s="700"/>
      <c r="Q67" s="728"/>
      <c r="R67" s="725" t="s">
        <v>86</v>
      </c>
      <c r="S67" s="726">
        <v>0</v>
      </c>
      <c r="T67" s="727"/>
      <c r="U67" s="722"/>
      <c r="V67" s="722"/>
      <c r="W67" s="699"/>
      <c r="X67" s="700"/>
      <c r="Y67" s="728"/>
      <c r="Z67" s="729" t="s">
        <v>86</v>
      </c>
      <c r="AA67" s="726">
        <v>0</v>
      </c>
      <c r="AB67" s="699"/>
      <c r="AC67" s="722"/>
      <c r="AD67" s="699"/>
      <c r="AE67" s="699"/>
      <c r="AF67" s="723"/>
    </row>
    <row r="69" spans="1:32" ht="14.25">
      <c r="A69" s="840" t="s">
        <v>143</v>
      </c>
      <c r="B69" s="840"/>
      <c r="C69" s="840"/>
      <c r="D69" s="840"/>
      <c r="E69" s="840"/>
      <c r="F69" s="840"/>
      <c r="G69" s="840"/>
      <c r="H69" s="840"/>
      <c r="I69" s="840"/>
      <c r="J69" s="840"/>
      <c r="K69" s="840"/>
      <c r="L69" s="840"/>
      <c r="M69" s="840"/>
      <c r="N69" s="840"/>
      <c r="O69" s="840"/>
      <c r="P69" s="840"/>
    </row>
    <row r="70" spans="1:32" ht="14.25">
      <c r="A70" s="841" t="s">
        <v>144</v>
      </c>
      <c r="B70" s="841"/>
      <c r="C70" s="841"/>
      <c r="D70" s="841"/>
      <c r="E70" s="841"/>
      <c r="F70" s="841"/>
      <c r="G70" s="841"/>
      <c r="H70" s="841"/>
      <c r="I70" s="841"/>
      <c r="J70" s="841"/>
      <c r="K70" s="841"/>
      <c r="L70" s="841"/>
      <c r="M70" s="841"/>
      <c r="N70" s="841"/>
      <c r="O70" s="841"/>
      <c r="P70" s="841"/>
    </row>
    <row r="71" spans="1:32" ht="15">
      <c r="A71" s="842" t="s">
        <v>145</v>
      </c>
      <c r="B71" s="842"/>
      <c r="C71" s="842"/>
      <c r="D71" s="842"/>
      <c r="E71" s="842"/>
      <c r="F71" s="842"/>
      <c r="G71" s="842"/>
      <c r="H71" s="842"/>
      <c r="I71" s="842"/>
      <c r="J71" s="842"/>
      <c r="K71" s="842"/>
      <c r="L71" s="842"/>
      <c r="M71" s="842"/>
      <c r="N71" s="842"/>
      <c r="O71" s="842"/>
      <c r="P71" s="842"/>
      <c r="Q71" s="639"/>
      <c r="R71" s="638"/>
      <c r="S71" s="639"/>
      <c r="W71" s="624"/>
    </row>
    <row r="72" spans="1:32" ht="15" customHeight="1">
      <c r="A72" s="838" t="s">
        <v>146</v>
      </c>
      <c r="B72" s="838"/>
      <c r="C72" s="838"/>
      <c r="D72" s="838"/>
      <c r="E72" s="838"/>
      <c r="F72" s="838"/>
      <c r="G72" s="838"/>
      <c r="H72" s="838"/>
      <c r="I72" s="838"/>
      <c r="J72" s="838"/>
      <c r="K72" s="838"/>
      <c r="L72" s="838"/>
      <c r="M72" s="838"/>
      <c r="N72" s="838"/>
      <c r="O72" s="838"/>
      <c r="P72" s="838"/>
      <c r="Q72" s="639"/>
      <c r="R72" s="638"/>
      <c r="S72" s="639"/>
    </row>
    <row r="73" spans="1:32" ht="12.75" customHeight="1">
      <c r="A73" s="838" t="s">
        <v>147</v>
      </c>
      <c r="B73" s="838"/>
      <c r="C73" s="838"/>
      <c r="D73" s="838"/>
      <c r="E73" s="838"/>
      <c r="F73" s="838"/>
      <c r="G73" s="838"/>
      <c r="H73" s="838"/>
      <c r="I73" s="838"/>
      <c r="J73" s="838"/>
      <c r="K73" s="838"/>
      <c r="L73" s="838"/>
      <c r="M73" s="838"/>
      <c r="N73" s="838"/>
      <c r="O73" s="838"/>
      <c r="P73" s="838"/>
    </row>
    <row r="74" spans="1:32" ht="12.75" customHeight="1">
      <c r="A74" s="838" t="s">
        <v>148</v>
      </c>
      <c r="B74" s="838"/>
      <c r="C74" s="838"/>
      <c r="D74" s="838"/>
      <c r="E74" s="838"/>
      <c r="F74" s="838"/>
      <c r="G74" s="838"/>
      <c r="H74" s="838"/>
      <c r="I74" s="838"/>
      <c r="J74" s="838"/>
      <c r="K74" s="838"/>
      <c r="L74" s="838"/>
      <c r="M74" s="838"/>
      <c r="N74" s="838"/>
      <c r="O74" s="838"/>
      <c r="P74" s="838"/>
    </row>
    <row r="75" spans="1:32" ht="28.5" customHeight="1">
      <c r="A75" s="859" t="s">
        <v>567</v>
      </c>
      <c r="B75" s="859"/>
      <c r="C75" s="859"/>
      <c r="D75" s="859"/>
      <c r="E75" s="859"/>
      <c r="F75" s="859"/>
      <c r="G75" s="859"/>
      <c r="H75" s="859"/>
      <c r="I75" s="859"/>
      <c r="J75" s="859"/>
      <c r="K75" s="859"/>
      <c r="L75" s="859"/>
      <c r="M75" s="859"/>
      <c r="N75" s="859"/>
      <c r="O75" s="859"/>
      <c r="P75" s="859"/>
    </row>
    <row r="76" spans="1:32" ht="14.25">
      <c r="A76" s="841" t="s">
        <v>149</v>
      </c>
      <c r="B76" s="841"/>
      <c r="C76" s="841"/>
      <c r="D76" s="841"/>
      <c r="E76" s="841"/>
      <c r="F76" s="841"/>
      <c r="G76" s="841"/>
      <c r="H76" s="841"/>
      <c r="I76" s="841"/>
      <c r="J76" s="841"/>
      <c r="K76" s="841"/>
      <c r="L76" s="841"/>
      <c r="M76" s="841"/>
      <c r="N76" s="841"/>
      <c r="O76" s="841"/>
      <c r="P76" s="841"/>
    </row>
    <row r="77" spans="1:32" ht="14.25">
      <c r="A77" s="841" t="s">
        <v>150</v>
      </c>
      <c r="B77" s="841"/>
      <c r="C77" s="841"/>
      <c r="D77" s="841"/>
      <c r="E77" s="841"/>
      <c r="F77" s="841"/>
      <c r="G77" s="841"/>
      <c r="H77" s="841"/>
      <c r="I77" s="841"/>
      <c r="J77" s="841"/>
      <c r="K77" s="841"/>
      <c r="L77" s="841"/>
      <c r="M77" s="841"/>
      <c r="N77" s="841"/>
      <c r="O77" s="841"/>
      <c r="P77" s="841"/>
    </row>
    <row r="78" spans="1:32" ht="15.75" customHeight="1">
      <c r="A78" s="838" t="s">
        <v>151</v>
      </c>
      <c r="B78" s="838"/>
      <c r="C78" s="838"/>
      <c r="D78" s="838"/>
      <c r="E78" s="838"/>
      <c r="F78" s="838"/>
      <c r="G78" s="838"/>
      <c r="H78" s="838"/>
      <c r="I78" s="838"/>
      <c r="J78" s="838"/>
      <c r="K78" s="838"/>
      <c r="L78" s="838"/>
      <c r="M78" s="838"/>
      <c r="N78" s="838"/>
      <c r="O78" s="838"/>
      <c r="P78" s="838"/>
    </row>
    <row r="79" spans="1:32" ht="12.75" customHeight="1">
      <c r="A79" s="838" t="s">
        <v>152</v>
      </c>
      <c r="B79" s="838"/>
      <c r="C79" s="838"/>
      <c r="D79" s="838"/>
      <c r="E79" s="838"/>
      <c r="F79" s="838"/>
      <c r="G79" s="838"/>
      <c r="H79" s="838"/>
      <c r="I79" s="838"/>
      <c r="J79" s="838"/>
      <c r="K79" s="838"/>
      <c r="L79" s="838"/>
      <c r="M79" s="838"/>
      <c r="N79" s="838"/>
      <c r="O79" s="838"/>
      <c r="P79" s="838"/>
    </row>
    <row r="80" spans="1:32" ht="12.75" customHeight="1">
      <c r="A80" s="839" t="s">
        <v>153</v>
      </c>
      <c r="B80" s="839"/>
      <c r="C80" s="839"/>
      <c r="D80" s="839"/>
      <c r="E80" s="839"/>
      <c r="F80" s="839"/>
      <c r="G80" s="839"/>
      <c r="H80" s="839"/>
      <c r="I80" s="839"/>
      <c r="J80" s="839"/>
      <c r="K80" s="839"/>
      <c r="L80" s="839"/>
      <c r="M80" s="839"/>
      <c r="N80" s="839"/>
      <c r="O80" s="839"/>
      <c r="P80" s="839"/>
    </row>
    <row r="82" spans="1:4" ht="32.25" customHeight="1">
      <c r="A82" s="856"/>
      <c r="B82" s="856"/>
      <c r="C82" s="856"/>
      <c r="D82" s="856"/>
    </row>
  </sheetData>
  <mergeCells count="28">
    <mergeCell ref="A82:D82"/>
    <mergeCell ref="R60:S60"/>
    <mergeCell ref="A73:P73"/>
    <mergeCell ref="A74:P74"/>
    <mergeCell ref="A75:P75"/>
    <mergeCell ref="A76:P76"/>
    <mergeCell ref="A77:P77"/>
    <mergeCell ref="K6:P6"/>
    <mergeCell ref="S6:X6"/>
    <mergeCell ref="AA6:AF6"/>
    <mergeCell ref="A1:AF1"/>
    <mergeCell ref="A2:AF2"/>
    <mergeCell ref="A78:P78"/>
    <mergeCell ref="A79:P79"/>
    <mergeCell ref="A80:P80"/>
    <mergeCell ref="A3:AF3"/>
    <mergeCell ref="A69:P69"/>
    <mergeCell ref="A70:P70"/>
    <mergeCell ref="A71:P71"/>
    <mergeCell ref="A72:P72"/>
    <mergeCell ref="D59:F59"/>
    <mergeCell ref="T59:V59"/>
    <mergeCell ref="AB59:AD59"/>
    <mergeCell ref="B5:H5"/>
    <mergeCell ref="J5:P5"/>
    <mergeCell ref="R5:X5"/>
    <mergeCell ref="Z5:AF5"/>
    <mergeCell ref="C6:H6"/>
  </mergeCells>
  <printOptions horizontalCentered="1" verticalCentered="1" headings="1"/>
  <pageMargins left="0.25" right="0.25" top="0.5" bottom="0.5" header="0.5" footer="0.5"/>
  <pageSetup paperSize="3" scale="61"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3"/>
  <sheetViews>
    <sheetView zoomScale="90" zoomScaleNormal="90" zoomScaleSheetLayoutView="80" workbookViewId="0">
      <selection activeCell="I92" sqref="I92"/>
    </sheetView>
  </sheetViews>
  <sheetFormatPr defaultColWidth="8.7109375" defaultRowHeight="12.75"/>
  <cols>
    <col min="1" max="1" width="41.5703125" style="36" customWidth="1"/>
    <col min="2" max="2" width="7.5703125" style="36" customWidth="1"/>
    <col min="3" max="3" width="10.28515625" style="36" customWidth="1"/>
    <col min="4" max="4" width="12.42578125" style="36" customWidth="1"/>
    <col min="5" max="5" width="9.7109375" style="36" customWidth="1"/>
    <col min="6" max="6" width="10.7109375" style="36" customWidth="1"/>
    <col min="7" max="7" width="11.42578125" style="36" customWidth="1"/>
    <col min="8" max="8" width="13.7109375" style="36" customWidth="1"/>
    <col min="9" max="16384" width="8.7109375" style="36"/>
  </cols>
  <sheetData>
    <row r="1" spans="1:8" ht="15.75">
      <c r="A1" s="862" t="s">
        <v>154</v>
      </c>
      <c r="B1" s="862"/>
      <c r="C1" s="862"/>
      <c r="D1" s="862"/>
      <c r="E1" s="862"/>
      <c r="F1" s="862"/>
      <c r="G1" s="862"/>
      <c r="H1" s="862"/>
    </row>
    <row r="2" spans="1:8" ht="15.75" customHeight="1">
      <c r="A2" s="829" t="s">
        <v>1</v>
      </c>
      <c r="B2" s="829"/>
      <c r="C2" s="829"/>
      <c r="D2" s="829"/>
      <c r="E2" s="829"/>
      <c r="F2" s="829"/>
      <c r="G2" s="829"/>
      <c r="H2" s="829"/>
    </row>
    <row r="3" spans="1:8" ht="15.75" customHeight="1">
      <c r="A3" s="834" t="s">
        <v>517</v>
      </c>
      <c r="B3" s="834"/>
      <c r="C3" s="834"/>
      <c r="D3" s="834"/>
      <c r="E3" s="834"/>
      <c r="F3" s="834"/>
      <c r="G3" s="834"/>
      <c r="H3" s="834"/>
    </row>
    <row r="4" spans="1:8" ht="16.5" thickBot="1">
      <c r="A4" s="607"/>
      <c r="B4" s="747"/>
      <c r="C4" s="13"/>
      <c r="D4" s="13"/>
      <c r="E4" s="13"/>
      <c r="F4" s="13"/>
      <c r="G4" s="11" t="s">
        <v>155</v>
      </c>
    </row>
    <row r="5" spans="1:8" ht="16.5" thickBot="1">
      <c r="A5" s="745"/>
      <c r="B5" s="311"/>
      <c r="C5" s="863" t="s">
        <v>156</v>
      </c>
      <c r="D5" s="863"/>
      <c r="E5" s="863"/>
      <c r="F5" s="863"/>
      <c r="G5" s="863"/>
      <c r="H5" s="864"/>
    </row>
    <row r="6" spans="1:8">
      <c r="A6" s="139"/>
      <c r="B6" s="139"/>
      <c r="C6" s="865" t="s">
        <v>69</v>
      </c>
      <c r="D6" s="866"/>
      <c r="E6" s="866"/>
      <c r="F6" s="866"/>
      <c r="G6" s="866"/>
      <c r="H6" s="867"/>
    </row>
    <row r="7" spans="1:8" ht="27">
      <c r="A7" s="134" t="s">
        <v>71</v>
      </c>
      <c r="B7" s="138" t="s">
        <v>72</v>
      </c>
      <c r="C7" s="143" t="s">
        <v>73</v>
      </c>
      <c r="D7" s="749" t="s">
        <v>157</v>
      </c>
      <c r="E7" s="749" t="s">
        <v>158</v>
      </c>
      <c r="F7" s="749" t="s">
        <v>159</v>
      </c>
      <c r="G7" s="749" t="s">
        <v>160</v>
      </c>
      <c r="H7" s="142" t="s">
        <v>78</v>
      </c>
    </row>
    <row r="8" spans="1:8">
      <c r="A8" s="133" t="s">
        <v>32</v>
      </c>
      <c r="B8" s="260"/>
      <c r="C8" s="222"/>
      <c r="D8" s="257"/>
      <c r="E8" s="257"/>
      <c r="F8" s="257"/>
      <c r="G8" s="257"/>
      <c r="H8" s="234"/>
    </row>
    <row r="9" spans="1:8">
      <c r="A9" s="136" t="s">
        <v>85</v>
      </c>
      <c r="B9" s="424" t="s">
        <v>86</v>
      </c>
      <c r="C9" s="229"/>
      <c r="D9" s="230"/>
      <c r="E9" s="230"/>
      <c r="F9" s="230"/>
      <c r="G9" s="127"/>
      <c r="H9" s="231">
        <v>0</v>
      </c>
    </row>
    <row r="10" spans="1:8" ht="14.25">
      <c r="A10" s="136" t="s">
        <v>161</v>
      </c>
      <c r="B10" s="424" t="s">
        <v>86</v>
      </c>
      <c r="C10" s="229"/>
      <c r="D10" s="230"/>
      <c r="E10" s="230"/>
      <c r="F10" s="230"/>
      <c r="G10" s="127"/>
      <c r="H10" s="231">
        <v>0</v>
      </c>
    </row>
    <row r="11" spans="1:8">
      <c r="A11" s="136" t="s">
        <v>88</v>
      </c>
      <c r="B11" s="424" t="s">
        <v>89</v>
      </c>
      <c r="C11" s="229"/>
      <c r="D11" s="230"/>
      <c r="E11" s="230"/>
      <c r="F11" s="230"/>
      <c r="G11" s="127"/>
      <c r="H11" s="231">
        <v>0</v>
      </c>
    </row>
    <row r="12" spans="1:8">
      <c r="A12" s="580" t="s">
        <v>90</v>
      </c>
      <c r="B12" s="424" t="s">
        <v>89</v>
      </c>
      <c r="C12" s="229"/>
      <c r="D12" s="230"/>
      <c r="E12" s="230"/>
      <c r="F12" s="230"/>
      <c r="G12" s="127"/>
      <c r="H12" s="231">
        <v>0</v>
      </c>
    </row>
    <row r="13" spans="1:8">
      <c r="A13" s="136"/>
      <c r="B13" s="136"/>
      <c r="C13" s="229"/>
      <c r="D13" s="230"/>
      <c r="E13" s="230"/>
      <c r="F13" s="230"/>
      <c r="G13" s="127"/>
      <c r="H13" s="231"/>
    </row>
    <row r="14" spans="1:8">
      <c r="A14" s="132" t="s">
        <v>33</v>
      </c>
      <c r="B14" s="175"/>
      <c r="C14" s="232"/>
      <c r="D14" s="233"/>
      <c r="E14" s="233"/>
      <c r="F14" s="233"/>
      <c r="G14" s="233"/>
      <c r="H14" s="234"/>
    </row>
    <row r="15" spans="1:8" ht="14.25">
      <c r="A15" s="578" t="s">
        <v>162</v>
      </c>
      <c r="B15" s="424" t="s">
        <v>86</v>
      </c>
      <c r="C15" s="235"/>
      <c r="D15" s="236"/>
      <c r="E15" s="236"/>
      <c r="F15" s="236"/>
      <c r="G15" s="127"/>
      <c r="H15" s="231">
        <v>0</v>
      </c>
    </row>
    <row r="16" spans="1:8" ht="14.25">
      <c r="A16" s="578" t="s">
        <v>163</v>
      </c>
      <c r="B16" s="424" t="s">
        <v>86</v>
      </c>
      <c r="C16" s="235"/>
      <c r="D16" s="236"/>
      <c r="E16" s="236"/>
      <c r="F16" s="236"/>
      <c r="G16" s="127"/>
      <c r="H16" s="231">
        <v>0</v>
      </c>
    </row>
    <row r="17" spans="1:8">
      <c r="A17" s="224" t="s">
        <v>93</v>
      </c>
      <c r="B17" s="424" t="s">
        <v>86</v>
      </c>
      <c r="C17" s="235"/>
      <c r="D17" s="236"/>
      <c r="E17" s="236"/>
      <c r="F17" s="236"/>
      <c r="G17" s="127"/>
      <c r="H17" s="231">
        <v>0</v>
      </c>
    </row>
    <row r="18" spans="1:8">
      <c r="A18" s="224"/>
      <c r="B18" s="424"/>
      <c r="C18" s="235"/>
      <c r="D18" s="236"/>
      <c r="E18" s="236"/>
      <c r="F18" s="236"/>
      <c r="G18" s="127"/>
      <c r="H18" s="231"/>
    </row>
    <row r="19" spans="1:8">
      <c r="A19" s="224" t="s">
        <v>94</v>
      </c>
      <c r="B19" s="424" t="s">
        <v>89</v>
      </c>
      <c r="C19" s="235"/>
      <c r="D19" s="236"/>
      <c r="E19" s="236"/>
      <c r="F19" s="236"/>
      <c r="G19" s="127"/>
      <c r="H19" s="231">
        <v>0</v>
      </c>
    </row>
    <row r="20" spans="1:8">
      <c r="A20" s="224" t="s">
        <v>95</v>
      </c>
      <c r="B20" s="424" t="s">
        <v>89</v>
      </c>
      <c r="C20" s="235"/>
      <c r="D20" s="236"/>
      <c r="E20" s="236"/>
      <c r="F20" s="236"/>
      <c r="G20" s="127"/>
      <c r="H20" s="231">
        <v>0</v>
      </c>
    </row>
    <row r="21" spans="1:8">
      <c r="A21" s="224" t="s">
        <v>96</v>
      </c>
      <c r="B21" s="424" t="s">
        <v>89</v>
      </c>
      <c r="C21" s="235"/>
      <c r="D21" s="236"/>
      <c r="E21" s="236"/>
      <c r="F21" s="236"/>
      <c r="G21" s="127"/>
      <c r="H21" s="231">
        <v>0</v>
      </c>
    </row>
    <row r="22" spans="1:8">
      <c r="A22" s="224" t="s">
        <v>97</v>
      </c>
      <c r="B22" s="424" t="s">
        <v>89</v>
      </c>
      <c r="C22" s="235"/>
      <c r="D22" s="236"/>
      <c r="E22" s="236"/>
      <c r="F22" s="236"/>
      <c r="G22" s="127"/>
      <c r="H22" s="231">
        <v>0</v>
      </c>
    </row>
    <row r="23" spans="1:8">
      <c r="A23" s="136"/>
      <c r="B23" s="136"/>
      <c r="C23" s="235"/>
      <c r="D23" s="236"/>
      <c r="E23" s="236"/>
      <c r="F23" s="236"/>
      <c r="G23" s="127"/>
      <c r="H23" s="231"/>
    </row>
    <row r="24" spans="1:8">
      <c r="A24" s="136"/>
      <c r="B24" s="136"/>
      <c r="C24" s="235"/>
      <c r="D24" s="236"/>
      <c r="E24" s="236"/>
      <c r="F24" s="236"/>
      <c r="G24" s="127"/>
      <c r="H24" s="231"/>
    </row>
    <row r="25" spans="1:8">
      <c r="A25" s="132" t="s">
        <v>34</v>
      </c>
      <c r="B25" s="175"/>
      <c r="C25" s="232"/>
      <c r="D25" s="233"/>
      <c r="E25" s="233"/>
      <c r="F25" s="233"/>
      <c r="G25" s="233"/>
      <c r="H25" s="234"/>
    </row>
    <row r="26" spans="1:8" s="10" customFormat="1" ht="14.25">
      <c r="A26" s="136" t="s">
        <v>164</v>
      </c>
      <c r="B26" s="136" t="s">
        <v>86</v>
      </c>
      <c r="C26" s="237"/>
      <c r="D26" s="238"/>
      <c r="E26" s="238"/>
      <c r="F26" s="238"/>
      <c r="G26" s="127"/>
      <c r="H26" s="231">
        <v>0</v>
      </c>
    </row>
    <row r="27" spans="1:8">
      <c r="A27" s="135" t="s">
        <v>99</v>
      </c>
      <c r="B27" s="135" t="s">
        <v>86</v>
      </c>
      <c r="C27" s="240"/>
      <c r="D27" s="241"/>
      <c r="E27" s="241"/>
      <c r="F27" s="241"/>
      <c r="G27" s="241"/>
      <c r="H27" s="239">
        <v>0</v>
      </c>
    </row>
    <row r="28" spans="1:8">
      <c r="A28" s="11"/>
      <c r="B28" s="11"/>
      <c r="C28" s="242"/>
      <c r="D28" s="243"/>
      <c r="E28" s="243"/>
      <c r="F28" s="243"/>
      <c r="G28" s="127"/>
      <c r="H28" s="231"/>
    </row>
    <row r="29" spans="1:8">
      <c r="A29" s="132" t="s">
        <v>100</v>
      </c>
      <c r="B29" s="175"/>
      <c r="C29" s="232"/>
      <c r="D29" s="233"/>
      <c r="E29" s="233"/>
      <c r="F29" s="233"/>
      <c r="G29" s="233"/>
      <c r="H29" s="234"/>
    </row>
    <row r="30" spans="1:8">
      <c r="A30" s="224" t="s">
        <v>101</v>
      </c>
      <c r="B30" s="424" t="s">
        <v>86</v>
      </c>
      <c r="C30" s="244"/>
      <c r="D30" s="245"/>
      <c r="E30" s="245"/>
      <c r="F30" s="245"/>
      <c r="G30" s="127"/>
      <c r="H30" s="231">
        <v>0</v>
      </c>
    </row>
    <row r="31" spans="1:8">
      <c r="A31" s="224" t="s">
        <v>102</v>
      </c>
      <c r="B31" s="424" t="s">
        <v>86</v>
      </c>
      <c r="C31" s="244"/>
      <c r="D31" s="245"/>
      <c r="E31" s="245"/>
      <c r="F31" s="245"/>
      <c r="G31" s="127"/>
      <c r="H31" s="231">
        <v>0</v>
      </c>
    </row>
    <row r="32" spans="1:8">
      <c r="A32" s="224" t="s">
        <v>103</v>
      </c>
      <c r="B32" s="424" t="s">
        <v>86</v>
      </c>
      <c r="C32" s="244"/>
      <c r="D32" s="245"/>
      <c r="E32" s="245"/>
      <c r="F32" s="245"/>
      <c r="G32" s="127"/>
      <c r="H32" s="231">
        <v>0</v>
      </c>
    </row>
    <row r="33" spans="1:8">
      <c r="A33" s="224" t="s">
        <v>104</v>
      </c>
      <c r="B33" s="424" t="s">
        <v>86</v>
      </c>
      <c r="C33" s="244"/>
      <c r="D33" s="245"/>
      <c r="E33" s="245"/>
      <c r="F33" s="245"/>
      <c r="G33" s="127"/>
      <c r="H33" s="231">
        <v>0</v>
      </c>
    </row>
    <row r="34" spans="1:8">
      <c r="A34" s="224" t="s">
        <v>105</v>
      </c>
      <c r="B34" s="424" t="s">
        <v>86</v>
      </c>
      <c r="C34" s="244"/>
      <c r="D34" s="245"/>
      <c r="E34" s="245"/>
      <c r="F34" s="245"/>
      <c r="G34" s="127"/>
      <c r="H34" s="231">
        <v>0</v>
      </c>
    </row>
    <row r="35" spans="1:8">
      <c r="A35" s="224" t="s">
        <v>106</v>
      </c>
      <c r="B35" s="424" t="s">
        <v>86</v>
      </c>
      <c r="C35" s="244"/>
      <c r="D35" s="245"/>
      <c r="E35" s="245"/>
      <c r="F35" s="245"/>
      <c r="G35" s="127"/>
      <c r="H35" s="231">
        <v>0</v>
      </c>
    </row>
    <row r="36" spans="1:8">
      <c r="A36" s="224" t="s">
        <v>107</v>
      </c>
      <c r="B36" s="424" t="s">
        <v>86</v>
      </c>
      <c r="C36" s="244"/>
      <c r="D36" s="245"/>
      <c r="E36" s="245"/>
      <c r="F36" s="245"/>
      <c r="G36" s="127"/>
      <c r="H36" s="231">
        <v>0</v>
      </c>
    </row>
    <row r="37" spans="1:8">
      <c r="A37" s="224" t="s">
        <v>108</v>
      </c>
      <c r="B37" s="424" t="s">
        <v>86</v>
      </c>
      <c r="C37" s="244"/>
      <c r="D37" s="245"/>
      <c r="E37" s="245"/>
      <c r="F37" s="245"/>
      <c r="G37" s="127"/>
      <c r="H37" s="231">
        <v>0</v>
      </c>
    </row>
    <row r="38" spans="1:8">
      <c r="A38" s="224" t="s">
        <v>109</v>
      </c>
      <c r="B38" s="424" t="s">
        <v>86</v>
      </c>
      <c r="C38" s="244"/>
      <c r="D38" s="245"/>
      <c r="E38" s="245"/>
      <c r="F38" s="245"/>
      <c r="G38" s="127"/>
      <c r="H38" s="231">
        <v>0</v>
      </c>
    </row>
    <row r="39" spans="1:8">
      <c r="A39" s="224" t="s">
        <v>110</v>
      </c>
      <c r="B39" s="424" t="s">
        <v>86</v>
      </c>
      <c r="C39" s="244"/>
      <c r="D39" s="245"/>
      <c r="E39" s="245"/>
      <c r="F39" s="245"/>
      <c r="G39" s="127"/>
      <c r="H39" s="231">
        <v>0</v>
      </c>
    </row>
    <row r="40" spans="1:8">
      <c r="A40" s="136"/>
      <c r="B40" s="136"/>
      <c r="C40" s="244"/>
      <c r="D40" s="245"/>
      <c r="E40" s="245"/>
      <c r="F40" s="245"/>
      <c r="G40" s="127"/>
      <c r="H40" s="231"/>
    </row>
    <row r="41" spans="1:8">
      <c r="A41" s="136"/>
      <c r="B41" s="136"/>
      <c r="C41" s="244"/>
      <c r="D41" s="245"/>
      <c r="E41" s="245"/>
      <c r="F41" s="245"/>
      <c r="G41" s="127"/>
      <c r="H41" s="231"/>
    </row>
    <row r="42" spans="1:8">
      <c r="A42" s="132" t="s">
        <v>111</v>
      </c>
      <c r="B42" s="175"/>
      <c r="C42" s="232"/>
      <c r="D42" s="233"/>
      <c r="E42" s="233"/>
      <c r="F42" s="233"/>
      <c r="G42" s="246"/>
      <c r="H42" s="234"/>
    </row>
    <row r="43" spans="1:8">
      <c r="A43" s="136" t="s">
        <v>112</v>
      </c>
      <c r="B43" s="136" t="s">
        <v>86</v>
      </c>
      <c r="C43" s="247"/>
      <c r="D43" s="248"/>
      <c r="E43" s="248"/>
      <c r="F43" s="248"/>
      <c r="G43" s="127"/>
      <c r="H43" s="231">
        <v>0</v>
      </c>
    </row>
    <row r="44" spans="1:8">
      <c r="A44" s="136" t="s">
        <v>113</v>
      </c>
      <c r="B44" s="136" t="s">
        <v>86</v>
      </c>
      <c r="C44" s="247"/>
      <c r="D44" s="248"/>
      <c r="E44" s="248"/>
      <c r="F44" s="248"/>
      <c r="G44" s="127"/>
      <c r="H44" s="231">
        <v>0</v>
      </c>
    </row>
    <row r="45" spans="1:8">
      <c r="A45" s="136"/>
      <c r="B45" s="136"/>
      <c r="C45" s="247"/>
      <c r="D45" s="248"/>
      <c r="E45" s="248"/>
      <c r="F45" s="248"/>
      <c r="G45" s="127"/>
      <c r="H45" s="231"/>
    </row>
    <row r="46" spans="1:8">
      <c r="A46" s="132" t="s">
        <v>165</v>
      </c>
      <c r="B46" s="175"/>
      <c r="C46" s="232"/>
      <c r="D46" s="233"/>
      <c r="E46" s="233"/>
      <c r="F46" s="233"/>
      <c r="G46" s="233"/>
      <c r="H46" s="234"/>
    </row>
    <row r="47" spans="1:8">
      <c r="A47" s="224" t="s">
        <v>37</v>
      </c>
      <c r="B47" s="424" t="s">
        <v>86</v>
      </c>
      <c r="C47" s="249"/>
      <c r="D47" s="250"/>
      <c r="E47" s="250"/>
      <c r="F47" s="250"/>
      <c r="G47" s="127"/>
      <c r="H47" s="231">
        <v>0</v>
      </c>
    </row>
    <row r="48" spans="1:8">
      <c r="A48" s="224"/>
      <c r="B48" s="424"/>
      <c r="C48" s="249"/>
      <c r="D48" s="250"/>
      <c r="E48" s="250"/>
      <c r="F48" s="250"/>
      <c r="G48" s="127"/>
      <c r="H48" s="231">
        <v>0</v>
      </c>
    </row>
    <row r="49" spans="1:8">
      <c r="A49" s="224" t="s">
        <v>114</v>
      </c>
      <c r="B49" s="424" t="s">
        <v>89</v>
      </c>
      <c r="C49" s="249"/>
      <c r="D49" s="250"/>
      <c r="E49" s="250"/>
      <c r="F49" s="250"/>
      <c r="G49" s="127"/>
      <c r="H49" s="231">
        <v>0</v>
      </c>
    </row>
    <row r="50" spans="1:8">
      <c r="A50" s="224" t="s">
        <v>115</v>
      </c>
      <c r="B50" s="424" t="s">
        <v>89</v>
      </c>
      <c r="C50" s="249"/>
      <c r="D50" s="250"/>
      <c r="E50" s="250"/>
      <c r="F50" s="250"/>
      <c r="G50" s="127"/>
      <c r="H50" s="231">
        <v>0</v>
      </c>
    </row>
    <row r="51" spans="1:8">
      <c r="A51" s="224" t="s">
        <v>116</v>
      </c>
      <c r="B51" s="424" t="s">
        <v>89</v>
      </c>
      <c r="C51" s="249"/>
      <c r="D51" s="250"/>
      <c r="E51" s="250"/>
      <c r="F51" s="250"/>
      <c r="G51" s="127"/>
      <c r="H51" s="231">
        <v>0</v>
      </c>
    </row>
    <row r="52" spans="1:8">
      <c r="A52" s="224" t="s">
        <v>117</v>
      </c>
      <c r="B52" s="424" t="s">
        <v>89</v>
      </c>
      <c r="C52" s="249"/>
      <c r="D52" s="250"/>
      <c r="E52" s="250"/>
      <c r="F52" s="250"/>
      <c r="G52" s="127"/>
      <c r="H52" s="231">
        <v>0</v>
      </c>
    </row>
    <row r="53" spans="1:8">
      <c r="A53" s="224" t="s">
        <v>118</v>
      </c>
      <c r="B53" s="424" t="s">
        <v>89</v>
      </c>
      <c r="C53" s="249"/>
      <c r="D53" s="250"/>
      <c r="E53" s="250"/>
      <c r="F53" s="250"/>
      <c r="G53" s="127"/>
      <c r="H53" s="231">
        <v>0</v>
      </c>
    </row>
    <row r="54" spans="1:8">
      <c r="A54" s="136"/>
      <c r="B54" s="136"/>
      <c r="C54" s="249"/>
      <c r="D54" s="250"/>
      <c r="E54" s="250"/>
      <c r="F54" s="250"/>
      <c r="G54" s="127"/>
      <c r="H54" s="231"/>
    </row>
    <row r="55" spans="1:8">
      <c r="A55" s="136"/>
      <c r="B55" s="136"/>
      <c r="C55" s="249"/>
      <c r="D55" s="250"/>
      <c r="E55" s="250"/>
      <c r="F55" s="250"/>
      <c r="G55" s="127"/>
      <c r="H55" s="231"/>
    </row>
    <row r="56" spans="1:8">
      <c r="A56" s="132" t="s">
        <v>119</v>
      </c>
      <c r="B56" s="175"/>
      <c r="C56" s="232"/>
      <c r="D56" s="233"/>
      <c r="E56" s="233"/>
      <c r="F56" s="233"/>
      <c r="G56" s="233"/>
      <c r="H56" s="234"/>
    </row>
    <row r="57" spans="1:8">
      <c r="A57" s="224" t="s">
        <v>120</v>
      </c>
      <c r="B57" s="424" t="s">
        <v>86</v>
      </c>
      <c r="C57" s="251"/>
      <c r="D57" s="252"/>
      <c r="E57" s="252"/>
      <c r="F57" s="252"/>
      <c r="G57" s="127"/>
      <c r="H57" s="231">
        <v>0</v>
      </c>
    </row>
    <row r="58" spans="1:8">
      <c r="A58" s="224" t="s">
        <v>121</v>
      </c>
      <c r="B58" s="424" t="s">
        <v>86</v>
      </c>
      <c r="C58" s="251"/>
      <c r="D58" s="252"/>
      <c r="E58" s="252"/>
      <c r="F58" s="252"/>
      <c r="G58" s="127"/>
      <c r="H58" s="231">
        <v>0</v>
      </c>
    </row>
    <row r="59" spans="1:8">
      <c r="A59" s="224" t="s">
        <v>122</v>
      </c>
      <c r="B59" s="424" t="s">
        <v>89</v>
      </c>
      <c r="C59" s="251"/>
      <c r="D59" s="252"/>
      <c r="E59" s="252"/>
      <c r="F59" s="252"/>
      <c r="G59" s="127"/>
      <c r="H59" s="231">
        <v>0</v>
      </c>
    </row>
    <row r="60" spans="1:8">
      <c r="A60" s="224"/>
      <c r="B60" s="424"/>
      <c r="C60" s="251"/>
      <c r="D60" s="252"/>
      <c r="E60" s="252"/>
      <c r="F60" s="252"/>
      <c r="G60" s="127"/>
      <c r="H60" s="231"/>
    </row>
    <row r="61" spans="1:8">
      <c r="A61" s="132" t="s">
        <v>123</v>
      </c>
      <c r="B61" s="175"/>
      <c r="C61" s="232"/>
      <c r="D61" s="233"/>
      <c r="E61" s="233"/>
      <c r="F61" s="233"/>
      <c r="G61" s="233"/>
      <c r="H61" s="234"/>
    </row>
    <row r="62" spans="1:8">
      <c r="A62" s="136"/>
      <c r="B62" s="136"/>
      <c r="C62" s="253"/>
      <c r="D62" s="254"/>
      <c r="E62" s="254"/>
      <c r="F62" s="254"/>
      <c r="G62" s="254"/>
      <c r="H62" s="255"/>
    </row>
    <row r="63" spans="1:8">
      <c r="A63" s="132" t="s">
        <v>38</v>
      </c>
      <c r="B63" s="175"/>
      <c r="C63" s="232"/>
      <c r="D63" s="233"/>
      <c r="E63" s="233"/>
      <c r="F63" s="233"/>
      <c r="G63" s="233"/>
      <c r="H63" s="234"/>
    </row>
    <row r="64" spans="1:8">
      <c r="A64" s="136" t="s">
        <v>125</v>
      </c>
      <c r="B64" s="136" t="s">
        <v>86</v>
      </c>
      <c r="C64" s="256"/>
      <c r="D64" s="233"/>
      <c r="E64" s="233"/>
      <c r="F64" s="233"/>
      <c r="G64" s="127">
        <v>0</v>
      </c>
      <c r="H64" s="231">
        <v>0</v>
      </c>
    </row>
    <row r="65" spans="1:9">
      <c r="A65" s="136" t="s">
        <v>126</v>
      </c>
      <c r="B65" s="136" t="s">
        <v>86</v>
      </c>
      <c r="C65" s="256"/>
      <c r="D65" s="233"/>
      <c r="E65" s="233"/>
      <c r="F65" s="233"/>
      <c r="G65" s="127">
        <v>0</v>
      </c>
      <c r="H65" s="231">
        <v>0</v>
      </c>
      <c r="I65" s="11" t="s">
        <v>166</v>
      </c>
    </row>
    <row r="66" spans="1:9">
      <c r="A66" s="175"/>
      <c r="B66" s="175"/>
      <c r="C66" s="257"/>
      <c r="D66" s="257"/>
      <c r="E66" s="233"/>
      <c r="F66" s="257"/>
      <c r="G66" s="257"/>
      <c r="H66" s="234"/>
    </row>
    <row r="67" spans="1:9">
      <c r="A67" s="131" t="s">
        <v>127</v>
      </c>
      <c r="B67" s="136"/>
      <c r="C67" s="2"/>
      <c r="D67" s="254">
        <f>SUM(D9:D66)</f>
        <v>0</v>
      </c>
      <c r="E67" s="254">
        <f t="shared" ref="E67:G67" si="0">SUM(E9:E66)</f>
        <v>0</v>
      </c>
      <c r="F67" s="254">
        <f t="shared" si="0"/>
        <v>0</v>
      </c>
      <c r="G67" s="259">
        <f t="shared" si="0"/>
        <v>0</v>
      </c>
      <c r="H67" s="231">
        <v>0</v>
      </c>
    </row>
    <row r="68" spans="1:9">
      <c r="A68" s="260"/>
      <c r="B68" s="175"/>
      <c r="C68" s="257" t="s">
        <v>155</v>
      </c>
      <c r="D68" s="257"/>
      <c r="E68" s="257"/>
      <c r="F68" s="257"/>
      <c r="G68" s="257"/>
      <c r="H68" s="265"/>
    </row>
    <row r="69" spans="1:9" ht="15" thickBot="1">
      <c r="A69" s="130" t="s">
        <v>167</v>
      </c>
      <c r="B69" s="361"/>
      <c r="C69" s="362"/>
      <c r="D69" s="363"/>
      <c r="E69" s="363"/>
      <c r="F69" s="363"/>
      <c r="G69" s="363"/>
      <c r="H69" s="364"/>
    </row>
    <row r="70" spans="1:9" s="267" customFormat="1" ht="13.5" customHeight="1" thickBot="1">
      <c r="A70" s="266"/>
      <c r="B70" s="367"/>
      <c r="C70" s="368"/>
      <c r="D70" s="368"/>
      <c r="E70" s="368"/>
      <c r="F70" s="368"/>
      <c r="G70" s="368"/>
      <c r="H70" s="369"/>
    </row>
    <row r="71" spans="1:9" s="267" customFormat="1">
      <c r="A71" s="268" t="s">
        <v>168</v>
      </c>
      <c r="B71" s="365"/>
      <c r="C71" s="366"/>
      <c r="D71" s="366" t="s">
        <v>8</v>
      </c>
      <c r="E71" s="128"/>
      <c r="F71" s="128"/>
    </row>
    <row r="72" spans="1:9" s="267" customFormat="1">
      <c r="A72" s="258"/>
      <c r="B72" s="2"/>
      <c r="C72" s="221"/>
      <c r="D72" s="312"/>
      <c r="E72" s="262"/>
      <c r="F72" s="273"/>
    </row>
    <row r="73" spans="1:9" s="267" customFormat="1">
      <c r="A73" s="258" t="s">
        <v>169</v>
      </c>
      <c r="B73" s="2"/>
      <c r="C73" s="313"/>
      <c r="D73" s="270"/>
      <c r="E73" s="272"/>
      <c r="F73" s="273"/>
    </row>
    <row r="74" spans="1:9" s="267" customFormat="1">
      <c r="A74" s="129"/>
      <c r="B74" s="2"/>
      <c r="C74" s="313"/>
      <c r="D74" s="360"/>
      <c r="E74" s="272"/>
      <c r="F74" s="273"/>
      <c r="G74" s="273"/>
      <c r="H74" s="273"/>
    </row>
    <row r="75" spans="1:9">
      <c r="A75" s="11"/>
      <c r="B75" s="11"/>
      <c r="C75" s="11"/>
      <c r="D75" s="274"/>
      <c r="E75" s="11"/>
      <c r="F75" s="11"/>
      <c r="G75" s="11"/>
      <c r="H75" s="11"/>
    </row>
    <row r="76" spans="1:9" ht="14.25">
      <c r="A76" s="869" t="s">
        <v>170</v>
      </c>
      <c r="B76" s="869"/>
      <c r="C76" s="869"/>
      <c r="D76" s="869"/>
      <c r="E76" s="869"/>
      <c r="F76" s="869"/>
      <c r="G76" s="869"/>
      <c r="H76" s="869"/>
    </row>
    <row r="77" spans="1:9">
      <c r="A77" s="868" t="s">
        <v>171</v>
      </c>
      <c r="B77" s="868"/>
      <c r="C77" s="868"/>
      <c r="D77" s="868"/>
      <c r="E77" s="868"/>
      <c r="F77" s="868"/>
      <c r="G77" s="868"/>
      <c r="H77" s="868"/>
    </row>
    <row r="78" spans="1:9" ht="14.25">
      <c r="A78" s="868" t="s">
        <v>172</v>
      </c>
      <c r="B78" s="868"/>
      <c r="C78" s="868"/>
      <c r="D78" s="868"/>
      <c r="E78" s="868"/>
      <c r="F78" s="868"/>
      <c r="G78" s="868"/>
      <c r="H78" s="868"/>
    </row>
    <row r="79" spans="1:9" ht="14.25">
      <c r="A79" s="868" t="s">
        <v>173</v>
      </c>
      <c r="B79" s="868"/>
      <c r="C79" s="868"/>
      <c r="D79" s="868"/>
      <c r="E79" s="868"/>
      <c r="F79" s="868"/>
      <c r="G79" s="868"/>
      <c r="H79" s="868"/>
    </row>
    <row r="80" spans="1:9" ht="14.25">
      <c r="A80" s="868" t="s">
        <v>174</v>
      </c>
      <c r="B80" s="868"/>
      <c r="C80" s="868"/>
      <c r="D80" s="868"/>
      <c r="E80" s="868"/>
      <c r="F80" s="868"/>
      <c r="G80" s="868"/>
      <c r="H80" s="868"/>
    </row>
    <row r="81" spans="1:8" ht="40.5" customHeight="1">
      <c r="A81" s="870" t="s">
        <v>568</v>
      </c>
      <c r="B81" s="870"/>
      <c r="C81" s="870"/>
      <c r="D81" s="870"/>
      <c r="E81" s="870"/>
      <c r="F81" s="870"/>
      <c r="G81" s="870"/>
      <c r="H81" s="870"/>
    </row>
    <row r="82" spans="1:8" ht="14.25">
      <c r="A82" s="860" t="s">
        <v>175</v>
      </c>
      <c r="B82" s="860"/>
      <c r="C82" s="860"/>
      <c r="D82" s="860"/>
      <c r="E82" s="860"/>
      <c r="F82" s="860"/>
      <c r="G82" s="860"/>
      <c r="H82" s="860"/>
    </row>
    <row r="83" spans="1:8" ht="30" customHeight="1">
      <c r="A83" s="861" t="s">
        <v>24</v>
      </c>
      <c r="B83" s="861"/>
      <c r="C83" s="861"/>
      <c r="D83" s="861"/>
      <c r="E83" s="861"/>
      <c r="F83" s="861"/>
      <c r="G83" s="861"/>
      <c r="H83" s="861"/>
    </row>
  </sheetData>
  <mergeCells count="13">
    <mergeCell ref="A82:H82"/>
    <mergeCell ref="A83:H83"/>
    <mergeCell ref="A1:H1"/>
    <mergeCell ref="A2:H2"/>
    <mergeCell ref="A3:H3"/>
    <mergeCell ref="C5:H5"/>
    <mergeCell ref="C6:H6"/>
    <mergeCell ref="A77:H77"/>
    <mergeCell ref="A76:H76"/>
    <mergeCell ref="A78:H78"/>
    <mergeCell ref="A79:H79"/>
    <mergeCell ref="A80:H80"/>
    <mergeCell ref="A81:H81"/>
  </mergeCells>
  <printOptions horizontalCentered="1" verticalCentered="1"/>
  <pageMargins left="0.25" right="0.25" top="0.5" bottom="0.5" header="0.5" footer="0.5"/>
  <pageSetup paperSize="5" scale="8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7"/>
  <sheetViews>
    <sheetView topLeftCell="A61" zoomScale="80" zoomScaleNormal="80" workbookViewId="0">
      <selection activeCell="H90" sqref="H90"/>
    </sheetView>
  </sheetViews>
  <sheetFormatPr defaultColWidth="8.7109375" defaultRowHeight="12.75"/>
  <cols>
    <col min="1" max="1" width="43.42578125" style="36" customWidth="1"/>
    <col min="2" max="2" width="12.7109375" style="36" customWidth="1"/>
    <col min="3" max="4" width="12.140625" style="36" bestFit="1" customWidth="1"/>
    <col min="5" max="5" width="10.5703125" style="36" customWidth="1"/>
    <col min="6" max="6" width="12.5703125" style="36" customWidth="1"/>
    <col min="7" max="7" width="14.85546875" style="36" customWidth="1"/>
    <col min="8" max="8" width="13.5703125" style="36" customWidth="1"/>
    <col min="9" max="16384" width="8.7109375" style="36"/>
  </cols>
  <sheetData>
    <row r="1" spans="1:8" ht="15.75">
      <c r="A1" s="862" t="s">
        <v>176</v>
      </c>
      <c r="B1" s="862"/>
      <c r="C1" s="862"/>
      <c r="D1" s="862"/>
      <c r="E1" s="862"/>
      <c r="F1" s="862"/>
      <c r="G1" s="862"/>
      <c r="H1" s="862"/>
    </row>
    <row r="2" spans="1:8" ht="15.75" customHeight="1">
      <c r="A2" s="829" t="s">
        <v>1</v>
      </c>
      <c r="B2" s="829"/>
      <c r="C2" s="829"/>
      <c r="D2" s="829"/>
      <c r="E2" s="829"/>
      <c r="F2" s="829"/>
      <c r="G2" s="829"/>
      <c r="H2" s="829"/>
    </row>
    <row r="3" spans="1:8" ht="15.75" customHeight="1">
      <c r="A3" s="834" t="s">
        <v>517</v>
      </c>
      <c r="B3" s="834"/>
      <c r="C3" s="834"/>
      <c r="D3" s="834"/>
      <c r="E3" s="834"/>
      <c r="F3" s="834"/>
      <c r="G3" s="834"/>
      <c r="H3" s="834"/>
    </row>
    <row r="4" spans="1:8" ht="16.5" thickBot="1">
      <c r="A4" s="745"/>
      <c r="B4" s="747"/>
      <c r="C4" s="747"/>
      <c r="D4" s="747"/>
      <c r="E4" s="747"/>
      <c r="F4" s="747"/>
      <c r="G4" s="747"/>
      <c r="H4" s="747"/>
    </row>
    <row r="5" spans="1:8" ht="19.5" thickBot="1">
      <c r="A5" s="607"/>
      <c r="B5" s="872" t="s">
        <v>177</v>
      </c>
      <c r="C5" s="863"/>
      <c r="D5" s="863"/>
      <c r="E5" s="863"/>
      <c r="F5" s="863"/>
      <c r="G5" s="863"/>
      <c r="H5" s="864"/>
    </row>
    <row r="6" spans="1:8">
      <c r="A6" s="139"/>
      <c r="B6" s="139"/>
      <c r="C6" s="865" t="s">
        <v>69</v>
      </c>
      <c r="D6" s="866"/>
      <c r="E6" s="866"/>
      <c r="F6" s="866"/>
      <c r="G6" s="866"/>
      <c r="H6" s="867"/>
    </row>
    <row r="7" spans="1:8" ht="27">
      <c r="A7" s="134" t="s">
        <v>178</v>
      </c>
      <c r="B7" s="138" t="s">
        <v>179</v>
      </c>
      <c r="C7" s="143" t="s">
        <v>73</v>
      </c>
      <c r="D7" s="749" t="s">
        <v>180</v>
      </c>
      <c r="E7" s="749" t="s">
        <v>181</v>
      </c>
      <c r="F7" s="749" t="s">
        <v>508</v>
      </c>
      <c r="G7" s="814" t="s">
        <v>566</v>
      </c>
      <c r="H7" s="142" t="s">
        <v>78</v>
      </c>
    </row>
    <row r="8" spans="1:8">
      <c r="A8" s="133" t="s">
        <v>32</v>
      </c>
      <c r="B8" s="137"/>
      <c r="C8" s="101"/>
      <c r="D8" s="1"/>
      <c r="E8" s="1"/>
      <c r="F8" s="1"/>
      <c r="G8" s="1"/>
      <c r="H8" s="100"/>
    </row>
    <row r="9" spans="1:8">
      <c r="A9" s="136" t="s">
        <v>85</v>
      </c>
      <c r="B9" s="136" t="s">
        <v>86</v>
      </c>
      <c r="C9" s="141">
        <v>0</v>
      </c>
      <c r="D9" s="108">
        <v>0</v>
      </c>
      <c r="E9" s="108">
        <v>0</v>
      </c>
      <c r="F9" s="108">
        <v>0</v>
      </c>
      <c r="G9" s="107">
        <v>0</v>
      </c>
      <c r="H9" s="275">
        <f>IF($G$55=0,0,G9/$G$55)</f>
        <v>0</v>
      </c>
    </row>
    <row r="10" spans="1:8" ht="14.25">
      <c r="A10" s="608" t="s">
        <v>182</v>
      </c>
      <c r="B10" s="609" t="s">
        <v>86</v>
      </c>
      <c r="C10" s="141">
        <v>0</v>
      </c>
      <c r="D10" s="108">
        <v>0</v>
      </c>
      <c r="E10" s="108">
        <v>0</v>
      </c>
      <c r="F10" s="108">
        <v>0</v>
      </c>
      <c r="G10" s="107">
        <v>0</v>
      </c>
      <c r="H10" s="275">
        <f>IF($G$55=0,0,G10/$G$55)</f>
        <v>0</v>
      </c>
    </row>
    <row r="11" spans="1:8">
      <c r="A11" s="136"/>
      <c r="B11" s="136"/>
      <c r="C11" s="141">
        <v>0</v>
      </c>
      <c r="D11" s="108">
        <v>0</v>
      </c>
      <c r="E11" s="108">
        <v>0</v>
      </c>
      <c r="F11" s="108">
        <v>0</v>
      </c>
      <c r="G11" s="107">
        <v>0</v>
      </c>
      <c r="H11" s="275"/>
    </row>
    <row r="12" spans="1:8">
      <c r="A12" s="132" t="s">
        <v>33</v>
      </c>
      <c r="B12" s="175"/>
      <c r="C12" s="276"/>
      <c r="D12" s="277"/>
      <c r="E12" s="277"/>
      <c r="F12" s="277"/>
      <c r="G12" s="277"/>
      <c r="H12" s="100"/>
    </row>
    <row r="13" spans="1:8">
      <c r="A13" s="608" t="s">
        <v>183</v>
      </c>
      <c r="B13" s="609" t="s">
        <v>86</v>
      </c>
      <c r="C13" s="140">
        <v>0</v>
      </c>
      <c r="D13" s="106">
        <v>0</v>
      </c>
      <c r="E13" s="106">
        <v>0</v>
      </c>
      <c r="F13" s="106">
        <v>0</v>
      </c>
      <c r="G13" s="107">
        <v>0</v>
      </c>
      <c r="H13" s="275">
        <f t="shared" ref="H13:H20" si="0">IF($G$55=0,0,G13/$G$55)</f>
        <v>0</v>
      </c>
    </row>
    <row r="14" spans="1:8">
      <c r="A14" s="608" t="s">
        <v>184</v>
      </c>
      <c r="B14" s="609" t="s">
        <v>86</v>
      </c>
      <c r="C14" s="140">
        <v>0</v>
      </c>
      <c r="D14" s="106">
        <v>0</v>
      </c>
      <c r="E14" s="106">
        <v>0</v>
      </c>
      <c r="F14" s="106">
        <v>0</v>
      </c>
      <c r="G14" s="107">
        <v>0</v>
      </c>
      <c r="H14" s="275">
        <f t="shared" si="0"/>
        <v>0</v>
      </c>
    </row>
    <row r="15" spans="1:8">
      <c r="A15" s="608" t="s">
        <v>185</v>
      </c>
      <c r="B15" s="609" t="s">
        <v>86</v>
      </c>
      <c r="C15" s="235">
        <v>0</v>
      </c>
      <c r="D15" s="236">
        <v>0</v>
      </c>
      <c r="E15" s="236">
        <v>0</v>
      </c>
      <c r="F15" s="236">
        <v>0</v>
      </c>
      <c r="G15" s="127">
        <v>0</v>
      </c>
      <c r="H15" s="275">
        <f t="shared" si="0"/>
        <v>0</v>
      </c>
    </row>
    <row r="16" spans="1:8">
      <c r="A16" s="610"/>
      <c r="B16" s="610"/>
      <c r="C16" s="235">
        <v>0</v>
      </c>
      <c r="D16" s="236">
        <v>0</v>
      </c>
      <c r="E16" s="236">
        <v>0</v>
      </c>
      <c r="F16" s="236">
        <v>0</v>
      </c>
      <c r="G16" s="127">
        <v>0</v>
      </c>
      <c r="H16" s="275">
        <f t="shared" si="0"/>
        <v>0</v>
      </c>
    </row>
    <row r="17" spans="1:8">
      <c r="A17" s="608" t="s">
        <v>186</v>
      </c>
      <c r="B17" s="608" t="s">
        <v>89</v>
      </c>
      <c r="C17" s="235">
        <v>0</v>
      </c>
      <c r="D17" s="236">
        <v>0</v>
      </c>
      <c r="E17" s="236">
        <v>0</v>
      </c>
      <c r="F17" s="236">
        <v>0</v>
      </c>
      <c r="G17" s="127">
        <v>0</v>
      </c>
      <c r="H17" s="275">
        <f t="shared" si="0"/>
        <v>0</v>
      </c>
    </row>
    <row r="18" spans="1:8">
      <c r="A18" s="608" t="s">
        <v>95</v>
      </c>
      <c r="B18" s="608" t="s">
        <v>89</v>
      </c>
      <c r="C18" s="235">
        <v>0</v>
      </c>
      <c r="D18" s="236">
        <v>0</v>
      </c>
      <c r="E18" s="236">
        <v>0</v>
      </c>
      <c r="F18" s="236">
        <v>0</v>
      </c>
      <c r="G18" s="127">
        <v>0</v>
      </c>
      <c r="H18" s="275">
        <f t="shared" si="0"/>
        <v>0</v>
      </c>
    </row>
    <row r="19" spans="1:8">
      <c r="A19" s="608" t="s">
        <v>96</v>
      </c>
      <c r="B19" s="608" t="s">
        <v>89</v>
      </c>
      <c r="C19" s="240">
        <v>0</v>
      </c>
      <c r="D19" s="241">
        <v>0</v>
      </c>
      <c r="E19" s="241">
        <v>0</v>
      </c>
      <c r="F19" s="241">
        <v>0</v>
      </c>
      <c r="G19" s="127">
        <v>0</v>
      </c>
      <c r="H19" s="275">
        <f t="shared" si="0"/>
        <v>0</v>
      </c>
    </row>
    <row r="20" spans="1:8">
      <c r="A20" s="608" t="s">
        <v>97</v>
      </c>
      <c r="B20" s="608" t="s">
        <v>89</v>
      </c>
      <c r="C20" s="240">
        <v>0</v>
      </c>
      <c r="D20" s="241">
        <v>0</v>
      </c>
      <c r="E20" s="241">
        <v>0</v>
      </c>
      <c r="F20" s="241">
        <v>0</v>
      </c>
      <c r="G20" s="127">
        <v>0</v>
      </c>
      <c r="H20" s="275">
        <f t="shared" si="0"/>
        <v>0</v>
      </c>
    </row>
    <row r="21" spans="1:8">
      <c r="A21" s="606"/>
      <c r="B21" s="136"/>
      <c r="C21" s="240"/>
      <c r="D21" s="241"/>
      <c r="E21" s="241"/>
      <c r="F21" s="241"/>
      <c r="G21" s="127"/>
      <c r="H21" s="275"/>
    </row>
    <row r="22" spans="1:8">
      <c r="A22" s="578" t="s">
        <v>187</v>
      </c>
      <c r="B22" s="136" t="s">
        <v>89</v>
      </c>
      <c r="C22" s="237">
        <v>0</v>
      </c>
      <c r="D22" s="238">
        <v>0</v>
      </c>
      <c r="E22" s="238">
        <v>0</v>
      </c>
      <c r="F22" s="762">
        <v>0</v>
      </c>
      <c r="G22" s="127">
        <v>0</v>
      </c>
      <c r="H22" s="275">
        <f>IF($G$55=0,0,G22/$G$55)</f>
        <v>0</v>
      </c>
    </row>
    <row r="23" spans="1:8">
      <c r="A23" s="578" t="s">
        <v>188</v>
      </c>
      <c r="B23" s="580" t="s">
        <v>89</v>
      </c>
      <c r="C23" s="240">
        <v>16</v>
      </c>
      <c r="D23" s="241">
        <v>0</v>
      </c>
      <c r="E23" s="241">
        <v>0</v>
      </c>
      <c r="F23" s="780" t="s">
        <v>520</v>
      </c>
      <c r="G23" s="127">
        <v>82782</v>
      </c>
      <c r="H23" s="275">
        <f>IF($G$55=0,0,G23/$G$55)</f>
        <v>1</v>
      </c>
    </row>
    <row r="24" spans="1:8">
      <c r="A24" s="136"/>
      <c r="B24" s="136"/>
      <c r="C24" s="242">
        <v>0</v>
      </c>
      <c r="D24" s="243">
        <v>0</v>
      </c>
      <c r="E24" s="243">
        <v>0</v>
      </c>
      <c r="F24" s="243">
        <v>0</v>
      </c>
      <c r="G24" s="127">
        <v>0</v>
      </c>
      <c r="H24" s="275"/>
    </row>
    <row r="25" spans="1:8">
      <c r="A25" s="132" t="s">
        <v>34</v>
      </c>
      <c r="B25" s="175"/>
      <c r="C25" s="232"/>
      <c r="D25" s="233"/>
      <c r="E25" s="233"/>
      <c r="F25" s="233"/>
      <c r="G25" s="233"/>
      <c r="H25" s="234"/>
    </row>
    <row r="26" spans="1:8" s="10" customFormat="1" ht="14.25">
      <c r="A26" s="136" t="s">
        <v>98</v>
      </c>
      <c r="B26" s="136" t="s">
        <v>86</v>
      </c>
      <c r="C26" s="244">
        <v>0</v>
      </c>
      <c r="D26" s="245">
        <v>0</v>
      </c>
      <c r="E26" s="245">
        <v>0</v>
      </c>
      <c r="F26" s="245">
        <v>0</v>
      </c>
      <c r="G26" s="127">
        <v>0</v>
      </c>
      <c r="H26" s="275">
        <f>IF($G$55=0,0,G26/$G$55)</f>
        <v>0</v>
      </c>
    </row>
    <row r="27" spans="1:8">
      <c r="A27" s="135" t="s">
        <v>99</v>
      </c>
      <c r="B27" s="135" t="s">
        <v>86</v>
      </c>
      <c r="C27" s="244">
        <v>0</v>
      </c>
      <c r="D27" s="245">
        <v>0</v>
      </c>
      <c r="E27" s="245">
        <v>0</v>
      </c>
      <c r="F27" s="245">
        <v>0</v>
      </c>
      <c r="G27" s="127">
        <v>0</v>
      </c>
      <c r="H27" s="275">
        <f>IF($G$55=0,0,G27/$G$55)</f>
        <v>0</v>
      </c>
    </row>
    <row r="28" spans="1:8">
      <c r="A28" s="135"/>
      <c r="B28" s="135"/>
      <c r="C28" s="244"/>
      <c r="D28" s="245"/>
      <c r="E28" s="245"/>
      <c r="F28" s="245"/>
      <c r="G28" s="127"/>
      <c r="H28" s="275"/>
    </row>
    <row r="29" spans="1:8">
      <c r="A29" s="132" t="s">
        <v>100</v>
      </c>
      <c r="B29" s="175"/>
      <c r="C29" s="232"/>
      <c r="D29" s="233"/>
      <c r="E29" s="233"/>
      <c r="F29" s="233"/>
      <c r="G29" s="233"/>
      <c r="H29" s="234"/>
    </row>
    <row r="30" spans="1:8">
      <c r="A30" s="136" t="s">
        <v>101</v>
      </c>
      <c r="B30" s="136" t="s">
        <v>86</v>
      </c>
      <c r="C30" s="244">
        <v>0</v>
      </c>
      <c r="D30" s="245">
        <v>0</v>
      </c>
      <c r="E30" s="245">
        <v>0</v>
      </c>
      <c r="F30" s="245">
        <v>0</v>
      </c>
      <c r="G30" s="127">
        <v>0</v>
      </c>
      <c r="H30" s="275">
        <f>IF($G$55=0,0,G30/$G$55)</f>
        <v>0</v>
      </c>
    </row>
    <row r="31" spans="1:8">
      <c r="A31" s="136" t="s">
        <v>109</v>
      </c>
      <c r="B31" s="136" t="s">
        <v>86</v>
      </c>
      <c r="C31" s="244">
        <v>0</v>
      </c>
      <c r="D31" s="245">
        <v>0</v>
      </c>
      <c r="E31" s="245">
        <v>0</v>
      </c>
      <c r="F31" s="245">
        <v>0</v>
      </c>
      <c r="G31" s="127">
        <v>0</v>
      </c>
      <c r="H31" s="275">
        <f>IF($G$55=0,0,G31/$G$55)</f>
        <v>0</v>
      </c>
    </row>
    <row r="32" spans="1:8">
      <c r="A32" s="136"/>
      <c r="B32" s="136"/>
      <c r="C32" s="244"/>
      <c r="D32" s="245"/>
      <c r="E32" s="245"/>
      <c r="F32" s="245"/>
      <c r="G32" s="127"/>
      <c r="H32" s="275"/>
    </row>
    <row r="33" spans="1:8">
      <c r="A33" s="136"/>
      <c r="B33" s="136"/>
      <c r="C33" s="240"/>
      <c r="D33" s="241"/>
      <c r="E33" s="241"/>
      <c r="F33" s="241"/>
      <c r="G33" s="127"/>
      <c r="H33" s="275"/>
    </row>
    <row r="34" spans="1:8">
      <c r="A34" s="132" t="s">
        <v>111</v>
      </c>
      <c r="B34" s="175"/>
      <c r="C34" s="232"/>
      <c r="D34" s="233"/>
      <c r="E34" s="233"/>
      <c r="F34" s="233"/>
      <c r="G34" s="233"/>
      <c r="H34" s="234"/>
    </row>
    <row r="35" spans="1:8">
      <c r="A35" s="136"/>
      <c r="B35" s="136"/>
      <c r="C35" s="249"/>
      <c r="D35" s="250"/>
      <c r="E35" s="250"/>
      <c r="F35" s="250"/>
      <c r="G35" s="127"/>
      <c r="H35" s="275"/>
    </row>
    <row r="36" spans="1:8">
      <c r="A36" s="136"/>
      <c r="B36" s="136"/>
      <c r="C36" s="240"/>
      <c r="D36" s="241"/>
      <c r="E36" s="241"/>
      <c r="F36" s="241"/>
      <c r="G36" s="127"/>
      <c r="H36" s="275"/>
    </row>
    <row r="37" spans="1:8">
      <c r="A37" s="132" t="s">
        <v>165</v>
      </c>
      <c r="B37" s="175"/>
      <c r="C37" s="232"/>
      <c r="D37" s="233"/>
      <c r="E37" s="233"/>
      <c r="F37" s="233"/>
      <c r="G37" s="233"/>
      <c r="H37" s="234"/>
    </row>
    <row r="38" spans="1:8">
      <c r="A38" s="136"/>
      <c r="B38" s="136"/>
      <c r="C38" s="240"/>
      <c r="D38" s="241"/>
      <c r="E38" s="241"/>
      <c r="F38" s="241"/>
      <c r="G38" s="127"/>
      <c r="H38" s="275"/>
    </row>
    <row r="39" spans="1:8">
      <c r="A39" s="136"/>
      <c r="B39" s="136"/>
      <c r="C39" s="240"/>
      <c r="D39" s="241"/>
      <c r="E39" s="241"/>
      <c r="F39" s="241"/>
      <c r="G39" s="127"/>
      <c r="H39" s="275"/>
    </row>
    <row r="40" spans="1:8">
      <c r="A40" s="136"/>
      <c r="B40" s="136"/>
      <c r="C40" s="240"/>
      <c r="D40" s="241"/>
      <c r="E40" s="241"/>
      <c r="F40" s="241"/>
      <c r="G40" s="127"/>
      <c r="H40" s="275"/>
    </row>
    <row r="41" spans="1:8">
      <c r="A41" s="132" t="s">
        <v>119</v>
      </c>
      <c r="B41" s="175"/>
      <c r="C41" s="232"/>
      <c r="D41" s="233"/>
      <c r="E41" s="233"/>
      <c r="F41" s="233"/>
      <c r="G41" s="233"/>
      <c r="H41" s="234"/>
    </row>
    <row r="42" spans="1:8">
      <c r="A42" s="578" t="s">
        <v>124</v>
      </c>
      <c r="B42" s="136" t="s">
        <v>86</v>
      </c>
      <c r="C42" s="240">
        <v>0</v>
      </c>
      <c r="D42" s="241">
        <v>0</v>
      </c>
      <c r="E42" s="241">
        <v>0</v>
      </c>
      <c r="F42" s="241">
        <v>0</v>
      </c>
      <c r="G42" s="127">
        <v>0</v>
      </c>
      <c r="H42" s="275">
        <f>IF($G$55=0,0,G42/$G$55)</f>
        <v>0</v>
      </c>
    </row>
    <row r="43" spans="1:8">
      <c r="A43" s="136"/>
      <c r="B43" s="136"/>
      <c r="C43" s="240"/>
      <c r="D43" s="241"/>
      <c r="E43" s="241"/>
      <c r="F43" s="241"/>
      <c r="G43" s="127"/>
      <c r="H43" s="275"/>
    </row>
    <row r="44" spans="1:8">
      <c r="A44" s="136"/>
      <c r="B44" s="136"/>
      <c r="C44" s="240"/>
      <c r="D44" s="241"/>
      <c r="E44" s="241"/>
      <c r="F44" s="241"/>
      <c r="G44" s="127"/>
      <c r="H44" s="275"/>
    </row>
    <row r="45" spans="1:8">
      <c r="A45" s="132" t="s">
        <v>189</v>
      </c>
      <c r="B45" s="175"/>
      <c r="C45" s="232"/>
      <c r="D45" s="233"/>
      <c r="E45" s="233"/>
      <c r="F45" s="233"/>
      <c r="G45" s="233"/>
      <c r="H45" s="234"/>
    </row>
    <row r="46" spans="1:8" ht="14.25">
      <c r="A46" s="263" t="s">
        <v>190</v>
      </c>
      <c r="B46" s="611" t="s">
        <v>86</v>
      </c>
      <c r="C46" s="240">
        <v>0</v>
      </c>
      <c r="D46" s="241">
        <v>0</v>
      </c>
      <c r="E46" s="241">
        <v>0</v>
      </c>
      <c r="F46" s="241">
        <v>0</v>
      </c>
      <c r="G46" s="127">
        <v>0</v>
      </c>
      <c r="H46" s="275">
        <f t="shared" ref="H46:H48" si="1">IF($G$55=0,0,G46/$G$55)</f>
        <v>0</v>
      </c>
    </row>
    <row r="47" spans="1:8" ht="14.25">
      <c r="A47" s="264" t="s">
        <v>191</v>
      </c>
      <c r="B47" s="611" t="s">
        <v>86</v>
      </c>
      <c r="C47" s="240">
        <v>0</v>
      </c>
      <c r="D47" s="241">
        <v>0</v>
      </c>
      <c r="E47" s="241">
        <v>0</v>
      </c>
      <c r="F47" s="241">
        <v>0</v>
      </c>
      <c r="G47" s="127">
        <v>0</v>
      </c>
      <c r="H47" s="275">
        <f t="shared" si="1"/>
        <v>0</v>
      </c>
    </row>
    <row r="48" spans="1:8" ht="14.25">
      <c r="A48" s="264" t="s">
        <v>192</v>
      </c>
      <c r="B48" s="611" t="s">
        <v>86</v>
      </c>
      <c r="C48" s="240">
        <v>0</v>
      </c>
      <c r="D48" s="241">
        <v>0</v>
      </c>
      <c r="E48" s="241">
        <v>0</v>
      </c>
      <c r="F48" s="241">
        <v>0</v>
      </c>
      <c r="G48" s="127">
        <v>0</v>
      </c>
      <c r="H48" s="275">
        <f t="shared" si="1"/>
        <v>0</v>
      </c>
    </row>
    <row r="49" spans="1:9">
      <c r="A49" s="132" t="s">
        <v>123</v>
      </c>
      <c r="B49" s="175"/>
      <c r="C49" s="232"/>
      <c r="D49" s="233"/>
      <c r="E49" s="233"/>
      <c r="F49" s="233"/>
      <c r="G49" s="233"/>
      <c r="H49" s="234"/>
    </row>
    <row r="50" spans="1:9">
      <c r="A50" s="136"/>
      <c r="B50" s="136"/>
      <c r="C50" s="240"/>
      <c r="D50" s="241"/>
      <c r="E50" s="241"/>
      <c r="F50" s="241"/>
      <c r="G50" s="241"/>
      <c r="H50" s="278"/>
    </row>
    <row r="51" spans="1:9">
      <c r="A51" s="132" t="s">
        <v>38</v>
      </c>
      <c r="B51" s="175"/>
      <c r="C51" s="232"/>
      <c r="D51" s="233"/>
      <c r="E51" s="233"/>
      <c r="F51" s="233"/>
      <c r="G51" s="233"/>
      <c r="H51" s="234"/>
    </row>
    <row r="52" spans="1:9">
      <c r="A52" s="136" t="s">
        <v>125</v>
      </c>
      <c r="B52" s="136" t="s">
        <v>86</v>
      </c>
      <c r="C52" s="256">
        <v>0</v>
      </c>
      <c r="D52" s="233"/>
      <c r="E52" s="233"/>
      <c r="F52" s="233"/>
      <c r="G52" s="127">
        <v>0</v>
      </c>
      <c r="H52" s="275">
        <f t="shared" ref="H52:H53" si="2">IF($G$55=0,0,G52/$G$55)</f>
        <v>0</v>
      </c>
    </row>
    <row r="53" spans="1:9">
      <c r="A53" s="136" t="s">
        <v>126</v>
      </c>
      <c r="B53" s="136" t="s">
        <v>86</v>
      </c>
      <c r="C53" s="256">
        <v>0</v>
      </c>
      <c r="D53" s="257"/>
      <c r="E53" s="233"/>
      <c r="F53" s="257"/>
      <c r="G53" s="127">
        <v>0</v>
      </c>
      <c r="H53" s="275">
        <f t="shared" si="2"/>
        <v>0</v>
      </c>
      <c r="I53" s="11" t="s">
        <v>166</v>
      </c>
    </row>
    <row r="54" spans="1:9">
      <c r="A54" s="175"/>
      <c r="B54" s="175"/>
      <c r="C54" s="257"/>
      <c r="D54" s="233"/>
      <c r="E54" s="233"/>
      <c r="F54" s="233"/>
      <c r="G54" s="233"/>
      <c r="H54" s="234"/>
    </row>
    <row r="55" spans="1:9">
      <c r="A55" s="131" t="s">
        <v>127</v>
      </c>
      <c r="B55" s="136"/>
      <c r="C55" s="2"/>
      <c r="D55" s="254">
        <f>SUM(D9:D54)</f>
        <v>0</v>
      </c>
      <c r="E55" s="254">
        <f>SUM(E9:E54)</f>
        <v>0</v>
      </c>
      <c r="F55" s="241">
        <f>SUM(F9:F54)</f>
        <v>0</v>
      </c>
      <c r="G55" s="332">
        <f>SUM(G9:G54)</f>
        <v>82782</v>
      </c>
      <c r="H55" s="231">
        <f>IF($G$55=0,0,G55/$G$55)</f>
        <v>1</v>
      </c>
    </row>
    <row r="56" spans="1:9" ht="13.5" thickBot="1">
      <c r="A56" s="562"/>
      <c r="B56" s="563"/>
      <c r="C56" s="564"/>
      <c r="D56" s="564"/>
      <c r="E56" s="564"/>
      <c r="F56" s="564"/>
      <c r="G56" s="565"/>
      <c r="H56" s="566"/>
    </row>
    <row r="57" spans="1:9" ht="13.5" thickBot="1">
      <c r="A57" s="561"/>
      <c r="B57" s="261"/>
      <c r="C57" s="261"/>
      <c r="D57" s="261"/>
      <c r="E57" s="261"/>
      <c r="F57" s="261"/>
      <c r="G57" s="279"/>
      <c r="H57" s="261"/>
    </row>
    <row r="58" spans="1:9" s="267" customFormat="1" ht="13.5" thickBot="1">
      <c r="A58" s="567" t="s">
        <v>193</v>
      </c>
      <c r="B58" s="581" t="s">
        <v>194</v>
      </c>
      <c r="C58" s="128"/>
      <c r="D58" s="261"/>
      <c r="E58" s="146"/>
      <c r="F58" s="146"/>
    </row>
    <row r="59" spans="1:9" s="267" customFormat="1" ht="14.25">
      <c r="A59" s="582" t="s">
        <v>195</v>
      </c>
      <c r="B59" s="816">
        <v>5</v>
      </c>
      <c r="C59" s="261"/>
      <c r="D59" s="261"/>
      <c r="E59" s="262"/>
      <c r="F59" s="273"/>
    </row>
    <row r="60" spans="1:9" s="267" customFormat="1" ht="25.5">
      <c r="A60" s="583" t="s">
        <v>196</v>
      </c>
      <c r="B60" s="816">
        <v>5</v>
      </c>
      <c r="C60" s="271"/>
      <c r="D60" s="272"/>
      <c r="E60" s="272"/>
      <c r="F60" s="273"/>
    </row>
    <row r="61" spans="1:9" s="267" customFormat="1" ht="16.5" customHeight="1" thickBot="1">
      <c r="A61" s="584" t="s">
        <v>197</v>
      </c>
      <c r="B61" s="817">
        <v>5</v>
      </c>
      <c r="C61" s="279"/>
      <c r="D61" s="269"/>
      <c r="E61" s="269"/>
      <c r="F61" s="269"/>
    </row>
    <row r="62" spans="1:9" s="267" customFormat="1" ht="13.5" thickBot="1">
      <c r="A62" s="559"/>
      <c r="B62" s="559"/>
      <c r="C62" s="279"/>
      <c r="D62" s="269"/>
    </row>
    <row r="63" spans="1:9" s="267" customFormat="1">
      <c r="A63" s="585"/>
      <c r="B63" s="873" t="s">
        <v>198</v>
      </c>
      <c r="C63" s="874"/>
      <c r="D63" s="875"/>
    </row>
    <row r="64" spans="1:9" s="267" customFormat="1" ht="13.5" thickBot="1">
      <c r="A64" s="586" t="s">
        <v>199</v>
      </c>
      <c r="B64" s="587" t="s">
        <v>29</v>
      </c>
      <c r="C64" s="588" t="s">
        <v>30</v>
      </c>
      <c r="D64" s="589" t="s">
        <v>8</v>
      </c>
    </row>
    <row r="65" spans="1:8" s="267" customFormat="1">
      <c r="A65" s="590" t="s">
        <v>200</v>
      </c>
      <c r="B65" s="591">
        <v>0</v>
      </c>
      <c r="C65" s="592">
        <f>G48</f>
        <v>0</v>
      </c>
      <c r="D65" s="593">
        <f>SUM(B65:C65)</f>
        <v>0</v>
      </c>
    </row>
    <row r="66" spans="1:8" s="267" customFormat="1">
      <c r="A66" s="594" t="s">
        <v>201</v>
      </c>
      <c r="B66" s="595">
        <v>0</v>
      </c>
      <c r="C66" s="174">
        <f>G52</f>
        <v>0</v>
      </c>
      <c r="D66" s="596">
        <f t="shared" ref="D66:D67" si="3">SUM(B66:C66)</f>
        <v>0</v>
      </c>
    </row>
    <row r="67" spans="1:8" s="267" customFormat="1" ht="15" thickBot="1">
      <c r="A67" s="818" t="s">
        <v>519</v>
      </c>
      <c r="B67" s="597">
        <v>0</v>
      </c>
      <c r="C67" s="598">
        <v>82782.320000000007</v>
      </c>
      <c r="D67" s="815">
        <f t="shared" si="3"/>
        <v>82782.320000000007</v>
      </c>
      <c r="E67" s="560" t="s">
        <v>202</v>
      </c>
    </row>
    <row r="68" spans="1:8" s="267" customFormat="1" ht="13.5" thickBot="1">
      <c r="A68" s="599"/>
      <c r="B68" s="600"/>
      <c r="C68" s="601"/>
      <c r="D68" s="602"/>
    </row>
    <row r="69" spans="1:8" s="267" customFormat="1">
      <c r="A69" s="603" t="s">
        <v>203</v>
      </c>
      <c r="B69" s="604">
        <f>SUM(B65:B67)</f>
        <v>0</v>
      </c>
      <c r="C69" s="604">
        <f t="shared" ref="C69:D69" si="4">SUM(C65:C67)</f>
        <v>82782.320000000007</v>
      </c>
      <c r="D69" s="604">
        <f t="shared" si="4"/>
        <v>82782.320000000007</v>
      </c>
    </row>
    <row r="70" spans="1:8" s="267" customFormat="1">
      <c r="A70" s="559"/>
      <c r="B70" s="559"/>
      <c r="C70" s="279"/>
      <c r="D70" s="269"/>
    </row>
    <row r="71" spans="1:8">
      <c r="B71" s="11"/>
      <c r="C71" s="11"/>
      <c r="D71" s="11"/>
      <c r="E71" s="11"/>
      <c r="F71" s="11"/>
      <c r="G71" s="11"/>
      <c r="H71" s="11"/>
    </row>
    <row r="72" spans="1:8" ht="28.35" customHeight="1">
      <c r="A72" s="879" t="s">
        <v>204</v>
      </c>
      <c r="B72" s="879"/>
      <c r="C72" s="879"/>
      <c r="D72" s="879"/>
      <c r="E72" s="879"/>
      <c r="F72" s="879"/>
      <c r="G72" s="879"/>
      <c r="H72" s="879"/>
    </row>
    <row r="73" spans="1:8" ht="40.35" customHeight="1">
      <c r="A73" s="876" t="s">
        <v>205</v>
      </c>
      <c r="B73" s="876"/>
      <c r="C73" s="876"/>
      <c r="D73" s="876"/>
      <c r="E73" s="876"/>
      <c r="F73" s="876"/>
      <c r="G73" s="876"/>
      <c r="H73" s="876"/>
    </row>
    <row r="74" spans="1:8" ht="14.25">
      <c r="A74" s="880" t="s">
        <v>206</v>
      </c>
      <c r="B74" s="880"/>
      <c r="C74" s="880"/>
      <c r="D74" s="880"/>
      <c r="E74" s="880"/>
      <c r="F74" s="880"/>
      <c r="G74" s="880"/>
      <c r="H74" s="880"/>
    </row>
    <row r="75" spans="1:8" ht="17.850000000000001" customHeight="1">
      <c r="A75" s="869" t="s">
        <v>207</v>
      </c>
      <c r="B75" s="869"/>
      <c r="C75" s="869"/>
      <c r="D75" s="869"/>
      <c r="E75" s="869"/>
      <c r="F75" s="869"/>
      <c r="G75" s="869"/>
      <c r="H75" s="869"/>
    </row>
    <row r="76" spans="1:8">
      <c r="A76" s="868" t="s">
        <v>208</v>
      </c>
      <c r="B76" s="868"/>
      <c r="C76" s="868"/>
      <c r="D76" s="868"/>
      <c r="E76" s="868"/>
      <c r="F76" s="868"/>
      <c r="G76" s="868"/>
      <c r="H76" s="868"/>
    </row>
    <row r="77" spans="1:8" ht="16.5" customHeight="1">
      <c r="A77" s="876" t="s">
        <v>209</v>
      </c>
      <c r="B77" s="876"/>
      <c r="C77" s="876"/>
      <c r="D77" s="876"/>
      <c r="E77" s="876"/>
      <c r="F77" s="876"/>
      <c r="G77" s="876"/>
      <c r="H77" s="876"/>
    </row>
    <row r="78" spans="1:8" ht="31.35" customHeight="1">
      <c r="A78" s="870" t="s">
        <v>210</v>
      </c>
      <c r="B78" s="870"/>
      <c r="C78" s="870"/>
      <c r="D78" s="870"/>
      <c r="E78" s="870"/>
      <c r="F78" s="870"/>
      <c r="G78" s="870"/>
      <c r="H78" s="870"/>
    </row>
    <row r="79" spans="1:8" ht="18" customHeight="1">
      <c r="A79" s="871" t="s">
        <v>211</v>
      </c>
      <c r="B79" s="871"/>
      <c r="C79" s="871"/>
      <c r="D79" s="871"/>
      <c r="E79" s="871"/>
      <c r="F79" s="871"/>
      <c r="G79" s="871"/>
      <c r="H79" s="871"/>
    </row>
    <row r="80" spans="1:8" ht="14.25" customHeight="1">
      <c r="A80" s="877" t="s">
        <v>212</v>
      </c>
      <c r="B80" s="877"/>
      <c r="C80" s="877"/>
      <c r="D80" s="877"/>
      <c r="E80" s="877"/>
      <c r="F80" s="877"/>
      <c r="G80" s="877"/>
      <c r="H80" s="877"/>
    </row>
    <row r="81" spans="1:8" ht="29.25" customHeight="1">
      <c r="A81" s="871" t="s">
        <v>213</v>
      </c>
      <c r="B81" s="871"/>
      <c r="C81" s="871"/>
      <c r="D81" s="871"/>
      <c r="E81" s="871"/>
      <c r="F81" s="871"/>
      <c r="G81" s="871"/>
      <c r="H81" s="871"/>
    </row>
    <row r="82" spans="1:8" ht="14.25" customHeight="1">
      <c r="A82" s="877" t="s">
        <v>214</v>
      </c>
      <c r="B82" s="877"/>
      <c r="C82" s="877"/>
      <c r="D82" s="877"/>
      <c r="E82" s="877"/>
      <c r="F82" s="877"/>
      <c r="G82" s="877"/>
      <c r="H82" s="877"/>
    </row>
    <row r="83" spans="1:8" ht="26.25" customHeight="1">
      <c r="A83" s="871" t="s">
        <v>215</v>
      </c>
      <c r="B83" s="871"/>
      <c r="C83" s="871"/>
      <c r="D83" s="871"/>
      <c r="E83" s="871"/>
      <c r="F83" s="871"/>
      <c r="G83" s="871"/>
      <c r="H83" s="871"/>
    </row>
    <row r="84" spans="1:8" ht="16.5" customHeight="1">
      <c r="A84" s="828" t="s">
        <v>509</v>
      </c>
      <c r="B84" s="828"/>
      <c r="C84" s="828"/>
      <c r="D84" s="828"/>
      <c r="E84" s="828"/>
      <c r="F84" s="828"/>
      <c r="G84" s="828"/>
      <c r="H84" s="828"/>
    </row>
    <row r="85" spans="1:8" ht="15.6" customHeight="1">
      <c r="A85" s="877" t="s">
        <v>565</v>
      </c>
      <c r="B85" s="877"/>
      <c r="C85" s="877"/>
      <c r="D85" s="877"/>
      <c r="E85" s="877"/>
      <c r="F85" s="877"/>
      <c r="G85" s="877"/>
      <c r="H85" s="877"/>
    </row>
    <row r="86" spans="1:8" ht="14.25" customHeight="1">
      <c r="A86" s="878" t="s">
        <v>24</v>
      </c>
      <c r="B86" s="878"/>
      <c r="C86" s="878"/>
      <c r="D86" s="878"/>
      <c r="E86" s="878"/>
      <c r="F86" s="878"/>
      <c r="G86" s="878"/>
      <c r="H86" s="878"/>
    </row>
    <row r="87" spans="1:8">
      <c r="A87" s="11"/>
      <c r="B87" s="11"/>
      <c r="C87" s="11"/>
      <c r="D87" s="11"/>
      <c r="E87" s="11"/>
      <c r="F87" s="11"/>
      <c r="G87" s="11"/>
      <c r="H87" s="11"/>
    </row>
  </sheetData>
  <mergeCells count="21">
    <mergeCell ref="A86:H86"/>
    <mergeCell ref="A72:H72"/>
    <mergeCell ref="A76:H76"/>
    <mergeCell ref="A78:H78"/>
    <mergeCell ref="A82:H82"/>
    <mergeCell ref="A85:H85"/>
    <mergeCell ref="A74:H74"/>
    <mergeCell ref="A75:H75"/>
    <mergeCell ref="A77:H77"/>
    <mergeCell ref="A79:H79"/>
    <mergeCell ref="A81:H81"/>
    <mergeCell ref="A83:H83"/>
    <mergeCell ref="A84:H84"/>
    <mergeCell ref="A1:H1"/>
    <mergeCell ref="A2:H2"/>
    <mergeCell ref="A3:H3"/>
    <mergeCell ref="B5:H5"/>
    <mergeCell ref="C6:H6"/>
    <mergeCell ref="B63:D63"/>
    <mergeCell ref="A73:H73"/>
    <mergeCell ref="A80:H80"/>
  </mergeCells>
  <printOptions horizontalCentered="1" verticalCentered="1"/>
  <pageMargins left="0.25" right="0.25" top="0.5" bottom="0.5" header="0.5" footer="0.5"/>
  <pageSetup paperSize="5" scale="7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D41"/>
  <sheetViews>
    <sheetView topLeftCell="A23" zoomScaleNormal="100" workbookViewId="0">
      <selection activeCell="E48" sqref="E48"/>
    </sheetView>
  </sheetViews>
  <sheetFormatPr defaultColWidth="8.7109375" defaultRowHeight="12.75"/>
  <cols>
    <col min="1" max="1" width="44" style="314" customWidth="1"/>
    <col min="2" max="3" width="13" style="314" customWidth="1"/>
    <col min="4" max="4" width="18.28515625" style="314" customWidth="1"/>
    <col min="5" max="16384" width="8.7109375" style="314"/>
  </cols>
  <sheetData>
    <row r="1" spans="1:4" ht="32.25" customHeight="1">
      <c r="A1" s="883" t="s">
        <v>216</v>
      </c>
      <c r="B1" s="883"/>
      <c r="C1" s="883"/>
      <c r="D1" s="883"/>
    </row>
    <row r="2" spans="1:4" ht="15.75">
      <c r="A2" s="829" t="s">
        <v>1</v>
      </c>
      <c r="B2" s="829"/>
      <c r="C2" s="829"/>
      <c r="D2" s="829"/>
    </row>
    <row r="3" spans="1:4" ht="15.75">
      <c r="A3" s="834" t="s">
        <v>517</v>
      </c>
      <c r="B3" s="834"/>
      <c r="C3" s="834"/>
      <c r="D3" s="834"/>
    </row>
    <row r="4" spans="1:4" ht="13.5" thickBot="1">
      <c r="A4" s="735"/>
      <c r="B4" s="735"/>
      <c r="C4" s="735"/>
      <c r="D4" s="735"/>
    </row>
    <row r="5" spans="1:4" s="568" customFormat="1" ht="34.5" customHeight="1" thickBot="1">
      <c r="A5" s="571" t="s">
        <v>217</v>
      </c>
      <c r="B5" s="571" t="s">
        <v>218</v>
      </c>
      <c r="C5" s="571" t="s">
        <v>219</v>
      </c>
      <c r="D5" s="571" t="s">
        <v>220</v>
      </c>
    </row>
    <row r="6" spans="1:4" s="569" customFormat="1">
      <c r="A6" s="572" t="s">
        <v>32</v>
      </c>
      <c r="B6" s="573"/>
      <c r="C6" s="573"/>
      <c r="D6" s="573"/>
    </row>
    <row r="7" spans="1:4" s="569" customFormat="1">
      <c r="A7" s="433" t="s">
        <v>85</v>
      </c>
      <c r="B7" s="576">
        <v>42684</v>
      </c>
      <c r="C7" s="577" t="s">
        <v>13</v>
      </c>
      <c r="D7" s="433" t="s">
        <v>221</v>
      </c>
    </row>
    <row r="8" spans="1:4" s="569" customFormat="1">
      <c r="A8" s="570"/>
      <c r="B8" s="433"/>
      <c r="C8" s="433"/>
      <c r="D8" s="433"/>
    </row>
    <row r="9" spans="1:4" s="569" customFormat="1">
      <c r="A9" s="570"/>
      <c r="B9" s="433"/>
      <c r="C9" s="433"/>
      <c r="D9" s="433"/>
    </row>
    <row r="10" spans="1:4" s="569" customFormat="1">
      <c r="A10" s="574" t="s">
        <v>33</v>
      </c>
      <c r="B10" s="427"/>
      <c r="C10" s="427"/>
      <c r="D10" s="427"/>
    </row>
    <row r="11" spans="1:4" s="569" customFormat="1">
      <c r="A11" s="433" t="s">
        <v>222</v>
      </c>
      <c r="B11" s="576">
        <v>42684</v>
      </c>
      <c r="C11" s="577" t="s">
        <v>13</v>
      </c>
      <c r="D11" s="433" t="s">
        <v>221</v>
      </c>
    </row>
    <row r="12" spans="1:4" s="569" customFormat="1">
      <c r="A12" s="433" t="s">
        <v>223</v>
      </c>
      <c r="B12" s="576">
        <v>42684</v>
      </c>
      <c r="C12" s="577" t="s">
        <v>13</v>
      </c>
      <c r="D12" s="433" t="s">
        <v>221</v>
      </c>
    </row>
    <row r="13" spans="1:4" s="569" customFormat="1">
      <c r="A13" s="433" t="s">
        <v>224</v>
      </c>
      <c r="B13" s="576">
        <v>42684</v>
      </c>
      <c r="C13" s="577" t="s">
        <v>13</v>
      </c>
      <c r="D13" s="433" t="s">
        <v>221</v>
      </c>
    </row>
    <row r="14" spans="1:4" s="569" customFormat="1">
      <c r="A14" s="433" t="s">
        <v>225</v>
      </c>
      <c r="B14" s="576">
        <v>42684</v>
      </c>
      <c r="C14" s="577" t="s">
        <v>13</v>
      </c>
      <c r="D14" s="433" t="s">
        <v>221</v>
      </c>
    </row>
    <row r="15" spans="1:4" s="569" customFormat="1">
      <c r="A15" s="433" t="s">
        <v>185</v>
      </c>
      <c r="B15" s="576">
        <v>42684</v>
      </c>
      <c r="C15" s="577" t="s">
        <v>13</v>
      </c>
      <c r="D15" s="433" t="s">
        <v>221</v>
      </c>
    </row>
    <row r="16" spans="1:4" s="569" customFormat="1">
      <c r="A16" s="433" t="s">
        <v>94</v>
      </c>
      <c r="B16" s="576">
        <v>42684</v>
      </c>
      <c r="C16" s="577" t="s">
        <v>13</v>
      </c>
      <c r="D16" s="433" t="s">
        <v>221</v>
      </c>
    </row>
    <row r="17" spans="1:4" s="569" customFormat="1">
      <c r="A17" s="626" t="s">
        <v>226</v>
      </c>
      <c r="B17" s="579">
        <v>43083</v>
      </c>
      <c r="C17" s="577" t="s">
        <v>13</v>
      </c>
      <c r="D17" s="433" t="s">
        <v>221</v>
      </c>
    </row>
    <row r="18" spans="1:4" s="569" customFormat="1">
      <c r="A18" s="626" t="s">
        <v>227</v>
      </c>
      <c r="B18" s="579">
        <v>42684</v>
      </c>
      <c r="C18" s="577" t="s">
        <v>13</v>
      </c>
      <c r="D18" s="433" t="s">
        <v>221</v>
      </c>
    </row>
    <row r="19" spans="1:4" s="569" customFormat="1">
      <c r="A19" s="626" t="s">
        <v>188</v>
      </c>
      <c r="B19" s="579">
        <v>42684</v>
      </c>
      <c r="C19" s="577" t="s">
        <v>13</v>
      </c>
      <c r="D19" s="433" t="s">
        <v>221</v>
      </c>
    </row>
    <row r="20" spans="1:4" s="569" customFormat="1">
      <c r="A20" s="574" t="s">
        <v>228</v>
      </c>
      <c r="B20" s="427"/>
      <c r="C20" s="427"/>
      <c r="D20" s="427"/>
    </row>
    <row r="21" spans="1:4" s="569" customFormat="1">
      <c r="A21" s="433" t="s">
        <v>229</v>
      </c>
      <c r="B21" s="576">
        <v>42684</v>
      </c>
      <c r="C21" s="577" t="s">
        <v>13</v>
      </c>
      <c r="D21" s="433" t="s">
        <v>230</v>
      </c>
    </row>
    <row r="22" spans="1:4" s="569" customFormat="1">
      <c r="A22" s="433" t="s">
        <v>231</v>
      </c>
      <c r="B22" s="576">
        <v>42684</v>
      </c>
      <c r="C22" s="577" t="s">
        <v>13</v>
      </c>
      <c r="D22" s="433" t="s">
        <v>221</v>
      </c>
    </row>
    <row r="23" spans="1:4" s="569" customFormat="1">
      <c r="A23" s="627" t="s">
        <v>232</v>
      </c>
      <c r="B23" s="576">
        <v>42684</v>
      </c>
      <c r="C23" s="577" t="s">
        <v>13</v>
      </c>
      <c r="D23" s="433" t="s">
        <v>221</v>
      </c>
    </row>
    <row r="24" spans="1:4" s="569" customFormat="1">
      <c r="A24" s="574" t="s">
        <v>100</v>
      </c>
      <c r="B24" s="427"/>
      <c r="C24" s="427"/>
      <c r="D24" s="427"/>
    </row>
    <row r="25" spans="1:4" s="569" customFormat="1">
      <c r="A25" s="433" t="s">
        <v>233</v>
      </c>
      <c r="B25" s="576">
        <v>42684</v>
      </c>
      <c r="C25" s="577" t="s">
        <v>13</v>
      </c>
      <c r="D25" s="433" t="s">
        <v>221</v>
      </c>
    </row>
    <row r="26" spans="1:4" s="569" customFormat="1">
      <c r="A26" s="433" t="s">
        <v>101</v>
      </c>
      <c r="B26" s="576">
        <v>42684</v>
      </c>
      <c r="C26" s="577" t="s">
        <v>13</v>
      </c>
      <c r="D26" s="433" t="s">
        <v>221</v>
      </c>
    </row>
    <row r="27" spans="1:4" s="569" customFormat="1">
      <c r="A27" s="433" t="s">
        <v>234</v>
      </c>
      <c r="B27" s="576">
        <v>42684</v>
      </c>
      <c r="C27" s="577" t="s">
        <v>13</v>
      </c>
      <c r="D27" s="433" t="s">
        <v>221</v>
      </c>
    </row>
    <row r="28" spans="1:4" s="569" customFormat="1">
      <c r="A28" s="570"/>
      <c r="B28" s="433"/>
      <c r="C28" s="433"/>
      <c r="D28" s="433"/>
    </row>
    <row r="29" spans="1:4" s="569" customFormat="1">
      <c r="A29" s="570"/>
      <c r="B29" s="433"/>
      <c r="C29" s="433"/>
      <c r="D29" s="433"/>
    </row>
    <row r="30" spans="1:4" s="569" customFormat="1">
      <c r="A30" s="574" t="s">
        <v>37</v>
      </c>
      <c r="B30" s="427"/>
      <c r="C30" s="427"/>
      <c r="D30" s="427"/>
    </row>
    <row r="31" spans="1:4" s="569" customFormat="1">
      <c r="A31" s="570"/>
      <c r="B31" s="433"/>
      <c r="C31" s="433"/>
      <c r="D31" s="433"/>
    </row>
    <row r="32" spans="1:4" s="569" customFormat="1">
      <c r="A32" s="570"/>
      <c r="B32" s="433"/>
      <c r="C32" s="433"/>
      <c r="D32" s="433"/>
    </row>
    <row r="33" spans="1:4" s="569" customFormat="1">
      <c r="A33" s="570"/>
      <c r="B33" s="433"/>
      <c r="C33" s="433"/>
      <c r="D33" s="433"/>
    </row>
    <row r="34" spans="1:4" s="569" customFormat="1">
      <c r="A34" s="574" t="s">
        <v>119</v>
      </c>
      <c r="B34" s="427"/>
      <c r="C34" s="427"/>
      <c r="D34" s="427"/>
    </row>
    <row r="35" spans="1:4" s="569" customFormat="1">
      <c r="A35" s="626" t="s">
        <v>124</v>
      </c>
      <c r="B35" s="579">
        <v>43453</v>
      </c>
      <c r="C35" s="577" t="s">
        <v>13</v>
      </c>
      <c r="D35" s="433" t="s">
        <v>221</v>
      </c>
    </row>
    <row r="36" spans="1:4" s="569" customFormat="1">
      <c r="A36" s="570"/>
      <c r="B36" s="433"/>
      <c r="C36" s="433"/>
      <c r="D36" s="433"/>
    </row>
    <row r="37" spans="1:4" s="569" customFormat="1">
      <c r="A37" s="570"/>
      <c r="B37" s="433"/>
      <c r="C37" s="433"/>
      <c r="D37" s="433"/>
    </row>
    <row r="38" spans="1:4" s="569" customFormat="1">
      <c r="A38" s="152"/>
      <c r="B38" s="152"/>
      <c r="C38" s="152"/>
      <c r="D38" s="152"/>
    </row>
    <row r="39" spans="1:4" s="569" customFormat="1" ht="57" customHeight="1">
      <c r="A39" s="882" t="s">
        <v>235</v>
      </c>
      <c r="B39" s="882"/>
      <c r="C39" s="882"/>
      <c r="D39" s="882"/>
    </row>
    <row r="40" spans="1:4" s="569" customFormat="1" ht="14.85" customHeight="1">
      <c r="A40" s="884" t="s">
        <v>236</v>
      </c>
      <c r="B40" s="884"/>
      <c r="C40" s="884"/>
      <c r="D40" s="884"/>
    </row>
    <row r="41" spans="1:4" ht="27.75" customHeight="1">
      <c r="A41" s="881" t="s">
        <v>237</v>
      </c>
      <c r="B41" s="881"/>
      <c r="C41" s="881"/>
      <c r="D41" s="881"/>
    </row>
  </sheetData>
  <mergeCells count="6">
    <mergeCell ref="A41:D41"/>
    <mergeCell ref="A39:D39"/>
    <mergeCell ref="A1:D1"/>
    <mergeCell ref="A2:D2"/>
    <mergeCell ref="A3:D3"/>
    <mergeCell ref="A40:D40"/>
  </mergeCells>
  <printOptions horizontalCentered="1" verticalCentered="1"/>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M47"/>
  <sheetViews>
    <sheetView zoomScale="110" zoomScaleNormal="110" workbookViewId="0">
      <selection activeCell="A3" sqref="A3:B3"/>
    </sheetView>
  </sheetViews>
  <sheetFormatPr defaultColWidth="9.28515625" defaultRowHeight="12.75"/>
  <cols>
    <col min="1" max="1" width="61.42578125" style="314" customWidth="1"/>
    <col min="2" max="2" width="21" style="314" customWidth="1"/>
    <col min="3" max="3" width="9.28515625" style="314"/>
    <col min="4" max="4" width="12.5703125" style="314" bestFit="1" customWidth="1"/>
    <col min="5" max="5" width="43.28515625" style="497" bestFit="1" customWidth="1"/>
    <col min="6" max="6" width="9.7109375" style="314" bestFit="1" customWidth="1"/>
    <col min="7" max="7" width="9.7109375" style="314" customWidth="1"/>
    <col min="8" max="8" width="9.7109375" style="314" bestFit="1" customWidth="1"/>
    <col min="9" max="9" width="13.5703125" style="314" bestFit="1" customWidth="1"/>
    <col min="10" max="16384" width="9.28515625" style="314"/>
  </cols>
  <sheetData>
    <row r="1" spans="1:13" ht="15.75">
      <c r="A1" s="887" t="s">
        <v>238</v>
      </c>
      <c r="B1" s="887"/>
      <c r="C1" s="735"/>
      <c r="D1" s="735"/>
      <c r="F1" s="735"/>
      <c r="G1" s="735"/>
      <c r="H1" s="735"/>
      <c r="I1" s="735"/>
      <c r="J1" s="735"/>
      <c r="K1" s="735"/>
      <c r="L1" s="735"/>
      <c r="M1" s="735"/>
    </row>
    <row r="2" spans="1:13" s="605" customFormat="1" ht="15.75">
      <c r="A2" s="888" t="s">
        <v>1</v>
      </c>
      <c r="B2" s="889"/>
      <c r="C2" s="437"/>
      <c r="D2" s="437"/>
      <c r="E2" s="497"/>
      <c r="F2" s="437"/>
      <c r="G2" s="437"/>
      <c r="H2" s="437"/>
      <c r="I2" s="437"/>
      <c r="J2" s="437"/>
      <c r="K2" s="437"/>
      <c r="L2" s="437"/>
      <c r="M2" s="437"/>
    </row>
    <row r="3" spans="1:13" s="605" customFormat="1" ht="15.75">
      <c r="A3" s="890" t="s">
        <v>517</v>
      </c>
      <c r="B3" s="891"/>
      <c r="C3" s="438"/>
      <c r="D3" s="438"/>
      <c r="E3" s="497"/>
      <c r="F3" s="494"/>
      <c r="G3" s="494"/>
      <c r="H3" s="494"/>
      <c r="I3" s="494"/>
      <c r="J3" s="438"/>
      <c r="K3" s="438"/>
      <c r="L3" s="438"/>
      <c r="M3" s="438"/>
    </row>
    <row r="4" spans="1:13" s="605" customFormat="1" ht="16.5" thickBot="1">
      <c r="A4" s="744"/>
      <c r="B4" s="736"/>
      <c r="C4" s="438"/>
      <c r="D4" s="438"/>
      <c r="E4" s="497"/>
      <c r="F4" s="437"/>
      <c r="G4" s="494"/>
      <c r="H4" s="437"/>
      <c r="I4" s="494"/>
      <c r="J4" s="438"/>
      <c r="K4" s="438"/>
      <c r="L4" s="438"/>
      <c r="M4" s="438"/>
    </row>
    <row r="5" spans="1:13" s="605" customFormat="1" ht="16.5" thickBot="1">
      <c r="A5" s="846" t="s">
        <v>239</v>
      </c>
      <c r="B5" s="851"/>
      <c r="C5" s="438"/>
      <c r="D5" s="438"/>
      <c r="E5" s="497"/>
      <c r="F5" s="494"/>
      <c r="G5" s="494"/>
      <c r="H5" s="494"/>
      <c r="I5" s="494"/>
      <c r="J5" s="438"/>
      <c r="K5" s="438"/>
      <c r="L5" s="438"/>
      <c r="M5" s="438"/>
    </row>
    <row r="6" spans="1:13">
      <c r="A6" s="439" t="s">
        <v>240</v>
      </c>
      <c r="B6" s="289" t="s">
        <v>13</v>
      </c>
      <c r="C6" s="735"/>
      <c r="D6" s="735"/>
      <c r="F6" s="735"/>
      <c r="G6" s="494"/>
      <c r="H6" s="735"/>
      <c r="I6" s="494"/>
      <c r="J6" s="735"/>
      <c r="K6" s="735"/>
      <c r="L6" s="735"/>
      <c r="M6" s="735"/>
    </row>
    <row r="7" spans="1:13">
      <c r="A7" s="433" t="s">
        <v>241</v>
      </c>
      <c r="B7" s="280">
        <v>0</v>
      </c>
      <c r="C7" s="735"/>
      <c r="D7" s="735"/>
      <c r="F7" s="495"/>
      <c r="G7" s="494"/>
      <c r="H7" s="495"/>
      <c r="I7" s="494"/>
      <c r="J7" s="735"/>
      <c r="K7" s="735"/>
      <c r="L7" s="735"/>
      <c r="M7" s="735"/>
    </row>
    <row r="8" spans="1:13">
      <c r="A8" s="433" t="s">
        <v>242</v>
      </c>
      <c r="B8" s="637" t="s">
        <v>558</v>
      </c>
      <c r="C8" s="735"/>
      <c r="D8" s="735"/>
      <c r="F8" s="496"/>
      <c r="G8" s="494"/>
      <c r="H8" s="496"/>
      <c r="I8" s="494"/>
      <c r="J8" s="735"/>
      <c r="K8" s="735"/>
      <c r="L8" s="735"/>
      <c r="M8" s="735"/>
    </row>
    <row r="9" spans="1:13">
      <c r="A9" s="433" t="s">
        <v>243</v>
      </c>
      <c r="B9" s="280">
        <v>0</v>
      </c>
      <c r="C9" s="735"/>
      <c r="D9" s="624"/>
      <c r="F9" s="495"/>
      <c r="G9" s="494"/>
      <c r="H9" s="495"/>
      <c r="I9" s="499"/>
      <c r="J9" s="735"/>
      <c r="K9" s="735"/>
      <c r="L9" s="735"/>
      <c r="M9" s="735"/>
    </row>
    <row r="10" spans="1:13">
      <c r="A10" s="433" t="s">
        <v>244</v>
      </c>
      <c r="B10" s="637" t="s">
        <v>558</v>
      </c>
      <c r="C10" s="735"/>
      <c r="D10" s="735"/>
      <c r="F10" s="495"/>
      <c r="G10" s="494"/>
      <c r="H10" s="495"/>
      <c r="I10" s="499"/>
      <c r="J10" s="735"/>
      <c r="K10" s="735"/>
      <c r="L10" s="735"/>
      <c r="M10" s="735"/>
    </row>
    <row r="11" spans="1:13">
      <c r="A11" s="433" t="s">
        <v>245</v>
      </c>
      <c r="B11" s="761">
        <v>0</v>
      </c>
      <c r="C11" s="735"/>
      <c r="D11" s="735"/>
      <c r="F11" s="735"/>
      <c r="G11" s="735"/>
      <c r="H11" s="735"/>
      <c r="I11" s="735"/>
      <c r="J11" s="735"/>
      <c r="K11" s="735"/>
      <c r="L11" s="735"/>
      <c r="M11" s="735"/>
    </row>
    <row r="12" spans="1:13">
      <c r="A12" s="433" t="s">
        <v>246</v>
      </c>
      <c r="B12" s="761">
        <v>0</v>
      </c>
      <c r="C12" s="735"/>
      <c r="D12" s="735"/>
      <c r="F12" s="735"/>
      <c r="G12" s="735"/>
      <c r="H12" s="735"/>
      <c r="I12" s="735"/>
      <c r="J12" s="735"/>
      <c r="K12" s="735"/>
      <c r="L12" s="735"/>
      <c r="M12" s="735"/>
    </row>
    <row r="13" spans="1:13">
      <c r="A13" s="433" t="s">
        <v>247</v>
      </c>
      <c r="B13" s="761">
        <v>0</v>
      </c>
      <c r="C13" s="152" t="s">
        <v>155</v>
      </c>
      <c r="D13" s="735"/>
      <c r="F13" s="735"/>
      <c r="G13" s="735"/>
      <c r="H13" s="735"/>
      <c r="I13" s="735"/>
      <c r="J13" s="735"/>
      <c r="K13" s="735"/>
      <c r="L13" s="735"/>
      <c r="M13" s="735"/>
    </row>
    <row r="14" spans="1:13">
      <c r="A14" s="152"/>
      <c r="B14" s="735"/>
      <c r="C14" s="735"/>
      <c r="D14" s="735"/>
      <c r="F14" s="735"/>
      <c r="G14" s="735"/>
      <c r="H14" s="735"/>
      <c r="I14" s="735"/>
      <c r="J14" s="735"/>
      <c r="K14" s="735"/>
      <c r="L14" s="735"/>
      <c r="M14" s="735"/>
    </row>
    <row r="15" spans="1:13" ht="13.5" thickBot="1">
      <c r="A15" s="152"/>
      <c r="B15" s="152"/>
      <c r="C15" s="735"/>
      <c r="D15" s="735"/>
      <c r="F15" s="735"/>
      <c r="G15" s="735"/>
      <c r="H15" s="735"/>
      <c r="I15" s="735"/>
      <c r="J15" s="735"/>
      <c r="K15" s="735"/>
      <c r="L15" s="735"/>
      <c r="M15" s="735"/>
    </row>
    <row r="16" spans="1:13" ht="14.85" customHeight="1" thickBot="1">
      <c r="A16" s="846" t="s">
        <v>248</v>
      </c>
      <c r="B16" s="851"/>
      <c r="C16" s="735"/>
      <c r="D16" s="735"/>
      <c r="F16" s="735"/>
      <c r="G16" s="735"/>
      <c r="H16" s="735"/>
      <c r="I16" s="735"/>
      <c r="J16" s="735"/>
      <c r="K16" s="735"/>
      <c r="L16" s="735"/>
      <c r="M16" s="735"/>
    </row>
    <row r="17" spans="1:3">
      <c r="A17" s="439" t="s">
        <v>240</v>
      </c>
      <c r="B17" s="289" t="s">
        <v>13</v>
      </c>
      <c r="C17" s="735"/>
    </row>
    <row r="18" spans="1:3">
      <c r="A18" s="433" t="s">
        <v>241</v>
      </c>
      <c r="B18" s="280">
        <v>0</v>
      </c>
      <c r="C18" s="735"/>
    </row>
    <row r="19" spans="1:3">
      <c r="A19" s="433" t="s">
        <v>242</v>
      </c>
      <c r="B19" s="289" t="s">
        <v>13</v>
      </c>
      <c r="C19" s="735"/>
    </row>
    <row r="20" spans="1:3">
      <c r="A20" s="433" t="s">
        <v>243</v>
      </c>
      <c r="B20" s="280">
        <v>0</v>
      </c>
      <c r="C20" s="735"/>
    </row>
    <row r="21" spans="1:3">
      <c r="A21" s="433" t="s">
        <v>244</v>
      </c>
      <c r="B21" s="292" t="s">
        <v>13</v>
      </c>
      <c r="C21" s="735"/>
    </row>
    <row r="22" spans="1:3">
      <c r="A22" s="433" t="s">
        <v>245</v>
      </c>
      <c r="B22" s="282">
        <v>0</v>
      </c>
      <c r="C22" s="735"/>
    </row>
    <row r="23" spans="1:3">
      <c r="A23" s="433" t="s">
        <v>246</v>
      </c>
      <c r="B23" s="282">
        <v>0</v>
      </c>
      <c r="C23" s="735"/>
    </row>
    <row r="24" spans="1:3">
      <c r="A24" s="433" t="s">
        <v>247</v>
      </c>
      <c r="B24" s="282">
        <v>0</v>
      </c>
      <c r="C24" s="735"/>
    </row>
    <row r="25" spans="1:3" ht="13.5" thickBot="1">
      <c r="A25" s="152"/>
      <c r="B25" s="152"/>
      <c r="C25" s="735"/>
    </row>
    <row r="26" spans="1:3" ht="16.5" thickBot="1">
      <c r="A26" s="846" t="s">
        <v>249</v>
      </c>
      <c r="B26" s="851"/>
      <c r="C26" s="325"/>
    </row>
    <row r="27" spans="1:3">
      <c r="A27" s="439" t="s">
        <v>240</v>
      </c>
      <c r="B27" s="289" t="s">
        <v>13</v>
      </c>
      <c r="C27" s="735"/>
    </row>
    <row r="28" spans="1:3">
      <c r="A28" s="433" t="s">
        <v>241</v>
      </c>
      <c r="B28" s="390">
        <f>B7+B18</f>
        <v>0</v>
      </c>
      <c r="C28" s="735"/>
    </row>
    <row r="29" spans="1:3">
      <c r="A29" s="433" t="s">
        <v>242</v>
      </c>
      <c r="B29" s="290" t="s">
        <v>13</v>
      </c>
      <c r="C29" s="735"/>
    </row>
    <row r="30" spans="1:3">
      <c r="A30" s="433" t="s">
        <v>243</v>
      </c>
      <c r="B30" s="390">
        <f>B9+B20</f>
        <v>0</v>
      </c>
      <c r="C30" s="735"/>
    </row>
    <row r="31" spans="1:3">
      <c r="A31" s="433" t="s">
        <v>244</v>
      </c>
      <c r="B31" s="291" t="s">
        <v>13</v>
      </c>
      <c r="C31" s="735"/>
    </row>
    <row r="32" spans="1:3">
      <c r="A32" s="433" t="s">
        <v>245</v>
      </c>
      <c r="B32" s="281">
        <f>B11</f>
        <v>0</v>
      </c>
      <c r="C32" s="735"/>
    </row>
    <row r="33" spans="1:5">
      <c r="A33" s="433" t="s">
        <v>246</v>
      </c>
      <c r="B33" s="281">
        <f>B12+B23</f>
        <v>0</v>
      </c>
      <c r="C33" s="735"/>
      <c r="D33" s="735"/>
    </row>
    <row r="34" spans="1:5">
      <c r="A34" s="433" t="s">
        <v>250</v>
      </c>
      <c r="B34" s="281">
        <f>B13+B24</f>
        <v>0</v>
      </c>
      <c r="C34" s="735"/>
      <c r="D34" s="735"/>
    </row>
    <row r="35" spans="1:5">
      <c r="A35" s="152"/>
      <c r="B35" s="152"/>
      <c r="C35" s="735"/>
      <c r="D35" s="735"/>
    </row>
    <row r="36" spans="1:5" ht="13.5" thickBot="1">
      <c r="A36" s="152"/>
      <c r="B36" s="152"/>
      <c r="C36" s="735"/>
      <c r="D36" s="735"/>
    </row>
    <row r="37" spans="1:5" ht="16.5" thickBot="1">
      <c r="A37" s="846" t="s">
        <v>251</v>
      </c>
      <c r="B37" s="851"/>
      <c r="C37" s="735"/>
      <c r="D37" s="735"/>
      <c r="E37" s="498"/>
    </row>
    <row r="38" spans="1:5">
      <c r="A38" s="439" t="s">
        <v>240</v>
      </c>
      <c r="B38" s="289" t="s">
        <v>13</v>
      </c>
      <c r="C38" s="735"/>
      <c r="D38" s="735"/>
    </row>
    <row r="39" spans="1:5">
      <c r="A39" s="433" t="s">
        <v>241</v>
      </c>
      <c r="B39" s="280">
        <v>0</v>
      </c>
      <c r="C39" s="735"/>
      <c r="D39" s="735"/>
    </row>
    <row r="40" spans="1:5">
      <c r="A40" s="433" t="s">
        <v>242</v>
      </c>
      <c r="B40" s="289" t="s">
        <v>13</v>
      </c>
      <c r="C40" s="735"/>
      <c r="D40" s="735"/>
    </row>
    <row r="41" spans="1:5">
      <c r="A41" s="433" t="s">
        <v>243</v>
      </c>
      <c r="B41" s="280">
        <v>0</v>
      </c>
      <c r="C41" s="735"/>
      <c r="D41" s="735"/>
    </row>
    <row r="42" spans="1:5">
      <c r="A42" s="433" t="s">
        <v>244</v>
      </c>
      <c r="B42" s="292" t="s">
        <v>13</v>
      </c>
      <c r="C42" s="735"/>
      <c r="D42" s="735"/>
    </row>
    <row r="43" spans="1:5">
      <c r="A43" s="433" t="s">
        <v>245</v>
      </c>
      <c r="B43" s="282">
        <v>0</v>
      </c>
      <c r="C43" s="735"/>
      <c r="D43" s="735"/>
    </row>
    <row r="44" spans="1:5">
      <c r="A44" s="433" t="s">
        <v>252</v>
      </c>
      <c r="B44" s="282">
        <v>0</v>
      </c>
      <c r="C44" s="735"/>
      <c r="D44" s="735"/>
    </row>
    <row r="45" spans="1:5">
      <c r="A45" s="433" t="s">
        <v>253</v>
      </c>
      <c r="B45" s="282">
        <v>0</v>
      </c>
      <c r="C45" s="735"/>
      <c r="D45" s="735"/>
    </row>
    <row r="46" spans="1:5">
      <c r="A46" s="316"/>
      <c r="B46" s="283"/>
      <c r="C46" s="735"/>
      <c r="D46" s="735"/>
    </row>
    <row r="47" spans="1:5" ht="27.75" customHeight="1">
      <c r="A47" s="885" t="s">
        <v>24</v>
      </c>
      <c r="B47" s="886"/>
      <c r="C47" s="735"/>
      <c r="D47" s="735"/>
    </row>
  </sheetData>
  <mergeCells count="8">
    <mergeCell ref="A37:B37"/>
    <mergeCell ref="A47:B47"/>
    <mergeCell ref="A1:B1"/>
    <mergeCell ref="A2:B2"/>
    <mergeCell ref="A3:B3"/>
    <mergeCell ref="A5:B5"/>
    <mergeCell ref="A16:B16"/>
    <mergeCell ref="A26:B26"/>
  </mergeCells>
  <printOptions headings="1"/>
  <pageMargins left="0.7" right="0.7" top="0.75" bottom="0.75" header="0.3" footer="0.3"/>
  <pageSetup scale="96"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topLeftCell="A31" zoomScaleNormal="100" workbookViewId="0">
      <selection activeCell="G62" sqref="G62"/>
    </sheetView>
  </sheetViews>
  <sheetFormatPr defaultColWidth="9.28515625" defaultRowHeight="12.75"/>
  <cols>
    <col min="1" max="1" width="17.42578125" style="314" customWidth="1"/>
    <col min="2" max="4" width="14.7109375" style="314" customWidth="1"/>
    <col min="5" max="5" width="13.7109375" style="314" customWidth="1"/>
    <col min="6" max="6" width="14.140625" style="314" customWidth="1"/>
    <col min="7" max="7" width="14.7109375" style="314" customWidth="1"/>
    <col min="8" max="16384" width="9.28515625" style="314"/>
  </cols>
  <sheetData>
    <row r="1" spans="1:10" ht="15.75">
      <c r="A1" s="901" t="s">
        <v>254</v>
      </c>
      <c r="B1" s="902"/>
      <c r="C1" s="902"/>
      <c r="D1" s="902"/>
      <c r="E1" s="902"/>
      <c r="F1" s="902"/>
      <c r="G1" s="903"/>
      <c r="H1" s="735"/>
      <c r="I1" s="735"/>
      <c r="J1" s="735"/>
    </row>
    <row r="2" spans="1:10" ht="15.75">
      <c r="A2" s="904" t="s">
        <v>1</v>
      </c>
      <c r="B2" s="905"/>
      <c r="C2" s="905"/>
      <c r="D2" s="905"/>
      <c r="E2" s="905"/>
      <c r="F2" s="905"/>
      <c r="G2" s="906"/>
      <c r="H2" s="735"/>
      <c r="I2" s="735"/>
      <c r="J2" s="735"/>
    </row>
    <row r="3" spans="1:10" ht="16.5" thickBot="1">
      <c r="A3" s="907" t="s">
        <v>517</v>
      </c>
      <c r="B3" s="905"/>
      <c r="C3" s="905"/>
      <c r="D3" s="905"/>
      <c r="E3" s="905"/>
      <c r="F3" s="905"/>
      <c r="G3" s="906"/>
      <c r="H3" s="735"/>
      <c r="I3" s="735"/>
      <c r="J3" s="735"/>
    </row>
    <row r="4" spans="1:10" ht="16.5" thickBot="1">
      <c r="A4" s="892" t="s">
        <v>255</v>
      </c>
      <c r="B4" s="893"/>
      <c r="C4" s="893"/>
      <c r="D4" s="893"/>
      <c r="E4" s="893"/>
      <c r="F4" s="893"/>
      <c r="G4" s="894"/>
      <c r="H4" s="735"/>
      <c r="I4" s="735"/>
      <c r="J4" s="735"/>
    </row>
    <row r="5" spans="1:10" ht="13.5" thickBot="1">
      <c r="A5" s="317"/>
      <c r="B5" s="899" t="s">
        <v>256</v>
      </c>
      <c r="C5" s="899"/>
      <c r="D5" s="899"/>
      <c r="E5" s="899" t="s">
        <v>257</v>
      </c>
      <c r="F5" s="899"/>
      <c r="G5" s="900"/>
      <c r="H5" s="735"/>
      <c r="I5" s="735"/>
      <c r="J5" s="735"/>
    </row>
    <row r="6" spans="1:10">
      <c r="A6" s="318" t="s">
        <v>2</v>
      </c>
      <c r="B6" s="740" t="s">
        <v>9</v>
      </c>
      <c r="C6" s="740" t="s">
        <v>6</v>
      </c>
      <c r="D6" s="740" t="s">
        <v>8</v>
      </c>
      <c r="E6" s="740" t="s">
        <v>9</v>
      </c>
      <c r="F6" s="740" t="s">
        <v>6</v>
      </c>
      <c r="G6" s="740" t="s">
        <v>8</v>
      </c>
      <c r="H6" s="735"/>
      <c r="I6" s="735"/>
      <c r="J6" s="735"/>
    </row>
    <row r="7" spans="1:10">
      <c r="A7" s="223" t="s">
        <v>258</v>
      </c>
      <c r="B7" s="315">
        <v>15</v>
      </c>
      <c r="C7" s="315">
        <v>12154</v>
      </c>
      <c r="D7" s="324">
        <f>SUM(B7:C7)</f>
        <v>12169</v>
      </c>
      <c r="E7" s="315"/>
      <c r="F7" s="324"/>
      <c r="G7" s="324">
        <f t="shared" ref="G7:G18" si="0">SUM(E7:F7)</f>
        <v>0</v>
      </c>
      <c r="H7" s="735"/>
      <c r="I7" s="735"/>
      <c r="J7" s="735"/>
    </row>
    <row r="8" spans="1:10">
      <c r="A8" s="224" t="s">
        <v>12</v>
      </c>
      <c r="B8" s="315">
        <v>17198</v>
      </c>
      <c r="C8" s="315">
        <v>0</v>
      </c>
      <c r="D8" s="324">
        <f t="shared" ref="D8:D18" si="1">SUM(B8:C8)</f>
        <v>17198</v>
      </c>
      <c r="E8" s="315"/>
      <c r="F8" s="324"/>
      <c r="G8" s="324">
        <f t="shared" si="0"/>
        <v>0</v>
      </c>
      <c r="H8" s="735"/>
      <c r="I8" s="735"/>
      <c r="J8" s="735"/>
    </row>
    <row r="9" spans="1:10">
      <c r="A9" s="224" t="s">
        <v>14</v>
      </c>
      <c r="B9" s="315">
        <v>36583</v>
      </c>
      <c r="C9" s="315">
        <v>19227</v>
      </c>
      <c r="D9" s="324">
        <f t="shared" si="1"/>
        <v>55810</v>
      </c>
      <c r="E9" s="315"/>
      <c r="F9" s="324"/>
      <c r="G9" s="324">
        <f t="shared" si="0"/>
        <v>0</v>
      </c>
      <c r="H9" s="735"/>
      <c r="I9" s="735"/>
      <c r="J9" s="735"/>
    </row>
    <row r="10" spans="1:10">
      <c r="A10" s="224" t="s">
        <v>15</v>
      </c>
      <c r="B10" s="315">
        <v>14990</v>
      </c>
      <c r="C10" s="315">
        <v>13</v>
      </c>
      <c r="D10" s="324">
        <f t="shared" si="1"/>
        <v>15003</v>
      </c>
      <c r="E10" s="315"/>
      <c r="F10" s="324"/>
      <c r="G10" s="324">
        <f t="shared" si="0"/>
        <v>0</v>
      </c>
      <c r="H10" s="735"/>
      <c r="I10" s="735"/>
      <c r="J10" s="625"/>
    </row>
    <row r="11" spans="1:10">
      <c r="A11" s="224" t="s">
        <v>16</v>
      </c>
      <c r="B11" s="315">
        <v>2934</v>
      </c>
      <c r="C11" s="315">
        <v>1077961</v>
      </c>
      <c r="D11" s="324">
        <f t="shared" si="1"/>
        <v>1080895</v>
      </c>
      <c r="E11" s="315"/>
      <c r="F11" s="324"/>
      <c r="G11" s="324">
        <f t="shared" si="0"/>
        <v>0</v>
      </c>
      <c r="H11" s="735"/>
      <c r="I11" s="735"/>
      <c r="J11" s="735"/>
    </row>
    <row r="12" spans="1:10">
      <c r="A12" s="224" t="s">
        <v>17</v>
      </c>
      <c r="B12" s="315">
        <v>7</v>
      </c>
      <c r="C12" s="315">
        <v>252851</v>
      </c>
      <c r="D12" s="324">
        <f t="shared" si="1"/>
        <v>252858</v>
      </c>
      <c r="E12" s="315"/>
      <c r="F12" s="324"/>
      <c r="G12" s="324">
        <f t="shared" si="0"/>
        <v>0</v>
      </c>
      <c r="H12" s="735"/>
      <c r="I12" s="735"/>
      <c r="J12" s="735"/>
    </row>
    <row r="13" spans="1:10">
      <c r="A13" s="224" t="s">
        <v>18</v>
      </c>
      <c r="B13" s="315">
        <v>100248</v>
      </c>
      <c r="C13" s="315">
        <v>89387</v>
      </c>
      <c r="D13" s="324">
        <f t="shared" si="1"/>
        <v>189635</v>
      </c>
      <c r="E13" s="315"/>
      <c r="F13" s="324"/>
      <c r="G13" s="324">
        <f t="shared" si="0"/>
        <v>0</v>
      </c>
      <c r="H13" s="735"/>
      <c r="I13" s="735"/>
      <c r="J13" s="735"/>
    </row>
    <row r="14" spans="1:10">
      <c r="A14" s="224" t="s">
        <v>19</v>
      </c>
      <c r="B14" s="315">
        <v>866</v>
      </c>
      <c r="C14" s="315">
        <v>133209</v>
      </c>
      <c r="D14" s="324">
        <f>SUM(B14:C14)</f>
        <v>134075</v>
      </c>
      <c r="E14" s="315"/>
      <c r="F14" s="324"/>
      <c r="G14" s="324">
        <f t="shared" si="0"/>
        <v>0</v>
      </c>
      <c r="H14" s="735"/>
      <c r="I14" s="735"/>
      <c r="J14" s="735"/>
    </row>
    <row r="15" spans="1:10">
      <c r="A15" s="224" t="s">
        <v>20</v>
      </c>
      <c r="B15" s="315">
        <v>14145</v>
      </c>
      <c r="C15" s="315">
        <v>9147</v>
      </c>
      <c r="D15" s="324">
        <f t="shared" si="1"/>
        <v>23292</v>
      </c>
      <c r="E15" s="315"/>
      <c r="F15" s="324"/>
      <c r="G15" s="324">
        <f t="shared" si="0"/>
        <v>0</v>
      </c>
      <c r="H15" s="735"/>
      <c r="I15" s="735"/>
      <c r="J15" s="735"/>
    </row>
    <row r="16" spans="1:10">
      <c r="A16" s="224" t="s">
        <v>21</v>
      </c>
      <c r="B16" s="315">
        <v>1021</v>
      </c>
      <c r="C16" s="315">
        <v>34617</v>
      </c>
      <c r="D16" s="324">
        <f t="shared" si="1"/>
        <v>35638</v>
      </c>
      <c r="E16" s="315"/>
      <c r="F16" s="324"/>
      <c r="G16" s="324">
        <f t="shared" si="0"/>
        <v>0</v>
      </c>
      <c r="H16" s="735"/>
      <c r="I16" s="735"/>
      <c r="J16" s="735"/>
    </row>
    <row r="17" spans="1:7">
      <c r="A17" s="224" t="s">
        <v>22</v>
      </c>
      <c r="B17" s="315">
        <v>52284</v>
      </c>
      <c r="C17" s="315">
        <v>12698</v>
      </c>
      <c r="D17" s="324">
        <f t="shared" si="1"/>
        <v>64982</v>
      </c>
      <c r="E17" s="315"/>
      <c r="F17" s="324"/>
      <c r="G17" s="324">
        <f t="shared" si="0"/>
        <v>0</v>
      </c>
    </row>
    <row r="18" spans="1:7" ht="13.5" thickBot="1">
      <c r="A18" s="17" t="s">
        <v>23</v>
      </c>
      <c r="B18" s="324">
        <v>2312</v>
      </c>
      <c r="C18" s="324">
        <v>60404</v>
      </c>
      <c r="D18" s="324">
        <f t="shared" si="1"/>
        <v>62716</v>
      </c>
      <c r="E18" s="315"/>
      <c r="F18" s="324"/>
      <c r="G18" s="324">
        <f t="shared" si="0"/>
        <v>0</v>
      </c>
    </row>
    <row r="19" spans="1:7" ht="13.5" thickBot="1">
      <c r="A19" s="328" t="s">
        <v>8</v>
      </c>
      <c r="B19" s="642">
        <f t="shared" ref="B19:G19" si="2">SUM(B7:B18)</f>
        <v>242603</v>
      </c>
      <c r="C19" s="642">
        <f t="shared" si="2"/>
        <v>1701668</v>
      </c>
      <c r="D19" s="642">
        <f t="shared" si="2"/>
        <v>1944271</v>
      </c>
      <c r="E19" s="329">
        <f t="shared" si="2"/>
        <v>0</v>
      </c>
      <c r="F19" s="329">
        <f t="shared" si="2"/>
        <v>0</v>
      </c>
      <c r="G19" s="329">
        <f t="shared" si="2"/>
        <v>0</v>
      </c>
    </row>
    <row r="21" spans="1:7" ht="17.100000000000001" customHeight="1" thickBot="1">
      <c r="A21" s="885"/>
      <c r="B21" s="886"/>
      <c r="C21" s="886"/>
      <c r="D21" s="886"/>
      <c r="E21" s="886"/>
      <c r="F21" s="886"/>
      <c r="G21" s="886"/>
    </row>
    <row r="22" spans="1:7" ht="16.5" thickBot="1">
      <c r="A22" s="892" t="s">
        <v>259</v>
      </c>
      <c r="B22" s="893"/>
      <c r="C22" s="893"/>
      <c r="D22" s="893"/>
      <c r="E22" s="893"/>
      <c r="F22" s="893"/>
      <c r="G22" s="894"/>
    </row>
    <row r="23" spans="1:7" ht="13.5" thickBot="1">
      <c r="A23" s="323"/>
      <c r="B23" s="896"/>
      <c r="C23" s="897"/>
      <c r="D23" s="898"/>
      <c r="E23" s="899" t="s">
        <v>257</v>
      </c>
      <c r="F23" s="899"/>
      <c r="G23" s="900"/>
    </row>
    <row r="24" spans="1:7">
      <c r="A24" s="318" t="s">
        <v>2</v>
      </c>
      <c r="B24" s="772"/>
      <c r="C24" s="772"/>
      <c r="D24" s="772"/>
      <c r="E24" s="740" t="s">
        <v>9</v>
      </c>
      <c r="F24" s="740" t="s">
        <v>6</v>
      </c>
      <c r="G24" s="740" t="s">
        <v>8</v>
      </c>
    </row>
    <row r="25" spans="1:7">
      <c r="A25" s="223" t="s">
        <v>258</v>
      </c>
      <c r="B25" s="319"/>
      <c r="C25" s="319"/>
      <c r="D25" s="320">
        <f>SUM(B25:C25)</f>
        <v>0</v>
      </c>
      <c r="E25" s="319"/>
      <c r="F25" s="319"/>
      <c r="G25" s="320">
        <f>SUM(E25:F25)</f>
        <v>0</v>
      </c>
    </row>
    <row r="26" spans="1:7">
      <c r="A26" s="224" t="s">
        <v>12</v>
      </c>
      <c r="B26" s="319"/>
      <c r="C26" s="319"/>
      <c r="D26" s="320">
        <f t="shared" ref="D26:D36" si="3">SUM(B26:C26)</f>
        <v>0</v>
      </c>
      <c r="E26" s="319"/>
      <c r="F26" s="319"/>
      <c r="G26" s="320">
        <f t="shared" ref="G26:G36" si="4">SUM(E26:F26)</f>
        <v>0</v>
      </c>
    </row>
    <row r="27" spans="1:7">
      <c r="A27" s="224" t="s">
        <v>14</v>
      </c>
      <c r="B27" s="319"/>
      <c r="C27" s="319"/>
      <c r="D27" s="320">
        <f t="shared" si="3"/>
        <v>0</v>
      </c>
      <c r="E27" s="319"/>
      <c r="F27" s="319"/>
      <c r="G27" s="320">
        <f t="shared" si="4"/>
        <v>0</v>
      </c>
    </row>
    <row r="28" spans="1:7">
      <c r="A28" s="224" t="s">
        <v>15</v>
      </c>
      <c r="B28" s="319"/>
      <c r="C28" s="319"/>
      <c r="D28" s="320">
        <f t="shared" si="3"/>
        <v>0</v>
      </c>
      <c r="E28" s="319"/>
      <c r="F28" s="319"/>
      <c r="G28" s="320">
        <f t="shared" si="4"/>
        <v>0</v>
      </c>
    </row>
    <row r="29" spans="1:7">
      <c r="A29" s="224" t="s">
        <v>16</v>
      </c>
      <c r="B29" s="319"/>
      <c r="C29" s="319"/>
      <c r="D29" s="320">
        <f t="shared" si="3"/>
        <v>0</v>
      </c>
      <c r="E29" s="319"/>
      <c r="F29" s="319"/>
      <c r="G29" s="320">
        <f t="shared" si="4"/>
        <v>0</v>
      </c>
    </row>
    <row r="30" spans="1:7">
      <c r="A30" s="224" t="s">
        <v>17</v>
      </c>
      <c r="B30" s="319"/>
      <c r="C30" s="319"/>
      <c r="D30" s="320">
        <f t="shared" si="3"/>
        <v>0</v>
      </c>
      <c r="E30" s="319"/>
      <c r="F30" s="319"/>
      <c r="G30" s="320">
        <f t="shared" si="4"/>
        <v>0</v>
      </c>
    </row>
    <row r="31" spans="1:7">
      <c r="A31" s="224" t="s">
        <v>18</v>
      </c>
      <c r="B31" s="319"/>
      <c r="C31" s="319"/>
      <c r="D31" s="320">
        <f t="shared" si="3"/>
        <v>0</v>
      </c>
      <c r="E31" s="319"/>
      <c r="F31" s="319"/>
      <c r="G31" s="320">
        <f t="shared" si="4"/>
        <v>0</v>
      </c>
    </row>
    <row r="32" spans="1:7">
      <c r="A32" s="224" t="s">
        <v>19</v>
      </c>
      <c r="B32" s="319"/>
      <c r="C32" s="319"/>
      <c r="D32" s="320">
        <f t="shared" si="3"/>
        <v>0</v>
      </c>
      <c r="E32" s="319"/>
      <c r="F32" s="319"/>
      <c r="G32" s="320">
        <f t="shared" si="4"/>
        <v>0</v>
      </c>
    </row>
    <row r="33" spans="1:7">
      <c r="A33" s="224" t="s">
        <v>20</v>
      </c>
      <c r="B33" s="319"/>
      <c r="C33" s="319"/>
      <c r="D33" s="320">
        <f t="shared" si="3"/>
        <v>0</v>
      </c>
      <c r="E33" s="319"/>
      <c r="F33" s="319"/>
      <c r="G33" s="320">
        <f t="shared" si="4"/>
        <v>0</v>
      </c>
    </row>
    <row r="34" spans="1:7">
      <c r="A34" s="224" t="s">
        <v>21</v>
      </c>
      <c r="B34" s="319"/>
      <c r="C34" s="319"/>
      <c r="D34" s="320">
        <f t="shared" si="3"/>
        <v>0</v>
      </c>
      <c r="E34" s="319"/>
      <c r="F34" s="319"/>
      <c r="G34" s="320">
        <f t="shared" si="4"/>
        <v>0</v>
      </c>
    </row>
    <row r="35" spans="1:7">
      <c r="A35" s="224" t="s">
        <v>22</v>
      </c>
      <c r="B35" s="321"/>
      <c r="C35" s="321"/>
      <c r="D35" s="320">
        <f t="shared" si="3"/>
        <v>0</v>
      </c>
      <c r="E35" s="315"/>
      <c r="F35" s="315"/>
      <c r="G35" s="320">
        <f t="shared" si="4"/>
        <v>0</v>
      </c>
    </row>
    <row r="36" spans="1:7" ht="13.5" thickBot="1">
      <c r="A36" s="17" t="s">
        <v>23</v>
      </c>
      <c r="B36" s="322"/>
      <c r="C36" s="322"/>
      <c r="D36" s="320">
        <f t="shared" si="3"/>
        <v>0</v>
      </c>
      <c r="E36" s="324"/>
      <c r="F36" s="324"/>
      <c r="G36" s="320">
        <f t="shared" si="4"/>
        <v>0</v>
      </c>
    </row>
    <row r="37" spans="1:7" ht="13.5" thickBot="1">
      <c r="A37" s="328" t="s">
        <v>8</v>
      </c>
      <c r="B37" s="329">
        <f>SUM(B35:B36)</f>
        <v>0</v>
      </c>
      <c r="C37" s="329">
        <f>SUM(C35:C36)</f>
        <v>0</v>
      </c>
      <c r="D37" s="329">
        <f>SUM(D35:D36)</f>
        <v>0</v>
      </c>
      <c r="E37" s="329">
        <f>SUM(E35:E36)</f>
        <v>0</v>
      </c>
      <c r="F37" s="329">
        <f>SUM(F35:F36)</f>
        <v>0</v>
      </c>
      <c r="G37" s="356">
        <f>SUM(E37:F37)</f>
        <v>0</v>
      </c>
    </row>
    <row r="38" spans="1:7">
      <c r="A38" s="152"/>
      <c r="B38" s="152"/>
      <c r="C38" s="152"/>
      <c r="D38" s="152"/>
      <c r="E38" s="152"/>
      <c r="F38" s="152"/>
      <c r="G38" s="152"/>
    </row>
    <row r="39" spans="1:7" ht="13.5" thickBot="1">
      <c r="A39" s="152"/>
      <c r="B39" s="152"/>
      <c r="C39" s="152"/>
      <c r="D39" s="152"/>
      <c r="E39" s="152"/>
      <c r="F39" s="152"/>
      <c r="G39" s="152"/>
    </row>
    <row r="40" spans="1:7" ht="16.5" thickBot="1">
      <c r="A40" s="892" t="s">
        <v>260</v>
      </c>
      <c r="B40" s="893"/>
      <c r="C40" s="893"/>
      <c r="D40" s="893"/>
      <c r="E40" s="893"/>
      <c r="F40" s="893"/>
      <c r="G40" s="894"/>
    </row>
    <row r="41" spans="1:7" ht="13.5" thickBot="1">
      <c r="A41" s="317"/>
      <c r="B41" s="896"/>
      <c r="C41" s="897"/>
      <c r="D41" s="898"/>
      <c r="E41" s="899" t="s">
        <v>261</v>
      </c>
      <c r="F41" s="899"/>
      <c r="G41" s="900"/>
    </row>
    <row r="42" spans="1:7">
      <c r="A42" s="318" t="s">
        <v>2</v>
      </c>
      <c r="B42" s="772"/>
      <c r="C42" s="772"/>
      <c r="D42" s="772"/>
      <c r="E42" s="740" t="s">
        <v>9</v>
      </c>
      <c r="F42" s="740" t="s">
        <v>6</v>
      </c>
      <c r="G42" s="740" t="s">
        <v>8</v>
      </c>
    </row>
    <row r="43" spans="1:7">
      <c r="A43" s="223" t="s">
        <v>258</v>
      </c>
      <c r="B43" s="319"/>
      <c r="C43" s="319"/>
      <c r="D43" s="320">
        <f>SUM(B43:C43)</f>
        <v>0</v>
      </c>
      <c r="E43" s="319"/>
      <c r="F43" s="319"/>
      <c r="G43" s="320">
        <f>SUM(E43:F43)</f>
        <v>0</v>
      </c>
    </row>
    <row r="44" spans="1:7">
      <c r="A44" s="224" t="s">
        <v>12</v>
      </c>
      <c r="B44" s="319"/>
      <c r="C44" s="319"/>
      <c r="D44" s="320">
        <f t="shared" ref="D44:D54" si="5">SUM(B44:C44)</f>
        <v>0</v>
      </c>
      <c r="E44" s="319"/>
      <c r="F44" s="320"/>
      <c r="G44" s="320">
        <f t="shared" ref="G44:G54" si="6">SUM(E44:F44)</f>
        <v>0</v>
      </c>
    </row>
    <row r="45" spans="1:7">
      <c r="A45" s="224" t="s">
        <v>14</v>
      </c>
      <c r="B45" s="319"/>
      <c r="C45" s="319"/>
      <c r="D45" s="320">
        <f t="shared" si="5"/>
        <v>0</v>
      </c>
      <c r="E45" s="319"/>
      <c r="F45" s="320"/>
      <c r="G45" s="320">
        <f t="shared" si="6"/>
        <v>0</v>
      </c>
    </row>
    <row r="46" spans="1:7">
      <c r="A46" s="224" t="s">
        <v>15</v>
      </c>
      <c r="B46" s="319"/>
      <c r="C46" s="319"/>
      <c r="D46" s="320">
        <f t="shared" si="5"/>
        <v>0</v>
      </c>
      <c r="E46" s="319"/>
      <c r="F46" s="320"/>
      <c r="G46" s="320">
        <f t="shared" si="6"/>
        <v>0</v>
      </c>
    </row>
    <row r="47" spans="1:7">
      <c r="A47" s="224" t="s">
        <v>16</v>
      </c>
      <c r="B47" s="319"/>
      <c r="C47" s="319"/>
      <c r="D47" s="320">
        <f t="shared" si="5"/>
        <v>0</v>
      </c>
      <c r="E47" s="319"/>
      <c r="F47" s="320"/>
      <c r="G47" s="320">
        <f t="shared" si="6"/>
        <v>0</v>
      </c>
    </row>
    <row r="48" spans="1:7">
      <c r="A48" s="224" t="s">
        <v>17</v>
      </c>
      <c r="B48" s="319"/>
      <c r="C48" s="319"/>
      <c r="D48" s="320">
        <f t="shared" si="5"/>
        <v>0</v>
      </c>
      <c r="E48" s="319"/>
      <c r="F48" s="320"/>
      <c r="G48" s="320">
        <f t="shared" si="6"/>
        <v>0</v>
      </c>
    </row>
    <row r="49" spans="1:7">
      <c r="A49" s="224" t="s">
        <v>18</v>
      </c>
      <c r="B49" s="319"/>
      <c r="C49" s="319"/>
      <c r="D49" s="320">
        <f t="shared" si="5"/>
        <v>0</v>
      </c>
      <c r="E49" s="319"/>
      <c r="F49" s="320"/>
      <c r="G49" s="320">
        <f t="shared" si="6"/>
        <v>0</v>
      </c>
    </row>
    <row r="50" spans="1:7">
      <c r="A50" s="224" t="s">
        <v>19</v>
      </c>
      <c r="B50" s="319"/>
      <c r="C50" s="319"/>
      <c r="D50" s="320">
        <f t="shared" si="5"/>
        <v>0</v>
      </c>
      <c r="E50" s="319"/>
      <c r="F50" s="320"/>
      <c r="G50" s="320">
        <f t="shared" si="6"/>
        <v>0</v>
      </c>
    </row>
    <row r="51" spans="1:7">
      <c r="A51" s="224" t="s">
        <v>20</v>
      </c>
      <c r="B51" s="319"/>
      <c r="C51" s="319"/>
      <c r="D51" s="320">
        <f t="shared" si="5"/>
        <v>0</v>
      </c>
      <c r="E51" s="319"/>
      <c r="F51" s="320"/>
      <c r="G51" s="320">
        <f t="shared" si="6"/>
        <v>0</v>
      </c>
    </row>
    <row r="52" spans="1:7">
      <c r="A52" s="224" t="s">
        <v>21</v>
      </c>
      <c r="B52" s="319"/>
      <c r="C52" s="319"/>
      <c r="D52" s="320">
        <f t="shared" si="5"/>
        <v>0</v>
      </c>
      <c r="E52" s="319"/>
      <c r="F52" s="320"/>
      <c r="G52" s="320">
        <f t="shared" si="6"/>
        <v>0</v>
      </c>
    </row>
    <row r="53" spans="1:7">
      <c r="A53" s="224" t="s">
        <v>22</v>
      </c>
      <c r="B53" s="321"/>
      <c r="C53" s="321"/>
      <c r="D53" s="320">
        <f t="shared" si="5"/>
        <v>0</v>
      </c>
      <c r="E53" s="315"/>
      <c r="F53" s="628"/>
      <c r="G53" s="320">
        <f t="shared" si="6"/>
        <v>0</v>
      </c>
    </row>
    <row r="54" spans="1:7" ht="13.5" thickBot="1">
      <c r="A54" s="17" t="s">
        <v>23</v>
      </c>
      <c r="B54" s="322"/>
      <c r="C54" s="322"/>
      <c r="D54" s="320">
        <f t="shared" si="5"/>
        <v>0</v>
      </c>
      <c r="E54" s="324"/>
      <c r="F54" s="629"/>
      <c r="G54" s="320">
        <f t="shared" si="6"/>
        <v>0</v>
      </c>
    </row>
    <row r="55" spans="1:7" ht="13.5" thickBot="1">
      <c r="A55" s="328" t="s">
        <v>8</v>
      </c>
      <c r="B55" s="329">
        <f>SUM(B53:B54)</f>
        <v>0</v>
      </c>
      <c r="C55" s="329">
        <f>SUM(C53:C54)</f>
        <v>0</v>
      </c>
      <c r="D55" s="329">
        <f>SUM(D53:D54)</f>
        <v>0</v>
      </c>
      <c r="E55" s="329">
        <f>SUM(E53:E54)</f>
        <v>0</v>
      </c>
      <c r="F55" s="329">
        <f>SUM(F43:F54)</f>
        <v>0</v>
      </c>
      <c r="G55" s="356">
        <f>SUM(E55:F55)</f>
        <v>0</v>
      </c>
    </row>
    <row r="56" spans="1:7">
      <c r="A56" s="325"/>
      <c r="B56" s="325"/>
      <c r="C56" s="325"/>
      <c r="D56" s="325"/>
      <c r="E56" s="325"/>
      <c r="F56" s="325"/>
      <c r="G56" s="325"/>
    </row>
    <row r="57" spans="1:7">
      <c r="A57" s="895" t="s">
        <v>262</v>
      </c>
      <c r="B57" s="895"/>
      <c r="C57" s="895"/>
      <c r="D57" s="895"/>
      <c r="E57" s="895"/>
      <c r="F57" s="895"/>
      <c r="G57" s="895"/>
    </row>
    <row r="58" spans="1:7" ht="30" customHeight="1">
      <c r="A58" s="895" t="s">
        <v>263</v>
      </c>
      <c r="B58" s="895"/>
      <c r="C58" s="895"/>
      <c r="D58" s="895"/>
      <c r="E58" s="895"/>
      <c r="F58" s="895"/>
      <c r="G58" s="895"/>
    </row>
  </sheetData>
  <mergeCells count="15">
    <mergeCell ref="A21:G21"/>
    <mergeCell ref="A1:G1"/>
    <mergeCell ref="A2:G2"/>
    <mergeCell ref="A3:G3"/>
    <mergeCell ref="B5:D5"/>
    <mergeCell ref="E5:G5"/>
    <mergeCell ref="A4:G4"/>
    <mergeCell ref="A22:G22"/>
    <mergeCell ref="A40:G40"/>
    <mergeCell ref="A57:G57"/>
    <mergeCell ref="A58:G58"/>
    <mergeCell ref="B23:D23"/>
    <mergeCell ref="E23:G23"/>
    <mergeCell ref="B41:D41"/>
    <mergeCell ref="E41:G41"/>
  </mergeCells>
  <printOptions horizontalCentered="1" verticalCentered="1" headings="1"/>
  <pageMargins left="0.25" right="0.25" top="0.5" bottom="0.5" header="0.5" footer="0.5"/>
  <pageSetup scale="9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1"/>
  <sheetViews>
    <sheetView zoomScaleNormal="100" workbookViewId="0">
      <selection activeCell="G33" sqref="G33"/>
    </sheetView>
  </sheetViews>
  <sheetFormatPr defaultColWidth="9.28515625" defaultRowHeight="12.75"/>
  <cols>
    <col min="1" max="1" width="15.42578125" style="314" customWidth="1"/>
    <col min="2" max="2" width="18.7109375" style="314" customWidth="1"/>
    <col min="3" max="3" width="13.5703125" style="314" customWidth="1"/>
    <col min="4" max="4" width="18.28515625" style="314" customWidth="1"/>
    <col min="5" max="5" width="15.7109375" style="314" customWidth="1"/>
    <col min="6" max="6" width="13.5703125" style="314" customWidth="1"/>
    <col min="7" max="7" width="14.7109375" style="314" bestFit="1" customWidth="1"/>
    <col min="8" max="8" width="12" style="314" customWidth="1"/>
    <col min="9" max="9" width="0.42578125" style="314" hidden="1" customWidth="1"/>
    <col min="10" max="16384" width="9.28515625" style="314"/>
  </cols>
  <sheetData>
    <row r="1" spans="1:9" ht="15.75">
      <c r="A1" s="908" t="s">
        <v>264</v>
      </c>
      <c r="B1" s="909"/>
      <c r="C1" s="909"/>
      <c r="D1" s="909"/>
      <c r="E1" s="909"/>
      <c r="F1" s="909"/>
      <c r="G1" s="909"/>
      <c r="H1" s="909"/>
      <c r="I1" s="910"/>
    </row>
    <row r="2" spans="1:9" ht="15.75">
      <c r="A2" s="903" t="s">
        <v>1</v>
      </c>
      <c r="B2" s="911"/>
      <c r="C2" s="911"/>
      <c r="D2" s="911"/>
      <c r="E2" s="911"/>
      <c r="F2" s="911"/>
      <c r="G2" s="911"/>
      <c r="H2" s="911"/>
      <c r="I2" s="737"/>
    </row>
    <row r="3" spans="1:9" ht="15.75">
      <c r="A3" s="912" t="s">
        <v>517</v>
      </c>
      <c r="B3" s="913"/>
      <c r="C3" s="913"/>
      <c r="D3" s="913"/>
      <c r="E3" s="913"/>
      <c r="F3" s="913"/>
      <c r="G3" s="913"/>
      <c r="H3" s="913"/>
      <c r="I3" s="326"/>
    </row>
    <row r="4" spans="1:9" ht="15.75">
      <c r="A4" s="914" t="s">
        <v>265</v>
      </c>
      <c r="B4" s="915"/>
      <c r="C4" s="738"/>
      <c r="D4" s="738"/>
      <c r="E4" s="738"/>
      <c r="F4" s="738"/>
      <c r="G4" s="738"/>
      <c r="H4" s="738"/>
      <c r="I4" s="327"/>
    </row>
    <row r="5" spans="1:9" ht="15.75">
      <c r="A5" s="359"/>
      <c r="B5" s="916" t="s">
        <v>266</v>
      </c>
      <c r="C5" s="917"/>
      <c r="D5" s="917"/>
      <c r="E5" s="917"/>
      <c r="F5" s="917"/>
      <c r="G5" s="917"/>
      <c r="H5" s="918"/>
      <c r="I5" s="735"/>
    </row>
    <row r="6" spans="1:9" ht="63.75">
      <c r="A6" s="357" t="s">
        <v>2</v>
      </c>
      <c r="B6" s="819" t="s">
        <v>267</v>
      </c>
      <c r="C6" s="819" t="s">
        <v>268</v>
      </c>
      <c r="D6" s="819" t="s">
        <v>269</v>
      </c>
      <c r="E6" s="820" t="s">
        <v>270</v>
      </c>
      <c r="F6" s="819" t="s">
        <v>271</v>
      </c>
      <c r="G6" s="819" t="s">
        <v>272</v>
      </c>
      <c r="H6" s="819" t="s">
        <v>273</v>
      </c>
      <c r="I6" s="316"/>
    </row>
    <row r="7" spans="1:9">
      <c r="A7" s="224" t="s">
        <v>258</v>
      </c>
      <c r="B7" s="619"/>
      <c r="C7" s="619"/>
      <c r="D7" s="619"/>
      <c r="E7" s="619"/>
      <c r="F7" s="619"/>
      <c r="G7" s="619"/>
      <c r="H7" s="619"/>
      <c r="I7" s="636">
        <v>1</v>
      </c>
    </row>
    <row r="8" spans="1:9">
      <c r="A8" s="224" t="s">
        <v>12</v>
      </c>
      <c r="B8" s="619"/>
      <c r="C8" s="619"/>
      <c r="D8" s="619"/>
      <c r="E8" s="619"/>
      <c r="F8" s="619"/>
      <c r="G8" s="619"/>
      <c r="H8" s="619"/>
      <c r="I8" s="636">
        <v>12</v>
      </c>
    </row>
    <row r="9" spans="1:9">
      <c r="A9" s="224" t="s">
        <v>14</v>
      </c>
      <c r="B9" s="619"/>
      <c r="C9" s="619"/>
      <c r="D9" s="619"/>
      <c r="E9" s="619"/>
      <c r="F9" s="619"/>
      <c r="G9" s="619"/>
      <c r="H9" s="619"/>
      <c r="I9" s="636">
        <v>4</v>
      </c>
    </row>
    <row r="10" spans="1:9">
      <c r="A10" s="224" t="s">
        <v>15</v>
      </c>
      <c r="B10" s="619"/>
      <c r="C10" s="619"/>
      <c r="D10" s="619"/>
      <c r="E10" s="619"/>
      <c r="F10" s="619"/>
      <c r="G10" s="619"/>
      <c r="H10" s="619"/>
      <c r="I10" s="636">
        <v>1</v>
      </c>
    </row>
    <row r="11" spans="1:9">
      <c r="A11" s="224" t="s">
        <v>16</v>
      </c>
      <c r="B11" s="619"/>
      <c r="C11" s="619"/>
      <c r="D11" s="619"/>
      <c r="E11" s="619"/>
      <c r="F11" s="619"/>
      <c r="G11" s="619"/>
      <c r="H11" s="619"/>
      <c r="I11" s="636">
        <v>125</v>
      </c>
    </row>
    <row r="12" spans="1:9">
      <c r="A12" s="224" t="s">
        <v>17</v>
      </c>
      <c r="B12" s="619"/>
      <c r="C12" s="619"/>
      <c r="D12" s="619"/>
      <c r="E12" s="619"/>
      <c r="F12" s="619"/>
      <c r="G12" s="619"/>
      <c r="H12" s="619"/>
      <c r="I12" s="636">
        <v>124</v>
      </c>
    </row>
    <row r="13" spans="1:9">
      <c r="A13" s="224" t="s">
        <v>18</v>
      </c>
      <c r="B13" s="619"/>
      <c r="C13" s="619"/>
      <c r="D13" s="619"/>
      <c r="E13" s="619"/>
      <c r="F13" s="619"/>
      <c r="G13" s="619"/>
      <c r="H13" s="619"/>
      <c r="I13" s="636">
        <v>109</v>
      </c>
    </row>
    <row r="14" spans="1:9">
      <c r="A14" s="224" t="s">
        <v>19</v>
      </c>
      <c r="B14" s="619"/>
      <c r="C14" s="619"/>
      <c r="D14" s="619"/>
      <c r="E14" s="619"/>
      <c r="F14" s="619"/>
      <c r="G14" s="619"/>
      <c r="H14" s="619"/>
      <c r="I14" s="636">
        <v>98</v>
      </c>
    </row>
    <row r="15" spans="1:9">
      <c r="A15" s="224" t="s">
        <v>20</v>
      </c>
      <c r="B15" s="619"/>
      <c r="C15" s="619"/>
      <c r="D15" s="619"/>
      <c r="E15" s="619"/>
      <c r="F15" s="619"/>
      <c r="G15" s="619"/>
      <c r="H15" s="619"/>
      <c r="I15" s="636">
        <v>1</v>
      </c>
    </row>
    <row r="16" spans="1:9">
      <c r="A16" s="224" t="s">
        <v>21</v>
      </c>
      <c r="B16" s="619"/>
      <c r="C16" s="619"/>
      <c r="D16" s="619"/>
      <c r="E16" s="619"/>
      <c r="F16" s="619"/>
      <c r="G16" s="619"/>
      <c r="H16" s="619"/>
      <c r="I16" s="636">
        <v>2</v>
      </c>
    </row>
    <row r="17" spans="1:9">
      <c r="A17" s="224" t="s">
        <v>22</v>
      </c>
      <c r="B17" s="619"/>
      <c r="C17" s="619"/>
      <c r="D17" s="619"/>
      <c r="E17" s="619"/>
      <c r="F17" s="619"/>
      <c r="G17" s="619"/>
      <c r="H17" s="619"/>
      <c r="I17" s="636">
        <v>44</v>
      </c>
    </row>
    <row r="18" spans="1:9" ht="13.5" thickBot="1">
      <c r="A18" s="358" t="s">
        <v>23</v>
      </c>
      <c r="B18" s="620"/>
      <c r="C18" s="620"/>
      <c r="D18" s="620"/>
      <c r="E18" s="620"/>
      <c r="F18" s="620"/>
      <c r="G18" s="620"/>
      <c r="H18" s="620"/>
      <c r="I18" s="496">
        <v>7</v>
      </c>
    </row>
    <row r="19" spans="1:9" ht="13.5" thickBot="1">
      <c r="A19" s="328" t="s">
        <v>8</v>
      </c>
      <c r="B19" s="510">
        <f>SUM(B7:B18)</f>
        <v>0</v>
      </c>
      <c r="C19" s="510">
        <f t="shared" ref="C19:H19" si="0">SUM(C7:C18)</f>
        <v>0</v>
      </c>
      <c r="D19" s="510">
        <f t="shared" si="0"/>
        <v>0</v>
      </c>
      <c r="E19" s="510">
        <f t="shared" si="0"/>
        <v>0</v>
      </c>
      <c r="F19" s="510">
        <f t="shared" si="0"/>
        <v>0</v>
      </c>
      <c r="G19" s="510">
        <f t="shared" si="0"/>
        <v>0</v>
      </c>
      <c r="H19" s="510">
        <f t="shared" si="0"/>
        <v>0</v>
      </c>
      <c r="I19" s="735">
        <v>26454</v>
      </c>
    </row>
    <row r="21" spans="1:9">
      <c r="A21" s="840" t="s">
        <v>24</v>
      </c>
      <c r="B21" s="840"/>
      <c r="C21" s="840"/>
      <c r="D21" s="840"/>
      <c r="E21" s="840"/>
      <c r="F21" s="840"/>
      <c r="G21" s="840"/>
      <c r="H21" s="840"/>
      <c r="I21" s="735"/>
    </row>
  </sheetData>
  <mergeCells count="6">
    <mergeCell ref="A21:H21"/>
    <mergeCell ref="A1:I1"/>
    <mergeCell ref="A2:H2"/>
    <mergeCell ref="A3:H3"/>
    <mergeCell ref="A4:B4"/>
    <mergeCell ref="B5:H5"/>
  </mergeCells>
  <printOptions verticalCentered="1"/>
  <pageMargins left="0.25" right="0.25" top="0.5" bottom="0.5" header="0.5" footer="0.5"/>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CCC000D9946F40A3EC000586525FD6" ma:contentTypeVersion="12" ma:contentTypeDescription="Create a new document." ma:contentTypeScope="" ma:versionID="970ad91737e584a207b21c650a994ff5">
  <xsd:schema xmlns:xsd="http://www.w3.org/2001/XMLSchema" xmlns:xs="http://www.w3.org/2001/XMLSchema" xmlns:p="http://schemas.microsoft.com/office/2006/metadata/properties" xmlns:ns3="31147262-90c2-4454-9cc5-39fff9a0ab8c" xmlns:ns4="b675662c-35f2-492a-bc08-590cd94cbc51" targetNamespace="http://schemas.microsoft.com/office/2006/metadata/properties" ma:root="true" ma:fieldsID="636adda79663b97f283bef923936034d" ns3:_="" ns4:_="">
    <xsd:import namespace="31147262-90c2-4454-9cc5-39fff9a0ab8c"/>
    <xsd:import namespace="b675662c-35f2-492a-bc08-590cd94cbc5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147262-90c2-4454-9cc5-39fff9a0ab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5662c-35f2-492a-bc08-590cd94cbc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purl.org/dc/elements/1.1/"/>
    <ds:schemaRef ds:uri="http://schemas.microsoft.com/office/2006/metadata/properties"/>
    <ds:schemaRef ds:uri="31147262-90c2-4454-9cc5-39fff9a0ab8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675662c-35f2-492a-bc08-590cd94cbc51"/>
    <ds:schemaRef ds:uri="http://www.w3.org/XML/1998/namespace"/>
    <ds:schemaRef ds:uri="http://purl.org/dc/dcmitype/"/>
  </ds:schemaRefs>
</ds:datastoreItem>
</file>

<file path=customXml/itemProps3.xml><?xml version="1.0" encoding="utf-8"?>
<ds:datastoreItem xmlns:ds="http://schemas.openxmlformats.org/officeDocument/2006/customXml" ds:itemID="{F6ABF120-D8BF-4202-9472-B505E8748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147262-90c2-4454-9cc5-39fff9a0ab8c"/>
    <ds:schemaRef ds:uri="b675662c-35f2-492a-bc08-590cd94cb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10'!_Hlk24618983</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4A_4B_4C'!Print_Area</vt:lpstr>
      <vt:lpstr>'ESA Table 4A-2'!Print_Area</vt:lpstr>
      <vt:lpstr>'ESA Table 5A_5B_5C'!Print_Area</vt:lpstr>
      <vt:lpstr>'ESA Table 6'!Print_Area</vt:lpstr>
      <vt:lpstr>'ESA Table 7A_7B_7C'!Print_Area</vt:lpstr>
      <vt:lpstr>'ESA 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Noguera-Zagala, Denise M</cp:lastModifiedBy>
  <cp:revision/>
  <cp:lastPrinted>2021-02-22T23:09:54Z</cp:lastPrinted>
  <dcterms:created xsi:type="dcterms:W3CDTF">1996-10-14T23:33:28Z</dcterms:created>
  <dcterms:modified xsi:type="dcterms:W3CDTF">2021-02-22T23:10:13Z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0x010100F4CCC000D9946F40A3EC000586525FD6</vt:lpwstr>
  </property>
  <property fmtid="{D5CDD505-2E9C-101B-9397-08002B2CF9AE}" pid="3" name="BExAnalyzer_OldName">
    <vt:lpwstr>SCG January 2021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